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cuments\dico_d\2026\1. ESTRUCTURACION\LINEA GRIS\DOCUMENTOS A PUBLICAR\"/>
    </mc:Choice>
  </mc:AlternateContent>
  <xr:revisionPtr revIDLastSave="0" documentId="13_ncr:1_{6866229F-B90C-419B-898C-0C14D9FCCB1C}" xr6:coauthVersionLast="47" xr6:coauthVersionMax="47" xr10:uidLastSave="{00000000-0000-0000-0000-000000000000}"/>
  <bookViews>
    <workbookView xWindow="-120" yWindow="-120" windowWidth="20730" windowHeight="11040" firstSheet="2" activeTab="3" xr2:uid="{00000000-000D-0000-FFFF-FFFF00000000}"/>
  </bookViews>
  <sheets>
    <sheet name="PRECIOS HISTORICOS REPUESTOS" sheetId="11" r:id="rId1"/>
    <sheet name="PRECIOS HISTORICOS MANTENIMIENT" sheetId="12" r:id="rId2"/>
    <sheet name="ANALISIS COTIZACIONES REPUESTOS" sheetId="13" r:id="rId3"/>
    <sheet name="ANALISIS COTIZA MANTENIMIENTO" sheetId="14" r:id="rId4"/>
    <sheet name="DETER. PRECIOS REF REPUESTOS" sheetId="7" r:id="rId5"/>
    <sheet name="DETER. PRECIOS REF MANTENIMIENT" sheetId="9" r:id="rId6"/>
  </sheets>
  <definedNames>
    <definedName name="_xlnm._FilterDatabase" localSheetId="3" hidden="1">'ANALISIS COTIZA MANTENIMIENTO'!$A$13:$U$281</definedName>
    <definedName name="_xlnm._FilterDatabase" localSheetId="2" hidden="1">'ANALISIS COTIZACIONES REPUESTOS'!$A$11:$U$463</definedName>
    <definedName name="_xlnm._FilterDatabase" localSheetId="5" hidden="1">'DETER. PRECIOS REF MANTENIMIENT'!$A$13:$U$281</definedName>
    <definedName name="_xlnm._FilterDatabase" localSheetId="4" hidden="1">'DETER. PRECIOS REF REPUESTOS'!$A$11:$U$463</definedName>
    <definedName name="_xlnm._FilterDatabase" localSheetId="1" hidden="1">'PRECIOS HISTORICOS MANTENIMIENT'!$A$13:$U$281</definedName>
    <definedName name="_xlnm._FilterDatabase" localSheetId="0" hidden="1">'PRECIOS HISTORICOS REPUESTOS'!$A$11:$U$463</definedName>
    <definedName name="_xlnm.Print_Area" localSheetId="3">'ANALISIS COTIZA MANTENIMIENTO'!$A$2:$E$279</definedName>
    <definedName name="_xlnm.Print_Area" localSheetId="2">'ANALISIS COTIZACIONES REPUESTOS'!$A$4:$E$460</definedName>
    <definedName name="_xlnm.Print_Area" localSheetId="5">'DETER. PRECIOS REF MANTENIMIENT'!$A$2:$E$279</definedName>
    <definedName name="_xlnm.Print_Area" localSheetId="4">'DETER. PRECIOS REF REPUESTOS'!$A$4:$E$460</definedName>
    <definedName name="_xlnm.Print_Area" localSheetId="1">'PRECIOS HISTORICOS MANTENIMIENT'!$A$2:$E$279</definedName>
    <definedName name="_xlnm.Print_Area" localSheetId="0">'PRECIOS HISTORICOS REPUESTOS'!$A$4:$E$460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80" i="14" l="1"/>
  <c r="R280" i="14"/>
  <c r="S280" i="14" s="1"/>
  <c r="Q280" i="14"/>
  <c r="O280" i="14"/>
  <c r="N280" i="14"/>
  <c r="M280" i="14"/>
  <c r="P280" i="14" s="1"/>
  <c r="L280" i="14"/>
  <c r="K280" i="14"/>
  <c r="I279" i="14"/>
  <c r="J279" i="14" s="1"/>
  <c r="L278" i="14"/>
  <c r="J278" i="14"/>
  <c r="R278" i="14" s="1"/>
  <c r="I278" i="14"/>
  <c r="I277" i="14"/>
  <c r="J277" i="14" s="1"/>
  <c r="L276" i="14"/>
  <c r="J276" i="14"/>
  <c r="R276" i="14" s="1"/>
  <c r="I276" i="14"/>
  <c r="I275" i="14"/>
  <c r="J275" i="14" s="1"/>
  <c r="L274" i="14"/>
  <c r="J274" i="14"/>
  <c r="R274" i="14" s="1"/>
  <c r="I274" i="14"/>
  <c r="I273" i="14"/>
  <c r="J273" i="14" s="1"/>
  <c r="L272" i="14"/>
  <c r="J272" i="14"/>
  <c r="R272" i="14" s="1"/>
  <c r="I272" i="14"/>
  <c r="I271" i="14"/>
  <c r="J271" i="14" s="1"/>
  <c r="L270" i="14"/>
  <c r="J270" i="14"/>
  <c r="R270" i="14" s="1"/>
  <c r="I270" i="14"/>
  <c r="I269" i="14"/>
  <c r="J269" i="14" s="1"/>
  <c r="L263" i="14"/>
  <c r="J263" i="14"/>
  <c r="R263" i="14" s="1"/>
  <c r="I263" i="14"/>
  <c r="I262" i="14"/>
  <c r="J262" i="14" s="1"/>
  <c r="L261" i="14"/>
  <c r="J261" i="14"/>
  <c r="R261" i="14" s="1"/>
  <c r="I261" i="14"/>
  <c r="I260" i="14"/>
  <c r="J260" i="14" s="1"/>
  <c r="J259" i="14"/>
  <c r="I259" i="14"/>
  <c r="I253" i="14"/>
  <c r="J253" i="14" s="1"/>
  <c r="L252" i="14"/>
  <c r="J252" i="14"/>
  <c r="R252" i="14" s="1"/>
  <c r="I252" i="14"/>
  <c r="N251" i="14"/>
  <c r="I251" i="14"/>
  <c r="J251" i="14" s="1"/>
  <c r="R250" i="14"/>
  <c r="S250" i="14" s="1"/>
  <c r="M250" i="14"/>
  <c r="L250" i="14"/>
  <c r="J250" i="14"/>
  <c r="I250" i="14"/>
  <c r="I249" i="14"/>
  <c r="J249" i="14" s="1"/>
  <c r="R248" i="14"/>
  <c r="L248" i="14"/>
  <c r="J248" i="14"/>
  <c r="I248" i="14"/>
  <c r="I242" i="14"/>
  <c r="J242" i="14" s="1"/>
  <c r="Q242" i="14" s="1"/>
  <c r="T242" i="14" s="1"/>
  <c r="R236" i="14"/>
  <c r="S236" i="14" s="1"/>
  <c r="M236" i="14"/>
  <c r="J236" i="14"/>
  <c r="I236" i="14"/>
  <c r="I235" i="14"/>
  <c r="J235" i="14" s="1"/>
  <c r="L229" i="14"/>
  <c r="J229" i="14"/>
  <c r="R229" i="14" s="1"/>
  <c r="I229" i="14"/>
  <c r="Q228" i="14"/>
  <c r="T228" i="14" s="1"/>
  <c r="N228" i="14"/>
  <c r="I228" i="14"/>
  <c r="J228" i="14" s="1"/>
  <c r="R227" i="14"/>
  <c r="S227" i="14" s="1"/>
  <c r="M227" i="14"/>
  <c r="L227" i="14"/>
  <c r="J227" i="14"/>
  <c r="I227" i="14"/>
  <c r="I226" i="14"/>
  <c r="J226" i="14" s="1"/>
  <c r="R225" i="14"/>
  <c r="L225" i="14"/>
  <c r="J225" i="14"/>
  <c r="I225" i="14"/>
  <c r="I220" i="14"/>
  <c r="J220" i="14" s="1"/>
  <c r="Q220" i="14" s="1"/>
  <c r="T220" i="14" s="1"/>
  <c r="R219" i="14"/>
  <c r="S219" i="14" s="1"/>
  <c r="M219" i="14"/>
  <c r="J219" i="14"/>
  <c r="I219" i="14"/>
  <c r="I218" i="14"/>
  <c r="J218" i="14" s="1"/>
  <c r="L217" i="14"/>
  <c r="J217" i="14"/>
  <c r="R217" i="14" s="1"/>
  <c r="I217" i="14"/>
  <c r="Q212" i="14"/>
  <c r="T212" i="14" s="1"/>
  <c r="N212" i="14"/>
  <c r="I212" i="14"/>
  <c r="J212" i="14" s="1"/>
  <c r="R211" i="14"/>
  <c r="S211" i="14" s="1"/>
  <c r="M211" i="14"/>
  <c r="L211" i="14"/>
  <c r="J211" i="14"/>
  <c r="I211" i="14"/>
  <c r="I210" i="14"/>
  <c r="J210" i="14" s="1"/>
  <c r="R209" i="14"/>
  <c r="L209" i="14"/>
  <c r="J209" i="14"/>
  <c r="I209" i="14"/>
  <c r="I208" i="14"/>
  <c r="J208" i="14" s="1"/>
  <c r="Q208" i="14" s="1"/>
  <c r="T208" i="14" s="1"/>
  <c r="R207" i="14"/>
  <c r="S207" i="14" s="1"/>
  <c r="M207" i="14"/>
  <c r="J207" i="14"/>
  <c r="I207" i="14"/>
  <c r="I206" i="14"/>
  <c r="J206" i="14" s="1"/>
  <c r="L205" i="14"/>
  <c r="J205" i="14"/>
  <c r="R205" i="14" s="1"/>
  <c r="I205" i="14"/>
  <c r="Q204" i="14"/>
  <c r="T204" i="14" s="1"/>
  <c r="N204" i="14"/>
  <c r="I204" i="14"/>
  <c r="J204" i="14" s="1"/>
  <c r="R203" i="14"/>
  <c r="S203" i="14" s="1"/>
  <c r="M203" i="14"/>
  <c r="L203" i="14"/>
  <c r="J203" i="14"/>
  <c r="I203" i="14"/>
  <c r="I202" i="14"/>
  <c r="J202" i="14" s="1"/>
  <c r="R201" i="14"/>
  <c r="L201" i="14"/>
  <c r="J201" i="14"/>
  <c r="I201" i="14"/>
  <c r="I200" i="14"/>
  <c r="J200" i="14" s="1"/>
  <c r="Q200" i="14" s="1"/>
  <c r="T200" i="14" s="1"/>
  <c r="I199" i="14"/>
  <c r="J199" i="14" s="1"/>
  <c r="I198" i="14"/>
  <c r="J198" i="14" s="1"/>
  <c r="I197" i="14"/>
  <c r="J197" i="14" s="1"/>
  <c r="R196" i="14"/>
  <c r="S196" i="14" s="1"/>
  <c r="M196" i="14"/>
  <c r="J196" i="14"/>
  <c r="I196" i="14"/>
  <c r="R195" i="14"/>
  <c r="N195" i="14"/>
  <c r="L195" i="14"/>
  <c r="J195" i="14"/>
  <c r="K195" i="14" s="1"/>
  <c r="T195" i="14" s="1"/>
  <c r="I195" i="14"/>
  <c r="Q194" i="14"/>
  <c r="T194" i="14" s="1"/>
  <c r="J194" i="14"/>
  <c r="R194" i="14" s="1"/>
  <c r="I194" i="14"/>
  <c r="Q193" i="14"/>
  <c r="T193" i="14" s="1"/>
  <c r="J193" i="14"/>
  <c r="K193" i="14" s="1"/>
  <c r="I193" i="14"/>
  <c r="I192" i="14"/>
  <c r="J192" i="14" s="1"/>
  <c r="J191" i="14"/>
  <c r="K191" i="14" s="1"/>
  <c r="I191" i="14"/>
  <c r="Q190" i="14"/>
  <c r="I190" i="14"/>
  <c r="J190" i="14" s="1"/>
  <c r="L189" i="14"/>
  <c r="J189" i="14"/>
  <c r="K189" i="14" s="1"/>
  <c r="I189" i="14"/>
  <c r="I188" i="14"/>
  <c r="J188" i="14" s="1"/>
  <c r="L187" i="14"/>
  <c r="J187" i="14"/>
  <c r="K187" i="14" s="1"/>
  <c r="I187" i="14"/>
  <c r="I186" i="14"/>
  <c r="J186" i="14" s="1"/>
  <c r="L179" i="14"/>
  <c r="J179" i="14"/>
  <c r="K179" i="14" s="1"/>
  <c r="I179" i="14"/>
  <c r="I173" i="14"/>
  <c r="J173" i="14" s="1"/>
  <c r="L172" i="14"/>
  <c r="J172" i="14"/>
  <c r="K172" i="14" s="1"/>
  <c r="I172" i="14"/>
  <c r="I166" i="14"/>
  <c r="J166" i="14" s="1"/>
  <c r="L165" i="14"/>
  <c r="J165" i="14"/>
  <c r="K165" i="14" s="1"/>
  <c r="I165" i="14"/>
  <c r="I164" i="14"/>
  <c r="J164" i="14" s="1"/>
  <c r="R163" i="14"/>
  <c r="J163" i="14"/>
  <c r="I163" i="14"/>
  <c r="N162" i="14"/>
  <c r="I162" i="14"/>
  <c r="J162" i="14" s="1"/>
  <c r="L162" i="14" s="1"/>
  <c r="L161" i="14"/>
  <c r="J161" i="14"/>
  <c r="I161" i="14"/>
  <c r="I160" i="14"/>
  <c r="J160" i="14" s="1"/>
  <c r="J159" i="14"/>
  <c r="R159" i="14" s="1"/>
  <c r="I159" i="14"/>
  <c r="I158" i="14"/>
  <c r="J158" i="14" s="1"/>
  <c r="R157" i="14"/>
  <c r="J157" i="14"/>
  <c r="I157" i="14"/>
  <c r="N156" i="14"/>
  <c r="L156" i="14"/>
  <c r="I156" i="14"/>
  <c r="J156" i="14" s="1"/>
  <c r="J155" i="14"/>
  <c r="I155" i="14"/>
  <c r="I154" i="14"/>
  <c r="J154" i="14" s="1"/>
  <c r="R153" i="14"/>
  <c r="L153" i="14"/>
  <c r="J153" i="14"/>
  <c r="I153" i="14"/>
  <c r="L152" i="14"/>
  <c r="I152" i="14"/>
  <c r="J152" i="14" s="1"/>
  <c r="J151" i="14"/>
  <c r="I151" i="14"/>
  <c r="N150" i="14"/>
  <c r="I150" i="14"/>
  <c r="J150" i="14" s="1"/>
  <c r="R149" i="14"/>
  <c r="L149" i="14"/>
  <c r="J149" i="14"/>
  <c r="I149" i="14"/>
  <c r="L148" i="14"/>
  <c r="I148" i="14"/>
  <c r="J148" i="14" s="1"/>
  <c r="R147" i="14"/>
  <c r="J147" i="14"/>
  <c r="I147" i="14"/>
  <c r="N146" i="14"/>
  <c r="I146" i="14"/>
  <c r="J146" i="14" s="1"/>
  <c r="L146" i="14" s="1"/>
  <c r="L145" i="14"/>
  <c r="J145" i="14"/>
  <c r="I145" i="14"/>
  <c r="I144" i="14"/>
  <c r="J144" i="14" s="1"/>
  <c r="J143" i="14"/>
  <c r="I143" i="14"/>
  <c r="K142" i="14"/>
  <c r="I142" i="14"/>
  <c r="J142" i="14" s="1"/>
  <c r="R141" i="14"/>
  <c r="K141" i="14"/>
  <c r="J141" i="14"/>
  <c r="I141" i="14"/>
  <c r="I140" i="14"/>
  <c r="J140" i="14" s="1"/>
  <c r="L140" i="14" s="1"/>
  <c r="J133" i="14"/>
  <c r="I133" i="14"/>
  <c r="N132" i="14"/>
  <c r="K132" i="14"/>
  <c r="I132" i="14"/>
  <c r="J132" i="14" s="1"/>
  <c r="K131" i="14"/>
  <c r="J131" i="14"/>
  <c r="I131" i="14"/>
  <c r="I130" i="14"/>
  <c r="J130" i="14" s="1"/>
  <c r="L130" i="14" s="1"/>
  <c r="J129" i="14"/>
  <c r="I129" i="14"/>
  <c r="N128" i="14"/>
  <c r="L128" i="14"/>
  <c r="K128" i="14"/>
  <c r="I128" i="14"/>
  <c r="J128" i="14" s="1"/>
  <c r="L127" i="14"/>
  <c r="I127" i="14"/>
  <c r="J127" i="14" s="1"/>
  <c r="N126" i="14"/>
  <c r="I126" i="14"/>
  <c r="J126" i="14" s="1"/>
  <c r="M125" i="14"/>
  <c r="K125" i="14"/>
  <c r="I125" i="14"/>
  <c r="J125" i="14" s="1"/>
  <c r="Q124" i="14"/>
  <c r="T124" i="14" s="1"/>
  <c r="I124" i="14"/>
  <c r="J124" i="14" s="1"/>
  <c r="Q123" i="14"/>
  <c r="T123" i="14" s="1"/>
  <c r="I123" i="14"/>
  <c r="J123" i="14" s="1"/>
  <c r="Q122" i="14"/>
  <c r="T122" i="14" s="1"/>
  <c r="I122" i="14"/>
  <c r="J122" i="14" s="1"/>
  <c r="I121" i="14"/>
  <c r="J121" i="14" s="1"/>
  <c r="Q121" i="14" s="1"/>
  <c r="T121" i="14" s="1"/>
  <c r="I120" i="14"/>
  <c r="J120" i="14" s="1"/>
  <c r="Q119" i="14"/>
  <c r="T119" i="14" s="1"/>
  <c r="M119" i="14"/>
  <c r="K119" i="14"/>
  <c r="O119" i="14" s="1"/>
  <c r="I119" i="14"/>
  <c r="J119" i="14" s="1"/>
  <c r="M118" i="14"/>
  <c r="I118" i="14"/>
  <c r="J118" i="14" s="1"/>
  <c r="Q117" i="14"/>
  <c r="T117" i="14" s="1"/>
  <c r="M117" i="14"/>
  <c r="I117" i="14"/>
  <c r="J117" i="14" s="1"/>
  <c r="M116" i="14"/>
  <c r="I116" i="14"/>
  <c r="J116" i="14" s="1"/>
  <c r="Q115" i="14"/>
  <c r="T115" i="14" s="1"/>
  <c r="I115" i="14"/>
  <c r="J115" i="14" s="1"/>
  <c r="Q114" i="14"/>
  <c r="T114" i="14" s="1"/>
  <c r="I114" i="14"/>
  <c r="J114" i="14" s="1"/>
  <c r="I113" i="14"/>
  <c r="J113" i="14" s="1"/>
  <c r="I112" i="14"/>
  <c r="J112" i="14" s="1"/>
  <c r="K111" i="14"/>
  <c r="I111" i="14"/>
  <c r="J111" i="14" s="1"/>
  <c r="Q110" i="14"/>
  <c r="T110" i="14" s="1"/>
  <c r="M110" i="14"/>
  <c r="I110" i="14"/>
  <c r="J110" i="14" s="1"/>
  <c r="M109" i="14"/>
  <c r="K109" i="14"/>
  <c r="I109" i="14"/>
  <c r="J109" i="14" s="1"/>
  <c r="Q108" i="14"/>
  <c r="T108" i="14" s="1"/>
  <c r="I108" i="14"/>
  <c r="J108" i="14" s="1"/>
  <c r="Q107" i="14"/>
  <c r="T107" i="14" s="1"/>
  <c r="I107" i="14"/>
  <c r="J107" i="14" s="1"/>
  <c r="Q99" i="14"/>
  <c r="T99" i="14" s="1"/>
  <c r="I99" i="14"/>
  <c r="J99" i="14" s="1"/>
  <c r="I98" i="14"/>
  <c r="J98" i="14" s="1"/>
  <c r="I97" i="14"/>
  <c r="J97" i="14" s="1"/>
  <c r="I96" i="14"/>
  <c r="J96" i="14" s="1"/>
  <c r="K96" i="14" s="1"/>
  <c r="I95" i="14"/>
  <c r="J95" i="14" s="1"/>
  <c r="K94" i="14"/>
  <c r="J94" i="14"/>
  <c r="I94" i="14"/>
  <c r="Q93" i="14"/>
  <c r="T93" i="14" s="1"/>
  <c r="I93" i="14"/>
  <c r="J93" i="14" s="1"/>
  <c r="K92" i="14"/>
  <c r="I92" i="14"/>
  <c r="J92" i="14" s="1"/>
  <c r="I91" i="14"/>
  <c r="J91" i="14" s="1"/>
  <c r="K90" i="14"/>
  <c r="J90" i="14"/>
  <c r="I90" i="14"/>
  <c r="I89" i="14"/>
  <c r="J89" i="14" s="1"/>
  <c r="J88" i="14"/>
  <c r="I88" i="14"/>
  <c r="J87" i="14"/>
  <c r="I87" i="14"/>
  <c r="R86" i="14"/>
  <c r="L86" i="14"/>
  <c r="I86" i="14"/>
  <c r="J86" i="14" s="1"/>
  <c r="I85" i="14"/>
  <c r="J85" i="14" s="1"/>
  <c r="R85" i="14" s="1"/>
  <c r="J84" i="14"/>
  <c r="I84" i="14"/>
  <c r="J83" i="14"/>
  <c r="I83" i="14"/>
  <c r="R82" i="14"/>
  <c r="L82" i="14"/>
  <c r="I82" i="14"/>
  <c r="J82" i="14" s="1"/>
  <c r="R81" i="14"/>
  <c r="N81" i="14"/>
  <c r="I81" i="14"/>
  <c r="J81" i="14" s="1"/>
  <c r="I80" i="14"/>
  <c r="J80" i="14" s="1"/>
  <c r="Q80" i="14" s="1"/>
  <c r="T80" i="14" s="1"/>
  <c r="I79" i="14"/>
  <c r="J79" i="14" s="1"/>
  <c r="I78" i="14"/>
  <c r="J78" i="14" s="1"/>
  <c r="M77" i="14"/>
  <c r="I77" i="14"/>
  <c r="J77" i="14" s="1"/>
  <c r="Q77" i="14" s="1"/>
  <c r="T77" i="14" s="1"/>
  <c r="M76" i="14"/>
  <c r="J76" i="14"/>
  <c r="I76" i="14"/>
  <c r="Q75" i="14"/>
  <c r="T75" i="14" s="1"/>
  <c r="M75" i="14"/>
  <c r="I75" i="14"/>
  <c r="J75" i="14" s="1"/>
  <c r="N75" i="14" s="1"/>
  <c r="I74" i="14"/>
  <c r="J74" i="14" s="1"/>
  <c r="N73" i="14"/>
  <c r="M73" i="14"/>
  <c r="I73" i="14"/>
  <c r="J73" i="14" s="1"/>
  <c r="Q73" i="14" s="1"/>
  <c r="T73" i="14" s="1"/>
  <c r="R57" i="14"/>
  <c r="J57" i="14"/>
  <c r="I57" i="14"/>
  <c r="Q56" i="14"/>
  <c r="T56" i="14" s="1"/>
  <c r="I56" i="14"/>
  <c r="J56" i="14" s="1"/>
  <c r="I55" i="14"/>
  <c r="J55" i="14" s="1"/>
  <c r="M54" i="14"/>
  <c r="I54" i="14"/>
  <c r="J54" i="14" s="1"/>
  <c r="J53" i="14"/>
  <c r="R53" i="14" s="1"/>
  <c r="I53" i="14"/>
  <c r="N52" i="14"/>
  <c r="M52" i="14"/>
  <c r="I52" i="14"/>
  <c r="J52" i="14" s="1"/>
  <c r="R41" i="14"/>
  <c r="M41" i="14"/>
  <c r="J41" i="14"/>
  <c r="Q41" i="14" s="1"/>
  <c r="T41" i="14" s="1"/>
  <c r="I41" i="14"/>
  <c r="Q40" i="14"/>
  <c r="T40" i="14" s="1"/>
  <c r="I40" i="14"/>
  <c r="J40" i="14" s="1"/>
  <c r="I39" i="14"/>
  <c r="J39" i="14" s="1"/>
  <c r="Q38" i="14"/>
  <c r="T38" i="14" s="1"/>
  <c r="N38" i="14"/>
  <c r="M38" i="14"/>
  <c r="I38" i="14"/>
  <c r="J38" i="14" s="1"/>
  <c r="R37" i="14"/>
  <c r="J37" i="14"/>
  <c r="I37" i="14"/>
  <c r="I36" i="14"/>
  <c r="J36" i="14" s="1"/>
  <c r="Q36" i="14" s="1"/>
  <c r="T36" i="14" s="1"/>
  <c r="M35" i="14"/>
  <c r="J35" i="14"/>
  <c r="I35" i="14"/>
  <c r="Q34" i="14"/>
  <c r="T34" i="14" s="1"/>
  <c r="M34" i="14"/>
  <c r="I34" i="14"/>
  <c r="J34" i="14" s="1"/>
  <c r="N34" i="14" s="1"/>
  <c r="I33" i="14"/>
  <c r="J33" i="14" s="1"/>
  <c r="I32" i="14"/>
  <c r="J32" i="14" s="1"/>
  <c r="Q32" i="14" s="1"/>
  <c r="Q31" i="14"/>
  <c r="L31" i="14"/>
  <c r="J31" i="14"/>
  <c r="R31" i="14" s="1"/>
  <c r="I31" i="14"/>
  <c r="Q30" i="14"/>
  <c r="T30" i="14" s="1"/>
  <c r="N30" i="14"/>
  <c r="M30" i="14"/>
  <c r="I30" i="14"/>
  <c r="J30" i="14" s="1"/>
  <c r="N29" i="14"/>
  <c r="J29" i="14"/>
  <c r="K29" i="14" s="1"/>
  <c r="I29" i="14"/>
  <c r="I28" i="14"/>
  <c r="J28" i="14" s="1"/>
  <c r="I27" i="14"/>
  <c r="J27" i="14" s="1"/>
  <c r="Q26" i="14"/>
  <c r="T26" i="14" s="1"/>
  <c r="M26" i="14"/>
  <c r="J26" i="14"/>
  <c r="R26" i="14" s="1"/>
  <c r="S26" i="14" s="1"/>
  <c r="I26" i="14"/>
  <c r="Q25" i="14"/>
  <c r="T25" i="14" s="1"/>
  <c r="L25" i="14"/>
  <c r="J25" i="14"/>
  <c r="K25" i="14" s="1"/>
  <c r="I25" i="14"/>
  <c r="J24" i="14"/>
  <c r="R24" i="14" s="1"/>
  <c r="I24" i="14"/>
  <c r="N23" i="14"/>
  <c r="J23" i="14"/>
  <c r="K23" i="14" s="1"/>
  <c r="I23" i="14"/>
  <c r="Q22" i="14"/>
  <c r="T22" i="14" s="1"/>
  <c r="K22" i="14"/>
  <c r="J22" i="14"/>
  <c r="L22" i="14" s="1"/>
  <c r="I22" i="14"/>
  <c r="I21" i="14"/>
  <c r="J21" i="14" s="1"/>
  <c r="Q20" i="14"/>
  <c r="T20" i="14" s="1"/>
  <c r="N20" i="14"/>
  <c r="K20" i="14"/>
  <c r="J20" i="14"/>
  <c r="L20" i="14" s="1"/>
  <c r="I20" i="14"/>
  <c r="T19" i="14"/>
  <c r="Q19" i="14"/>
  <c r="N19" i="14"/>
  <c r="K19" i="14"/>
  <c r="J19" i="14"/>
  <c r="M19" i="14" s="1"/>
  <c r="I19" i="14"/>
  <c r="I18" i="14"/>
  <c r="J18" i="14" s="1"/>
  <c r="J17" i="14"/>
  <c r="M17" i="14" s="1"/>
  <c r="I17" i="14"/>
  <c r="I16" i="14"/>
  <c r="J16" i="14" s="1"/>
  <c r="J15" i="14"/>
  <c r="M15" i="14" s="1"/>
  <c r="I15" i="14"/>
  <c r="I14" i="14"/>
  <c r="J14" i="14" s="1"/>
  <c r="I460" i="13"/>
  <c r="J460" i="13" s="1"/>
  <c r="L459" i="13"/>
  <c r="I459" i="13"/>
  <c r="J459" i="13" s="1"/>
  <c r="I458" i="13"/>
  <c r="J458" i="13" s="1"/>
  <c r="I457" i="13"/>
  <c r="J457" i="13" s="1"/>
  <c r="I456" i="13"/>
  <c r="J456" i="13" s="1"/>
  <c r="L455" i="13"/>
  <c r="I455" i="13"/>
  <c r="J455" i="13" s="1"/>
  <c r="I454" i="13"/>
  <c r="J454" i="13" s="1"/>
  <c r="I453" i="13"/>
  <c r="J453" i="13" s="1"/>
  <c r="I447" i="13"/>
  <c r="J447" i="13" s="1"/>
  <c r="I446" i="13"/>
  <c r="J446" i="13" s="1"/>
  <c r="I440" i="13"/>
  <c r="J440" i="13" s="1"/>
  <c r="Q440" i="13" s="1"/>
  <c r="T440" i="13" s="1"/>
  <c r="L439" i="13"/>
  <c r="I439" i="13"/>
  <c r="J439" i="13" s="1"/>
  <c r="Q438" i="13"/>
  <c r="T438" i="13" s="1"/>
  <c r="M438" i="13"/>
  <c r="I438" i="13"/>
  <c r="J438" i="13" s="1"/>
  <c r="I437" i="13"/>
  <c r="J437" i="13" s="1"/>
  <c r="Q431" i="13"/>
  <c r="T431" i="13" s="1"/>
  <c r="I431" i="13"/>
  <c r="J431" i="13" s="1"/>
  <c r="Q430" i="13"/>
  <c r="T430" i="13" s="1"/>
  <c r="L430" i="13"/>
  <c r="I430" i="13"/>
  <c r="J430" i="13" s="1"/>
  <c r="Q429" i="13"/>
  <c r="T429" i="13" s="1"/>
  <c r="I429" i="13"/>
  <c r="J429" i="13" s="1"/>
  <c r="M428" i="13"/>
  <c r="I428" i="13"/>
  <c r="J428" i="13" s="1"/>
  <c r="Q428" i="13" s="1"/>
  <c r="T428" i="13" s="1"/>
  <c r="I421" i="13"/>
  <c r="J421" i="13" s="1"/>
  <c r="Q420" i="13"/>
  <c r="T420" i="13" s="1"/>
  <c r="M420" i="13"/>
  <c r="L420" i="13"/>
  <c r="I420" i="13"/>
  <c r="J420" i="13" s="1"/>
  <c r="M419" i="13"/>
  <c r="I419" i="13"/>
  <c r="J419" i="13" s="1"/>
  <c r="T418" i="13"/>
  <c r="Q418" i="13"/>
  <c r="M418" i="13"/>
  <c r="I418" i="13"/>
  <c r="J418" i="13" s="1"/>
  <c r="I417" i="13"/>
  <c r="J417" i="13" s="1"/>
  <c r="Q416" i="13"/>
  <c r="T416" i="13" s="1"/>
  <c r="I416" i="13"/>
  <c r="J416" i="13" s="1"/>
  <c r="Q415" i="13"/>
  <c r="T415" i="13" s="1"/>
  <c r="M415" i="13"/>
  <c r="I415" i="13"/>
  <c r="J415" i="13" s="1"/>
  <c r="I414" i="13"/>
  <c r="J414" i="13" s="1"/>
  <c r="I413" i="13"/>
  <c r="J413" i="13" s="1"/>
  <c r="Q413" i="13" s="1"/>
  <c r="T413" i="13" s="1"/>
  <c r="M412" i="13"/>
  <c r="L412" i="13"/>
  <c r="I412" i="13"/>
  <c r="J412" i="13" s="1"/>
  <c r="Q411" i="13"/>
  <c r="M411" i="13"/>
  <c r="I411" i="13"/>
  <c r="J411" i="13" s="1"/>
  <c r="I410" i="13"/>
  <c r="J410" i="13" s="1"/>
  <c r="Q409" i="13"/>
  <c r="T409" i="13" s="1"/>
  <c r="I409" i="13"/>
  <c r="J409" i="13" s="1"/>
  <c r="Q408" i="13"/>
  <c r="T408" i="13" s="1"/>
  <c r="L408" i="13"/>
  <c r="I408" i="13"/>
  <c r="J408" i="13" s="1"/>
  <c r="Q407" i="13"/>
  <c r="T407" i="13" s="1"/>
  <c r="I407" i="13"/>
  <c r="J407" i="13" s="1"/>
  <c r="M406" i="13"/>
  <c r="I406" i="13"/>
  <c r="J406" i="13" s="1"/>
  <c r="Q406" i="13" s="1"/>
  <c r="T406" i="13" s="1"/>
  <c r="I405" i="13"/>
  <c r="J405" i="13" s="1"/>
  <c r="Q404" i="13"/>
  <c r="T404" i="13" s="1"/>
  <c r="M404" i="13"/>
  <c r="L404" i="13"/>
  <c r="I404" i="13"/>
  <c r="J404" i="13" s="1"/>
  <c r="M403" i="13"/>
  <c r="I403" i="13"/>
  <c r="J403" i="13" s="1"/>
  <c r="T402" i="13"/>
  <c r="Q402" i="13"/>
  <c r="M402" i="13"/>
  <c r="I402" i="13"/>
  <c r="J402" i="13" s="1"/>
  <c r="I401" i="13"/>
  <c r="J401" i="13" s="1"/>
  <c r="Q400" i="13"/>
  <c r="T400" i="13" s="1"/>
  <c r="I400" i="13"/>
  <c r="J400" i="13" s="1"/>
  <c r="Q399" i="13"/>
  <c r="T399" i="13" s="1"/>
  <c r="M399" i="13"/>
  <c r="I399" i="13"/>
  <c r="J399" i="13" s="1"/>
  <c r="I391" i="13"/>
  <c r="J391" i="13" s="1"/>
  <c r="I390" i="13"/>
  <c r="J390" i="13" s="1"/>
  <c r="Q390" i="13" s="1"/>
  <c r="T390" i="13" s="1"/>
  <c r="M389" i="13"/>
  <c r="L389" i="13"/>
  <c r="I389" i="13"/>
  <c r="J389" i="13" s="1"/>
  <c r="Q383" i="13"/>
  <c r="T383" i="13" s="1"/>
  <c r="M383" i="13"/>
  <c r="I383" i="13"/>
  <c r="J383" i="13" s="1"/>
  <c r="I382" i="13"/>
  <c r="J382" i="13" s="1"/>
  <c r="Q381" i="13"/>
  <c r="T381" i="13" s="1"/>
  <c r="I381" i="13"/>
  <c r="J381" i="13" s="1"/>
  <c r="Q380" i="13"/>
  <c r="T380" i="13" s="1"/>
  <c r="L380" i="13"/>
  <c r="I380" i="13"/>
  <c r="J380" i="13" s="1"/>
  <c r="Q379" i="13"/>
  <c r="T379" i="13" s="1"/>
  <c r="I379" i="13"/>
  <c r="J379" i="13" s="1"/>
  <c r="I373" i="13"/>
  <c r="J373" i="13" s="1"/>
  <c r="I372" i="13"/>
  <c r="J372" i="13" s="1"/>
  <c r="Q371" i="13"/>
  <c r="T371" i="13" s="1"/>
  <c r="M371" i="13"/>
  <c r="L371" i="13"/>
  <c r="I371" i="13"/>
  <c r="J371" i="13" s="1"/>
  <c r="J365" i="13"/>
  <c r="I365" i="13"/>
  <c r="J364" i="13"/>
  <c r="I364" i="13"/>
  <c r="M363" i="13"/>
  <c r="I363" i="13"/>
  <c r="J363" i="13" s="1"/>
  <c r="I362" i="13"/>
  <c r="J362" i="13" s="1"/>
  <c r="K361" i="13"/>
  <c r="I361" i="13"/>
  <c r="J361" i="13" s="1"/>
  <c r="I360" i="13"/>
  <c r="J360" i="13" s="1"/>
  <c r="Q360" i="13" s="1"/>
  <c r="T360" i="13" s="1"/>
  <c r="K359" i="13"/>
  <c r="I359" i="13"/>
  <c r="J359" i="13" s="1"/>
  <c r="I358" i="13"/>
  <c r="J358" i="13" s="1"/>
  <c r="Q358" i="13" s="1"/>
  <c r="T358" i="13" s="1"/>
  <c r="M357" i="13"/>
  <c r="K357" i="13"/>
  <c r="O357" i="13" s="1"/>
  <c r="T357" i="13" s="1"/>
  <c r="I357" i="13"/>
  <c r="J357" i="13" s="1"/>
  <c r="I356" i="13"/>
  <c r="J356" i="13" s="1"/>
  <c r="O355" i="13"/>
  <c r="T355" i="13" s="1"/>
  <c r="M355" i="13"/>
  <c r="K355" i="13"/>
  <c r="I355" i="13"/>
  <c r="J355" i="13" s="1"/>
  <c r="I354" i="13"/>
  <c r="J354" i="13" s="1"/>
  <c r="K353" i="13"/>
  <c r="I353" i="13"/>
  <c r="J353" i="13" s="1"/>
  <c r="I352" i="13"/>
  <c r="J352" i="13" s="1"/>
  <c r="Q352" i="13" s="1"/>
  <c r="T352" i="13" s="1"/>
  <c r="K351" i="13"/>
  <c r="I351" i="13"/>
  <c r="J351" i="13" s="1"/>
  <c r="Q350" i="13"/>
  <c r="T350" i="13" s="1"/>
  <c r="I350" i="13"/>
  <c r="J350" i="13" s="1"/>
  <c r="M349" i="13"/>
  <c r="K349" i="13"/>
  <c r="O349" i="13" s="1"/>
  <c r="I349" i="13"/>
  <c r="J349" i="13" s="1"/>
  <c r="I348" i="13"/>
  <c r="J348" i="13" s="1"/>
  <c r="O347" i="13"/>
  <c r="M347" i="13"/>
  <c r="K347" i="13"/>
  <c r="I347" i="13"/>
  <c r="J347" i="13" s="1"/>
  <c r="I346" i="13"/>
  <c r="J346" i="13" s="1"/>
  <c r="O345" i="13"/>
  <c r="M345" i="13"/>
  <c r="K345" i="13"/>
  <c r="I345" i="13"/>
  <c r="J345" i="13" s="1"/>
  <c r="I344" i="13"/>
  <c r="J344" i="13" s="1"/>
  <c r="Q344" i="13" s="1"/>
  <c r="T344" i="13" s="1"/>
  <c r="K343" i="13"/>
  <c r="I343" i="13"/>
  <c r="J343" i="13" s="1"/>
  <c r="Q342" i="13"/>
  <c r="T342" i="13" s="1"/>
  <c r="I342" i="13"/>
  <c r="J342" i="13" s="1"/>
  <c r="K341" i="13"/>
  <c r="I341" i="13"/>
  <c r="J341" i="13" s="1"/>
  <c r="I340" i="13"/>
  <c r="J340" i="13" s="1"/>
  <c r="O339" i="13"/>
  <c r="M339" i="13"/>
  <c r="K339" i="13"/>
  <c r="I339" i="13"/>
  <c r="J339" i="13" s="1"/>
  <c r="I338" i="13"/>
  <c r="J338" i="13" s="1"/>
  <c r="O337" i="13"/>
  <c r="M337" i="13"/>
  <c r="K337" i="13"/>
  <c r="I337" i="13"/>
  <c r="J337" i="13" s="1"/>
  <c r="I336" i="13"/>
  <c r="J336" i="13" s="1"/>
  <c r="Q336" i="13" s="1"/>
  <c r="T336" i="13" s="1"/>
  <c r="K335" i="13"/>
  <c r="I335" i="13"/>
  <c r="J335" i="13" s="1"/>
  <c r="Q334" i="13"/>
  <c r="T334" i="13" s="1"/>
  <c r="I334" i="13"/>
  <c r="J334" i="13" s="1"/>
  <c r="K333" i="13"/>
  <c r="I333" i="13"/>
  <c r="J333" i="13" s="1"/>
  <c r="I332" i="13"/>
  <c r="J332" i="13" s="1"/>
  <c r="O331" i="13"/>
  <c r="M331" i="13"/>
  <c r="K331" i="13"/>
  <c r="I331" i="13"/>
  <c r="J331" i="13" s="1"/>
  <c r="I330" i="13"/>
  <c r="J330" i="13" s="1"/>
  <c r="K329" i="13"/>
  <c r="I329" i="13"/>
  <c r="J329" i="13" s="1"/>
  <c r="I328" i="13"/>
  <c r="J328" i="13" s="1"/>
  <c r="Q328" i="13" s="1"/>
  <c r="T328" i="13" s="1"/>
  <c r="I327" i="13"/>
  <c r="J327" i="13" s="1"/>
  <c r="Q326" i="13"/>
  <c r="T326" i="13" s="1"/>
  <c r="O326" i="13"/>
  <c r="M326" i="13"/>
  <c r="K326" i="13"/>
  <c r="I326" i="13"/>
  <c r="J326" i="13" s="1"/>
  <c r="Q325" i="13"/>
  <c r="T325" i="13" s="1"/>
  <c r="I325" i="13"/>
  <c r="J325" i="13" s="1"/>
  <c r="Q324" i="13"/>
  <c r="T324" i="13" s="1"/>
  <c r="K324" i="13"/>
  <c r="I324" i="13"/>
  <c r="J324" i="13" s="1"/>
  <c r="T323" i="13"/>
  <c r="Q323" i="13"/>
  <c r="L323" i="13"/>
  <c r="J323" i="13"/>
  <c r="I323" i="13"/>
  <c r="N322" i="13"/>
  <c r="M322" i="13"/>
  <c r="L322" i="13"/>
  <c r="P322" i="13" s="1"/>
  <c r="J322" i="13"/>
  <c r="K322" i="13" s="1"/>
  <c r="O322" i="13" s="1"/>
  <c r="I322" i="13"/>
  <c r="J321" i="13"/>
  <c r="I321" i="13"/>
  <c r="P320" i="13"/>
  <c r="N320" i="13"/>
  <c r="M320" i="13"/>
  <c r="L320" i="13"/>
  <c r="J320" i="13"/>
  <c r="K320" i="13" s="1"/>
  <c r="O320" i="13" s="1"/>
  <c r="I320" i="13"/>
  <c r="R319" i="13"/>
  <c r="L319" i="13"/>
  <c r="J319" i="13"/>
  <c r="I319" i="13"/>
  <c r="P318" i="13"/>
  <c r="N318" i="13"/>
  <c r="M318" i="13"/>
  <c r="L318" i="13"/>
  <c r="J318" i="13"/>
  <c r="K318" i="13" s="1"/>
  <c r="O318" i="13" s="1"/>
  <c r="I318" i="13"/>
  <c r="J317" i="13"/>
  <c r="I317" i="13"/>
  <c r="T316" i="13"/>
  <c r="N316" i="13"/>
  <c r="M316" i="13"/>
  <c r="L316" i="13"/>
  <c r="P316" i="13" s="1"/>
  <c r="J316" i="13"/>
  <c r="K316" i="13" s="1"/>
  <c r="O316" i="13" s="1"/>
  <c r="I316" i="13"/>
  <c r="R309" i="13"/>
  <c r="J309" i="13"/>
  <c r="I309" i="13"/>
  <c r="P308" i="13"/>
  <c r="N308" i="13"/>
  <c r="M308" i="13"/>
  <c r="L308" i="13"/>
  <c r="J308" i="13"/>
  <c r="K308" i="13" s="1"/>
  <c r="O308" i="13" s="1"/>
  <c r="I308" i="13"/>
  <c r="J307" i="13"/>
  <c r="R307" i="13" s="1"/>
  <c r="I307" i="13"/>
  <c r="N306" i="13"/>
  <c r="M306" i="13"/>
  <c r="L306" i="13"/>
  <c r="P306" i="13" s="1"/>
  <c r="J306" i="13"/>
  <c r="K306" i="13" s="1"/>
  <c r="O306" i="13" s="1"/>
  <c r="I306" i="13"/>
  <c r="L305" i="13"/>
  <c r="J305" i="13"/>
  <c r="I305" i="13"/>
  <c r="P304" i="13"/>
  <c r="N304" i="13"/>
  <c r="M304" i="13"/>
  <c r="L304" i="13"/>
  <c r="J304" i="13"/>
  <c r="K304" i="13" s="1"/>
  <c r="O304" i="13" s="1"/>
  <c r="I304" i="13"/>
  <c r="R303" i="13"/>
  <c r="J303" i="13"/>
  <c r="I303" i="13"/>
  <c r="N302" i="13"/>
  <c r="M302" i="13"/>
  <c r="L302" i="13"/>
  <c r="P302" i="13" s="1"/>
  <c r="J302" i="13"/>
  <c r="K302" i="13" s="1"/>
  <c r="O302" i="13" s="1"/>
  <c r="I302" i="13"/>
  <c r="J301" i="13"/>
  <c r="I301" i="13"/>
  <c r="N300" i="13"/>
  <c r="M300" i="13"/>
  <c r="P300" i="13" s="1"/>
  <c r="L300" i="13"/>
  <c r="J300" i="13"/>
  <c r="K300" i="13" s="1"/>
  <c r="I300" i="13"/>
  <c r="J299" i="13"/>
  <c r="I299" i="13"/>
  <c r="N298" i="13"/>
  <c r="M298" i="13"/>
  <c r="L298" i="13"/>
  <c r="J298" i="13"/>
  <c r="K298" i="13" s="1"/>
  <c r="O298" i="13" s="1"/>
  <c r="I298" i="13"/>
  <c r="J297" i="13"/>
  <c r="I297" i="13"/>
  <c r="P296" i="13"/>
  <c r="N296" i="13"/>
  <c r="M296" i="13"/>
  <c r="L296" i="13"/>
  <c r="J296" i="13"/>
  <c r="K296" i="13" s="1"/>
  <c r="O296" i="13" s="1"/>
  <c r="I296" i="13"/>
  <c r="I295" i="13"/>
  <c r="J295" i="13" s="1"/>
  <c r="N294" i="13"/>
  <c r="M294" i="13"/>
  <c r="L294" i="13"/>
  <c r="P294" i="13" s="1"/>
  <c r="J294" i="13"/>
  <c r="K294" i="13" s="1"/>
  <c r="I294" i="13"/>
  <c r="J293" i="13"/>
  <c r="I293" i="13"/>
  <c r="N292" i="13"/>
  <c r="M292" i="13"/>
  <c r="P292" i="13" s="1"/>
  <c r="L292" i="13"/>
  <c r="J292" i="13"/>
  <c r="K292" i="13" s="1"/>
  <c r="I292" i="13"/>
  <c r="L291" i="13"/>
  <c r="J291" i="13"/>
  <c r="I291" i="13"/>
  <c r="N290" i="13"/>
  <c r="M290" i="13"/>
  <c r="L290" i="13"/>
  <c r="J290" i="13"/>
  <c r="K290" i="13" s="1"/>
  <c r="O290" i="13" s="1"/>
  <c r="I290" i="13"/>
  <c r="J289" i="13"/>
  <c r="I289" i="13"/>
  <c r="J288" i="13"/>
  <c r="I288" i="13"/>
  <c r="J287" i="13"/>
  <c r="I287" i="13"/>
  <c r="J286" i="13"/>
  <c r="I286" i="13"/>
  <c r="J285" i="13"/>
  <c r="I285" i="13"/>
  <c r="Q284" i="13"/>
  <c r="T284" i="13" s="1"/>
  <c r="L284" i="13"/>
  <c r="J284" i="13"/>
  <c r="K284" i="13" s="1"/>
  <c r="I284" i="13"/>
  <c r="R283" i="13"/>
  <c r="I283" i="13"/>
  <c r="J283" i="13" s="1"/>
  <c r="J282" i="13"/>
  <c r="I282" i="13"/>
  <c r="R281" i="13"/>
  <c r="M281" i="13"/>
  <c r="I281" i="13"/>
  <c r="J281" i="13" s="1"/>
  <c r="L280" i="13"/>
  <c r="J280" i="13"/>
  <c r="K280" i="13" s="1"/>
  <c r="I280" i="13"/>
  <c r="J279" i="13"/>
  <c r="I279" i="13"/>
  <c r="I278" i="13"/>
  <c r="J278" i="13" s="1"/>
  <c r="I277" i="13"/>
  <c r="J277" i="13" s="1"/>
  <c r="Q277" i="13" s="1"/>
  <c r="T277" i="13" s="1"/>
  <c r="Q276" i="13"/>
  <c r="T276" i="13" s="1"/>
  <c r="I276" i="13"/>
  <c r="J276" i="13" s="1"/>
  <c r="Q275" i="13"/>
  <c r="T275" i="13" s="1"/>
  <c r="M275" i="13"/>
  <c r="I275" i="13"/>
  <c r="J275" i="13" s="1"/>
  <c r="I274" i="13"/>
  <c r="J274" i="13" s="1"/>
  <c r="Q274" i="13" s="1"/>
  <c r="T274" i="13" s="1"/>
  <c r="I273" i="13"/>
  <c r="J273" i="13" s="1"/>
  <c r="Q272" i="13"/>
  <c r="T272" i="13" s="1"/>
  <c r="I272" i="13"/>
  <c r="J272" i="13" s="1"/>
  <c r="Q271" i="13"/>
  <c r="T271" i="13" s="1"/>
  <c r="M271" i="13"/>
  <c r="I271" i="13"/>
  <c r="J271" i="13" s="1"/>
  <c r="I270" i="13"/>
  <c r="J270" i="13" s="1"/>
  <c r="I269" i="13"/>
  <c r="J269" i="13" s="1"/>
  <c r="Q269" i="13" s="1"/>
  <c r="T269" i="13" s="1"/>
  <c r="Q268" i="13"/>
  <c r="T268" i="13" s="1"/>
  <c r="I268" i="13"/>
  <c r="J268" i="13" s="1"/>
  <c r="Q267" i="13"/>
  <c r="T267" i="13" s="1"/>
  <c r="M267" i="13"/>
  <c r="I267" i="13"/>
  <c r="J267" i="13" s="1"/>
  <c r="I266" i="13"/>
  <c r="J266" i="13" s="1"/>
  <c r="Q266" i="13" s="1"/>
  <c r="T266" i="13" s="1"/>
  <c r="I265" i="13"/>
  <c r="J265" i="13" s="1"/>
  <c r="Q264" i="13"/>
  <c r="T264" i="13" s="1"/>
  <c r="I264" i="13"/>
  <c r="J264" i="13" s="1"/>
  <c r="Q263" i="13"/>
  <c r="T263" i="13" s="1"/>
  <c r="M263" i="13"/>
  <c r="I263" i="13"/>
  <c r="J263" i="13" s="1"/>
  <c r="I262" i="13"/>
  <c r="J262" i="13" s="1"/>
  <c r="I261" i="13"/>
  <c r="J261" i="13" s="1"/>
  <c r="Q261" i="13" s="1"/>
  <c r="T261" i="13" s="1"/>
  <c r="Q260" i="13"/>
  <c r="I260" i="13"/>
  <c r="J260" i="13" s="1"/>
  <c r="Q252" i="13"/>
  <c r="M252" i="13"/>
  <c r="I252" i="13"/>
  <c r="J252" i="13" s="1"/>
  <c r="Q251" i="13"/>
  <c r="T251" i="13" s="1"/>
  <c r="I251" i="13"/>
  <c r="J251" i="13" s="1"/>
  <c r="I250" i="13"/>
  <c r="J250" i="13" s="1"/>
  <c r="I249" i="13"/>
  <c r="J249" i="13" s="1"/>
  <c r="N248" i="13"/>
  <c r="J248" i="13"/>
  <c r="K248" i="13" s="1"/>
  <c r="I248" i="13"/>
  <c r="J247" i="13"/>
  <c r="I247" i="13"/>
  <c r="R246" i="13"/>
  <c r="L246" i="13"/>
  <c r="I246" i="13"/>
  <c r="J246" i="13" s="1"/>
  <c r="I245" i="13"/>
  <c r="J245" i="13" s="1"/>
  <c r="R245" i="13" s="1"/>
  <c r="J244" i="13"/>
  <c r="I244" i="13"/>
  <c r="J243" i="13"/>
  <c r="I243" i="13"/>
  <c r="R242" i="13"/>
  <c r="I242" i="13"/>
  <c r="J242" i="13" s="1"/>
  <c r="R241" i="13"/>
  <c r="N241" i="13"/>
  <c r="I241" i="13"/>
  <c r="J241" i="13" s="1"/>
  <c r="Q240" i="13"/>
  <c r="T240" i="13" s="1"/>
  <c r="N240" i="13"/>
  <c r="J240" i="13"/>
  <c r="I240" i="13"/>
  <c r="Q239" i="13"/>
  <c r="T239" i="13" s="1"/>
  <c r="J239" i="13"/>
  <c r="M239" i="13" s="1"/>
  <c r="I239" i="13"/>
  <c r="M238" i="13"/>
  <c r="L238" i="13"/>
  <c r="I238" i="13"/>
  <c r="J238" i="13" s="1"/>
  <c r="R237" i="13"/>
  <c r="N237" i="13"/>
  <c r="I237" i="13"/>
  <c r="J237" i="13" s="1"/>
  <c r="Q236" i="13"/>
  <c r="T236" i="13" s="1"/>
  <c r="N236" i="13"/>
  <c r="J236" i="13"/>
  <c r="I236" i="13"/>
  <c r="Q235" i="13"/>
  <c r="T235" i="13" s="1"/>
  <c r="J235" i="13"/>
  <c r="I235" i="13"/>
  <c r="R234" i="13"/>
  <c r="S234" i="13" s="1"/>
  <c r="M234" i="13"/>
  <c r="L234" i="13"/>
  <c r="I234" i="13"/>
  <c r="J234" i="13" s="1"/>
  <c r="I233" i="13"/>
  <c r="J233" i="13" s="1"/>
  <c r="L233" i="13" s="1"/>
  <c r="L232" i="13"/>
  <c r="I232" i="13"/>
  <c r="J232" i="13" s="1"/>
  <c r="L231" i="13"/>
  <c r="K231" i="13"/>
  <c r="I231" i="13"/>
  <c r="J231" i="13" s="1"/>
  <c r="I230" i="13"/>
  <c r="J230" i="13" s="1"/>
  <c r="I229" i="13"/>
  <c r="J229" i="13" s="1"/>
  <c r="L228" i="13"/>
  <c r="I228" i="13"/>
  <c r="J228" i="13" s="1"/>
  <c r="L227" i="13"/>
  <c r="K227" i="13"/>
  <c r="I227" i="13"/>
  <c r="J227" i="13" s="1"/>
  <c r="I226" i="13"/>
  <c r="J226" i="13" s="1"/>
  <c r="L226" i="13" s="1"/>
  <c r="I225" i="13"/>
  <c r="J225" i="13" s="1"/>
  <c r="L225" i="13" s="1"/>
  <c r="L224" i="13"/>
  <c r="I224" i="13"/>
  <c r="J224" i="13" s="1"/>
  <c r="L223" i="13"/>
  <c r="K223" i="13"/>
  <c r="I223" i="13"/>
  <c r="J223" i="13" s="1"/>
  <c r="I222" i="13"/>
  <c r="J222" i="13" s="1"/>
  <c r="I221" i="13"/>
  <c r="J221" i="13" s="1"/>
  <c r="L220" i="13"/>
  <c r="I220" i="13"/>
  <c r="J220" i="13" s="1"/>
  <c r="L219" i="13"/>
  <c r="K219" i="13"/>
  <c r="I219" i="13"/>
  <c r="J219" i="13" s="1"/>
  <c r="I218" i="13"/>
  <c r="J218" i="13" s="1"/>
  <c r="L218" i="13" s="1"/>
  <c r="I217" i="13"/>
  <c r="J217" i="13" s="1"/>
  <c r="L217" i="13" s="1"/>
  <c r="L216" i="13"/>
  <c r="I216" i="13"/>
  <c r="J216" i="13" s="1"/>
  <c r="L215" i="13"/>
  <c r="K215" i="13"/>
  <c r="I215" i="13"/>
  <c r="J215" i="13" s="1"/>
  <c r="I214" i="13"/>
  <c r="J214" i="13" s="1"/>
  <c r="I213" i="13"/>
  <c r="J213" i="13" s="1"/>
  <c r="L212" i="13"/>
  <c r="I212" i="13"/>
  <c r="J212" i="13" s="1"/>
  <c r="L211" i="13"/>
  <c r="K211" i="13"/>
  <c r="I211" i="13"/>
  <c r="J211" i="13" s="1"/>
  <c r="I210" i="13"/>
  <c r="J210" i="13" s="1"/>
  <c r="L210" i="13" s="1"/>
  <c r="I209" i="13"/>
  <c r="J209" i="13" s="1"/>
  <c r="L209" i="13" s="1"/>
  <c r="L208" i="13"/>
  <c r="I208" i="13"/>
  <c r="J208" i="13" s="1"/>
  <c r="L207" i="13"/>
  <c r="K207" i="13"/>
  <c r="I207" i="13"/>
  <c r="J207" i="13" s="1"/>
  <c r="I206" i="13"/>
  <c r="J206" i="13" s="1"/>
  <c r="I205" i="13"/>
  <c r="J205" i="13" s="1"/>
  <c r="L204" i="13"/>
  <c r="I204" i="13"/>
  <c r="J204" i="13" s="1"/>
  <c r="L203" i="13"/>
  <c r="K203" i="13"/>
  <c r="T203" i="13" s="1"/>
  <c r="I203" i="13"/>
  <c r="J203" i="13" s="1"/>
  <c r="I187" i="13"/>
  <c r="J187" i="13" s="1"/>
  <c r="L187" i="13" s="1"/>
  <c r="I186" i="13"/>
  <c r="J186" i="13" s="1"/>
  <c r="L186" i="13" s="1"/>
  <c r="I185" i="13"/>
  <c r="J185" i="13" s="1"/>
  <c r="Q184" i="13"/>
  <c r="T184" i="13" s="1"/>
  <c r="P184" i="13"/>
  <c r="M184" i="13"/>
  <c r="L184" i="13"/>
  <c r="K184" i="13"/>
  <c r="O184" i="13" s="1"/>
  <c r="I184" i="13"/>
  <c r="J184" i="13" s="1"/>
  <c r="Q183" i="13"/>
  <c r="T183" i="13" s="1"/>
  <c r="M183" i="13"/>
  <c r="P183" i="13" s="1"/>
  <c r="L183" i="13"/>
  <c r="I183" i="13"/>
  <c r="J183" i="13" s="1"/>
  <c r="M176" i="13"/>
  <c r="I176" i="13"/>
  <c r="J176" i="13" s="1"/>
  <c r="Q176" i="13" s="1"/>
  <c r="T176" i="13" s="1"/>
  <c r="I175" i="13"/>
  <c r="J175" i="13" s="1"/>
  <c r="Q174" i="13"/>
  <c r="T174" i="13" s="1"/>
  <c r="P174" i="13"/>
  <c r="M174" i="13"/>
  <c r="L174" i="13"/>
  <c r="K174" i="13"/>
  <c r="O174" i="13" s="1"/>
  <c r="I174" i="13"/>
  <c r="J174" i="13" s="1"/>
  <c r="Q173" i="13"/>
  <c r="T173" i="13" s="1"/>
  <c r="M173" i="13"/>
  <c r="P173" i="13" s="1"/>
  <c r="L173" i="13"/>
  <c r="I173" i="13"/>
  <c r="J173" i="13" s="1"/>
  <c r="M172" i="13"/>
  <c r="I172" i="13"/>
  <c r="J172" i="13" s="1"/>
  <c r="Q172" i="13" s="1"/>
  <c r="T172" i="13" s="1"/>
  <c r="L171" i="13"/>
  <c r="I171" i="13"/>
  <c r="J171" i="13" s="1"/>
  <c r="L170" i="13"/>
  <c r="I170" i="13"/>
  <c r="J170" i="13" s="1"/>
  <c r="L169" i="13"/>
  <c r="I169" i="13"/>
  <c r="J169" i="13" s="1"/>
  <c r="L168" i="13"/>
  <c r="I168" i="13"/>
  <c r="J168" i="13" s="1"/>
  <c r="L167" i="13"/>
  <c r="I167" i="13"/>
  <c r="J167" i="13" s="1"/>
  <c r="L166" i="13"/>
  <c r="I166" i="13"/>
  <c r="J166" i="13" s="1"/>
  <c r="L165" i="13"/>
  <c r="I165" i="13"/>
  <c r="J165" i="13" s="1"/>
  <c r="L164" i="13"/>
  <c r="I164" i="13"/>
  <c r="J164" i="13" s="1"/>
  <c r="L152" i="13"/>
  <c r="I152" i="13"/>
  <c r="J152" i="13" s="1"/>
  <c r="L151" i="13"/>
  <c r="I151" i="13"/>
  <c r="J151" i="13" s="1"/>
  <c r="L150" i="13"/>
  <c r="I150" i="13"/>
  <c r="J150" i="13" s="1"/>
  <c r="L149" i="13"/>
  <c r="I149" i="13"/>
  <c r="J149" i="13" s="1"/>
  <c r="L148" i="13"/>
  <c r="I148" i="13"/>
  <c r="J148" i="13" s="1"/>
  <c r="L147" i="13"/>
  <c r="I147" i="13"/>
  <c r="J147" i="13" s="1"/>
  <c r="I146" i="13"/>
  <c r="J146" i="13" s="1"/>
  <c r="T145" i="13"/>
  <c r="Q145" i="13"/>
  <c r="M145" i="13"/>
  <c r="P145" i="13" s="1"/>
  <c r="L145" i="13"/>
  <c r="I145" i="13"/>
  <c r="J145" i="13" s="1"/>
  <c r="I144" i="13"/>
  <c r="J144" i="13" s="1"/>
  <c r="Q144" i="13" s="1"/>
  <c r="T144" i="13" s="1"/>
  <c r="M143" i="13"/>
  <c r="P143" i="13" s="1"/>
  <c r="L143" i="13"/>
  <c r="I143" i="13"/>
  <c r="J143" i="13" s="1"/>
  <c r="I142" i="13"/>
  <c r="J142" i="13" s="1"/>
  <c r="T137" i="13"/>
  <c r="R137" i="13"/>
  <c r="S137" i="13" s="1"/>
  <c r="Q137" i="13"/>
  <c r="P137" i="13"/>
  <c r="N137" i="13"/>
  <c r="M137" i="13"/>
  <c r="L137" i="13"/>
  <c r="K137" i="13"/>
  <c r="O137" i="13" s="1"/>
  <c r="S136" i="13"/>
  <c r="R136" i="13"/>
  <c r="Q136" i="13"/>
  <c r="N136" i="13"/>
  <c r="M136" i="13"/>
  <c r="L136" i="13"/>
  <c r="P136" i="13" s="1"/>
  <c r="K136" i="13"/>
  <c r="T136" i="13" s="1"/>
  <c r="T135" i="13"/>
  <c r="R135" i="13"/>
  <c r="S135" i="13" s="1"/>
  <c r="Q135" i="13"/>
  <c r="P135" i="13"/>
  <c r="N135" i="13"/>
  <c r="M135" i="13"/>
  <c r="O135" i="13" s="1"/>
  <c r="L135" i="13"/>
  <c r="K135" i="13"/>
  <c r="S134" i="13"/>
  <c r="R134" i="13"/>
  <c r="Q134" i="13"/>
  <c r="P134" i="13"/>
  <c r="N134" i="13"/>
  <c r="M134" i="13"/>
  <c r="L134" i="13"/>
  <c r="K134" i="13"/>
  <c r="T134" i="13" s="1"/>
  <c r="T133" i="13"/>
  <c r="R133" i="13"/>
  <c r="Q133" i="13"/>
  <c r="N133" i="13"/>
  <c r="M133" i="13"/>
  <c r="L133" i="13"/>
  <c r="P133" i="13" s="1"/>
  <c r="K133" i="13"/>
  <c r="O133" i="13" s="1"/>
  <c r="S132" i="13"/>
  <c r="R132" i="13"/>
  <c r="Q132" i="13"/>
  <c r="N132" i="13"/>
  <c r="M132" i="13"/>
  <c r="L132" i="13"/>
  <c r="P132" i="13" s="1"/>
  <c r="K132" i="13"/>
  <c r="T132" i="13" s="1"/>
  <c r="T131" i="13"/>
  <c r="R131" i="13"/>
  <c r="Q131" i="13"/>
  <c r="N131" i="13"/>
  <c r="M131" i="13"/>
  <c r="O131" i="13" s="1"/>
  <c r="L131" i="13"/>
  <c r="P131" i="13" s="1"/>
  <c r="K131" i="13"/>
  <c r="S130" i="13"/>
  <c r="R130" i="13"/>
  <c r="Q130" i="13"/>
  <c r="P130" i="13"/>
  <c r="N130" i="13"/>
  <c r="M130" i="13"/>
  <c r="L130" i="13"/>
  <c r="K130" i="13"/>
  <c r="T130" i="13" s="1"/>
  <c r="T129" i="13"/>
  <c r="R129" i="13"/>
  <c r="Q129" i="13"/>
  <c r="N129" i="13"/>
  <c r="M129" i="13"/>
  <c r="P129" i="13" s="1"/>
  <c r="L129" i="13"/>
  <c r="K129" i="13"/>
  <c r="R128" i="13"/>
  <c r="S128" i="13" s="1"/>
  <c r="Q128" i="13"/>
  <c r="N128" i="13"/>
  <c r="M128" i="13"/>
  <c r="L128" i="13"/>
  <c r="P128" i="13" s="1"/>
  <c r="K128" i="13"/>
  <c r="T128" i="13" s="1"/>
  <c r="T127" i="13"/>
  <c r="R127" i="13"/>
  <c r="Q127" i="13"/>
  <c r="N127" i="13"/>
  <c r="M127" i="13"/>
  <c r="O127" i="13" s="1"/>
  <c r="L127" i="13"/>
  <c r="K127" i="13"/>
  <c r="R126" i="13"/>
  <c r="S126" i="13" s="1"/>
  <c r="Q126" i="13"/>
  <c r="P126" i="13"/>
  <c r="N126" i="13"/>
  <c r="M126" i="13"/>
  <c r="L126" i="13"/>
  <c r="K126" i="13"/>
  <c r="T126" i="13" s="1"/>
  <c r="T125" i="13"/>
  <c r="R125" i="13"/>
  <c r="Q125" i="13"/>
  <c r="N125" i="13"/>
  <c r="M125" i="13"/>
  <c r="P125" i="13" s="1"/>
  <c r="L125" i="13"/>
  <c r="K125" i="13"/>
  <c r="S124" i="13"/>
  <c r="R124" i="13"/>
  <c r="Q124" i="13"/>
  <c r="N124" i="13"/>
  <c r="M124" i="13"/>
  <c r="L124" i="13"/>
  <c r="P124" i="13" s="1"/>
  <c r="K124" i="13"/>
  <c r="T124" i="13" s="1"/>
  <c r="T123" i="13"/>
  <c r="R123" i="13"/>
  <c r="Q123" i="13"/>
  <c r="N123" i="13"/>
  <c r="M123" i="13"/>
  <c r="O123" i="13" s="1"/>
  <c r="L123" i="13"/>
  <c r="K123" i="13"/>
  <c r="S122" i="13"/>
  <c r="R122" i="13"/>
  <c r="Q122" i="13"/>
  <c r="P122" i="13"/>
  <c r="O122" i="13"/>
  <c r="N122" i="13"/>
  <c r="M122" i="13"/>
  <c r="L122" i="13"/>
  <c r="K122" i="13"/>
  <c r="T122" i="13" s="1"/>
  <c r="T121" i="13"/>
  <c r="R121" i="13"/>
  <c r="Q121" i="13"/>
  <c r="P121" i="13"/>
  <c r="N121" i="13"/>
  <c r="M121" i="13"/>
  <c r="L121" i="13"/>
  <c r="K121" i="13"/>
  <c r="O121" i="13" s="1"/>
  <c r="S120" i="13"/>
  <c r="R120" i="13"/>
  <c r="Q120" i="13"/>
  <c r="O120" i="13"/>
  <c r="N120" i="13"/>
  <c r="M120" i="13"/>
  <c r="L120" i="13"/>
  <c r="P120" i="13" s="1"/>
  <c r="K120" i="13"/>
  <c r="T120" i="13" s="1"/>
  <c r="T119" i="13"/>
  <c r="R119" i="13"/>
  <c r="Q119" i="13"/>
  <c r="P119" i="13"/>
  <c r="N119" i="13"/>
  <c r="M119" i="13"/>
  <c r="O119" i="13" s="1"/>
  <c r="L119" i="13"/>
  <c r="K119" i="13"/>
  <c r="S118" i="13"/>
  <c r="R118" i="13"/>
  <c r="Q118" i="13"/>
  <c r="O118" i="13"/>
  <c r="N118" i="13"/>
  <c r="M118" i="13"/>
  <c r="L118" i="13"/>
  <c r="P118" i="13" s="1"/>
  <c r="K118" i="13"/>
  <c r="T118" i="13" s="1"/>
  <c r="T117" i="13"/>
  <c r="R117" i="13"/>
  <c r="Q117" i="13"/>
  <c r="P117" i="13"/>
  <c r="N117" i="13"/>
  <c r="M117" i="13"/>
  <c r="L117" i="13"/>
  <c r="K117" i="13"/>
  <c r="O117" i="13" s="1"/>
  <c r="S116" i="13"/>
  <c r="R116" i="13"/>
  <c r="Q116" i="13"/>
  <c r="N116" i="13"/>
  <c r="M116" i="13"/>
  <c r="L116" i="13"/>
  <c r="P116" i="13" s="1"/>
  <c r="K116" i="13"/>
  <c r="T116" i="13" s="1"/>
  <c r="T115" i="13"/>
  <c r="R115" i="13"/>
  <c r="Q115" i="13"/>
  <c r="P115" i="13"/>
  <c r="N115" i="13"/>
  <c r="M115" i="13"/>
  <c r="O115" i="13" s="1"/>
  <c r="L115" i="13"/>
  <c r="K115" i="13"/>
  <c r="S114" i="13"/>
  <c r="R114" i="13"/>
  <c r="Q114" i="13"/>
  <c r="N114" i="13"/>
  <c r="M114" i="13"/>
  <c r="L114" i="13"/>
  <c r="P114" i="13" s="1"/>
  <c r="K114" i="13"/>
  <c r="T114" i="13" s="1"/>
  <c r="T113" i="13"/>
  <c r="R113" i="13"/>
  <c r="Q113" i="13"/>
  <c r="P113" i="13"/>
  <c r="N113" i="13"/>
  <c r="M113" i="13"/>
  <c r="L113" i="13"/>
  <c r="K113" i="13"/>
  <c r="O113" i="13" s="1"/>
  <c r="S112" i="13"/>
  <c r="R112" i="13"/>
  <c r="Q112" i="13"/>
  <c r="N112" i="13"/>
  <c r="M112" i="13"/>
  <c r="L112" i="13"/>
  <c r="P112" i="13" s="1"/>
  <c r="K112" i="13"/>
  <c r="T112" i="13" s="1"/>
  <c r="T111" i="13"/>
  <c r="R111" i="13"/>
  <c r="Q111" i="13"/>
  <c r="P111" i="13"/>
  <c r="N111" i="13"/>
  <c r="M111" i="13"/>
  <c r="L111" i="13"/>
  <c r="K111" i="13"/>
  <c r="O111" i="13" s="1"/>
  <c r="S110" i="13"/>
  <c r="R110" i="13"/>
  <c r="Q110" i="13"/>
  <c r="N110" i="13"/>
  <c r="M110" i="13"/>
  <c r="L110" i="13"/>
  <c r="P110" i="13" s="1"/>
  <c r="K110" i="13"/>
  <c r="T110" i="13" s="1"/>
  <c r="T109" i="13"/>
  <c r="R109" i="13"/>
  <c r="Q109" i="13"/>
  <c r="P109" i="13"/>
  <c r="N109" i="13"/>
  <c r="M109" i="13"/>
  <c r="O109" i="13" s="1"/>
  <c r="L109" i="13"/>
  <c r="K109" i="13"/>
  <c r="S108" i="13"/>
  <c r="R108" i="13"/>
  <c r="Q108" i="13"/>
  <c r="N108" i="13"/>
  <c r="M108" i="13"/>
  <c r="L108" i="13"/>
  <c r="P108" i="13" s="1"/>
  <c r="K108" i="13"/>
  <c r="T108" i="13" s="1"/>
  <c r="T107" i="13"/>
  <c r="R107" i="13"/>
  <c r="Q107" i="13"/>
  <c r="P107" i="13"/>
  <c r="N107" i="13"/>
  <c r="M107" i="13"/>
  <c r="L107" i="13"/>
  <c r="K107" i="13"/>
  <c r="O107" i="13" s="1"/>
  <c r="N106" i="13"/>
  <c r="K106" i="13"/>
  <c r="J106" i="13"/>
  <c r="I106" i="13"/>
  <c r="K105" i="13"/>
  <c r="J105" i="13"/>
  <c r="I105" i="13"/>
  <c r="J104" i="13"/>
  <c r="I104" i="13"/>
  <c r="R103" i="13"/>
  <c r="N103" i="13"/>
  <c r="K103" i="13"/>
  <c r="J103" i="13"/>
  <c r="I103" i="13"/>
  <c r="R102" i="13"/>
  <c r="N102" i="13"/>
  <c r="K102" i="13"/>
  <c r="J102" i="13"/>
  <c r="I102" i="13"/>
  <c r="L101" i="13"/>
  <c r="K101" i="13"/>
  <c r="J101" i="13"/>
  <c r="N101" i="13" s="1"/>
  <c r="I101" i="13"/>
  <c r="N100" i="13"/>
  <c r="L100" i="13"/>
  <c r="K100" i="13"/>
  <c r="J100" i="13"/>
  <c r="R100" i="13" s="1"/>
  <c r="I100" i="13"/>
  <c r="L99" i="13"/>
  <c r="K99" i="13"/>
  <c r="J99" i="13"/>
  <c r="N99" i="13" s="1"/>
  <c r="I99" i="13"/>
  <c r="N98" i="13"/>
  <c r="L98" i="13"/>
  <c r="K98" i="13"/>
  <c r="J98" i="13"/>
  <c r="R98" i="13" s="1"/>
  <c r="I98" i="13"/>
  <c r="L97" i="13"/>
  <c r="K97" i="13"/>
  <c r="J97" i="13"/>
  <c r="N97" i="13" s="1"/>
  <c r="I97" i="13"/>
  <c r="N96" i="13"/>
  <c r="L96" i="13"/>
  <c r="K96" i="13"/>
  <c r="J96" i="13"/>
  <c r="R96" i="13" s="1"/>
  <c r="I96" i="13"/>
  <c r="L95" i="13"/>
  <c r="K95" i="13"/>
  <c r="J95" i="13"/>
  <c r="N95" i="13" s="1"/>
  <c r="I95" i="13"/>
  <c r="N94" i="13"/>
  <c r="L94" i="13"/>
  <c r="K94" i="13"/>
  <c r="J94" i="13"/>
  <c r="R94" i="13" s="1"/>
  <c r="I94" i="13"/>
  <c r="L93" i="13"/>
  <c r="K93" i="13"/>
  <c r="J93" i="13"/>
  <c r="N93" i="13" s="1"/>
  <c r="I93" i="13"/>
  <c r="N92" i="13"/>
  <c r="L92" i="13"/>
  <c r="K92" i="13"/>
  <c r="J92" i="13"/>
  <c r="R92" i="13" s="1"/>
  <c r="I92" i="13"/>
  <c r="T91" i="13"/>
  <c r="L91" i="13"/>
  <c r="K91" i="13"/>
  <c r="J91" i="13"/>
  <c r="N91" i="13" s="1"/>
  <c r="I91" i="13"/>
  <c r="N90" i="13"/>
  <c r="L90" i="13"/>
  <c r="K90" i="13"/>
  <c r="J90" i="13"/>
  <c r="R90" i="13" s="1"/>
  <c r="I90" i="13"/>
  <c r="L89" i="13"/>
  <c r="K89" i="13"/>
  <c r="J89" i="13"/>
  <c r="N89" i="13" s="1"/>
  <c r="I89" i="13"/>
  <c r="N88" i="13"/>
  <c r="L88" i="13"/>
  <c r="K88" i="13"/>
  <c r="J88" i="13"/>
  <c r="R88" i="13" s="1"/>
  <c r="I88" i="13"/>
  <c r="L87" i="13"/>
  <c r="K87" i="13"/>
  <c r="J87" i="13"/>
  <c r="N87" i="13" s="1"/>
  <c r="I87" i="13"/>
  <c r="N86" i="13"/>
  <c r="L86" i="13"/>
  <c r="K86" i="13"/>
  <c r="J86" i="13"/>
  <c r="R86" i="13" s="1"/>
  <c r="I86" i="13"/>
  <c r="L85" i="13"/>
  <c r="K85" i="13"/>
  <c r="J85" i="13"/>
  <c r="N85" i="13" s="1"/>
  <c r="I85" i="13"/>
  <c r="N84" i="13"/>
  <c r="L84" i="13"/>
  <c r="K84" i="13"/>
  <c r="J84" i="13"/>
  <c r="R84" i="13" s="1"/>
  <c r="I84" i="13"/>
  <c r="L83" i="13"/>
  <c r="J83" i="13"/>
  <c r="N83" i="13" s="1"/>
  <c r="I83" i="13"/>
  <c r="T82" i="13"/>
  <c r="N82" i="13"/>
  <c r="L82" i="13"/>
  <c r="K82" i="13"/>
  <c r="J82" i="13"/>
  <c r="R82" i="13" s="1"/>
  <c r="I82" i="13"/>
  <c r="L81" i="13"/>
  <c r="J81" i="13"/>
  <c r="N81" i="13" s="1"/>
  <c r="I81" i="13"/>
  <c r="N80" i="13"/>
  <c r="L80" i="13"/>
  <c r="K80" i="13"/>
  <c r="J80" i="13"/>
  <c r="R80" i="13" s="1"/>
  <c r="I80" i="13"/>
  <c r="L79" i="13"/>
  <c r="J79" i="13"/>
  <c r="N79" i="13" s="1"/>
  <c r="I79" i="13"/>
  <c r="N78" i="13"/>
  <c r="L78" i="13"/>
  <c r="K78" i="13"/>
  <c r="J78" i="13"/>
  <c r="R78" i="13" s="1"/>
  <c r="I78" i="13"/>
  <c r="L77" i="13"/>
  <c r="J77" i="13"/>
  <c r="N77" i="13" s="1"/>
  <c r="I77" i="13"/>
  <c r="N76" i="13"/>
  <c r="L76" i="13"/>
  <c r="K76" i="13"/>
  <c r="J76" i="13"/>
  <c r="R76" i="13" s="1"/>
  <c r="I76" i="13"/>
  <c r="L75" i="13"/>
  <c r="J75" i="13"/>
  <c r="N75" i="13" s="1"/>
  <c r="I75" i="13"/>
  <c r="N74" i="13"/>
  <c r="L74" i="13"/>
  <c r="K74" i="13"/>
  <c r="J74" i="13"/>
  <c r="R74" i="13" s="1"/>
  <c r="I74" i="13"/>
  <c r="L65" i="13"/>
  <c r="J65" i="13"/>
  <c r="N65" i="13" s="1"/>
  <c r="I65" i="13"/>
  <c r="N64" i="13"/>
  <c r="L64" i="13"/>
  <c r="K64" i="13"/>
  <c r="J64" i="13"/>
  <c r="R64" i="13" s="1"/>
  <c r="I64" i="13"/>
  <c r="L63" i="13"/>
  <c r="J63" i="13"/>
  <c r="N63" i="13" s="1"/>
  <c r="I63" i="13"/>
  <c r="N62" i="13"/>
  <c r="L62" i="13"/>
  <c r="K62" i="13"/>
  <c r="J62" i="13"/>
  <c r="R62" i="13" s="1"/>
  <c r="I62" i="13"/>
  <c r="L61" i="13"/>
  <c r="J61" i="13"/>
  <c r="N61" i="13" s="1"/>
  <c r="I61" i="13"/>
  <c r="N60" i="13"/>
  <c r="L60" i="13"/>
  <c r="J60" i="13"/>
  <c r="K60" i="13" s="1"/>
  <c r="I60" i="13"/>
  <c r="L59" i="13"/>
  <c r="J59" i="13"/>
  <c r="N59" i="13" s="1"/>
  <c r="I59" i="13"/>
  <c r="N58" i="13"/>
  <c r="L58" i="13"/>
  <c r="J58" i="13"/>
  <c r="K58" i="13" s="1"/>
  <c r="I58" i="13"/>
  <c r="L57" i="13"/>
  <c r="J57" i="13"/>
  <c r="N57" i="13" s="1"/>
  <c r="I57" i="13"/>
  <c r="N56" i="13"/>
  <c r="L56" i="13"/>
  <c r="J56" i="13"/>
  <c r="K56" i="13" s="1"/>
  <c r="I56" i="13"/>
  <c r="L55" i="13"/>
  <c r="J55" i="13"/>
  <c r="N55" i="13" s="1"/>
  <c r="I55" i="13"/>
  <c r="N54" i="13"/>
  <c r="L54" i="13"/>
  <c r="J54" i="13"/>
  <c r="K54" i="13" s="1"/>
  <c r="I54" i="13"/>
  <c r="L53" i="13"/>
  <c r="J53" i="13"/>
  <c r="N53" i="13" s="1"/>
  <c r="I53" i="13"/>
  <c r="N52" i="13"/>
  <c r="L52" i="13"/>
  <c r="J52" i="13"/>
  <c r="K52" i="13" s="1"/>
  <c r="I52" i="13"/>
  <c r="L51" i="13"/>
  <c r="J51" i="13"/>
  <c r="N51" i="13" s="1"/>
  <c r="I51" i="13"/>
  <c r="N50" i="13"/>
  <c r="L50" i="13"/>
  <c r="J50" i="13"/>
  <c r="K50" i="13" s="1"/>
  <c r="I50" i="13"/>
  <c r="L49" i="13"/>
  <c r="J49" i="13"/>
  <c r="N49" i="13" s="1"/>
  <c r="I49" i="13"/>
  <c r="N48" i="13"/>
  <c r="L48" i="13"/>
  <c r="J48" i="13"/>
  <c r="K48" i="13" s="1"/>
  <c r="I48" i="13"/>
  <c r="L34" i="13"/>
  <c r="J34" i="13"/>
  <c r="N34" i="13" s="1"/>
  <c r="I34" i="13"/>
  <c r="N33" i="13"/>
  <c r="L33" i="13"/>
  <c r="J33" i="13"/>
  <c r="K33" i="13" s="1"/>
  <c r="I33" i="13"/>
  <c r="L32" i="13"/>
  <c r="J32" i="13"/>
  <c r="N32" i="13" s="1"/>
  <c r="I32" i="13"/>
  <c r="N31" i="13"/>
  <c r="L31" i="13"/>
  <c r="J31" i="13"/>
  <c r="K31" i="13" s="1"/>
  <c r="I31" i="13"/>
  <c r="L30" i="13"/>
  <c r="J30" i="13"/>
  <c r="N30" i="13" s="1"/>
  <c r="I30" i="13"/>
  <c r="N29" i="13"/>
  <c r="L29" i="13"/>
  <c r="J29" i="13"/>
  <c r="K29" i="13" s="1"/>
  <c r="I29" i="13"/>
  <c r="L28" i="13"/>
  <c r="J28" i="13"/>
  <c r="N28" i="13" s="1"/>
  <c r="I28" i="13"/>
  <c r="N27" i="13"/>
  <c r="L27" i="13"/>
  <c r="J27" i="13"/>
  <c r="K27" i="13" s="1"/>
  <c r="I27" i="13"/>
  <c r="L26" i="13"/>
  <c r="J26" i="13"/>
  <c r="N26" i="13" s="1"/>
  <c r="I26" i="13"/>
  <c r="N25" i="13"/>
  <c r="L25" i="13"/>
  <c r="J25" i="13"/>
  <c r="K25" i="13" s="1"/>
  <c r="I25" i="13"/>
  <c r="L24" i="13"/>
  <c r="J24" i="13"/>
  <c r="N24" i="13" s="1"/>
  <c r="I24" i="13"/>
  <c r="N23" i="13"/>
  <c r="L23" i="13"/>
  <c r="J23" i="13"/>
  <c r="K23" i="13" s="1"/>
  <c r="I23" i="13"/>
  <c r="L22" i="13"/>
  <c r="J22" i="13"/>
  <c r="N22" i="13" s="1"/>
  <c r="I22" i="13"/>
  <c r="N21" i="13"/>
  <c r="L21" i="13"/>
  <c r="J21" i="13"/>
  <c r="K21" i="13" s="1"/>
  <c r="I21" i="13"/>
  <c r="L20" i="13"/>
  <c r="J20" i="13"/>
  <c r="N20" i="13" s="1"/>
  <c r="I20" i="13"/>
  <c r="N19" i="13"/>
  <c r="L19" i="13"/>
  <c r="J19" i="13"/>
  <c r="K19" i="13" s="1"/>
  <c r="I19" i="13"/>
  <c r="L18" i="13"/>
  <c r="J18" i="13"/>
  <c r="N18" i="13" s="1"/>
  <c r="I18" i="13"/>
  <c r="N17" i="13"/>
  <c r="L17" i="13"/>
  <c r="J17" i="13"/>
  <c r="K17" i="13" s="1"/>
  <c r="I17" i="13"/>
  <c r="L16" i="13"/>
  <c r="J16" i="13"/>
  <c r="N16" i="13" s="1"/>
  <c r="I16" i="13"/>
  <c r="N15" i="13"/>
  <c r="L15" i="13"/>
  <c r="J15" i="13"/>
  <c r="K15" i="13" s="1"/>
  <c r="I15" i="13"/>
  <c r="L14" i="13"/>
  <c r="J14" i="13"/>
  <c r="N14" i="13" s="1"/>
  <c r="I14" i="13"/>
  <c r="N13" i="13"/>
  <c r="L13" i="13"/>
  <c r="J13" i="13"/>
  <c r="K13" i="13" s="1"/>
  <c r="I13" i="13"/>
  <c r="L12" i="13"/>
  <c r="J12" i="13"/>
  <c r="N12" i="13" s="1"/>
  <c r="I12" i="13"/>
  <c r="T280" i="12"/>
  <c r="R280" i="12"/>
  <c r="Q280" i="12"/>
  <c r="N280" i="12"/>
  <c r="M280" i="12"/>
  <c r="P280" i="12" s="1"/>
  <c r="L280" i="12"/>
  <c r="K280" i="12"/>
  <c r="O280" i="12" s="1"/>
  <c r="J279" i="12"/>
  <c r="N279" i="12" s="1"/>
  <c r="I279" i="12"/>
  <c r="N278" i="12"/>
  <c r="L278" i="12"/>
  <c r="K278" i="12"/>
  <c r="J278" i="12"/>
  <c r="R278" i="12" s="1"/>
  <c r="I278" i="12"/>
  <c r="J277" i="12"/>
  <c r="N277" i="12" s="1"/>
  <c r="I277" i="12"/>
  <c r="T276" i="12"/>
  <c r="N276" i="12"/>
  <c r="L276" i="12"/>
  <c r="K276" i="12"/>
  <c r="J276" i="12"/>
  <c r="R276" i="12" s="1"/>
  <c r="I276" i="12"/>
  <c r="J275" i="12"/>
  <c r="N275" i="12" s="1"/>
  <c r="I275" i="12"/>
  <c r="N274" i="12"/>
  <c r="L274" i="12"/>
  <c r="K274" i="12"/>
  <c r="J274" i="12"/>
  <c r="R274" i="12" s="1"/>
  <c r="I274" i="12"/>
  <c r="J273" i="12"/>
  <c r="N273" i="12" s="1"/>
  <c r="I273" i="12"/>
  <c r="N272" i="12"/>
  <c r="L272" i="12"/>
  <c r="K272" i="12"/>
  <c r="J272" i="12"/>
  <c r="R272" i="12" s="1"/>
  <c r="I272" i="12"/>
  <c r="J271" i="12"/>
  <c r="N271" i="12" s="1"/>
  <c r="I271" i="12"/>
  <c r="T270" i="12"/>
  <c r="N270" i="12"/>
  <c r="L270" i="12"/>
  <c r="K270" i="12"/>
  <c r="J270" i="12"/>
  <c r="R270" i="12" s="1"/>
  <c r="I270" i="12"/>
  <c r="J269" i="12"/>
  <c r="N269" i="12" s="1"/>
  <c r="I269" i="12"/>
  <c r="N263" i="12"/>
  <c r="L263" i="12"/>
  <c r="K263" i="12"/>
  <c r="J263" i="12"/>
  <c r="R263" i="12" s="1"/>
  <c r="I263" i="12"/>
  <c r="J262" i="12"/>
  <c r="N262" i="12" s="1"/>
  <c r="I262" i="12"/>
  <c r="N261" i="12"/>
  <c r="L261" i="12"/>
  <c r="K261" i="12"/>
  <c r="J261" i="12"/>
  <c r="R261" i="12" s="1"/>
  <c r="I261" i="12"/>
  <c r="J260" i="12"/>
  <c r="N260" i="12" s="1"/>
  <c r="I260" i="12"/>
  <c r="N259" i="12"/>
  <c r="L259" i="12"/>
  <c r="K259" i="12"/>
  <c r="J259" i="12"/>
  <c r="R259" i="12" s="1"/>
  <c r="I259" i="12"/>
  <c r="J253" i="12"/>
  <c r="N253" i="12" s="1"/>
  <c r="I253" i="12"/>
  <c r="L252" i="12"/>
  <c r="K252" i="12"/>
  <c r="J252" i="12"/>
  <c r="R252" i="12" s="1"/>
  <c r="I252" i="12"/>
  <c r="J251" i="12"/>
  <c r="N251" i="12" s="1"/>
  <c r="I251" i="12"/>
  <c r="L250" i="12"/>
  <c r="K250" i="12"/>
  <c r="J250" i="12"/>
  <c r="R250" i="12" s="1"/>
  <c r="I250" i="12"/>
  <c r="J249" i="12"/>
  <c r="N249" i="12" s="1"/>
  <c r="I249" i="12"/>
  <c r="L248" i="12"/>
  <c r="K248" i="12"/>
  <c r="J248" i="12"/>
  <c r="R248" i="12" s="1"/>
  <c r="I248" i="12"/>
  <c r="R242" i="12"/>
  <c r="N242" i="12"/>
  <c r="J242" i="12"/>
  <c r="I242" i="12"/>
  <c r="R236" i="12"/>
  <c r="N236" i="12"/>
  <c r="L236" i="12"/>
  <c r="K236" i="12"/>
  <c r="J236" i="12"/>
  <c r="I236" i="12"/>
  <c r="N235" i="12"/>
  <c r="J235" i="12"/>
  <c r="I235" i="12"/>
  <c r="N229" i="12"/>
  <c r="L229" i="12"/>
  <c r="K229" i="12"/>
  <c r="J229" i="12"/>
  <c r="I229" i="12"/>
  <c r="J228" i="12"/>
  <c r="I228" i="12"/>
  <c r="J227" i="12"/>
  <c r="I227" i="12"/>
  <c r="R226" i="12"/>
  <c r="J226" i="12"/>
  <c r="I226" i="12"/>
  <c r="R225" i="12"/>
  <c r="N225" i="12"/>
  <c r="J225" i="12"/>
  <c r="I225" i="12"/>
  <c r="R220" i="12"/>
  <c r="N220" i="12"/>
  <c r="J220" i="12"/>
  <c r="I220" i="12"/>
  <c r="R219" i="12"/>
  <c r="N219" i="12"/>
  <c r="L219" i="12"/>
  <c r="K219" i="12"/>
  <c r="J219" i="12"/>
  <c r="I219" i="12"/>
  <c r="N218" i="12"/>
  <c r="J218" i="12"/>
  <c r="I218" i="12"/>
  <c r="N217" i="12"/>
  <c r="L217" i="12"/>
  <c r="K217" i="12"/>
  <c r="J217" i="12"/>
  <c r="I217" i="12"/>
  <c r="J212" i="12"/>
  <c r="I212" i="12"/>
  <c r="J211" i="12"/>
  <c r="I211" i="12"/>
  <c r="R210" i="12"/>
  <c r="J210" i="12"/>
  <c r="I210" i="12"/>
  <c r="R209" i="12"/>
  <c r="N209" i="12"/>
  <c r="J209" i="12"/>
  <c r="I209" i="12"/>
  <c r="R208" i="12"/>
  <c r="N208" i="12"/>
  <c r="J208" i="12"/>
  <c r="I208" i="12"/>
  <c r="R207" i="12"/>
  <c r="N207" i="12"/>
  <c r="L207" i="12"/>
  <c r="K207" i="12"/>
  <c r="J207" i="12"/>
  <c r="I207" i="12"/>
  <c r="N206" i="12"/>
  <c r="J206" i="12"/>
  <c r="I206" i="12"/>
  <c r="N205" i="12"/>
  <c r="L205" i="12"/>
  <c r="K205" i="12"/>
  <c r="J205" i="12"/>
  <c r="I205" i="12"/>
  <c r="J204" i="12"/>
  <c r="I204" i="12"/>
  <c r="J203" i="12"/>
  <c r="I203" i="12"/>
  <c r="R202" i="12"/>
  <c r="J202" i="12"/>
  <c r="I202" i="12"/>
  <c r="R201" i="12"/>
  <c r="N201" i="12"/>
  <c r="J201" i="12"/>
  <c r="I201" i="12"/>
  <c r="R200" i="12"/>
  <c r="N200" i="12"/>
  <c r="J200" i="12"/>
  <c r="I200" i="12"/>
  <c r="R199" i="12"/>
  <c r="N199" i="12"/>
  <c r="L199" i="12"/>
  <c r="K199" i="12"/>
  <c r="J199" i="12"/>
  <c r="I199" i="12"/>
  <c r="R198" i="12"/>
  <c r="Q198" i="12"/>
  <c r="T198" i="12" s="1"/>
  <c r="N198" i="12"/>
  <c r="M198" i="12"/>
  <c r="J198" i="12"/>
  <c r="I198" i="12"/>
  <c r="I197" i="12"/>
  <c r="J197" i="12" s="1"/>
  <c r="Q196" i="12"/>
  <c r="T196" i="12" s="1"/>
  <c r="I196" i="12"/>
  <c r="J196" i="12" s="1"/>
  <c r="I195" i="12"/>
  <c r="J195" i="12" s="1"/>
  <c r="I194" i="12"/>
  <c r="J194" i="12" s="1"/>
  <c r="L193" i="12"/>
  <c r="K193" i="12"/>
  <c r="I193" i="12"/>
  <c r="J193" i="12" s="1"/>
  <c r="M192" i="12"/>
  <c r="I192" i="12"/>
  <c r="J192" i="12" s="1"/>
  <c r="R191" i="12"/>
  <c r="Q191" i="12"/>
  <c r="T191" i="12" s="1"/>
  <c r="N191" i="12"/>
  <c r="M191" i="12"/>
  <c r="P191" i="12" s="1"/>
  <c r="L191" i="12"/>
  <c r="K191" i="12"/>
  <c r="J191" i="12"/>
  <c r="I191" i="12"/>
  <c r="I190" i="12"/>
  <c r="J190" i="12" s="1"/>
  <c r="K189" i="12"/>
  <c r="I189" i="12"/>
  <c r="J189" i="12" s="1"/>
  <c r="I188" i="12"/>
  <c r="J188" i="12" s="1"/>
  <c r="K187" i="12"/>
  <c r="I187" i="12"/>
  <c r="J187" i="12" s="1"/>
  <c r="I186" i="12"/>
  <c r="J186" i="12" s="1"/>
  <c r="K179" i="12"/>
  <c r="I179" i="12"/>
  <c r="J179" i="12" s="1"/>
  <c r="M173" i="12"/>
  <c r="I173" i="12"/>
  <c r="J173" i="12" s="1"/>
  <c r="I172" i="12"/>
  <c r="J172" i="12" s="1"/>
  <c r="Q166" i="12"/>
  <c r="T166" i="12" s="1"/>
  <c r="I166" i="12"/>
  <c r="J166" i="12" s="1"/>
  <c r="Q165" i="12"/>
  <c r="T165" i="12" s="1"/>
  <c r="M165" i="12"/>
  <c r="P165" i="12" s="1"/>
  <c r="L165" i="12"/>
  <c r="I165" i="12"/>
  <c r="J165" i="12" s="1"/>
  <c r="M164" i="12"/>
  <c r="I164" i="12"/>
  <c r="J164" i="12" s="1"/>
  <c r="I163" i="12"/>
  <c r="J163" i="12" s="1"/>
  <c r="Q162" i="12"/>
  <c r="T162" i="12" s="1"/>
  <c r="I162" i="12"/>
  <c r="J162" i="12" s="1"/>
  <c r="Q161" i="12"/>
  <c r="T161" i="12" s="1"/>
  <c r="M161" i="12"/>
  <c r="P161" i="12" s="1"/>
  <c r="L161" i="12"/>
  <c r="I161" i="12"/>
  <c r="J161" i="12" s="1"/>
  <c r="I160" i="12"/>
  <c r="J160" i="12" s="1"/>
  <c r="I159" i="12"/>
  <c r="J159" i="12" s="1"/>
  <c r="Q158" i="12"/>
  <c r="T158" i="12" s="1"/>
  <c r="I158" i="12"/>
  <c r="J158" i="12" s="1"/>
  <c r="Q157" i="12"/>
  <c r="T157" i="12" s="1"/>
  <c r="M157" i="12"/>
  <c r="L157" i="12"/>
  <c r="I157" i="12"/>
  <c r="J157" i="12" s="1"/>
  <c r="M156" i="12"/>
  <c r="I156" i="12"/>
  <c r="J156" i="12" s="1"/>
  <c r="I155" i="12"/>
  <c r="J155" i="12" s="1"/>
  <c r="Q154" i="12"/>
  <c r="T154" i="12" s="1"/>
  <c r="I154" i="12"/>
  <c r="J154" i="12" s="1"/>
  <c r="Q153" i="12"/>
  <c r="T153" i="12" s="1"/>
  <c r="M153" i="12"/>
  <c r="P153" i="12" s="1"/>
  <c r="L153" i="12"/>
  <c r="I153" i="12"/>
  <c r="J153" i="12" s="1"/>
  <c r="M152" i="12"/>
  <c r="I152" i="12"/>
  <c r="J152" i="12" s="1"/>
  <c r="I151" i="12"/>
  <c r="J151" i="12" s="1"/>
  <c r="Q150" i="12"/>
  <c r="T150" i="12" s="1"/>
  <c r="I150" i="12"/>
  <c r="J150" i="12" s="1"/>
  <c r="Q149" i="12"/>
  <c r="T149" i="12" s="1"/>
  <c r="M149" i="12"/>
  <c r="P149" i="12" s="1"/>
  <c r="L149" i="12"/>
  <c r="I149" i="12"/>
  <c r="J149" i="12" s="1"/>
  <c r="I148" i="12"/>
  <c r="J148" i="12" s="1"/>
  <c r="I147" i="12"/>
  <c r="J147" i="12" s="1"/>
  <c r="Q146" i="12"/>
  <c r="T146" i="12" s="1"/>
  <c r="I146" i="12"/>
  <c r="J146" i="12" s="1"/>
  <c r="Q145" i="12"/>
  <c r="M145" i="12"/>
  <c r="L145" i="12"/>
  <c r="I145" i="12"/>
  <c r="J145" i="12" s="1"/>
  <c r="I144" i="12"/>
  <c r="J144" i="12" s="1"/>
  <c r="I143" i="12"/>
  <c r="J143" i="12" s="1"/>
  <c r="Q142" i="12"/>
  <c r="T142" i="12" s="1"/>
  <c r="I142" i="12"/>
  <c r="J142" i="12" s="1"/>
  <c r="Q141" i="12"/>
  <c r="T141" i="12" s="1"/>
  <c r="M141" i="12"/>
  <c r="L141" i="12"/>
  <c r="I141" i="12"/>
  <c r="J141" i="12" s="1"/>
  <c r="J140" i="12"/>
  <c r="I140" i="12"/>
  <c r="L133" i="12"/>
  <c r="I133" i="12"/>
  <c r="J133" i="12" s="1"/>
  <c r="N133" i="12" s="1"/>
  <c r="J132" i="12"/>
  <c r="I132" i="12"/>
  <c r="N131" i="12"/>
  <c r="M131" i="12"/>
  <c r="I131" i="12"/>
  <c r="J131" i="12" s="1"/>
  <c r="I130" i="12"/>
  <c r="J130" i="12" s="1"/>
  <c r="I129" i="12"/>
  <c r="J129" i="12" s="1"/>
  <c r="J128" i="12"/>
  <c r="R128" i="12" s="1"/>
  <c r="I128" i="12"/>
  <c r="N127" i="12"/>
  <c r="M127" i="12"/>
  <c r="P127" i="12" s="1"/>
  <c r="L127" i="12"/>
  <c r="I127" i="12"/>
  <c r="J127" i="12" s="1"/>
  <c r="I126" i="12"/>
  <c r="J126" i="12" s="1"/>
  <c r="T125" i="12"/>
  <c r="Q125" i="12"/>
  <c r="M125" i="12"/>
  <c r="P125" i="12" s="1"/>
  <c r="L125" i="12"/>
  <c r="I125" i="12"/>
  <c r="J125" i="12" s="1"/>
  <c r="I124" i="12"/>
  <c r="J124" i="12" s="1"/>
  <c r="L123" i="12"/>
  <c r="I123" i="12"/>
  <c r="J123" i="12" s="1"/>
  <c r="I122" i="12"/>
  <c r="J122" i="12" s="1"/>
  <c r="Q122" i="12" s="1"/>
  <c r="T122" i="12" s="1"/>
  <c r="T121" i="12"/>
  <c r="Q121" i="12"/>
  <c r="M121" i="12"/>
  <c r="P121" i="12" s="1"/>
  <c r="L121" i="12"/>
  <c r="I121" i="12"/>
  <c r="J121" i="12" s="1"/>
  <c r="I120" i="12"/>
  <c r="J120" i="12" s="1"/>
  <c r="L119" i="12"/>
  <c r="I119" i="12"/>
  <c r="J119" i="12" s="1"/>
  <c r="I118" i="12"/>
  <c r="J118" i="12" s="1"/>
  <c r="T117" i="12"/>
  <c r="Q117" i="12"/>
  <c r="M117" i="12"/>
  <c r="P117" i="12" s="1"/>
  <c r="L117" i="12"/>
  <c r="I117" i="12"/>
  <c r="J117" i="12" s="1"/>
  <c r="I116" i="12"/>
  <c r="J116" i="12" s="1"/>
  <c r="L115" i="12"/>
  <c r="I115" i="12"/>
  <c r="J115" i="12" s="1"/>
  <c r="Q114" i="12"/>
  <c r="T114" i="12" s="1"/>
  <c r="I114" i="12"/>
  <c r="J114" i="12" s="1"/>
  <c r="T113" i="12"/>
  <c r="Q113" i="12"/>
  <c r="M113" i="12"/>
  <c r="P113" i="12" s="1"/>
  <c r="L113" i="12"/>
  <c r="I113" i="12"/>
  <c r="J113" i="12" s="1"/>
  <c r="J112" i="12"/>
  <c r="I112" i="12"/>
  <c r="J111" i="12"/>
  <c r="N111" i="12" s="1"/>
  <c r="I111" i="12"/>
  <c r="I110" i="12"/>
  <c r="J110" i="12" s="1"/>
  <c r="M109" i="12"/>
  <c r="I109" i="12"/>
  <c r="J109" i="12" s="1"/>
  <c r="R108" i="12"/>
  <c r="M108" i="12"/>
  <c r="J108" i="12"/>
  <c r="I108" i="12"/>
  <c r="R107" i="12"/>
  <c r="L107" i="12"/>
  <c r="J107" i="12"/>
  <c r="K107" i="12" s="1"/>
  <c r="I107" i="12"/>
  <c r="R99" i="12"/>
  <c r="Q99" i="12"/>
  <c r="T99" i="12" s="1"/>
  <c r="J99" i="12"/>
  <c r="I99" i="12"/>
  <c r="Q98" i="12"/>
  <c r="T98" i="12" s="1"/>
  <c r="J98" i="12"/>
  <c r="I98" i="12"/>
  <c r="R97" i="12"/>
  <c r="Q97" i="12"/>
  <c r="T97" i="12" s="1"/>
  <c r="K97" i="12"/>
  <c r="J97" i="12"/>
  <c r="L97" i="12" s="1"/>
  <c r="I97" i="12"/>
  <c r="I96" i="12"/>
  <c r="J96" i="12" s="1"/>
  <c r="R96" i="12" s="1"/>
  <c r="J95" i="12"/>
  <c r="I95" i="12"/>
  <c r="J94" i="12"/>
  <c r="I94" i="12"/>
  <c r="R93" i="12"/>
  <c r="M93" i="12"/>
  <c r="I93" i="12"/>
  <c r="J93" i="12" s="1"/>
  <c r="Q92" i="12"/>
  <c r="T92" i="12" s="1"/>
  <c r="L92" i="12"/>
  <c r="J92" i="12"/>
  <c r="K92" i="12" s="1"/>
  <c r="I92" i="12"/>
  <c r="K91" i="12"/>
  <c r="J91" i="12"/>
  <c r="I91" i="12"/>
  <c r="R90" i="12"/>
  <c r="J90" i="12"/>
  <c r="I90" i="12"/>
  <c r="R89" i="12"/>
  <c r="N89" i="12"/>
  <c r="K89" i="12"/>
  <c r="J89" i="12"/>
  <c r="I89" i="12"/>
  <c r="R88" i="12"/>
  <c r="N88" i="12"/>
  <c r="J88" i="12"/>
  <c r="I88" i="12"/>
  <c r="R87" i="12"/>
  <c r="K87" i="12"/>
  <c r="J87" i="12"/>
  <c r="I87" i="12"/>
  <c r="R86" i="12"/>
  <c r="N86" i="12"/>
  <c r="J86" i="12"/>
  <c r="I86" i="12"/>
  <c r="J85" i="12"/>
  <c r="R85" i="12" s="1"/>
  <c r="I85" i="12"/>
  <c r="J84" i="12"/>
  <c r="I84" i="12"/>
  <c r="J83" i="12"/>
  <c r="I83" i="12"/>
  <c r="R82" i="12"/>
  <c r="J82" i="12"/>
  <c r="I82" i="12"/>
  <c r="T81" i="12"/>
  <c r="R81" i="12"/>
  <c r="S81" i="12" s="1"/>
  <c r="N81" i="12"/>
  <c r="M81" i="12"/>
  <c r="K81" i="12"/>
  <c r="O81" i="12" s="1"/>
  <c r="J81" i="12"/>
  <c r="Q81" i="12" s="1"/>
  <c r="I81" i="12"/>
  <c r="Q80" i="12"/>
  <c r="T80" i="12" s="1"/>
  <c r="J80" i="12"/>
  <c r="R80" i="12" s="1"/>
  <c r="I80" i="12"/>
  <c r="T79" i="12"/>
  <c r="R79" i="12"/>
  <c r="S79" i="12" s="1"/>
  <c r="N79" i="12"/>
  <c r="M79" i="12"/>
  <c r="K79" i="12"/>
  <c r="O79" i="12" s="1"/>
  <c r="J79" i="12"/>
  <c r="Q79" i="12" s="1"/>
  <c r="I79" i="12"/>
  <c r="I78" i="12"/>
  <c r="J78" i="12" s="1"/>
  <c r="R77" i="12"/>
  <c r="S77" i="12" s="1"/>
  <c r="M77" i="12"/>
  <c r="K77" i="12"/>
  <c r="O77" i="12" s="1"/>
  <c r="J77" i="12"/>
  <c r="Q77" i="12" s="1"/>
  <c r="T77" i="12" s="1"/>
  <c r="I77" i="12"/>
  <c r="I76" i="12"/>
  <c r="J76" i="12" s="1"/>
  <c r="R75" i="12"/>
  <c r="S75" i="12" s="1"/>
  <c r="N75" i="12"/>
  <c r="M75" i="12"/>
  <c r="L75" i="12"/>
  <c r="K75" i="12"/>
  <c r="O75" i="12" s="1"/>
  <c r="J75" i="12"/>
  <c r="Q75" i="12" s="1"/>
  <c r="T75" i="12" s="1"/>
  <c r="I75" i="12"/>
  <c r="I74" i="12"/>
  <c r="J74" i="12" s="1"/>
  <c r="S73" i="12"/>
  <c r="R73" i="12"/>
  <c r="O73" i="12"/>
  <c r="N73" i="12"/>
  <c r="M73" i="12"/>
  <c r="K73" i="12"/>
  <c r="J73" i="12"/>
  <c r="Q73" i="12" s="1"/>
  <c r="T73" i="12" s="1"/>
  <c r="I73" i="12"/>
  <c r="R57" i="12"/>
  <c r="Q57" i="12"/>
  <c r="J57" i="12"/>
  <c r="I57" i="12"/>
  <c r="J56" i="12"/>
  <c r="Q56" i="12" s="1"/>
  <c r="T56" i="12" s="1"/>
  <c r="I56" i="12"/>
  <c r="J55" i="12"/>
  <c r="N55" i="12" s="1"/>
  <c r="I55" i="12"/>
  <c r="R54" i="12"/>
  <c r="N54" i="12"/>
  <c r="M54" i="12"/>
  <c r="O54" i="12" s="1"/>
  <c r="L54" i="12"/>
  <c r="K54" i="12"/>
  <c r="J54" i="12"/>
  <c r="Q54" i="12" s="1"/>
  <c r="T54" i="12" s="1"/>
  <c r="I54" i="12"/>
  <c r="R53" i="12"/>
  <c r="J53" i="12"/>
  <c r="Q53" i="12" s="1"/>
  <c r="T53" i="12" s="1"/>
  <c r="I53" i="12"/>
  <c r="R52" i="12"/>
  <c r="J52" i="12"/>
  <c r="Q52" i="12" s="1"/>
  <c r="T52" i="12" s="1"/>
  <c r="I52" i="12"/>
  <c r="I41" i="12"/>
  <c r="J41" i="12" s="1"/>
  <c r="J40" i="12"/>
  <c r="Q40" i="12" s="1"/>
  <c r="T40" i="12" s="1"/>
  <c r="I40" i="12"/>
  <c r="R39" i="12"/>
  <c r="N39" i="12"/>
  <c r="K39" i="12"/>
  <c r="J39" i="12"/>
  <c r="Q39" i="12" s="1"/>
  <c r="T39" i="12" s="1"/>
  <c r="I39" i="12"/>
  <c r="R38" i="12"/>
  <c r="S38" i="12" s="1"/>
  <c r="N38" i="12"/>
  <c r="M38" i="12"/>
  <c r="J38" i="12"/>
  <c r="Q38" i="12" s="1"/>
  <c r="T38" i="12" s="1"/>
  <c r="I38" i="12"/>
  <c r="Q37" i="12"/>
  <c r="T37" i="12" s="1"/>
  <c r="J37" i="12"/>
  <c r="L37" i="12" s="1"/>
  <c r="I37" i="12"/>
  <c r="J36" i="12"/>
  <c r="R36" i="12" s="1"/>
  <c r="I36" i="12"/>
  <c r="I35" i="12"/>
  <c r="J35" i="12" s="1"/>
  <c r="I34" i="12"/>
  <c r="J34" i="12" s="1"/>
  <c r="L33" i="12"/>
  <c r="I33" i="12"/>
  <c r="J33" i="12" s="1"/>
  <c r="I32" i="12"/>
  <c r="J32" i="12" s="1"/>
  <c r="I31" i="12"/>
  <c r="J31" i="12" s="1"/>
  <c r="I30" i="12"/>
  <c r="J30" i="12" s="1"/>
  <c r="L29" i="12"/>
  <c r="I29" i="12"/>
  <c r="J29" i="12" s="1"/>
  <c r="I28" i="12"/>
  <c r="J28" i="12" s="1"/>
  <c r="I27" i="12"/>
  <c r="J27" i="12" s="1"/>
  <c r="L27" i="12" s="1"/>
  <c r="I26" i="12"/>
  <c r="J26" i="12" s="1"/>
  <c r="I25" i="12"/>
  <c r="J25" i="12" s="1"/>
  <c r="I24" i="12"/>
  <c r="J24" i="12" s="1"/>
  <c r="I23" i="12"/>
  <c r="J23" i="12" s="1"/>
  <c r="L23" i="12" s="1"/>
  <c r="I22" i="12"/>
  <c r="J22" i="12" s="1"/>
  <c r="L21" i="12"/>
  <c r="I21" i="12"/>
  <c r="J21" i="12" s="1"/>
  <c r="I20" i="12"/>
  <c r="J20" i="12" s="1"/>
  <c r="L19" i="12"/>
  <c r="I19" i="12"/>
  <c r="J19" i="12" s="1"/>
  <c r="I18" i="12"/>
  <c r="J18" i="12" s="1"/>
  <c r="L17" i="12"/>
  <c r="I17" i="12"/>
  <c r="J17" i="12" s="1"/>
  <c r="I16" i="12"/>
  <c r="J16" i="12" s="1"/>
  <c r="I15" i="12"/>
  <c r="J15" i="12" s="1"/>
  <c r="I14" i="12"/>
  <c r="J14" i="12" s="1"/>
  <c r="M460" i="11"/>
  <c r="I460" i="11"/>
  <c r="J460" i="11" s="1"/>
  <c r="I459" i="11"/>
  <c r="J459" i="11" s="1"/>
  <c r="I458" i="11"/>
  <c r="J458" i="11" s="1"/>
  <c r="I457" i="11"/>
  <c r="J457" i="11" s="1"/>
  <c r="Q457" i="11" s="1"/>
  <c r="T457" i="11" s="1"/>
  <c r="M456" i="11"/>
  <c r="I456" i="11"/>
  <c r="J456" i="11" s="1"/>
  <c r="I455" i="11"/>
  <c r="J455" i="11" s="1"/>
  <c r="I454" i="11"/>
  <c r="J454" i="11" s="1"/>
  <c r="I453" i="11"/>
  <c r="J453" i="11" s="1"/>
  <c r="Q453" i="11" s="1"/>
  <c r="T453" i="11" s="1"/>
  <c r="M447" i="11"/>
  <c r="I447" i="11"/>
  <c r="J447" i="11" s="1"/>
  <c r="I446" i="11"/>
  <c r="J446" i="11" s="1"/>
  <c r="I440" i="11"/>
  <c r="J440" i="11" s="1"/>
  <c r="I439" i="11"/>
  <c r="J439" i="11" s="1"/>
  <c r="Q439" i="11" s="1"/>
  <c r="T439" i="11" s="1"/>
  <c r="M438" i="11"/>
  <c r="I438" i="11"/>
  <c r="J438" i="11" s="1"/>
  <c r="I437" i="11"/>
  <c r="J437" i="11" s="1"/>
  <c r="I431" i="11"/>
  <c r="J431" i="11" s="1"/>
  <c r="I430" i="11"/>
  <c r="J430" i="11" s="1"/>
  <c r="Q430" i="11" s="1"/>
  <c r="T430" i="11" s="1"/>
  <c r="M429" i="11"/>
  <c r="I429" i="11"/>
  <c r="J429" i="11" s="1"/>
  <c r="I428" i="11"/>
  <c r="J428" i="11" s="1"/>
  <c r="I421" i="11"/>
  <c r="J421" i="11" s="1"/>
  <c r="I420" i="11"/>
  <c r="J420" i="11" s="1"/>
  <c r="Q420" i="11" s="1"/>
  <c r="T420" i="11" s="1"/>
  <c r="M419" i="11"/>
  <c r="I419" i="11"/>
  <c r="J419" i="11" s="1"/>
  <c r="I418" i="11"/>
  <c r="J418" i="11" s="1"/>
  <c r="I417" i="11"/>
  <c r="J417" i="11" s="1"/>
  <c r="I416" i="11"/>
  <c r="J416" i="11" s="1"/>
  <c r="Q416" i="11" s="1"/>
  <c r="T416" i="11" s="1"/>
  <c r="M415" i="11"/>
  <c r="I415" i="11"/>
  <c r="J415" i="11" s="1"/>
  <c r="I414" i="11"/>
  <c r="J414" i="11" s="1"/>
  <c r="M413" i="11"/>
  <c r="I413" i="11"/>
  <c r="J413" i="11" s="1"/>
  <c r="M412" i="11"/>
  <c r="I412" i="11"/>
  <c r="J412" i="11" s="1"/>
  <c r="Q411" i="11"/>
  <c r="M411" i="11"/>
  <c r="I411" i="11"/>
  <c r="J411" i="11" s="1"/>
  <c r="Q410" i="11"/>
  <c r="T410" i="11" s="1"/>
  <c r="I410" i="11"/>
  <c r="J410" i="11" s="1"/>
  <c r="M410" i="11" s="1"/>
  <c r="Q409" i="11"/>
  <c r="T409" i="11" s="1"/>
  <c r="M409" i="11"/>
  <c r="I409" i="11"/>
  <c r="J409" i="11" s="1"/>
  <c r="I408" i="11"/>
  <c r="J408" i="11" s="1"/>
  <c r="I407" i="11"/>
  <c r="J407" i="11" s="1"/>
  <c r="I406" i="11"/>
  <c r="J406" i="11" s="1"/>
  <c r="M405" i="11"/>
  <c r="I405" i="11"/>
  <c r="J405" i="11" s="1"/>
  <c r="I404" i="11"/>
  <c r="J404" i="11" s="1"/>
  <c r="Q403" i="11"/>
  <c r="T403" i="11" s="1"/>
  <c r="M403" i="11"/>
  <c r="I403" i="11"/>
  <c r="J403" i="11" s="1"/>
  <c r="Q402" i="11"/>
  <c r="T402" i="11" s="1"/>
  <c r="I402" i="11"/>
  <c r="J402" i="11" s="1"/>
  <c r="Q401" i="11"/>
  <c r="T401" i="11" s="1"/>
  <c r="N401" i="11"/>
  <c r="M401" i="11"/>
  <c r="I401" i="11"/>
  <c r="J401" i="11" s="1"/>
  <c r="I400" i="11"/>
  <c r="J400" i="11" s="1"/>
  <c r="N399" i="11"/>
  <c r="I399" i="11"/>
  <c r="J399" i="11" s="1"/>
  <c r="K391" i="11"/>
  <c r="I391" i="11"/>
  <c r="J391" i="11" s="1"/>
  <c r="J390" i="11"/>
  <c r="Q390" i="11" s="1"/>
  <c r="T390" i="11" s="1"/>
  <c r="I390" i="11"/>
  <c r="K389" i="11"/>
  <c r="J389" i="11"/>
  <c r="I389" i="11"/>
  <c r="J383" i="11"/>
  <c r="I383" i="11"/>
  <c r="N382" i="11"/>
  <c r="J382" i="11"/>
  <c r="I382" i="11"/>
  <c r="N381" i="11"/>
  <c r="I381" i="11"/>
  <c r="J381" i="11" s="1"/>
  <c r="M380" i="11"/>
  <c r="I380" i="11"/>
  <c r="J380" i="11" s="1"/>
  <c r="M379" i="11"/>
  <c r="I379" i="11"/>
  <c r="J379" i="11" s="1"/>
  <c r="R379" i="11" s="1"/>
  <c r="S379" i="11" s="1"/>
  <c r="N373" i="11"/>
  <c r="K373" i="11"/>
  <c r="I373" i="11"/>
  <c r="J373" i="11" s="1"/>
  <c r="Q372" i="11"/>
  <c r="T372" i="11" s="1"/>
  <c r="N372" i="11"/>
  <c r="J372" i="11"/>
  <c r="I372" i="11"/>
  <c r="R371" i="11"/>
  <c r="Q371" i="11"/>
  <c r="T371" i="11" s="1"/>
  <c r="J371" i="11"/>
  <c r="M371" i="11" s="1"/>
  <c r="I371" i="11"/>
  <c r="I365" i="11"/>
  <c r="J365" i="11" s="1"/>
  <c r="I364" i="11"/>
  <c r="J364" i="11" s="1"/>
  <c r="Q364" i="11" s="1"/>
  <c r="T364" i="11" s="1"/>
  <c r="N363" i="11"/>
  <c r="J363" i="11"/>
  <c r="I363" i="11"/>
  <c r="K362" i="11"/>
  <c r="I362" i="11"/>
  <c r="J362" i="11" s="1"/>
  <c r="I361" i="11"/>
  <c r="J361" i="11" s="1"/>
  <c r="N360" i="11"/>
  <c r="K360" i="11"/>
  <c r="I360" i="11"/>
  <c r="J360" i="11" s="1"/>
  <c r="R360" i="11" s="1"/>
  <c r="Q359" i="11"/>
  <c r="T359" i="11" s="1"/>
  <c r="K359" i="11"/>
  <c r="J359" i="11"/>
  <c r="R359" i="11" s="1"/>
  <c r="I359" i="11"/>
  <c r="Q358" i="11"/>
  <c r="T358" i="11" s="1"/>
  <c r="N358" i="11"/>
  <c r="M358" i="11"/>
  <c r="P358" i="11" s="1"/>
  <c r="L358" i="11"/>
  <c r="K358" i="11"/>
  <c r="O358" i="11" s="1"/>
  <c r="I358" i="11"/>
  <c r="J358" i="11" s="1"/>
  <c r="R358" i="11" s="1"/>
  <c r="I357" i="11"/>
  <c r="J357" i="11" s="1"/>
  <c r="N356" i="11"/>
  <c r="K356" i="11"/>
  <c r="I356" i="11"/>
  <c r="J356" i="11" s="1"/>
  <c r="R356" i="11" s="1"/>
  <c r="Q355" i="11"/>
  <c r="K355" i="11"/>
  <c r="J355" i="11"/>
  <c r="I355" i="11"/>
  <c r="S354" i="11"/>
  <c r="Q354" i="11"/>
  <c r="T354" i="11" s="1"/>
  <c r="M354" i="11"/>
  <c r="P354" i="11" s="1"/>
  <c r="L354" i="11"/>
  <c r="I354" i="11"/>
  <c r="J354" i="11" s="1"/>
  <c r="R354" i="11" s="1"/>
  <c r="I353" i="11"/>
  <c r="J353" i="11" s="1"/>
  <c r="I352" i="11"/>
  <c r="J352" i="11" s="1"/>
  <c r="Q351" i="11"/>
  <c r="T351" i="11" s="1"/>
  <c r="K351" i="11"/>
  <c r="J351" i="11"/>
  <c r="I351" i="11"/>
  <c r="Q350" i="11"/>
  <c r="T350" i="11" s="1"/>
  <c r="N350" i="11"/>
  <c r="M350" i="11"/>
  <c r="P350" i="11" s="1"/>
  <c r="L350" i="11"/>
  <c r="K350" i="11"/>
  <c r="O350" i="11" s="1"/>
  <c r="I350" i="11"/>
  <c r="J350" i="11" s="1"/>
  <c r="R350" i="11" s="1"/>
  <c r="I349" i="11"/>
  <c r="J349" i="11" s="1"/>
  <c r="I348" i="11"/>
  <c r="J348" i="11" s="1"/>
  <c r="K347" i="11"/>
  <c r="J347" i="11"/>
  <c r="I347" i="11"/>
  <c r="Q346" i="11"/>
  <c r="T346" i="11" s="1"/>
  <c r="M346" i="11"/>
  <c r="P346" i="11" s="1"/>
  <c r="L346" i="11"/>
  <c r="I346" i="11"/>
  <c r="J346" i="11" s="1"/>
  <c r="R346" i="11" s="1"/>
  <c r="R345" i="11"/>
  <c r="I345" i="11"/>
  <c r="J345" i="11" s="1"/>
  <c r="I344" i="11"/>
  <c r="J344" i="11" s="1"/>
  <c r="Q343" i="11"/>
  <c r="T343" i="11" s="1"/>
  <c r="J343" i="11"/>
  <c r="I343" i="11"/>
  <c r="Q342" i="11"/>
  <c r="T342" i="11" s="1"/>
  <c r="N342" i="11"/>
  <c r="M342" i="11"/>
  <c r="P342" i="11" s="1"/>
  <c r="L342" i="11"/>
  <c r="K342" i="11"/>
  <c r="I342" i="11"/>
  <c r="J342" i="11" s="1"/>
  <c r="R342" i="11" s="1"/>
  <c r="I341" i="11"/>
  <c r="J341" i="11" s="1"/>
  <c r="N340" i="11"/>
  <c r="I340" i="11"/>
  <c r="J340" i="11" s="1"/>
  <c r="Q339" i="11"/>
  <c r="T339" i="11" s="1"/>
  <c r="K339" i="11"/>
  <c r="J339" i="11"/>
  <c r="I339" i="11"/>
  <c r="S338" i="11"/>
  <c r="Q338" i="11"/>
  <c r="T338" i="11" s="1"/>
  <c r="M338" i="11"/>
  <c r="L338" i="11"/>
  <c r="I338" i="11"/>
  <c r="J338" i="11" s="1"/>
  <c r="R338" i="11" s="1"/>
  <c r="M337" i="11"/>
  <c r="I337" i="11"/>
  <c r="J337" i="11" s="1"/>
  <c r="N336" i="11"/>
  <c r="K336" i="11"/>
  <c r="I336" i="11"/>
  <c r="J336" i="11" s="1"/>
  <c r="J335" i="11"/>
  <c r="I335" i="11"/>
  <c r="S334" i="11"/>
  <c r="Q334" i="11"/>
  <c r="T334" i="11" s="1"/>
  <c r="N334" i="11"/>
  <c r="M334" i="11"/>
  <c r="L334" i="11"/>
  <c r="K334" i="11"/>
  <c r="I334" i="11"/>
  <c r="J334" i="11" s="1"/>
  <c r="R334" i="11" s="1"/>
  <c r="R333" i="11"/>
  <c r="I333" i="11"/>
  <c r="J333" i="11" s="1"/>
  <c r="K332" i="11"/>
  <c r="I332" i="11"/>
  <c r="J332" i="11" s="1"/>
  <c r="Q331" i="11"/>
  <c r="T331" i="11" s="1"/>
  <c r="J331" i="11"/>
  <c r="I331" i="11"/>
  <c r="Q330" i="11"/>
  <c r="T330" i="11" s="1"/>
  <c r="M330" i="11"/>
  <c r="L330" i="11"/>
  <c r="I330" i="11"/>
  <c r="J330" i="11" s="1"/>
  <c r="R330" i="11" s="1"/>
  <c r="I329" i="11"/>
  <c r="J329" i="11" s="1"/>
  <c r="Q328" i="11"/>
  <c r="T328" i="11" s="1"/>
  <c r="M328" i="11"/>
  <c r="L328" i="11"/>
  <c r="K328" i="11"/>
  <c r="O328" i="11" s="1"/>
  <c r="J328" i="11"/>
  <c r="R328" i="11" s="1"/>
  <c r="S328" i="11" s="1"/>
  <c r="I328" i="11"/>
  <c r="R327" i="11"/>
  <c r="J327" i="11"/>
  <c r="I327" i="11"/>
  <c r="R326" i="11"/>
  <c r="Q326" i="11"/>
  <c r="T326" i="11" s="1"/>
  <c r="M326" i="11"/>
  <c r="L326" i="11"/>
  <c r="I326" i="11"/>
  <c r="J326" i="11" s="1"/>
  <c r="J325" i="11"/>
  <c r="I325" i="11"/>
  <c r="I324" i="11"/>
  <c r="J324" i="11" s="1"/>
  <c r="Q323" i="11"/>
  <c r="T323" i="11" s="1"/>
  <c r="M323" i="11"/>
  <c r="I323" i="11"/>
  <c r="J323" i="11" s="1"/>
  <c r="J322" i="11"/>
  <c r="I322" i="11"/>
  <c r="I321" i="11"/>
  <c r="J321" i="11" s="1"/>
  <c r="I320" i="11"/>
  <c r="J320" i="11" s="1"/>
  <c r="Q319" i="11"/>
  <c r="T319" i="11" s="1"/>
  <c r="N319" i="11"/>
  <c r="M319" i="11"/>
  <c r="I319" i="11"/>
  <c r="J319" i="11" s="1"/>
  <c r="I318" i="11"/>
  <c r="J318" i="11" s="1"/>
  <c r="T317" i="11"/>
  <c r="Q317" i="11"/>
  <c r="M317" i="11"/>
  <c r="P317" i="11" s="1"/>
  <c r="L317" i="11"/>
  <c r="I317" i="11"/>
  <c r="J317" i="11" s="1"/>
  <c r="I316" i="11"/>
  <c r="J316" i="11" s="1"/>
  <c r="Q309" i="11"/>
  <c r="N309" i="11"/>
  <c r="I309" i="11"/>
  <c r="J309" i="11" s="1"/>
  <c r="R309" i="11" s="1"/>
  <c r="R308" i="11"/>
  <c r="J308" i="11"/>
  <c r="I308" i="11"/>
  <c r="Q307" i="11"/>
  <c r="T307" i="11" s="1"/>
  <c r="I307" i="11"/>
  <c r="J307" i="11" s="1"/>
  <c r="R307" i="11" s="1"/>
  <c r="R306" i="11"/>
  <c r="J306" i="11"/>
  <c r="I306" i="11"/>
  <c r="I305" i="11"/>
  <c r="J305" i="11" s="1"/>
  <c r="R305" i="11" s="1"/>
  <c r="J304" i="11"/>
  <c r="R304" i="11" s="1"/>
  <c r="I304" i="11"/>
  <c r="Q303" i="11"/>
  <c r="T303" i="11" s="1"/>
  <c r="N303" i="11"/>
  <c r="L303" i="11"/>
  <c r="K303" i="11"/>
  <c r="I303" i="11"/>
  <c r="J303" i="11" s="1"/>
  <c r="R303" i="11" s="1"/>
  <c r="R302" i="11"/>
  <c r="Q302" i="11"/>
  <c r="T302" i="11" s="1"/>
  <c r="M302" i="11"/>
  <c r="P302" i="11" s="1"/>
  <c r="L302" i="11"/>
  <c r="J302" i="11"/>
  <c r="I302" i="11"/>
  <c r="Q301" i="11"/>
  <c r="T301" i="11" s="1"/>
  <c r="N301" i="11"/>
  <c r="I301" i="11"/>
  <c r="J301" i="11" s="1"/>
  <c r="R301" i="11" s="1"/>
  <c r="R300" i="11"/>
  <c r="J300" i="11"/>
  <c r="I300" i="11"/>
  <c r="Q299" i="11"/>
  <c r="I299" i="11"/>
  <c r="J299" i="11" s="1"/>
  <c r="R299" i="11" s="1"/>
  <c r="R298" i="11"/>
  <c r="J298" i="11"/>
  <c r="I298" i="11"/>
  <c r="I297" i="11"/>
  <c r="J297" i="11" s="1"/>
  <c r="R297" i="11" s="1"/>
  <c r="J296" i="11"/>
  <c r="I296" i="11"/>
  <c r="Q295" i="11"/>
  <c r="T295" i="11" s="1"/>
  <c r="N295" i="11"/>
  <c r="L295" i="11"/>
  <c r="K295" i="11"/>
  <c r="I295" i="11"/>
  <c r="J295" i="11" s="1"/>
  <c r="R295" i="11" s="1"/>
  <c r="R294" i="11"/>
  <c r="Q294" i="11"/>
  <c r="T294" i="11" s="1"/>
  <c r="M294" i="11"/>
  <c r="P294" i="11" s="1"/>
  <c r="L294" i="11"/>
  <c r="J294" i="11"/>
  <c r="I294" i="11"/>
  <c r="Q293" i="11"/>
  <c r="T293" i="11" s="1"/>
  <c r="N293" i="11"/>
  <c r="I293" i="11"/>
  <c r="J293" i="11" s="1"/>
  <c r="R293" i="11" s="1"/>
  <c r="J292" i="11"/>
  <c r="Q292" i="11" s="1"/>
  <c r="T292" i="11" s="1"/>
  <c r="I292" i="11"/>
  <c r="N291" i="11"/>
  <c r="L291" i="11"/>
  <c r="K291" i="11"/>
  <c r="J291" i="11"/>
  <c r="M291" i="11" s="1"/>
  <c r="I291" i="11"/>
  <c r="J290" i="11"/>
  <c r="Q290" i="11" s="1"/>
  <c r="T290" i="11" s="1"/>
  <c r="I290" i="11"/>
  <c r="N289" i="11"/>
  <c r="L289" i="11"/>
  <c r="J289" i="11"/>
  <c r="M289" i="11" s="1"/>
  <c r="P289" i="11" s="1"/>
  <c r="I289" i="11"/>
  <c r="J288" i="11"/>
  <c r="Q288" i="11" s="1"/>
  <c r="T288" i="11" s="1"/>
  <c r="I288" i="11"/>
  <c r="N287" i="11"/>
  <c r="L287" i="11"/>
  <c r="J287" i="11"/>
  <c r="M287" i="11" s="1"/>
  <c r="P287" i="11" s="1"/>
  <c r="I287" i="11"/>
  <c r="J286" i="11"/>
  <c r="Q286" i="11" s="1"/>
  <c r="T286" i="11" s="1"/>
  <c r="I286" i="11"/>
  <c r="N285" i="11"/>
  <c r="L285" i="11"/>
  <c r="J285" i="11"/>
  <c r="M285" i="11" s="1"/>
  <c r="P285" i="11" s="1"/>
  <c r="I285" i="11"/>
  <c r="J284" i="11"/>
  <c r="Q284" i="11" s="1"/>
  <c r="T284" i="11" s="1"/>
  <c r="I284" i="11"/>
  <c r="N283" i="11"/>
  <c r="L283" i="11"/>
  <c r="J283" i="11"/>
  <c r="M283" i="11" s="1"/>
  <c r="P283" i="11" s="1"/>
  <c r="I283" i="11"/>
  <c r="J282" i="11"/>
  <c r="Q282" i="11" s="1"/>
  <c r="T282" i="11" s="1"/>
  <c r="I282" i="11"/>
  <c r="N281" i="11"/>
  <c r="L281" i="11"/>
  <c r="J281" i="11"/>
  <c r="M281" i="11" s="1"/>
  <c r="P281" i="11" s="1"/>
  <c r="I281" i="11"/>
  <c r="J280" i="11"/>
  <c r="Q280" i="11" s="1"/>
  <c r="T280" i="11" s="1"/>
  <c r="I280" i="11"/>
  <c r="N279" i="11"/>
  <c r="L279" i="11"/>
  <c r="J279" i="11"/>
  <c r="M279" i="11" s="1"/>
  <c r="P279" i="11" s="1"/>
  <c r="I279" i="11"/>
  <c r="J278" i="11"/>
  <c r="Q278" i="11" s="1"/>
  <c r="T278" i="11" s="1"/>
  <c r="I278" i="11"/>
  <c r="N277" i="11"/>
  <c r="L277" i="11"/>
  <c r="J277" i="11"/>
  <c r="M277" i="11" s="1"/>
  <c r="P277" i="11" s="1"/>
  <c r="I277" i="11"/>
  <c r="J276" i="11"/>
  <c r="Q276" i="11" s="1"/>
  <c r="T276" i="11" s="1"/>
  <c r="I276" i="11"/>
  <c r="N275" i="11"/>
  <c r="L275" i="11"/>
  <c r="J275" i="11"/>
  <c r="M275" i="11" s="1"/>
  <c r="P275" i="11" s="1"/>
  <c r="I275" i="11"/>
  <c r="R274" i="11"/>
  <c r="J274" i="11"/>
  <c r="I274" i="11"/>
  <c r="N273" i="11"/>
  <c r="L273" i="11"/>
  <c r="J273" i="11"/>
  <c r="M273" i="11" s="1"/>
  <c r="I273" i="11"/>
  <c r="J272" i="11"/>
  <c r="R272" i="11" s="1"/>
  <c r="I272" i="11"/>
  <c r="N271" i="11"/>
  <c r="L271" i="11"/>
  <c r="J271" i="11"/>
  <c r="M271" i="11" s="1"/>
  <c r="P271" i="11" s="1"/>
  <c r="I271" i="11"/>
  <c r="J270" i="11"/>
  <c r="I270" i="11"/>
  <c r="N269" i="11"/>
  <c r="L269" i="11"/>
  <c r="J269" i="11"/>
  <c r="M269" i="11" s="1"/>
  <c r="I269" i="11"/>
  <c r="R268" i="11"/>
  <c r="J268" i="11"/>
  <c r="I268" i="11"/>
  <c r="N267" i="11"/>
  <c r="L267" i="11"/>
  <c r="J267" i="11"/>
  <c r="M267" i="11" s="1"/>
  <c r="I267" i="11"/>
  <c r="L266" i="11"/>
  <c r="J266" i="11"/>
  <c r="I266" i="11"/>
  <c r="N265" i="11"/>
  <c r="L265" i="11"/>
  <c r="J265" i="11"/>
  <c r="M265" i="11" s="1"/>
  <c r="P265" i="11" s="1"/>
  <c r="I265" i="11"/>
  <c r="R264" i="11"/>
  <c r="J264" i="11"/>
  <c r="I264" i="11"/>
  <c r="R263" i="11"/>
  <c r="N263" i="11"/>
  <c r="L263" i="11"/>
  <c r="J263" i="11"/>
  <c r="I263" i="11"/>
  <c r="L262" i="11"/>
  <c r="J262" i="11"/>
  <c r="I262" i="11"/>
  <c r="J261" i="11"/>
  <c r="I261" i="11"/>
  <c r="R260" i="11"/>
  <c r="L260" i="11"/>
  <c r="J260" i="11"/>
  <c r="I260" i="11"/>
  <c r="J252" i="11"/>
  <c r="I252" i="11"/>
  <c r="J251" i="11"/>
  <c r="Q251" i="11" s="1"/>
  <c r="T251" i="11" s="1"/>
  <c r="I251" i="11"/>
  <c r="I250" i="11"/>
  <c r="J250" i="11" s="1"/>
  <c r="J249" i="11"/>
  <c r="N249" i="11" s="1"/>
  <c r="I249" i="11"/>
  <c r="I248" i="11"/>
  <c r="J248" i="11" s="1"/>
  <c r="J247" i="11"/>
  <c r="N247" i="11" s="1"/>
  <c r="I247" i="11"/>
  <c r="I246" i="11"/>
  <c r="J246" i="11" s="1"/>
  <c r="R245" i="11"/>
  <c r="J245" i="11"/>
  <c r="I245" i="11"/>
  <c r="N244" i="11"/>
  <c r="I244" i="11"/>
  <c r="J244" i="11" s="1"/>
  <c r="J243" i="11"/>
  <c r="R243" i="11" s="1"/>
  <c r="I243" i="11"/>
  <c r="N242" i="11"/>
  <c r="I242" i="11"/>
  <c r="J242" i="11" s="1"/>
  <c r="J241" i="11"/>
  <c r="I241" i="11"/>
  <c r="I240" i="11"/>
  <c r="J240" i="11" s="1"/>
  <c r="N240" i="11" s="1"/>
  <c r="J239" i="11"/>
  <c r="I239" i="11"/>
  <c r="I238" i="11"/>
  <c r="J238" i="11" s="1"/>
  <c r="R237" i="11"/>
  <c r="J237" i="11"/>
  <c r="I237" i="11"/>
  <c r="I236" i="11"/>
  <c r="J236" i="11" s="1"/>
  <c r="J235" i="11"/>
  <c r="I235" i="11"/>
  <c r="I234" i="11"/>
  <c r="J234" i="11" s="1"/>
  <c r="J233" i="11"/>
  <c r="I233" i="11"/>
  <c r="N232" i="11"/>
  <c r="M232" i="11"/>
  <c r="P232" i="11" s="1"/>
  <c r="K232" i="11"/>
  <c r="O232" i="11" s="1"/>
  <c r="J232" i="11"/>
  <c r="L232" i="11" s="1"/>
  <c r="I232" i="11"/>
  <c r="R231" i="11"/>
  <c r="J231" i="11"/>
  <c r="I231" i="11"/>
  <c r="N230" i="11"/>
  <c r="M230" i="11"/>
  <c r="K230" i="11"/>
  <c r="O230" i="11" s="1"/>
  <c r="J230" i="11"/>
  <c r="L230" i="11" s="1"/>
  <c r="I230" i="11"/>
  <c r="J229" i="11"/>
  <c r="R229" i="11" s="1"/>
  <c r="I229" i="11"/>
  <c r="N228" i="11"/>
  <c r="M228" i="11"/>
  <c r="P228" i="11" s="1"/>
  <c r="K228" i="11"/>
  <c r="O228" i="11" s="1"/>
  <c r="J228" i="11"/>
  <c r="L228" i="11" s="1"/>
  <c r="I228" i="11"/>
  <c r="R227" i="11"/>
  <c r="J227" i="11"/>
  <c r="I227" i="11"/>
  <c r="N226" i="11"/>
  <c r="M226" i="11"/>
  <c r="K226" i="11"/>
  <c r="O226" i="11" s="1"/>
  <c r="J226" i="11"/>
  <c r="L226" i="11" s="1"/>
  <c r="I226" i="11"/>
  <c r="J225" i="11"/>
  <c r="I225" i="11"/>
  <c r="N224" i="11"/>
  <c r="M224" i="11"/>
  <c r="P224" i="11" s="1"/>
  <c r="K224" i="11"/>
  <c r="J224" i="11"/>
  <c r="L224" i="11" s="1"/>
  <c r="I224" i="11"/>
  <c r="I223" i="11"/>
  <c r="J223" i="11" s="1"/>
  <c r="N222" i="11"/>
  <c r="M222" i="11"/>
  <c r="P222" i="11" s="1"/>
  <c r="K222" i="11"/>
  <c r="O222" i="11" s="1"/>
  <c r="J222" i="11"/>
  <c r="L222" i="11" s="1"/>
  <c r="I222" i="11"/>
  <c r="R221" i="11"/>
  <c r="Q221" i="11"/>
  <c r="T221" i="11" s="1"/>
  <c r="I221" i="11"/>
  <c r="J221" i="11" s="1"/>
  <c r="K220" i="11"/>
  <c r="I220" i="11"/>
  <c r="J220" i="11" s="1"/>
  <c r="J219" i="11"/>
  <c r="I219" i="11"/>
  <c r="N218" i="11"/>
  <c r="M218" i="11"/>
  <c r="I218" i="11"/>
  <c r="J218" i="11" s="1"/>
  <c r="I217" i="11"/>
  <c r="J217" i="11" s="1"/>
  <c r="R217" i="11" s="1"/>
  <c r="I216" i="11"/>
  <c r="J216" i="11" s="1"/>
  <c r="L215" i="11"/>
  <c r="I215" i="11"/>
  <c r="J215" i="11" s="1"/>
  <c r="I214" i="11"/>
  <c r="J214" i="11" s="1"/>
  <c r="Q213" i="11"/>
  <c r="T213" i="11" s="1"/>
  <c r="I213" i="11"/>
  <c r="J213" i="11" s="1"/>
  <c r="N212" i="11"/>
  <c r="M212" i="11"/>
  <c r="K212" i="11"/>
  <c r="I212" i="11"/>
  <c r="J212" i="11" s="1"/>
  <c r="R211" i="11"/>
  <c r="J211" i="11"/>
  <c r="I211" i="11"/>
  <c r="N210" i="11"/>
  <c r="M210" i="11"/>
  <c r="I210" i="11"/>
  <c r="J210" i="11" s="1"/>
  <c r="R209" i="11"/>
  <c r="J209" i="11"/>
  <c r="I209" i="11"/>
  <c r="N208" i="11"/>
  <c r="I208" i="11"/>
  <c r="J208" i="11" s="1"/>
  <c r="I207" i="11"/>
  <c r="J207" i="11" s="1"/>
  <c r="K206" i="11"/>
  <c r="I206" i="11"/>
  <c r="J206" i="11" s="1"/>
  <c r="Q205" i="11"/>
  <c r="T205" i="11" s="1"/>
  <c r="I205" i="11"/>
  <c r="J205" i="11" s="1"/>
  <c r="N204" i="11"/>
  <c r="M204" i="11"/>
  <c r="K204" i="11"/>
  <c r="O204" i="11" s="1"/>
  <c r="I204" i="11"/>
  <c r="J204" i="11" s="1"/>
  <c r="R203" i="11"/>
  <c r="Q203" i="11"/>
  <c r="L203" i="11"/>
  <c r="K203" i="11"/>
  <c r="I203" i="11"/>
  <c r="J203" i="11" s="1"/>
  <c r="R187" i="11"/>
  <c r="J187" i="11"/>
  <c r="I187" i="11"/>
  <c r="I186" i="11"/>
  <c r="J186" i="11" s="1"/>
  <c r="I185" i="11"/>
  <c r="J185" i="11" s="1"/>
  <c r="Q184" i="11"/>
  <c r="T184" i="11" s="1"/>
  <c r="N184" i="11"/>
  <c r="J184" i="11"/>
  <c r="I184" i="11"/>
  <c r="Q183" i="11"/>
  <c r="T183" i="11" s="1"/>
  <c r="J183" i="11"/>
  <c r="R183" i="11" s="1"/>
  <c r="I183" i="11"/>
  <c r="I176" i="11"/>
  <c r="J176" i="11" s="1"/>
  <c r="I175" i="11"/>
  <c r="J175" i="11" s="1"/>
  <c r="Q174" i="11"/>
  <c r="T174" i="11" s="1"/>
  <c r="N174" i="11"/>
  <c r="J174" i="11"/>
  <c r="I174" i="11"/>
  <c r="Q173" i="11"/>
  <c r="T173" i="11" s="1"/>
  <c r="J173" i="11"/>
  <c r="R173" i="11" s="1"/>
  <c r="I173" i="11"/>
  <c r="I172" i="11"/>
  <c r="J172" i="11" s="1"/>
  <c r="I171" i="11"/>
  <c r="J171" i="11" s="1"/>
  <c r="Q170" i="11"/>
  <c r="T170" i="11" s="1"/>
  <c r="N170" i="11"/>
  <c r="J170" i="11"/>
  <c r="I170" i="11"/>
  <c r="Q169" i="11"/>
  <c r="T169" i="11" s="1"/>
  <c r="J169" i="11"/>
  <c r="R169" i="11" s="1"/>
  <c r="I169" i="11"/>
  <c r="I168" i="11"/>
  <c r="J168" i="11" s="1"/>
  <c r="I167" i="11"/>
  <c r="J167" i="11" s="1"/>
  <c r="Q166" i="11"/>
  <c r="T166" i="11" s="1"/>
  <c r="N166" i="11"/>
  <c r="J166" i="11"/>
  <c r="I166" i="11"/>
  <c r="Q165" i="11"/>
  <c r="T165" i="11" s="1"/>
  <c r="J165" i="11"/>
  <c r="R165" i="11" s="1"/>
  <c r="I165" i="11"/>
  <c r="I164" i="11"/>
  <c r="J164" i="11" s="1"/>
  <c r="I152" i="11"/>
  <c r="J152" i="11" s="1"/>
  <c r="J151" i="11"/>
  <c r="L151" i="11" s="1"/>
  <c r="I151" i="11"/>
  <c r="I150" i="11"/>
  <c r="J150" i="11" s="1"/>
  <c r="I149" i="11"/>
  <c r="J149" i="11" s="1"/>
  <c r="N148" i="11"/>
  <c r="J148" i="11"/>
  <c r="L148" i="11" s="1"/>
  <c r="I148" i="11"/>
  <c r="I147" i="11"/>
  <c r="J147" i="11" s="1"/>
  <c r="Q146" i="11"/>
  <c r="T146" i="11" s="1"/>
  <c r="N146" i="11"/>
  <c r="M146" i="11"/>
  <c r="P146" i="11" s="1"/>
  <c r="J146" i="11"/>
  <c r="L146" i="11" s="1"/>
  <c r="I146" i="11"/>
  <c r="R145" i="11"/>
  <c r="S145" i="11" s="1"/>
  <c r="Q145" i="11"/>
  <c r="T145" i="11" s="1"/>
  <c r="O145" i="11"/>
  <c r="N145" i="11"/>
  <c r="M145" i="11"/>
  <c r="P145" i="11" s="1"/>
  <c r="K145" i="11"/>
  <c r="J145" i="11"/>
  <c r="L145" i="11" s="1"/>
  <c r="I145" i="11"/>
  <c r="I144" i="11"/>
  <c r="J144" i="11" s="1"/>
  <c r="J143" i="11"/>
  <c r="L143" i="11" s="1"/>
  <c r="I143" i="11"/>
  <c r="I142" i="11"/>
  <c r="J142" i="11" s="1"/>
  <c r="R137" i="11"/>
  <c r="Q137" i="11"/>
  <c r="N137" i="11"/>
  <c r="M137" i="11"/>
  <c r="P137" i="11" s="1"/>
  <c r="L137" i="11"/>
  <c r="K137" i="11"/>
  <c r="T137" i="11" s="1"/>
  <c r="T136" i="11"/>
  <c r="R136" i="11"/>
  <c r="Q136" i="11"/>
  <c r="O136" i="11"/>
  <c r="N136" i="11"/>
  <c r="M136" i="11"/>
  <c r="S136" i="11" s="1"/>
  <c r="L136" i="11"/>
  <c r="K136" i="11"/>
  <c r="R135" i="11"/>
  <c r="Q135" i="11"/>
  <c r="O135" i="11"/>
  <c r="N135" i="11"/>
  <c r="M135" i="11"/>
  <c r="P135" i="11" s="1"/>
  <c r="L135" i="11"/>
  <c r="K135" i="11"/>
  <c r="T135" i="11" s="1"/>
  <c r="T134" i="11"/>
  <c r="R134" i="11"/>
  <c r="Q134" i="11"/>
  <c r="O134" i="11"/>
  <c r="N134" i="11"/>
  <c r="M134" i="11"/>
  <c r="P134" i="11" s="1"/>
  <c r="L134" i="11"/>
  <c r="K134" i="11"/>
  <c r="R133" i="11"/>
  <c r="S133" i="11" s="1"/>
  <c r="Q133" i="11"/>
  <c r="O133" i="11"/>
  <c r="N133" i="11"/>
  <c r="M133" i="11"/>
  <c r="P133" i="11" s="1"/>
  <c r="L133" i="11"/>
  <c r="K133" i="11"/>
  <c r="T133" i="11" s="1"/>
  <c r="S132" i="11"/>
  <c r="R132" i="11"/>
  <c r="Q132" i="11"/>
  <c r="P132" i="11"/>
  <c r="N132" i="11"/>
  <c r="M132" i="11"/>
  <c r="L132" i="11"/>
  <c r="K132" i="11"/>
  <c r="R131" i="11"/>
  <c r="S131" i="11" s="1"/>
  <c r="Q131" i="11"/>
  <c r="N131" i="11"/>
  <c r="M131" i="11"/>
  <c r="P131" i="11" s="1"/>
  <c r="L131" i="11"/>
  <c r="K131" i="11"/>
  <c r="R130" i="11"/>
  <c r="Q130" i="11"/>
  <c r="N130" i="11"/>
  <c r="M130" i="11"/>
  <c r="L130" i="11"/>
  <c r="K130" i="11"/>
  <c r="T130" i="11" s="1"/>
  <c r="R129" i="11"/>
  <c r="Q129" i="11"/>
  <c r="N129" i="11"/>
  <c r="M129" i="11"/>
  <c r="L129" i="11"/>
  <c r="K129" i="11"/>
  <c r="T129" i="11" s="1"/>
  <c r="T128" i="11"/>
  <c r="R128" i="11"/>
  <c r="Q128" i="11"/>
  <c r="O128" i="11"/>
  <c r="N128" i="11"/>
  <c r="M128" i="11"/>
  <c r="S128" i="11" s="1"/>
  <c r="L128" i="11"/>
  <c r="K128" i="11"/>
  <c r="R127" i="11"/>
  <c r="Q127" i="11"/>
  <c r="O127" i="11"/>
  <c r="N127" i="11"/>
  <c r="M127" i="11"/>
  <c r="P127" i="11" s="1"/>
  <c r="L127" i="11"/>
  <c r="K127" i="11"/>
  <c r="T127" i="11" s="1"/>
  <c r="T126" i="11"/>
  <c r="R126" i="11"/>
  <c r="Q126" i="11"/>
  <c r="O126" i="11"/>
  <c r="N126" i="11"/>
  <c r="M126" i="11"/>
  <c r="P126" i="11" s="1"/>
  <c r="L126" i="11"/>
  <c r="K126" i="11"/>
  <c r="R125" i="11"/>
  <c r="S125" i="11" s="1"/>
  <c r="Q125" i="11"/>
  <c r="O125" i="11"/>
  <c r="N125" i="11"/>
  <c r="M125" i="11"/>
  <c r="P125" i="11" s="1"/>
  <c r="L125" i="11"/>
  <c r="K125" i="11"/>
  <c r="T125" i="11" s="1"/>
  <c r="S124" i="11"/>
  <c r="R124" i="11"/>
  <c r="Q124" i="11"/>
  <c r="P124" i="11"/>
  <c r="N124" i="11"/>
  <c r="M124" i="11"/>
  <c r="L124" i="11"/>
  <c r="K124" i="11"/>
  <c r="R123" i="11"/>
  <c r="S123" i="11" s="1"/>
  <c r="Q123" i="11"/>
  <c r="N123" i="11"/>
  <c r="M123" i="11"/>
  <c r="P123" i="11" s="1"/>
  <c r="L123" i="11"/>
  <c r="K123" i="11"/>
  <c r="S122" i="11"/>
  <c r="R122" i="11"/>
  <c r="Q122" i="11"/>
  <c r="N122" i="11"/>
  <c r="M122" i="11"/>
  <c r="P122" i="11" s="1"/>
  <c r="L122" i="11"/>
  <c r="K122" i="11"/>
  <c r="R121" i="11"/>
  <c r="Q121" i="11"/>
  <c r="N121" i="11"/>
  <c r="M121" i="11"/>
  <c r="P121" i="11" s="1"/>
  <c r="L121" i="11"/>
  <c r="K121" i="11"/>
  <c r="T120" i="11"/>
  <c r="R120" i="11"/>
  <c r="Q120" i="11"/>
  <c r="O120" i="11"/>
  <c r="N120" i="11"/>
  <c r="M120" i="11"/>
  <c r="L120" i="11"/>
  <c r="K120" i="11"/>
  <c r="R119" i="11"/>
  <c r="Q119" i="11"/>
  <c r="O119" i="11"/>
  <c r="N119" i="11"/>
  <c r="M119" i="11"/>
  <c r="L119" i="11"/>
  <c r="K119" i="11"/>
  <c r="T119" i="11" s="1"/>
  <c r="T118" i="11"/>
  <c r="R118" i="11"/>
  <c r="Q118" i="11"/>
  <c r="O118" i="11"/>
  <c r="N118" i="11"/>
  <c r="M118" i="11"/>
  <c r="P118" i="11" s="1"/>
  <c r="L118" i="11"/>
  <c r="K118" i="11"/>
  <c r="R117" i="11"/>
  <c r="S117" i="11" s="1"/>
  <c r="Q117" i="11"/>
  <c r="O117" i="11"/>
  <c r="N117" i="11"/>
  <c r="M117" i="11"/>
  <c r="P117" i="11" s="1"/>
  <c r="L117" i="11"/>
  <c r="K117" i="11"/>
  <c r="T117" i="11" s="1"/>
  <c r="S116" i="11"/>
  <c r="R116" i="11"/>
  <c r="Q116" i="11"/>
  <c r="P116" i="11"/>
  <c r="N116" i="11"/>
  <c r="M116" i="11"/>
  <c r="L116" i="11"/>
  <c r="K116" i="11"/>
  <c r="R115" i="11"/>
  <c r="S115" i="11" s="1"/>
  <c r="Q115" i="11"/>
  <c r="N115" i="11"/>
  <c r="M115" i="11"/>
  <c r="P115" i="11" s="1"/>
  <c r="L115" i="11"/>
  <c r="K115" i="11"/>
  <c r="S114" i="11"/>
  <c r="R114" i="11"/>
  <c r="Q114" i="11"/>
  <c r="P114" i="11"/>
  <c r="N114" i="11"/>
  <c r="M114" i="11"/>
  <c r="L114" i="11"/>
  <c r="K114" i="11"/>
  <c r="R113" i="11"/>
  <c r="Q113" i="11"/>
  <c r="N113" i="11"/>
  <c r="M113" i="11"/>
  <c r="P113" i="11" s="1"/>
  <c r="L113" i="11"/>
  <c r="K113" i="11"/>
  <c r="T112" i="11"/>
  <c r="R112" i="11"/>
  <c r="Q112" i="11"/>
  <c r="O112" i="11"/>
  <c r="N112" i="11"/>
  <c r="M112" i="11"/>
  <c r="L112" i="11"/>
  <c r="K112" i="11"/>
  <c r="R111" i="11"/>
  <c r="Q111" i="11"/>
  <c r="N111" i="11"/>
  <c r="M111" i="11"/>
  <c r="P111" i="11" s="1"/>
  <c r="L111" i="11"/>
  <c r="K111" i="11"/>
  <c r="T111" i="11" s="1"/>
  <c r="T110" i="11"/>
  <c r="R110" i="11"/>
  <c r="Q110" i="11"/>
  <c r="O110" i="11"/>
  <c r="N110" i="11"/>
  <c r="M110" i="11"/>
  <c r="P110" i="11" s="1"/>
  <c r="L110" i="11"/>
  <c r="K110" i="11"/>
  <c r="R109" i="11"/>
  <c r="S109" i="11" s="1"/>
  <c r="Q109" i="11"/>
  <c r="O109" i="11"/>
  <c r="N109" i="11"/>
  <c r="M109" i="11"/>
  <c r="P109" i="11" s="1"/>
  <c r="L109" i="11"/>
  <c r="K109" i="11"/>
  <c r="T109" i="11" s="1"/>
  <c r="S108" i="11"/>
  <c r="R108" i="11"/>
  <c r="Q108" i="11"/>
  <c r="P108" i="11"/>
  <c r="N108" i="11"/>
  <c r="M108" i="11"/>
  <c r="L108" i="11"/>
  <c r="K108" i="11"/>
  <c r="R107" i="11"/>
  <c r="S107" i="11" s="1"/>
  <c r="Q107" i="11"/>
  <c r="N107" i="11"/>
  <c r="M107" i="11"/>
  <c r="P107" i="11" s="1"/>
  <c r="L107" i="11"/>
  <c r="K107" i="11"/>
  <c r="Q106" i="11"/>
  <c r="T106" i="11" s="1"/>
  <c r="K106" i="11"/>
  <c r="O106" i="11" s="1"/>
  <c r="I106" i="11"/>
  <c r="J106" i="11" s="1"/>
  <c r="M106" i="11" s="1"/>
  <c r="L105" i="11"/>
  <c r="I105" i="11"/>
  <c r="J105" i="11" s="1"/>
  <c r="I104" i="11"/>
  <c r="J104" i="11" s="1"/>
  <c r="Q104" i="11" s="1"/>
  <c r="T104" i="11" s="1"/>
  <c r="N103" i="11"/>
  <c r="M103" i="11"/>
  <c r="S103" i="11" s="1"/>
  <c r="L103" i="11"/>
  <c r="K103" i="11"/>
  <c r="O103" i="11" s="1"/>
  <c r="J103" i="11"/>
  <c r="R103" i="11" s="1"/>
  <c r="I103" i="11"/>
  <c r="J102" i="11"/>
  <c r="I102" i="11"/>
  <c r="P101" i="11"/>
  <c r="N101" i="11"/>
  <c r="M101" i="11"/>
  <c r="L101" i="11"/>
  <c r="K101" i="11"/>
  <c r="O101" i="11" s="1"/>
  <c r="J101" i="11"/>
  <c r="R101" i="11" s="1"/>
  <c r="S101" i="11" s="1"/>
  <c r="I101" i="11"/>
  <c r="I100" i="11"/>
  <c r="J100" i="11" s="1"/>
  <c r="N99" i="11"/>
  <c r="M99" i="11"/>
  <c r="L99" i="11"/>
  <c r="P99" i="11" s="1"/>
  <c r="K99" i="11"/>
  <c r="O99" i="11" s="1"/>
  <c r="J99" i="11"/>
  <c r="R99" i="11" s="1"/>
  <c r="S99" i="11" s="1"/>
  <c r="I99" i="11"/>
  <c r="J98" i="11"/>
  <c r="I98" i="11"/>
  <c r="N97" i="11"/>
  <c r="M97" i="11"/>
  <c r="S97" i="11" s="1"/>
  <c r="L97" i="11"/>
  <c r="K97" i="11"/>
  <c r="O97" i="11" s="1"/>
  <c r="J97" i="11"/>
  <c r="R97" i="11" s="1"/>
  <c r="I97" i="11"/>
  <c r="I96" i="11"/>
  <c r="J96" i="11" s="1"/>
  <c r="N95" i="11"/>
  <c r="M95" i="11"/>
  <c r="S95" i="11" s="1"/>
  <c r="L95" i="11"/>
  <c r="K95" i="11"/>
  <c r="J95" i="11"/>
  <c r="R95" i="11" s="1"/>
  <c r="I95" i="11"/>
  <c r="Q94" i="11"/>
  <c r="T94" i="11" s="1"/>
  <c r="J94" i="11"/>
  <c r="R94" i="11" s="1"/>
  <c r="I94" i="11"/>
  <c r="N93" i="11"/>
  <c r="M93" i="11"/>
  <c r="P93" i="11" s="1"/>
  <c r="L93" i="11"/>
  <c r="K93" i="11"/>
  <c r="J93" i="11"/>
  <c r="R93" i="11" s="1"/>
  <c r="S93" i="11" s="1"/>
  <c r="I93" i="11"/>
  <c r="I92" i="11"/>
  <c r="J92" i="11" s="1"/>
  <c r="S91" i="11"/>
  <c r="P91" i="11"/>
  <c r="N91" i="11"/>
  <c r="M91" i="11"/>
  <c r="L91" i="11"/>
  <c r="K91" i="11"/>
  <c r="O91" i="11" s="1"/>
  <c r="J91" i="11"/>
  <c r="R91" i="11" s="1"/>
  <c r="I91" i="11"/>
  <c r="R90" i="11"/>
  <c r="Q90" i="11"/>
  <c r="T90" i="11" s="1"/>
  <c r="J90" i="11"/>
  <c r="I90" i="11"/>
  <c r="S89" i="11"/>
  <c r="P89" i="11"/>
  <c r="N89" i="11"/>
  <c r="M89" i="11"/>
  <c r="L89" i="11"/>
  <c r="K89" i="11"/>
  <c r="O89" i="11" s="1"/>
  <c r="J89" i="11"/>
  <c r="R89" i="11" s="1"/>
  <c r="I89" i="11"/>
  <c r="I88" i="11"/>
  <c r="J88" i="11" s="1"/>
  <c r="S87" i="11"/>
  <c r="N87" i="11"/>
  <c r="M87" i="11"/>
  <c r="P87" i="11" s="1"/>
  <c r="L87" i="11"/>
  <c r="K87" i="11"/>
  <c r="J87" i="11"/>
  <c r="R87" i="11" s="1"/>
  <c r="I87" i="11"/>
  <c r="I86" i="11"/>
  <c r="J86" i="11" s="1"/>
  <c r="N85" i="11"/>
  <c r="M85" i="11"/>
  <c r="P85" i="11" s="1"/>
  <c r="L85" i="11"/>
  <c r="K85" i="11"/>
  <c r="J85" i="11"/>
  <c r="R85" i="11" s="1"/>
  <c r="S85" i="11" s="1"/>
  <c r="I85" i="11"/>
  <c r="I84" i="11"/>
  <c r="J84" i="11" s="1"/>
  <c r="N83" i="11"/>
  <c r="M83" i="11"/>
  <c r="L83" i="11"/>
  <c r="P83" i="11" s="1"/>
  <c r="K83" i="11"/>
  <c r="O83" i="11" s="1"/>
  <c r="J83" i="11"/>
  <c r="R83" i="11" s="1"/>
  <c r="S83" i="11" s="1"/>
  <c r="I83" i="11"/>
  <c r="J82" i="11"/>
  <c r="I82" i="11"/>
  <c r="N81" i="11"/>
  <c r="M81" i="11"/>
  <c r="S81" i="11" s="1"/>
  <c r="L81" i="11"/>
  <c r="P81" i="11" s="1"/>
  <c r="K81" i="11"/>
  <c r="O81" i="11" s="1"/>
  <c r="J81" i="11"/>
  <c r="R81" i="11" s="1"/>
  <c r="I81" i="11"/>
  <c r="I80" i="11"/>
  <c r="J80" i="11" s="1"/>
  <c r="N79" i="11"/>
  <c r="M79" i="11"/>
  <c r="S79" i="11" s="1"/>
  <c r="L79" i="11"/>
  <c r="K79" i="11"/>
  <c r="J79" i="11"/>
  <c r="R79" i="11" s="1"/>
  <c r="I79" i="11"/>
  <c r="Q78" i="11"/>
  <c r="T78" i="11" s="1"/>
  <c r="J78" i="11"/>
  <c r="R78" i="11" s="1"/>
  <c r="I78" i="11"/>
  <c r="N77" i="11"/>
  <c r="M77" i="11"/>
  <c r="P77" i="11" s="1"/>
  <c r="L77" i="11"/>
  <c r="K77" i="11"/>
  <c r="J77" i="11"/>
  <c r="R77" i="11" s="1"/>
  <c r="S77" i="11" s="1"/>
  <c r="I77" i="11"/>
  <c r="I76" i="11"/>
  <c r="J76" i="11" s="1"/>
  <c r="P75" i="11"/>
  <c r="N75" i="11"/>
  <c r="M75" i="11"/>
  <c r="L75" i="11"/>
  <c r="K75" i="11"/>
  <c r="O75" i="11" s="1"/>
  <c r="J75" i="11"/>
  <c r="R75" i="11" s="1"/>
  <c r="S75" i="11" s="1"/>
  <c r="I75" i="11"/>
  <c r="I74" i="11"/>
  <c r="J74" i="11" s="1"/>
  <c r="N65" i="11"/>
  <c r="M65" i="11"/>
  <c r="P65" i="11" s="1"/>
  <c r="L65" i="11"/>
  <c r="K65" i="11"/>
  <c r="O65" i="11" s="1"/>
  <c r="J65" i="11"/>
  <c r="R65" i="11" s="1"/>
  <c r="S65" i="11" s="1"/>
  <c r="I65" i="11"/>
  <c r="I64" i="11"/>
  <c r="J64" i="11" s="1"/>
  <c r="N63" i="11"/>
  <c r="M63" i="11"/>
  <c r="S63" i="11" s="1"/>
  <c r="L63" i="11"/>
  <c r="K63" i="11"/>
  <c r="J63" i="11"/>
  <c r="R63" i="11" s="1"/>
  <c r="I63" i="11"/>
  <c r="I62" i="11"/>
  <c r="J62" i="11" s="1"/>
  <c r="N61" i="11"/>
  <c r="M61" i="11"/>
  <c r="P61" i="11" s="1"/>
  <c r="L61" i="11"/>
  <c r="K61" i="11"/>
  <c r="O61" i="11" s="1"/>
  <c r="J61" i="11"/>
  <c r="R61" i="11" s="1"/>
  <c r="S61" i="11" s="1"/>
  <c r="I61" i="11"/>
  <c r="I60" i="11"/>
  <c r="J60" i="11" s="1"/>
  <c r="N59" i="11"/>
  <c r="M59" i="11"/>
  <c r="S59" i="11" s="1"/>
  <c r="L59" i="11"/>
  <c r="K59" i="11"/>
  <c r="O59" i="11" s="1"/>
  <c r="J59" i="11"/>
  <c r="R59" i="11" s="1"/>
  <c r="I59" i="11"/>
  <c r="I58" i="11"/>
  <c r="J58" i="11" s="1"/>
  <c r="J57" i="11"/>
  <c r="Q57" i="11" s="1"/>
  <c r="I57" i="11"/>
  <c r="I56" i="11"/>
  <c r="J56" i="11" s="1"/>
  <c r="R55" i="11"/>
  <c r="S55" i="11" s="1"/>
  <c r="P55" i="11"/>
  <c r="M55" i="11"/>
  <c r="L55" i="11"/>
  <c r="J55" i="11"/>
  <c r="Q55" i="11" s="1"/>
  <c r="I55" i="11"/>
  <c r="I54" i="11"/>
  <c r="J54" i="11" s="1"/>
  <c r="N53" i="11"/>
  <c r="J53" i="11"/>
  <c r="Q53" i="11" s="1"/>
  <c r="T53" i="11" s="1"/>
  <c r="I53" i="11"/>
  <c r="J52" i="11"/>
  <c r="N52" i="11" s="1"/>
  <c r="I52" i="11"/>
  <c r="N51" i="11"/>
  <c r="J51" i="11"/>
  <c r="K51" i="11" s="1"/>
  <c r="I51" i="11"/>
  <c r="J50" i="11"/>
  <c r="N50" i="11" s="1"/>
  <c r="I50" i="11"/>
  <c r="N49" i="11"/>
  <c r="J49" i="11"/>
  <c r="K49" i="11" s="1"/>
  <c r="I49" i="11"/>
  <c r="J48" i="11"/>
  <c r="N48" i="11" s="1"/>
  <c r="I48" i="11"/>
  <c r="N34" i="11"/>
  <c r="J34" i="11"/>
  <c r="L34" i="11" s="1"/>
  <c r="I34" i="11"/>
  <c r="J33" i="11"/>
  <c r="N33" i="11" s="1"/>
  <c r="I33" i="11"/>
  <c r="N32" i="11"/>
  <c r="J32" i="11"/>
  <c r="L32" i="11" s="1"/>
  <c r="I32" i="11"/>
  <c r="J31" i="11"/>
  <c r="N31" i="11" s="1"/>
  <c r="I31" i="11"/>
  <c r="N30" i="11"/>
  <c r="J30" i="11"/>
  <c r="K30" i="11" s="1"/>
  <c r="I30" i="11"/>
  <c r="J29" i="11"/>
  <c r="N29" i="11" s="1"/>
  <c r="I29" i="11"/>
  <c r="N28" i="11"/>
  <c r="J28" i="11"/>
  <c r="K28" i="11" s="1"/>
  <c r="I28" i="11"/>
  <c r="N27" i="11"/>
  <c r="J27" i="11"/>
  <c r="M27" i="11" s="1"/>
  <c r="I27" i="11"/>
  <c r="R26" i="11"/>
  <c r="N26" i="11"/>
  <c r="J26" i="11"/>
  <c r="L26" i="11" s="1"/>
  <c r="I26" i="11"/>
  <c r="J25" i="11"/>
  <c r="N25" i="11" s="1"/>
  <c r="I25" i="11"/>
  <c r="N24" i="11"/>
  <c r="J24" i="11"/>
  <c r="L24" i="11" s="1"/>
  <c r="I24" i="11"/>
  <c r="J23" i="11"/>
  <c r="N23" i="11" s="1"/>
  <c r="I23" i="11"/>
  <c r="N22" i="11"/>
  <c r="J22" i="11"/>
  <c r="L22" i="11" s="1"/>
  <c r="I22" i="11"/>
  <c r="J21" i="11"/>
  <c r="N21" i="11" s="1"/>
  <c r="I21" i="11"/>
  <c r="N20" i="11"/>
  <c r="J20" i="11"/>
  <c r="R20" i="11" s="1"/>
  <c r="I20" i="11"/>
  <c r="J19" i="11"/>
  <c r="N19" i="11" s="1"/>
  <c r="I19" i="11"/>
  <c r="N18" i="11"/>
  <c r="J18" i="11"/>
  <c r="L18" i="11" s="1"/>
  <c r="I18" i="11"/>
  <c r="J17" i="11"/>
  <c r="M17" i="11" s="1"/>
  <c r="I17" i="11"/>
  <c r="N16" i="11"/>
  <c r="J16" i="11"/>
  <c r="K16" i="11" s="1"/>
  <c r="I16" i="11"/>
  <c r="J15" i="11"/>
  <c r="N15" i="11" s="1"/>
  <c r="I15" i="11"/>
  <c r="N14" i="11"/>
  <c r="J14" i="11"/>
  <c r="L14" i="11" s="1"/>
  <c r="I14" i="11"/>
  <c r="J13" i="11"/>
  <c r="N13" i="11" s="1"/>
  <c r="I13" i="11"/>
  <c r="N12" i="11"/>
  <c r="J12" i="11"/>
  <c r="L12" i="11" s="1"/>
  <c r="I12" i="11"/>
  <c r="O20" i="14" l="1"/>
  <c r="N55" i="14"/>
  <c r="L55" i="14"/>
  <c r="K55" i="14"/>
  <c r="R55" i="14"/>
  <c r="S55" i="14" s="1"/>
  <c r="Q55" i="14"/>
  <c r="M55" i="14"/>
  <c r="P55" i="14" s="1"/>
  <c r="Q14" i="14"/>
  <c r="T14" i="14" s="1"/>
  <c r="N14" i="14"/>
  <c r="M14" i="14"/>
  <c r="L14" i="14"/>
  <c r="K14" i="14"/>
  <c r="O14" i="14" s="1"/>
  <c r="R14" i="14"/>
  <c r="S14" i="14" s="1"/>
  <c r="N74" i="14"/>
  <c r="L74" i="14"/>
  <c r="K74" i="14"/>
  <c r="O74" i="14" s="1"/>
  <c r="R74" i="14"/>
  <c r="S74" i="14" s="1"/>
  <c r="Q74" i="14"/>
  <c r="T74" i="14" s="1"/>
  <c r="M74" i="14"/>
  <c r="O19" i="14"/>
  <c r="N39" i="14"/>
  <c r="L39" i="14"/>
  <c r="K39" i="14"/>
  <c r="Q39" i="14"/>
  <c r="T39" i="14" s="1"/>
  <c r="M39" i="14"/>
  <c r="P39" i="14" s="1"/>
  <c r="R39" i="14"/>
  <c r="R21" i="14"/>
  <c r="S21" i="14" s="1"/>
  <c r="Q21" i="14"/>
  <c r="T21" i="14" s="1"/>
  <c r="N21" i="14"/>
  <c r="M21" i="14"/>
  <c r="L21" i="14"/>
  <c r="K21" i="14"/>
  <c r="N33" i="14"/>
  <c r="L33" i="14"/>
  <c r="K33" i="14"/>
  <c r="O33" i="14" s="1"/>
  <c r="R33" i="14"/>
  <c r="S33" i="14" s="1"/>
  <c r="Q33" i="14"/>
  <c r="T33" i="14" s="1"/>
  <c r="M33" i="14"/>
  <c r="Q16" i="14"/>
  <c r="T16" i="14" s="1"/>
  <c r="N16" i="14"/>
  <c r="M16" i="14"/>
  <c r="P16" i="14" s="1"/>
  <c r="L16" i="14"/>
  <c r="K16" i="14"/>
  <c r="R16" i="14"/>
  <c r="S24" i="14"/>
  <c r="K27" i="14"/>
  <c r="R27" i="14"/>
  <c r="Q27" i="14"/>
  <c r="T27" i="14" s="1"/>
  <c r="N27" i="14"/>
  <c r="M27" i="14"/>
  <c r="L27" i="14"/>
  <c r="S53" i="14"/>
  <c r="L28" i="14"/>
  <c r="K28" i="14"/>
  <c r="R28" i="14"/>
  <c r="Q28" i="14"/>
  <c r="T28" i="14" s="1"/>
  <c r="N28" i="14"/>
  <c r="M28" i="14"/>
  <c r="P28" i="14" s="1"/>
  <c r="Q18" i="14"/>
  <c r="T18" i="14" s="1"/>
  <c r="N18" i="14"/>
  <c r="M18" i="14"/>
  <c r="L18" i="14"/>
  <c r="K18" i="14"/>
  <c r="R18" i="14"/>
  <c r="S18" i="14" s="1"/>
  <c r="S31" i="14"/>
  <c r="S85" i="14"/>
  <c r="N15" i="14"/>
  <c r="N17" i="14"/>
  <c r="M20" i="14"/>
  <c r="P20" i="14" s="1"/>
  <c r="Q23" i="14"/>
  <c r="T23" i="14" s="1"/>
  <c r="Q24" i="14"/>
  <c r="T24" i="14" s="1"/>
  <c r="R25" i="14"/>
  <c r="L30" i="14"/>
  <c r="P30" i="14" s="1"/>
  <c r="K30" i="14"/>
  <c r="O30" i="14" s="1"/>
  <c r="R30" i="14"/>
  <c r="S30" i="14" s="1"/>
  <c r="M31" i="14"/>
  <c r="P31" i="14" s="1"/>
  <c r="M36" i="14"/>
  <c r="L38" i="14"/>
  <c r="P38" i="14" s="1"/>
  <c r="K38" i="14"/>
  <c r="O38" i="14" s="1"/>
  <c r="R38" i="14"/>
  <c r="S38" i="14" s="1"/>
  <c r="M53" i="14"/>
  <c r="M80" i="14"/>
  <c r="P80" i="14" s="1"/>
  <c r="N85" i="14"/>
  <c r="R23" i="14"/>
  <c r="N36" i="14"/>
  <c r="L40" i="14"/>
  <c r="K40" i="14"/>
  <c r="R40" i="14"/>
  <c r="S40" i="14" s="1"/>
  <c r="S41" i="14"/>
  <c r="Q53" i="14"/>
  <c r="T53" i="14" s="1"/>
  <c r="N57" i="14"/>
  <c r="L57" i="14"/>
  <c r="K57" i="14"/>
  <c r="N78" i="14"/>
  <c r="L78" i="14"/>
  <c r="K78" i="14"/>
  <c r="R78" i="14"/>
  <c r="L83" i="14"/>
  <c r="K83" i="14"/>
  <c r="R83" i="14"/>
  <c r="S83" i="14" s="1"/>
  <c r="Q83" i="14"/>
  <c r="T83" i="14" s="1"/>
  <c r="N83" i="14"/>
  <c r="M83" i="14"/>
  <c r="P83" i="14" s="1"/>
  <c r="M88" i="14"/>
  <c r="P88" i="14" s="1"/>
  <c r="L88" i="14"/>
  <c r="K88" i="14"/>
  <c r="R88" i="14"/>
  <c r="Q88" i="14"/>
  <c r="T88" i="14" s="1"/>
  <c r="L97" i="14"/>
  <c r="K97" i="14"/>
  <c r="O97" i="14" s="1"/>
  <c r="R97" i="14"/>
  <c r="S97" i="14" s="1"/>
  <c r="N97" i="14"/>
  <c r="Q97" i="14"/>
  <c r="T97" i="14" s="1"/>
  <c r="M97" i="14"/>
  <c r="P97" i="14" s="1"/>
  <c r="R19" i="14"/>
  <c r="S19" i="14" s="1"/>
  <c r="R22" i="14"/>
  <c r="L29" i="14"/>
  <c r="M40" i="14"/>
  <c r="P40" i="14" s="1"/>
  <c r="L52" i="14"/>
  <c r="P52" i="14" s="1"/>
  <c r="K52" i="14"/>
  <c r="O52" i="14" s="1"/>
  <c r="R52" i="14"/>
  <c r="S52" i="14" s="1"/>
  <c r="M57" i="14"/>
  <c r="M78" i="14"/>
  <c r="P78" i="14" s="1"/>
  <c r="L81" i="14"/>
  <c r="M81" i="14"/>
  <c r="P81" i="14" s="1"/>
  <c r="K81" i="14"/>
  <c r="O81" i="14" s="1"/>
  <c r="Q81" i="14"/>
  <c r="T81" i="14" s="1"/>
  <c r="Q86" i="14"/>
  <c r="T86" i="14" s="1"/>
  <c r="N86" i="14"/>
  <c r="M86" i="14"/>
  <c r="P86" i="14" s="1"/>
  <c r="K86" i="14"/>
  <c r="O86" i="14" s="1"/>
  <c r="N88" i="14"/>
  <c r="N98" i="14"/>
  <c r="L98" i="14"/>
  <c r="R98" i="14"/>
  <c r="S98" i="14" s="1"/>
  <c r="Q98" i="14"/>
  <c r="T98" i="14" s="1"/>
  <c r="M98" i="14"/>
  <c r="K98" i="14"/>
  <c r="O98" i="14" s="1"/>
  <c r="O111" i="14"/>
  <c r="Q15" i="14"/>
  <c r="T15" i="14" s="1"/>
  <c r="Q17" i="14"/>
  <c r="T17" i="14" s="1"/>
  <c r="L26" i="14"/>
  <c r="P26" i="14" s="1"/>
  <c r="K26" i="14"/>
  <c r="O26" i="14" s="1"/>
  <c r="M29" i="14"/>
  <c r="O29" i="14" s="1"/>
  <c r="N35" i="14"/>
  <c r="L35" i="14"/>
  <c r="P35" i="14" s="1"/>
  <c r="K35" i="14"/>
  <c r="O35" i="14" s="1"/>
  <c r="N40" i="14"/>
  <c r="L54" i="14"/>
  <c r="P54" i="14" s="1"/>
  <c r="K54" i="14"/>
  <c r="O54" i="14" s="1"/>
  <c r="R54" i="14"/>
  <c r="S54" i="14" s="1"/>
  <c r="Q57" i="14"/>
  <c r="N76" i="14"/>
  <c r="L76" i="14"/>
  <c r="K76" i="14"/>
  <c r="O76" i="14" s="1"/>
  <c r="R76" i="14"/>
  <c r="S76" i="14" s="1"/>
  <c r="Q78" i="14"/>
  <c r="L89" i="14"/>
  <c r="K89" i="14"/>
  <c r="O89" i="14" s="1"/>
  <c r="R89" i="14"/>
  <c r="S89" i="14" s="1"/>
  <c r="N89" i="14"/>
  <c r="M89" i="14"/>
  <c r="P89" i="14" s="1"/>
  <c r="Q89" i="14"/>
  <c r="T89" i="14" s="1"/>
  <c r="N92" i="14"/>
  <c r="L92" i="14"/>
  <c r="R92" i="14"/>
  <c r="Q92" i="14"/>
  <c r="T92" i="14" s="1"/>
  <c r="M92" i="14"/>
  <c r="O94" i="14"/>
  <c r="L112" i="14"/>
  <c r="K112" i="14"/>
  <c r="R112" i="14"/>
  <c r="S112" i="14" s="1"/>
  <c r="N112" i="14"/>
  <c r="Q112" i="14"/>
  <c r="M112" i="14"/>
  <c r="P112" i="14" s="1"/>
  <c r="R15" i="14"/>
  <c r="S15" i="14" s="1"/>
  <c r="R17" i="14"/>
  <c r="S17" i="14" s="1"/>
  <c r="L24" i="14"/>
  <c r="K24" i="14"/>
  <c r="O24" i="14" s="1"/>
  <c r="L32" i="14"/>
  <c r="K32" i="14"/>
  <c r="R32" i="14"/>
  <c r="S32" i="14" s="1"/>
  <c r="N37" i="14"/>
  <c r="L37" i="14"/>
  <c r="K37" i="14"/>
  <c r="L56" i="14"/>
  <c r="K56" i="14"/>
  <c r="R56" i="14"/>
  <c r="S57" i="14"/>
  <c r="P76" i="14"/>
  <c r="L79" i="14"/>
  <c r="K79" i="14"/>
  <c r="R79" i="14"/>
  <c r="N79" i="14"/>
  <c r="R84" i="14"/>
  <c r="Q84" i="14"/>
  <c r="T84" i="14" s="1"/>
  <c r="M84" i="14"/>
  <c r="P84" i="14" s="1"/>
  <c r="L84" i="14"/>
  <c r="K84" i="14"/>
  <c r="S86" i="14"/>
  <c r="O92" i="14"/>
  <c r="N113" i="14"/>
  <c r="L113" i="14"/>
  <c r="R113" i="14"/>
  <c r="S113" i="14" s="1"/>
  <c r="Q113" i="14"/>
  <c r="T113" i="14" s="1"/>
  <c r="M113" i="14"/>
  <c r="K113" i="14"/>
  <c r="O113" i="14" s="1"/>
  <c r="K15" i="14"/>
  <c r="O15" i="14" s="1"/>
  <c r="K17" i="14"/>
  <c r="O17" i="14" s="1"/>
  <c r="L19" i="14"/>
  <c r="P19" i="14" s="1"/>
  <c r="R20" i="14"/>
  <c r="S20" i="14" s="1"/>
  <c r="M22" i="14"/>
  <c r="P22" i="14" s="1"/>
  <c r="L23" i="14"/>
  <c r="M24" i="14"/>
  <c r="M25" i="14"/>
  <c r="P25" i="14" s="1"/>
  <c r="N26" i="14"/>
  <c r="Q29" i="14"/>
  <c r="T29" i="14" s="1"/>
  <c r="M32" i="14"/>
  <c r="Q35" i="14"/>
  <c r="T35" i="14" s="1"/>
  <c r="M37" i="14"/>
  <c r="P37" i="14" s="1"/>
  <c r="Q52" i="14"/>
  <c r="T52" i="14" s="1"/>
  <c r="N54" i="14"/>
  <c r="M56" i="14"/>
  <c r="L73" i="14"/>
  <c r="K73" i="14"/>
  <c r="O73" i="14" s="1"/>
  <c r="R73" i="14"/>
  <c r="S73" i="14" s="1"/>
  <c r="Q76" i="14"/>
  <c r="T76" i="14" s="1"/>
  <c r="M79" i="14"/>
  <c r="P79" i="14" s="1"/>
  <c r="K82" i="14"/>
  <c r="O82" i="14" s="1"/>
  <c r="Q82" i="14"/>
  <c r="T82" i="14" s="1"/>
  <c r="N82" i="14"/>
  <c r="M82" i="14"/>
  <c r="P82" i="14" s="1"/>
  <c r="N84" i="14"/>
  <c r="L15" i="14"/>
  <c r="P15" i="14" s="1"/>
  <c r="L17" i="14"/>
  <c r="P17" i="14" s="1"/>
  <c r="N22" i="14"/>
  <c r="M23" i="14"/>
  <c r="N24" i="14"/>
  <c r="N25" i="14"/>
  <c r="R29" i="14"/>
  <c r="S29" i="14" s="1"/>
  <c r="N31" i="14"/>
  <c r="K31" i="14"/>
  <c r="N32" i="14"/>
  <c r="L34" i="14"/>
  <c r="P34" i="14" s="1"/>
  <c r="K34" i="14"/>
  <c r="O34" i="14" s="1"/>
  <c r="R34" i="14"/>
  <c r="S34" i="14" s="1"/>
  <c r="R35" i="14"/>
  <c r="S35" i="14" s="1"/>
  <c r="Q37" i="14"/>
  <c r="T37" i="14" s="1"/>
  <c r="N41" i="14"/>
  <c r="L41" i="14"/>
  <c r="K41" i="14"/>
  <c r="O41" i="14" s="1"/>
  <c r="Q54" i="14"/>
  <c r="T54" i="14" s="1"/>
  <c r="N56" i="14"/>
  <c r="P73" i="14"/>
  <c r="L75" i="14"/>
  <c r="K75" i="14"/>
  <c r="O75" i="14" s="1"/>
  <c r="R75" i="14"/>
  <c r="S75" i="14" s="1"/>
  <c r="L77" i="14"/>
  <c r="K77" i="14"/>
  <c r="O77" i="14" s="1"/>
  <c r="R77" i="14"/>
  <c r="S77" i="14" s="1"/>
  <c r="N77" i="14"/>
  <c r="Q79" i="14"/>
  <c r="T79" i="14" s="1"/>
  <c r="L87" i="14"/>
  <c r="K87" i="14"/>
  <c r="O87" i="14" s="1"/>
  <c r="N87" i="14"/>
  <c r="M87" i="14"/>
  <c r="R87" i="14"/>
  <c r="S87" i="14" s="1"/>
  <c r="Q87" i="14"/>
  <c r="T87" i="14" s="1"/>
  <c r="L36" i="14"/>
  <c r="K36" i="14"/>
  <c r="O36" i="14" s="1"/>
  <c r="R36" i="14"/>
  <c r="S36" i="14" s="1"/>
  <c r="S37" i="14"/>
  <c r="P41" i="14"/>
  <c r="N53" i="14"/>
  <c r="L53" i="14"/>
  <c r="K53" i="14"/>
  <c r="O53" i="14" s="1"/>
  <c r="P75" i="14"/>
  <c r="P77" i="14"/>
  <c r="N80" i="14"/>
  <c r="L80" i="14"/>
  <c r="K80" i="14"/>
  <c r="R80" i="14"/>
  <c r="S80" i="14" s="1"/>
  <c r="L85" i="14"/>
  <c r="K85" i="14"/>
  <c r="O85" i="14" s="1"/>
  <c r="Q85" i="14"/>
  <c r="T85" i="14" s="1"/>
  <c r="M85" i="14"/>
  <c r="N96" i="14"/>
  <c r="L96" i="14"/>
  <c r="R96" i="14"/>
  <c r="Q96" i="14"/>
  <c r="T96" i="14" s="1"/>
  <c r="M96" i="14"/>
  <c r="L91" i="14"/>
  <c r="K91" i="14"/>
  <c r="R91" i="14"/>
  <c r="L95" i="14"/>
  <c r="K95" i="14"/>
  <c r="R95" i="14"/>
  <c r="S95" i="14" s="1"/>
  <c r="N107" i="14"/>
  <c r="L107" i="14"/>
  <c r="R107" i="14"/>
  <c r="L114" i="14"/>
  <c r="K114" i="14"/>
  <c r="O114" i="14" s="1"/>
  <c r="R114" i="14"/>
  <c r="S114" i="14" s="1"/>
  <c r="N114" i="14"/>
  <c r="K121" i="14"/>
  <c r="N123" i="14"/>
  <c r="L123" i="14"/>
  <c r="R123" i="14"/>
  <c r="M164" i="14"/>
  <c r="P164" i="14" s="1"/>
  <c r="L164" i="14"/>
  <c r="K164" i="14"/>
  <c r="O164" i="14" s="1"/>
  <c r="R164" i="14"/>
  <c r="Q164" i="14"/>
  <c r="T164" i="14" s="1"/>
  <c r="N164" i="14"/>
  <c r="M91" i="14"/>
  <c r="P91" i="14" s="1"/>
  <c r="M95" i="14"/>
  <c r="K107" i="14"/>
  <c r="O107" i="14" s="1"/>
  <c r="N109" i="14"/>
  <c r="L109" i="14"/>
  <c r="P109" i="14" s="1"/>
  <c r="R109" i="14"/>
  <c r="S109" i="14" s="1"/>
  <c r="M114" i="14"/>
  <c r="P114" i="14" s="1"/>
  <c r="L116" i="14"/>
  <c r="K116" i="14"/>
  <c r="O116" i="14" s="1"/>
  <c r="R116" i="14"/>
  <c r="S116" i="14" s="1"/>
  <c r="N116" i="14"/>
  <c r="M121" i="14"/>
  <c r="K123" i="14"/>
  <c r="N125" i="14"/>
  <c r="L125" i="14"/>
  <c r="R125" i="14"/>
  <c r="S125" i="14" s="1"/>
  <c r="N90" i="14"/>
  <c r="L90" i="14"/>
  <c r="N91" i="14"/>
  <c r="N94" i="14"/>
  <c r="L94" i="14"/>
  <c r="N95" i="14"/>
  <c r="M107" i="14"/>
  <c r="O109" i="14"/>
  <c r="N111" i="14"/>
  <c r="L111" i="14"/>
  <c r="R111" i="14"/>
  <c r="S111" i="14" s="1"/>
  <c r="P116" i="14"/>
  <c r="L118" i="14"/>
  <c r="P118" i="14" s="1"/>
  <c r="K118" i="14"/>
  <c r="O118" i="14" s="1"/>
  <c r="R118" i="14"/>
  <c r="S118" i="14" s="1"/>
  <c r="N118" i="14"/>
  <c r="M123" i="14"/>
  <c r="P123" i="14" s="1"/>
  <c r="O125" i="14"/>
  <c r="N127" i="14"/>
  <c r="M127" i="14"/>
  <c r="P127" i="14" s="1"/>
  <c r="K127" i="14"/>
  <c r="O127" i="14" s="1"/>
  <c r="Q127" i="14"/>
  <c r="T127" i="14" s="1"/>
  <c r="L120" i="14"/>
  <c r="K120" i="14"/>
  <c r="O120" i="14" s="1"/>
  <c r="R120" i="14"/>
  <c r="N120" i="14"/>
  <c r="P125" i="14"/>
  <c r="K155" i="14"/>
  <c r="O155" i="14" s="1"/>
  <c r="Q155" i="14"/>
  <c r="T155" i="14" s="1"/>
  <c r="N155" i="14"/>
  <c r="M155" i="14"/>
  <c r="P155" i="14" s="1"/>
  <c r="R155" i="14"/>
  <c r="S155" i="14" s="1"/>
  <c r="L155" i="14"/>
  <c r="M158" i="14"/>
  <c r="P158" i="14" s="1"/>
  <c r="K158" i="14"/>
  <c r="R158" i="14"/>
  <c r="S158" i="14" s="1"/>
  <c r="Q158" i="14"/>
  <c r="T158" i="14" s="1"/>
  <c r="N158" i="14"/>
  <c r="L158" i="14"/>
  <c r="M90" i="14"/>
  <c r="P90" i="14" s="1"/>
  <c r="Q91" i="14"/>
  <c r="T91" i="14" s="1"/>
  <c r="L93" i="14"/>
  <c r="K93" i="14"/>
  <c r="R93" i="14"/>
  <c r="M94" i="14"/>
  <c r="Q95" i="14"/>
  <c r="T95" i="14" s="1"/>
  <c r="L99" i="14"/>
  <c r="K99" i="14"/>
  <c r="R99" i="14"/>
  <c r="N99" i="14"/>
  <c r="Q109" i="14"/>
  <c r="T109" i="14" s="1"/>
  <c r="M111" i="14"/>
  <c r="P111" i="14" s="1"/>
  <c r="N115" i="14"/>
  <c r="L115" i="14"/>
  <c r="R115" i="14"/>
  <c r="Q116" i="14"/>
  <c r="T116" i="14" s="1"/>
  <c r="M120" i="14"/>
  <c r="P120" i="14" s="1"/>
  <c r="L122" i="14"/>
  <c r="K122" i="14"/>
  <c r="O122" i="14" s="1"/>
  <c r="R122" i="14"/>
  <c r="N122" i="14"/>
  <c r="Q125" i="14"/>
  <c r="T125" i="14" s="1"/>
  <c r="Q129" i="14"/>
  <c r="T129" i="14" s="1"/>
  <c r="N129" i="14"/>
  <c r="M129" i="14"/>
  <c r="P129" i="14" s="1"/>
  <c r="R129" i="14"/>
  <c r="K129" i="14"/>
  <c r="O129" i="14" s="1"/>
  <c r="Q133" i="14"/>
  <c r="T133" i="14" s="1"/>
  <c r="N133" i="14"/>
  <c r="M133" i="14"/>
  <c r="R133" i="14"/>
  <c r="S133" i="14" s="1"/>
  <c r="K133" i="14"/>
  <c r="Q143" i="14"/>
  <c r="T143" i="14" s="1"/>
  <c r="N143" i="14"/>
  <c r="M143" i="14"/>
  <c r="L143" i="14"/>
  <c r="K143" i="14"/>
  <c r="O143" i="14" s="1"/>
  <c r="R143" i="14"/>
  <c r="S143" i="14" s="1"/>
  <c r="Q199" i="14"/>
  <c r="T199" i="14" s="1"/>
  <c r="N199" i="14"/>
  <c r="K199" i="14"/>
  <c r="O199" i="14" s="1"/>
  <c r="R199" i="14"/>
  <c r="S199" i="14" s="1"/>
  <c r="M199" i="14"/>
  <c r="L199" i="14"/>
  <c r="Q90" i="14"/>
  <c r="T90" i="14" s="1"/>
  <c r="M93" i="14"/>
  <c r="P93" i="14" s="1"/>
  <c r="Q94" i="14"/>
  <c r="T94" i="14" s="1"/>
  <c r="M99" i="14"/>
  <c r="L108" i="14"/>
  <c r="K108" i="14"/>
  <c r="O108" i="14" s="1"/>
  <c r="R108" i="14"/>
  <c r="N108" i="14"/>
  <c r="Q111" i="14"/>
  <c r="T111" i="14" s="1"/>
  <c r="K115" i="14"/>
  <c r="N117" i="14"/>
  <c r="L117" i="14"/>
  <c r="R117" i="14"/>
  <c r="S117" i="14" s="1"/>
  <c r="Q118" i="14"/>
  <c r="T118" i="14" s="1"/>
  <c r="M122" i="14"/>
  <c r="P122" i="14" s="1"/>
  <c r="L124" i="14"/>
  <c r="K124" i="14"/>
  <c r="O124" i="14" s="1"/>
  <c r="R124" i="14"/>
  <c r="S124" i="14" s="1"/>
  <c r="N124" i="14"/>
  <c r="R127" i="14"/>
  <c r="S127" i="14" s="1"/>
  <c r="L129" i="14"/>
  <c r="L133" i="14"/>
  <c r="R90" i="14"/>
  <c r="S90" i="14" s="1"/>
  <c r="N93" i="14"/>
  <c r="R94" i="14"/>
  <c r="S94" i="14" s="1"/>
  <c r="M108" i="14"/>
  <c r="P108" i="14" s="1"/>
  <c r="L110" i="14"/>
  <c r="P110" i="14" s="1"/>
  <c r="K110" i="14"/>
  <c r="O110" i="14" s="1"/>
  <c r="R110" i="14"/>
  <c r="S110" i="14" s="1"/>
  <c r="N110" i="14"/>
  <c r="M115" i="14"/>
  <c r="P115" i="14" s="1"/>
  <c r="K117" i="14"/>
  <c r="O117" i="14" s="1"/>
  <c r="N119" i="14"/>
  <c r="L119" i="14"/>
  <c r="P119" i="14" s="1"/>
  <c r="R119" i="14"/>
  <c r="S119" i="14" s="1"/>
  <c r="Q120" i="14"/>
  <c r="T120" i="14" s="1"/>
  <c r="M124" i="14"/>
  <c r="P124" i="14" s="1"/>
  <c r="R126" i="14"/>
  <c r="S126" i="14" s="1"/>
  <c r="Q126" i="14"/>
  <c r="T126" i="14" s="1"/>
  <c r="M126" i="14"/>
  <c r="L126" i="14"/>
  <c r="K126" i="14"/>
  <c r="O126" i="14" s="1"/>
  <c r="P117" i="14"/>
  <c r="N121" i="14"/>
  <c r="L121" i="14"/>
  <c r="R121" i="14"/>
  <c r="S121" i="14" s="1"/>
  <c r="O128" i="14"/>
  <c r="M130" i="14"/>
  <c r="P130" i="14" s="1"/>
  <c r="R130" i="14"/>
  <c r="S130" i="14" s="1"/>
  <c r="Q130" i="14"/>
  <c r="T130" i="14" s="1"/>
  <c r="N130" i="14"/>
  <c r="K130" i="14"/>
  <c r="O130" i="14" s="1"/>
  <c r="M140" i="14"/>
  <c r="P140" i="14" s="1"/>
  <c r="R140" i="14"/>
  <c r="S140" i="14" s="1"/>
  <c r="Q140" i="14"/>
  <c r="T140" i="14" s="1"/>
  <c r="N140" i="14"/>
  <c r="K140" i="14"/>
  <c r="O140" i="14" s="1"/>
  <c r="Q131" i="14"/>
  <c r="T131" i="14" s="1"/>
  <c r="N131" i="14"/>
  <c r="M131" i="14"/>
  <c r="O131" i="14" s="1"/>
  <c r="M132" i="14"/>
  <c r="O132" i="14" s="1"/>
  <c r="R132" i="14"/>
  <c r="S132" i="14" s="1"/>
  <c r="Q132" i="14"/>
  <c r="T132" i="14" s="1"/>
  <c r="K149" i="14"/>
  <c r="O149" i="14" s="1"/>
  <c r="Q149" i="14"/>
  <c r="T149" i="14" s="1"/>
  <c r="N149" i="14"/>
  <c r="M149" i="14"/>
  <c r="P149" i="14" s="1"/>
  <c r="M152" i="14"/>
  <c r="P152" i="14" s="1"/>
  <c r="K152" i="14"/>
  <c r="O152" i="14" s="1"/>
  <c r="R152" i="14"/>
  <c r="S152" i="14" s="1"/>
  <c r="Q152" i="14"/>
  <c r="T152" i="14" s="1"/>
  <c r="L159" i="14"/>
  <c r="N166" i="14"/>
  <c r="M166" i="14"/>
  <c r="P166" i="14" s="1"/>
  <c r="L166" i="14"/>
  <c r="K166" i="14"/>
  <c r="R166" i="14"/>
  <c r="Q166" i="14"/>
  <c r="T166" i="14" s="1"/>
  <c r="N190" i="14"/>
  <c r="M190" i="14"/>
  <c r="P190" i="14" s="1"/>
  <c r="L190" i="14"/>
  <c r="K190" i="14"/>
  <c r="R190" i="14"/>
  <c r="L198" i="14"/>
  <c r="K198" i="14"/>
  <c r="R198" i="14"/>
  <c r="S198" i="14" s="1"/>
  <c r="Q198" i="14"/>
  <c r="T198" i="14" s="1"/>
  <c r="N198" i="14"/>
  <c r="M198" i="14"/>
  <c r="P198" i="14" s="1"/>
  <c r="M202" i="14"/>
  <c r="P202" i="14" s="1"/>
  <c r="L202" i="14"/>
  <c r="K202" i="14"/>
  <c r="R202" i="14"/>
  <c r="Q202" i="14"/>
  <c r="T202" i="14" s="1"/>
  <c r="N202" i="14"/>
  <c r="L131" i="14"/>
  <c r="L132" i="14"/>
  <c r="Q141" i="14"/>
  <c r="T141" i="14" s="1"/>
  <c r="N141" i="14"/>
  <c r="M141" i="14"/>
  <c r="O141" i="14" s="1"/>
  <c r="M142" i="14"/>
  <c r="R142" i="14"/>
  <c r="Q142" i="14"/>
  <c r="T142" i="14" s="1"/>
  <c r="K145" i="14"/>
  <c r="Q145" i="14"/>
  <c r="N145" i="14"/>
  <c r="M145" i="14"/>
  <c r="P145" i="14" s="1"/>
  <c r="M148" i="14"/>
  <c r="P148" i="14" s="1"/>
  <c r="K148" i="14"/>
  <c r="O148" i="14" s="1"/>
  <c r="R148" i="14"/>
  <c r="Q148" i="14"/>
  <c r="T148" i="14" s="1"/>
  <c r="N152" i="14"/>
  <c r="K161" i="14"/>
  <c r="O161" i="14" s="1"/>
  <c r="Q161" i="14"/>
  <c r="T161" i="14" s="1"/>
  <c r="N161" i="14"/>
  <c r="M161" i="14"/>
  <c r="P161" i="14" s="1"/>
  <c r="N188" i="14"/>
  <c r="M188" i="14"/>
  <c r="L188" i="14"/>
  <c r="K188" i="14"/>
  <c r="O188" i="14" s="1"/>
  <c r="R188" i="14"/>
  <c r="S188" i="14" s="1"/>
  <c r="Q188" i="14"/>
  <c r="T188" i="14" s="1"/>
  <c r="Q259" i="14"/>
  <c r="T259" i="14" s="1"/>
  <c r="N259" i="14"/>
  <c r="M259" i="14"/>
  <c r="K259" i="14"/>
  <c r="O259" i="14" s="1"/>
  <c r="R259" i="14"/>
  <c r="S259" i="14" s="1"/>
  <c r="L259" i="14"/>
  <c r="M144" i="14"/>
  <c r="R144" i="14"/>
  <c r="S144" i="14" s="1"/>
  <c r="Q144" i="14"/>
  <c r="T144" i="14" s="1"/>
  <c r="S149" i="14"/>
  <c r="K151" i="14"/>
  <c r="Q151" i="14"/>
  <c r="T151" i="14" s="1"/>
  <c r="N151" i="14"/>
  <c r="M151" i="14"/>
  <c r="P151" i="14" s="1"/>
  <c r="M154" i="14"/>
  <c r="K154" i="14"/>
  <c r="O154" i="14" s="1"/>
  <c r="R154" i="14"/>
  <c r="S154" i="14" s="1"/>
  <c r="Q154" i="14"/>
  <c r="T154" i="14" s="1"/>
  <c r="N269" i="14"/>
  <c r="M269" i="14"/>
  <c r="P269" i="14" s="1"/>
  <c r="L269" i="14"/>
  <c r="K269" i="14"/>
  <c r="R269" i="14"/>
  <c r="Q269" i="14"/>
  <c r="N277" i="14"/>
  <c r="M277" i="14"/>
  <c r="P277" i="14" s="1"/>
  <c r="L277" i="14"/>
  <c r="K277" i="14"/>
  <c r="R277" i="14"/>
  <c r="Q277" i="14"/>
  <c r="L141" i="14"/>
  <c r="L142" i="14"/>
  <c r="K144" i="14"/>
  <c r="O144" i="14" s="1"/>
  <c r="N148" i="14"/>
  <c r="L151" i="14"/>
  <c r="L154" i="14"/>
  <c r="K157" i="14"/>
  <c r="Q157" i="14"/>
  <c r="T157" i="14" s="1"/>
  <c r="N157" i="14"/>
  <c r="M157" i="14"/>
  <c r="P157" i="14" s="1"/>
  <c r="M160" i="14"/>
  <c r="K160" i="14"/>
  <c r="O160" i="14" s="1"/>
  <c r="R160" i="14"/>
  <c r="S160" i="14" s="1"/>
  <c r="Q160" i="14"/>
  <c r="T160" i="14" s="1"/>
  <c r="N186" i="14"/>
  <c r="M186" i="14"/>
  <c r="L186" i="14"/>
  <c r="K186" i="14"/>
  <c r="O186" i="14" s="1"/>
  <c r="R186" i="14"/>
  <c r="Q186" i="14"/>
  <c r="T186" i="14" s="1"/>
  <c r="R131" i="14"/>
  <c r="S131" i="14" s="1"/>
  <c r="N142" i="14"/>
  <c r="L144" i="14"/>
  <c r="R145" i="14"/>
  <c r="S145" i="14" s="1"/>
  <c r="K147" i="14"/>
  <c r="O147" i="14" s="1"/>
  <c r="Q147" i="14"/>
  <c r="T147" i="14" s="1"/>
  <c r="N147" i="14"/>
  <c r="M147" i="14"/>
  <c r="M150" i="14"/>
  <c r="P150" i="14" s="1"/>
  <c r="K150" i="14"/>
  <c r="R150" i="14"/>
  <c r="Q150" i="14"/>
  <c r="T150" i="14" s="1"/>
  <c r="N154" i="14"/>
  <c r="L157" i="14"/>
  <c r="L160" i="14"/>
  <c r="R161" i="14"/>
  <c r="S161" i="14" s="1"/>
  <c r="K163" i="14"/>
  <c r="Q163" i="14"/>
  <c r="N163" i="14"/>
  <c r="M163" i="14"/>
  <c r="O165" i="14"/>
  <c r="L192" i="14"/>
  <c r="K192" i="14"/>
  <c r="N192" i="14"/>
  <c r="M192" i="14"/>
  <c r="R192" i="14"/>
  <c r="S192" i="14" s="1"/>
  <c r="Q192" i="14"/>
  <c r="M249" i="14"/>
  <c r="P249" i="14" s="1"/>
  <c r="L249" i="14"/>
  <c r="K249" i="14"/>
  <c r="R249" i="14"/>
  <c r="Q249" i="14"/>
  <c r="T249" i="14" s="1"/>
  <c r="N249" i="14"/>
  <c r="M128" i="14"/>
  <c r="P128" i="14" s="1"/>
  <c r="R128" i="14"/>
  <c r="S128" i="14" s="1"/>
  <c r="Q128" i="14"/>
  <c r="T128" i="14" s="1"/>
  <c r="N144" i="14"/>
  <c r="L147" i="14"/>
  <c r="L150" i="14"/>
  <c r="R151" i="14"/>
  <c r="S151" i="14" s="1"/>
  <c r="K153" i="14"/>
  <c r="Q153" i="14"/>
  <c r="T153" i="14" s="1"/>
  <c r="N153" i="14"/>
  <c r="M153" i="14"/>
  <c r="P153" i="14" s="1"/>
  <c r="M156" i="14"/>
  <c r="P156" i="14" s="1"/>
  <c r="K156" i="14"/>
  <c r="O156" i="14" s="1"/>
  <c r="R156" i="14"/>
  <c r="S156" i="14" s="1"/>
  <c r="Q156" i="14"/>
  <c r="T156" i="14" s="1"/>
  <c r="N160" i="14"/>
  <c r="L163" i="14"/>
  <c r="N173" i="14"/>
  <c r="M173" i="14"/>
  <c r="P173" i="14" s="1"/>
  <c r="L173" i="14"/>
  <c r="K173" i="14"/>
  <c r="R173" i="14"/>
  <c r="Q173" i="14"/>
  <c r="K197" i="14"/>
  <c r="O197" i="14" s="1"/>
  <c r="R197" i="14"/>
  <c r="S197" i="14" s="1"/>
  <c r="Q197" i="14"/>
  <c r="T197" i="14" s="1"/>
  <c r="N197" i="14"/>
  <c r="M197" i="14"/>
  <c r="L197" i="14"/>
  <c r="M226" i="14"/>
  <c r="L226" i="14"/>
  <c r="K226" i="14"/>
  <c r="R226" i="14"/>
  <c r="Q226" i="14"/>
  <c r="T226" i="14" s="1"/>
  <c r="N226" i="14"/>
  <c r="M146" i="14"/>
  <c r="P146" i="14" s="1"/>
  <c r="K146" i="14"/>
  <c r="R146" i="14"/>
  <c r="S146" i="14" s="1"/>
  <c r="Q146" i="14"/>
  <c r="T146" i="14" s="1"/>
  <c r="K159" i="14"/>
  <c r="Q159" i="14"/>
  <c r="T159" i="14" s="1"/>
  <c r="N159" i="14"/>
  <c r="M159" i="14"/>
  <c r="P159" i="14" s="1"/>
  <c r="M162" i="14"/>
  <c r="P162" i="14" s="1"/>
  <c r="K162" i="14"/>
  <c r="O162" i="14" s="1"/>
  <c r="R162" i="14"/>
  <c r="Q162" i="14"/>
  <c r="T162" i="14" s="1"/>
  <c r="S163" i="14"/>
  <c r="O187" i="14"/>
  <c r="M210" i="14"/>
  <c r="L210" i="14"/>
  <c r="K210" i="14"/>
  <c r="O210" i="14" s="1"/>
  <c r="R210" i="14"/>
  <c r="S210" i="14" s="1"/>
  <c r="Q210" i="14"/>
  <c r="T210" i="14" s="1"/>
  <c r="N210" i="14"/>
  <c r="M165" i="14"/>
  <c r="P165" i="14" s="1"/>
  <c r="M172" i="14"/>
  <c r="P172" i="14" s="1"/>
  <c r="M179" i="14"/>
  <c r="P179" i="14" s="1"/>
  <c r="M187" i="14"/>
  <c r="P187" i="14" s="1"/>
  <c r="M189" i="14"/>
  <c r="P189" i="14" s="1"/>
  <c r="Q191" i="14"/>
  <c r="T191" i="14" s="1"/>
  <c r="R193" i="14"/>
  <c r="M205" i="14"/>
  <c r="P205" i="14" s="1"/>
  <c r="Q207" i="14"/>
  <c r="T207" i="14" s="1"/>
  <c r="N207" i="14"/>
  <c r="K207" i="14"/>
  <c r="O207" i="14" s="1"/>
  <c r="M217" i="14"/>
  <c r="P217" i="14" s="1"/>
  <c r="Q219" i="14"/>
  <c r="T219" i="14" s="1"/>
  <c r="N219" i="14"/>
  <c r="K219" i="14"/>
  <c r="O219" i="14" s="1"/>
  <c r="M229" i="14"/>
  <c r="P229" i="14" s="1"/>
  <c r="Q236" i="14"/>
  <c r="T236" i="14" s="1"/>
  <c r="N236" i="14"/>
  <c r="K236" i="14"/>
  <c r="O236" i="14" s="1"/>
  <c r="M252" i="14"/>
  <c r="P252" i="14" s="1"/>
  <c r="N165" i="14"/>
  <c r="N172" i="14"/>
  <c r="N179" i="14"/>
  <c r="N187" i="14"/>
  <c r="N189" i="14"/>
  <c r="R191" i="14"/>
  <c r="M204" i="14"/>
  <c r="P204" i="14" s="1"/>
  <c r="L204" i="14"/>
  <c r="K204" i="14"/>
  <c r="O204" i="14" s="1"/>
  <c r="R204" i="14"/>
  <c r="L207" i="14"/>
  <c r="M212" i="14"/>
  <c r="L212" i="14"/>
  <c r="K212" i="14"/>
  <c r="R212" i="14"/>
  <c r="S212" i="14" s="1"/>
  <c r="L219" i="14"/>
  <c r="M228" i="14"/>
  <c r="P228" i="14" s="1"/>
  <c r="L228" i="14"/>
  <c r="K228" i="14"/>
  <c r="R228" i="14"/>
  <c r="L236" i="14"/>
  <c r="P236" i="14" s="1"/>
  <c r="M251" i="14"/>
  <c r="L251" i="14"/>
  <c r="K251" i="14"/>
  <c r="O251" i="14" s="1"/>
  <c r="R251" i="14"/>
  <c r="S251" i="14" s="1"/>
  <c r="N262" i="14"/>
  <c r="M262" i="14"/>
  <c r="L262" i="14"/>
  <c r="K262" i="14"/>
  <c r="O262" i="14" s="1"/>
  <c r="R262" i="14"/>
  <c r="Q262" i="14"/>
  <c r="T262" i="14" s="1"/>
  <c r="N275" i="14"/>
  <c r="M275" i="14"/>
  <c r="P275" i="14" s="1"/>
  <c r="L275" i="14"/>
  <c r="K275" i="14"/>
  <c r="R275" i="14"/>
  <c r="Q275" i="14"/>
  <c r="T275" i="14" s="1"/>
  <c r="L196" i="14"/>
  <c r="P196" i="14" s="1"/>
  <c r="K196" i="14"/>
  <c r="O196" i="14" s="1"/>
  <c r="Q201" i="14"/>
  <c r="T201" i="14" s="1"/>
  <c r="N201" i="14"/>
  <c r="K201" i="14"/>
  <c r="P207" i="14"/>
  <c r="Q209" i="14"/>
  <c r="T209" i="14" s="1"/>
  <c r="N209" i="14"/>
  <c r="K209" i="14"/>
  <c r="O209" i="14" s="1"/>
  <c r="P219" i="14"/>
  <c r="Q225" i="14"/>
  <c r="T225" i="14" s="1"/>
  <c r="N225" i="14"/>
  <c r="K225" i="14"/>
  <c r="Q248" i="14"/>
  <c r="T248" i="14" s="1"/>
  <c r="N248" i="14"/>
  <c r="K248" i="14"/>
  <c r="S278" i="14"/>
  <c r="L194" i="14"/>
  <c r="K194" i="14"/>
  <c r="O194" i="14" s="1"/>
  <c r="M206" i="14"/>
  <c r="L206" i="14"/>
  <c r="K206" i="14"/>
  <c r="O206" i="14" s="1"/>
  <c r="R206" i="14"/>
  <c r="S206" i="14" s="1"/>
  <c r="M218" i="14"/>
  <c r="L218" i="14"/>
  <c r="K218" i="14"/>
  <c r="O218" i="14" s="1"/>
  <c r="R218" i="14"/>
  <c r="S218" i="14" s="1"/>
  <c r="M235" i="14"/>
  <c r="L235" i="14"/>
  <c r="K235" i="14"/>
  <c r="O235" i="14" s="1"/>
  <c r="R235" i="14"/>
  <c r="S235" i="14" s="1"/>
  <c r="M253" i="14"/>
  <c r="L253" i="14"/>
  <c r="K253" i="14"/>
  <c r="O253" i="14" s="1"/>
  <c r="R253" i="14"/>
  <c r="S253" i="14" s="1"/>
  <c r="Q253" i="14"/>
  <c r="T253" i="14" s="1"/>
  <c r="N260" i="14"/>
  <c r="M260" i="14"/>
  <c r="L260" i="14"/>
  <c r="K260" i="14"/>
  <c r="R260" i="14"/>
  <c r="Q260" i="14"/>
  <c r="T260" i="14" s="1"/>
  <c r="N273" i="14"/>
  <c r="M273" i="14"/>
  <c r="L273" i="14"/>
  <c r="K273" i="14"/>
  <c r="O273" i="14" s="1"/>
  <c r="R273" i="14"/>
  <c r="S273" i="14" s="1"/>
  <c r="Q273" i="14"/>
  <c r="T273" i="14" s="1"/>
  <c r="Q165" i="14"/>
  <c r="T165" i="14" s="1"/>
  <c r="Q172" i="14"/>
  <c r="T172" i="14" s="1"/>
  <c r="Q179" i="14"/>
  <c r="T179" i="14" s="1"/>
  <c r="Q187" i="14"/>
  <c r="T187" i="14" s="1"/>
  <c r="Q189" i="14"/>
  <c r="T189" i="14" s="1"/>
  <c r="L191" i="14"/>
  <c r="L193" i="14"/>
  <c r="M194" i="14"/>
  <c r="P194" i="14" s="1"/>
  <c r="M195" i="14"/>
  <c r="P195" i="14" s="1"/>
  <c r="N196" i="14"/>
  <c r="M201" i="14"/>
  <c r="P201" i="14" s="1"/>
  <c r="Q203" i="14"/>
  <c r="T203" i="14" s="1"/>
  <c r="N203" i="14"/>
  <c r="K203" i="14"/>
  <c r="O203" i="14" s="1"/>
  <c r="N206" i="14"/>
  <c r="M209" i="14"/>
  <c r="P209" i="14" s="1"/>
  <c r="Q211" i="14"/>
  <c r="T211" i="14" s="1"/>
  <c r="N211" i="14"/>
  <c r="K211" i="14"/>
  <c r="O211" i="14" s="1"/>
  <c r="N218" i="14"/>
  <c r="M225" i="14"/>
  <c r="P225" i="14" s="1"/>
  <c r="Q227" i="14"/>
  <c r="T227" i="14" s="1"/>
  <c r="N227" i="14"/>
  <c r="K227" i="14"/>
  <c r="O227" i="14" s="1"/>
  <c r="N235" i="14"/>
  <c r="M248" i="14"/>
  <c r="P248" i="14" s="1"/>
  <c r="Q250" i="14"/>
  <c r="T250" i="14" s="1"/>
  <c r="N250" i="14"/>
  <c r="K250" i="14"/>
  <c r="O250" i="14" s="1"/>
  <c r="Q251" i="14"/>
  <c r="T251" i="14" s="1"/>
  <c r="N253" i="14"/>
  <c r="R165" i="14"/>
  <c r="S165" i="14" s="1"/>
  <c r="R172" i="14"/>
  <c r="S172" i="14" s="1"/>
  <c r="R179" i="14"/>
  <c r="S179" i="14" s="1"/>
  <c r="R187" i="14"/>
  <c r="S187" i="14" s="1"/>
  <c r="R189" i="14"/>
  <c r="S189" i="14" s="1"/>
  <c r="M191" i="14"/>
  <c r="P191" i="14" s="1"/>
  <c r="M193" i="14"/>
  <c r="O193" i="14" s="1"/>
  <c r="N194" i="14"/>
  <c r="M200" i="14"/>
  <c r="L200" i="14"/>
  <c r="K200" i="14"/>
  <c r="R200" i="14"/>
  <c r="S200" i="14" s="1"/>
  <c r="M208" i="14"/>
  <c r="P208" i="14" s="1"/>
  <c r="L208" i="14"/>
  <c r="K208" i="14"/>
  <c r="R208" i="14"/>
  <c r="S209" i="14"/>
  <c r="M220" i="14"/>
  <c r="L220" i="14"/>
  <c r="K220" i="14"/>
  <c r="O220" i="14" s="1"/>
  <c r="R220" i="14"/>
  <c r="S220" i="14" s="1"/>
  <c r="M242" i="14"/>
  <c r="L242" i="14"/>
  <c r="K242" i="14"/>
  <c r="O242" i="14" s="1"/>
  <c r="R242" i="14"/>
  <c r="S248" i="14"/>
  <c r="N271" i="14"/>
  <c r="M271" i="14"/>
  <c r="P271" i="14" s="1"/>
  <c r="L271" i="14"/>
  <c r="K271" i="14"/>
  <c r="R271" i="14"/>
  <c r="Q271" i="14"/>
  <c r="T271" i="14" s="1"/>
  <c r="N279" i="14"/>
  <c r="M279" i="14"/>
  <c r="P279" i="14" s="1"/>
  <c r="L279" i="14"/>
  <c r="K279" i="14"/>
  <c r="O279" i="14" s="1"/>
  <c r="R279" i="14"/>
  <c r="Q279" i="14"/>
  <c r="T279" i="14" s="1"/>
  <c r="N191" i="14"/>
  <c r="N193" i="14"/>
  <c r="Q195" i="14"/>
  <c r="Q196" i="14"/>
  <c r="T196" i="14" s="1"/>
  <c r="N200" i="14"/>
  <c r="P203" i="14"/>
  <c r="Q205" i="14"/>
  <c r="T205" i="14" s="1"/>
  <c r="N205" i="14"/>
  <c r="K205" i="14"/>
  <c r="O205" i="14" s="1"/>
  <c r="Q206" i="14"/>
  <c r="T206" i="14" s="1"/>
  <c r="N208" i="14"/>
  <c r="P211" i="14"/>
  <c r="Q217" i="14"/>
  <c r="T217" i="14" s="1"/>
  <c r="N217" i="14"/>
  <c r="K217" i="14"/>
  <c r="O217" i="14" s="1"/>
  <c r="Q218" i="14"/>
  <c r="T218" i="14" s="1"/>
  <c r="N220" i="14"/>
  <c r="P227" i="14"/>
  <c r="Q229" i="14"/>
  <c r="T229" i="14" s="1"/>
  <c r="N229" i="14"/>
  <c r="K229" i="14"/>
  <c r="O229" i="14" s="1"/>
  <c r="Q235" i="14"/>
  <c r="T235" i="14" s="1"/>
  <c r="N242" i="14"/>
  <c r="P250" i="14"/>
  <c r="Q252" i="14"/>
  <c r="T252" i="14" s="1"/>
  <c r="N252" i="14"/>
  <c r="K252" i="14"/>
  <c r="O252" i="14" s="1"/>
  <c r="S261" i="14"/>
  <c r="K261" i="14"/>
  <c r="O261" i="14" s="1"/>
  <c r="K263" i="14"/>
  <c r="K270" i="14"/>
  <c r="K272" i="14"/>
  <c r="K274" i="14"/>
  <c r="O274" i="14" s="1"/>
  <c r="K276" i="14"/>
  <c r="K278" i="14"/>
  <c r="O278" i="14" s="1"/>
  <c r="M261" i="14"/>
  <c r="P261" i="14" s="1"/>
  <c r="M263" i="14"/>
  <c r="P263" i="14" s="1"/>
  <c r="M270" i="14"/>
  <c r="P270" i="14" s="1"/>
  <c r="M272" i="14"/>
  <c r="P272" i="14" s="1"/>
  <c r="M274" i="14"/>
  <c r="P274" i="14" s="1"/>
  <c r="M276" i="14"/>
  <c r="P276" i="14" s="1"/>
  <c r="M278" i="14"/>
  <c r="P278" i="14" s="1"/>
  <c r="N261" i="14"/>
  <c r="N263" i="14"/>
  <c r="N270" i="14"/>
  <c r="N272" i="14"/>
  <c r="N274" i="14"/>
  <c r="N276" i="14"/>
  <c r="N278" i="14"/>
  <c r="Q261" i="14"/>
  <c r="T261" i="14" s="1"/>
  <c r="Q263" i="14"/>
  <c r="T263" i="14" s="1"/>
  <c r="Q270" i="14"/>
  <c r="Q272" i="14"/>
  <c r="T272" i="14" s="1"/>
  <c r="Q274" i="14"/>
  <c r="T274" i="14" s="1"/>
  <c r="Q276" i="14"/>
  <c r="Q278" i="14"/>
  <c r="T278" i="14" s="1"/>
  <c r="O48" i="13"/>
  <c r="O17" i="13"/>
  <c r="S62" i="13"/>
  <c r="S80" i="13"/>
  <c r="S96" i="13"/>
  <c r="T27" i="13"/>
  <c r="O27" i="13"/>
  <c r="S88" i="13"/>
  <c r="T54" i="13"/>
  <c r="O54" i="13"/>
  <c r="Q12" i="13"/>
  <c r="M13" i="13"/>
  <c r="P13" i="13" s="1"/>
  <c r="Q14" i="13"/>
  <c r="T14" i="13" s="1"/>
  <c r="M15" i="13"/>
  <c r="P15" i="13" s="1"/>
  <c r="Q16" i="13"/>
  <c r="T16" i="13" s="1"/>
  <c r="M17" i="13"/>
  <c r="P17" i="13" s="1"/>
  <c r="Q18" i="13"/>
  <c r="T18" i="13" s="1"/>
  <c r="M19" i="13"/>
  <c r="P19" i="13" s="1"/>
  <c r="Q20" i="13"/>
  <c r="T20" i="13" s="1"/>
  <c r="M21" i="13"/>
  <c r="P21" i="13" s="1"/>
  <c r="Q22" i="13"/>
  <c r="T22" i="13" s="1"/>
  <c r="M23" i="13"/>
  <c r="P23" i="13" s="1"/>
  <c r="Q24" i="13"/>
  <c r="T24" i="13" s="1"/>
  <c r="M25" i="13"/>
  <c r="P25" i="13" s="1"/>
  <c r="Q26" i="13"/>
  <c r="T26" i="13" s="1"/>
  <c r="M27" i="13"/>
  <c r="P27" i="13" s="1"/>
  <c r="Q28" i="13"/>
  <c r="T28" i="13" s="1"/>
  <c r="M29" i="13"/>
  <c r="P29" i="13" s="1"/>
  <c r="Q30" i="13"/>
  <c r="T30" i="13" s="1"/>
  <c r="M31" i="13"/>
  <c r="P31" i="13" s="1"/>
  <c r="Q32" i="13"/>
  <c r="T32" i="13" s="1"/>
  <c r="M33" i="13"/>
  <c r="P33" i="13" s="1"/>
  <c r="Q34" i="13"/>
  <c r="T34" i="13" s="1"/>
  <c r="M48" i="13"/>
  <c r="P48" i="13" s="1"/>
  <c r="Q49" i="13"/>
  <c r="T49" i="13" s="1"/>
  <c r="M50" i="13"/>
  <c r="P50" i="13" s="1"/>
  <c r="Q51" i="13"/>
  <c r="T51" i="13" s="1"/>
  <c r="M52" i="13"/>
  <c r="P52" i="13" s="1"/>
  <c r="Q53" i="13"/>
  <c r="T53" i="13" s="1"/>
  <c r="M54" i="13"/>
  <c r="P54" i="13" s="1"/>
  <c r="Q55" i="13"/>
  <c r="M56" i="13"/>
  <c r="P56" i="13" s="1"/>
  <c r="Q57" i="13"/>
  <c r="M58" i="13"/>
  <c r="P58" i="13" s="1"/>
  <c r="Q59" i="13"/>
  <c r="T59" i="13" s="1"/>
  <c r="M60" i="13"/>
  <c r="P60" i="13" s="1"/>
  <c r="Q61" i="13"/>
  <c r="T61" i="13" s="1"/>
  <c r="M62" i="13"/>
  <c r="Q63" i="13"/>
  <c r="T63" i="13" s="1"/>
  <c r="M64" i="13"/>
  <c r="Q65" i="13"/>
  <c r="T65" i="13" s="1"/>
  <c r="M74" i="13"/>
  <c r="S74" i="13" s="1"/>
  <c r="Q75" i="13"/>
  <c r="T75" i="13" s="1"/>
  <c r="M76" i="13"/>
  <c r="S76" i="13" s="1"/>
  <c r="Q77" i="13"/>
  <c r="T77" i="13" s="1"/>
  <c r="M78" i="13"/>
  <c r="S78" i="13" s="1"/>
  <c r="Q79" i="13"/>
  <c r="T79" i="13" s="1"/>
  <c r="M80" i="13"/>
  <c r="Q81" i="13"/>
  <c r="T81" i="13" s="1"/>
  <c r="M82" i="13"/>
  <c r="Q83" i="13"/>
  <c r="T83" i="13" s="1"/>
  <c r="M84" i="13"/>
  <c r="Q85" i="13"/>
  <c r="T85" i="13" s="1"/>
  <c r="M86" i="13"/>
  <c r="S86" i="13" s="1"/>
  <c r="Q87" i="13"/>
  <c r="T87" i="13" s="1"/>
  <c r="M88" i="13"/>
  <c r="Q89" i="13"/>
  <c r="T89" i="13" s="1"/>
  <c r="M90" i="13"/>
  <c r="S90" i="13" s="1"/>
  <c r="Q91" i="13"/>
  <c r="M92" i="13"/>
  <c r="Q93" i="13"/>
  <c r="T93" i="13" s="1"/>
  <c r="M94" i="13"/>
  <c r="S94" i="13" s="1"/>
  <c r="Q95" i="13"/>
  <c r="T95" i="13" s="1"/>
  <c r="M96" i="13"/>
  <c r="Q97" i="13"/>
  <c r="T97" i="13" s="1"/>
  <c r="M98" i="13"/>
  <c r="S98" i="13" s="1"/>
  <c r="Q99" i="13"/>
  <c r="T99" i="13" s="1"/>
  <c r="M100" i="13"/>
  <c r="Q101" i="13"/>
  <c r="T101" i="13" s="1"/>
  <c r="O125" i="13"/>
  <c r="S131" i="13"/>
  <c r="S133" i="13"/>
  <c r="L144" i="13"/>
  <c r="R12" i="13"/>
  <c r="R14" i="13"/>
  <c r="R16" i="13"/>
  <c r="R18" i="13"/>
  <c r="R20" i="13"/>
  <c r="R22" i="13"/>
  <c r="R24" i="13"/>
  <c r="R26" i="13"/>
  <c r="S26" i="13" s="1"/>
  <c r="R28" i="13"/>
  <c r="R30" i="13"/>
  <c r="R32" i="13"/>
  <c r="R34" i="13"/>
  <c r="R49" i="13"/>
  <c r="R51" i="13"/>
  <c r="R53" i="13"/>
  <c r="R55" i="13"/>
  <c r="S55" i="13" s="1"/>
  <c r="R57" i="13"/>
  <c r="R59" i="13"/>
  <c r="R61" i="13"/>
  <c r="R63" i="13"/>
  <c r="R65" i="13"/>
  <c r="R75" i="13"/>
  <c r="R77" i="13"/>
  <c r="R79" i="13"/>
  <c r="S79" i="13" s="1"/>
  <c r="R81" i="13"/>
  <c r="R83" i="13"/>
  <c r="R85" i="13"/>
  <c r="R87" i="13"/>
  <c r="R89" i="13"/>
  <c r="R91" i="13"/>
  <c r="R93" i="13"/>
  <c r="R95" i="13"/>
  <c r="S95" i="13" s="1"/>
  <c r="R97" i="13"/>
  <c r="R99" i="13"/>
  <c r="R101" i="13"/>
  <c r="M106" i="13"/>
  <c r="P106" i="13" s="1"/>
  <c r="L106" i="13"/>
  <c r="Q106" i="13"/>
  <c r="T106" i="13" s="1"/>
  <c r="O129" i="13"/>
  <c r="N143" i="13"/>
  <c r="K143" i="13"/>
  <c r="O143" i="13" s="1"/>
  <c r="R143" i="13"/>
  <c r="S143" i="13" s="1"/>
  <c r="M144" i="13"/>
  <c r="Q147" i="13"/>
  <c r="T147" i="13" s="1"/>
  <c r="N147" i="13"/>
  <c r="M147" i="13"/>
  <c r="P147" i="13" s="1"/>
  <c r="K147" i="13"/>
  <c r="O147" i="13" s="1"/>
  <c r="R147" i="13"/>
  <c r="S147" i="13" s="1"/>
  <c r="Q149" i="13"/>
  <c r="T149" i="13" s="1"/>
  <c r="N149" i="13"/>
  <c r="M149" i="13"/>
  <c r="P149" i="13" s="1"/>
  <c r="K149" i="13"/>
  <c r="O149" i="13" s="1"/>
  <c r="R149" i="13"/>
  <c r="Q151" i="13"/>
  <c r="T151" i="13" s="1"/>
  <c r="N151" i="13"/>
  <c r="M151" i="13"/>
  <c r="P151" i="13" s="1"/>
  <c r="K151" i="13"/>
  <c r="R151" i="13"/>
  <c r="Q164" i="13"/>
  <c r="T164" i="13" s="1"/>
  <c r="N164" i="13"/>
  <c r="M164" i="13"/>
  <c r="P164" i="13" s="1"/>
  <c r="K164" i="13"/>
  <c r="O164" i="13" s="1"/>
  <c r="R164" i="13"/>
  <c r="S164" i="13" s="1"/>
  <c r="Q166" i="13"/>
  <c r="T166" i="13" s="1"/>
  <c r="N166" i="13"/>
  <c r="M166" i="13"/>
  <c r="P166" i="13" s="1"/>
  <c r="K166" i="13"/>
  <c r="R166" i="13"/>
  <c r="Q168" i="13"/>
  <c r="T168" i="13" s="1"/>
  <c r="N168" i="13"/>
  <c r="M168" i="13"/>
  <c r="P168" i="13" s="1"/>
  <c r="K168" i="13"/>
  <c r="O168" i="13" s="1"/>
  <c r="R168" i="13"/>
  <c r="Q170" i="13"/>
  <c r="T170" i="13" s="1"/>
  <c r="N170" i="13"/>
  <c r="M170" i="13"/>
  <c r="P170" i="13" s="1"/>
  <c r="K170" i="13"/>
  <c r="R170" i="13"/>
  <c r="K12" i="13"/>
  <c r="K14" i="13"/>
  <c r="K16" i="13"/>
  <c r="O16" i="13" s="1"/>
  <c r="K18" i="13"/>
  <c r="K20" i="13"/>
  <c r="K22" i="13"/>
  <c r="K24" i="13"/>
  <c r="K26" i="13"/>
  <c r="O26" i="13" s="1"/>
  <c r="K28" i="13"/>
  <c r="K30" i="13"/>
  <c r="K32" i="13"/>
  <c r="O32" i="13" s="1"/>
  <c r="K34" i="13"/>
  <c r="K49" i="13"/>
  <c r="K51" i="13"/>
  <c r="K53" i="13"/>
  <c r="K55" i="13"/>
  <c r="K57" i="13"/>
  <c r="K59" i="13"/>
  <c r="K61" i="13"/>
  <c r="O61" i="13" s="1"/>
  <c r="K63" i="13"/>
  <c r="K65" i="13"/>
  <c r="K75" i="13"/>
  <c r="K77" i="13"/>
  <c r="K79" i="13"/>
  <c r="K81" i="13"/>
  <c r="K83" i="13"/>
  <c r="Q105" i="13"/>
  <c r="T105" i="13" s="1"/>
  <c r="M105" i="13"/>
  <c r="O105" i="13" s="1"/>
  <c r="L105" i="13"/>
  <c r="M104" i="13"/>
  <c r="L104" i="13"/>
  <c r="Q104" i="13"/>
  <c r="T104" i="13" s="1"/>
  <c r="O108" i="13"/>
  <c r="O110" i="13"/>
  <c r="O112" i="13"/>
  <c r="O114" i="13"/>
  <c r="O116" i="13"/>
  <c r="K142" i="13"/>
  <c r="R142" i="13"/>
  <c r="N142" i="13"/>
  <c r="K146" i="13"/>
  <c r="R146" i="13"/>
  <c r="N146" i="13"/>
  <c r="M12" i="13"/>
  <c r="P12" i="13" s="1"/>
  <c r="Q13" i="13"/>
  <c r="T13" i="13" s="1"/>
  <c r="M14" i="13"/>
  <c r="P14" i="13" s="1"/>
  <c r="Q15" i="13"/>
  <c r="T15" i="13" s="1"/>
  <c r="M16" i="13"/>
  <c r="P16" i="13" s="1"/>
  <c r="Q17" i="13"/>
  <c r="T17" i="13" s="1"/>
  <c r="M18" i="13"/>
  <c r="P18" i="13" s="1"/>
  <c r="Q19" i="13"/>
  <c r="T19" i="13" s="1"/>
  <c r="M20" i="13"/>
  <c r="P20" i="13" s="1"/>
  <c r="Q21" i="13"/>
  <c r="T21" i="13" s="1"/>
  <c r="M22" i="13"/>
  <c r="P22" i="13" s="1"/>
  <c r="Q23" i="13"/>
  <c r="T23" i="13" s="1"/>
  <c r="M24" i="13"/>
  <c r="P24" i="13" s="1"/>
  <c r="Q25" i="13"/>
  <c r="T25" i="13" s="1"/>
  <c r="M26" i="13"/>
  <c r="P26" i="13" s="1"/>
  <c r="Q27" i="13"/>
  <c r="M28" i="13"/>
  <c r="P28" i="13" s="1"/>
  <c r="Q29" i="13"/>
  <c r="T29" i="13" s="1"/>
  <c r="M30" i="13"/>
  <c r="P30" i="13" s="1"/>
  <c r="Q31" i="13"/>
  <c r="T31" i="13" s="1"/>
  <c r="M32" i="13"/>
  <c r="P32" i="13" s="1"/>
  <c r="Q33" i="13"/>
  <c r="T33" i="13" s="1"/>
  <c r="M34" i="13"/>
  <c r="P34" i="13" s="1"/>
  <c r="Q48" i="13"/>
  <c r="T48" i="13" s="1"/>
  <c r="M49" i="13"/>
  <c r="P49" i="13" s="1"/>
  <c r="Q50" i="13"/>
  <c r="T50" i="13" s="1"/>
  <c r="M51" i="13"/>
  <c r="P51" i="13" s="1"/>
  <c r="Q52" i="13"/>
  <c r="T52" i="13" s="1"/>
  <c r="M53" i="13"/>
  <c r="P53" i="13" s="1"/>
  <c r="Q54" i="13"/>
  <c r="M55" i="13"/>
  <c r="P55" i="13" s="1"/>
  <c r="Q56" i="13"/>
  <c r="T56" i="13" s="1"/>
  <c r="M57" i="13"/>
  <c r="P57" i="13" s="1"/>
  <c r="Q58" i="13"/>
  <c r="T58" i="13" s="1"/>
  <c r="M59" i="13"/>
  <c r="P59" i="13" s="1"/>
  <c r="Q60" i="13"/>
  <c r="T60" i="13" s="1"/>
  <c r="M61" i="13"/>
  <c r="P61" i="13" s="1"/>
  <c r="Q62" i="13"/>
  <c r="T62" i="13" s="1"/>
  <c r="M63" i="13"/>
  <c r="P63" i="13" s="1"/>
  <c r="Q64" i="13"/>
  <c r="T64" i="13" s="1"/>
  <c r="M65" i="13"/>
  <c r="P65" i="13" s="1"/>
  <c r="Q74" i="13"/>
  <c r="T74" i="13" s="1"/>
  <c r="M75" i="13"/>
  <c r="P75" i="13" s="1"/>
  <c r="Q76" i="13"/>
  <c r="T76" i="13" s="1"/>
  <c r="M77" i="13"/>
  <c r="P77" i="13" s="1"/>
  <c r="Q78" i="13"/>
  <c r="T78" i="13" s="1"/>
  <c r="M79" i="13"/>
  <c r="P79" i="13" s="1"/>
  <c r="Q80" i="13"/>
  <c r="T80" i="13" s="1"/>
  <c r="M81" i="13"/>
  <c r="P81" i="13" s="1"/>
  <c r="Q82" i="13"/>
  <c r="M83" i="13"/>
  <c r="P83" i="13" s="1"/>
  <c r="Q84" i="13"/>
  <c r="T84" i="13" s="1"/>
  <c r="M85" i="13"/>
  <c r="P85" i="13" s="1"/>
  <c r="Q86" i="13"/>
  <c r="T86" i="13" s="1"/>
  <c r="M87" i="13"/>
  <c r="P87" i="13" s="1"/>
  <c r="Q88" i="13"/>
  <c r="T88" i="13" s="1"/>
  <c r="M89" i="13"/>
  <c r="P89" i="13" s="1"/>
  <c r="Q90" i="13"/>
  <c r="T90" i="13" s="1"/>
  <c r="M91" i="13"/>
  <c r="P91" i="13" s="1"/>
  <c r="Q92" i="13"/>
  <c r="T92" i="13" s="1"/>
  <c r="M93" i="13"/>
  <c r="P93" i="13" s="1"/>
  <c r="Q94" i="13"/>
  <c r="T94" i="13" s="1"/>
  <c r="M95" i="13"/>
  <c r="P95" i="13" s="1"/>
  <c r="Q96" i="13"/>
  <c r="T96" i="13" s="1"/>
  <c r="M97" i="13"/>
  <c r="P97" i="13" s="1"/>
  <c r="Q98" i="13"/>
  <c r="T98" i="13" s="1"/>
  <c r="M99" i="13"/>
  <c r="P99" i="13" s="1"/>
  <c r="Q100" i="13"/>
  <c r="T100" i="13" s="1"/>
  <c r="M101" i="13"/>
  <c r="P101" i="13" s="1"/>
  <c r="Q103" i="13"/>
  <c r="T103" i="13" s="1"/>
  <c r="M103" i="13"/>
  <c r="L103" i="13"/>
  <c r="K104" i="13"/>
  <c r="O104" i="13" s="1"/>
  <c r="N105" i="13"/>
  <c r="P123" i="13"/>
  <c r="O124" i="13"/>
  <c r="O126" i="13"/>
  <c r="L142" i="13"/>
  <c r="L146" i="13"/>
  <c r="R13" i="13"/>
  <c r="S13" i="13" s="1"/>
  <c r="R15" i="13"/>
  <c r="R17" i="13"/>
  <c r="S17" i="13" s="1"/>
  <c r="R19" i="13"/>
  <c r="S19" i="13" s="1"/>
  <c r="R21" i="13"/>
  <c r="S21" i="13" s="1"/>
  <c r="R23" i="13"/>
  <c r="R25" i="13"/>
  <c r="S25" i="13" s="1"/>
  <c r="R27" i="13"/>
  <c r="S27" i="13" s="1"/>
  <c r="R29" i="13"/>
  <c r="S29" i="13" s="1"/>
  <c r="R31" i="13"/>
  <c r="R33" i="13"/>
  <c r="S33" i="13" s="1"/>
  <c r="R48" i="13"/>
  <c r="S48" i="13" s="1"/>
  <c r="R50" i="13"/>
  <c r="S50" i="13" s="1"/>
  <c r="R52" i="13"/>
  <c r="R54" i="13"/>
  <c r="S54" i="13" s="1"/>
  <c r="R56" i="13"/>
  <c r="S56" i="13" s="1"/>
  <c r="R58" i="13"/>
  <c r="S58" i="13" s="1"/>
  <c r="R60" i="13"/>
  <c r="M102" i="13"/>
  <c r="O102" i="13" s="1"/>
  <c r="L102" i="13"/>
  <c r="Q102" i="13"/>
  <c r="T102" i="13" s="1"/>
  <c r="N104" i="13"/>
  <c r="R106" i="13"/>
  <c r="S106" i="13" s="1"/>
  <c r="S107" i="13"/>
  <c r="S109" i="13"/>
  <c r="S111" i="13"/>
  <c r="S113" i="13"/>
  <c r="S115" i="13"/>
  <c r="S117" i="13"/>
  <c r="S119" i="13"/>
  <c r="S121" i="13"/>
  <c r="P127" i="13"/>
  <c r="O128" i="13"/>
  <c r="O130" i="13"/>
  <c r="M142" i="13"/>
  <c r="P142" i="13" s="1"/>
  <c r="Q143" i="13"/>
  <c r="T143" i="13" s="1"/>
  <c r="N145" i="13"/>
  <c r="K145" i="13"/>
  <c r="O145" i="13" s="1"/>
  <c r="R145" i="13"/>
  <c r="S145" i="13" s="1"/>
  <c r="M146" i="13"/>
  <c r="P146" i="13" s="1"/>
  <c r="M148" i="13"/>
  <c r="P148" i="13" s="1"/>
  <c r="K148" i="13"/>
  <c r="R148" i="13"/>
  <c r="S148" i="13" s="1"/>
  <c r="Q148" i="13"/>
  <c r="T148" i="13" s="1"/>
  <c r="N148" i="13"/>
  <c r="M150" i="13"/>
  <c r="P150" i="13" s="1"/>
  <c r="K150" i="13"/>
  <c r="O150" i="13" s="1"/>
  <c r="R150" i="13"/>
  <c r="S150" i="13" s="1"/>
  <c r="Q150" i="13"/>
  <c r="T150" i="13" s="1"/>
  <c r="N150" i="13"/>
  <c r="M152" i="13"/>
  <c r="P152" i="13" s="1"/>
  <c r="K152" i="13"/>
  <c r="R152" i="13"/>
  <c r="Q152" i="13"/>
  <c r="T152" i="13" s="1"/>
  <c r="N152" i="13"/>
  <c r="M165" i="13"/>
  <c r="P165" i="13" s="1"/>
  <c r="K165" i="13"/>
  <c r="O165" i="13" s="1"/>
  <c r="R165" i="13"/>
  <c r="Q165" i="13"/>
  <c r="T165" i="13" s="1"/>
  <c r="N165" i="13"/>
  <c r="M167" i="13"/>
  <c r="P167" i="13" s="1"/>
  <c r="K167" i="13"/>
  <c r="R167" i="13"/>
  <c r="Q167" i="13"/>
  <c r="T167" i="13" s="1"/>
  <c r="N167" i="13"/>
  <c r="M169" i="13"/>
  <c r="P169" i="13" s="1"/>
  <c r="K169" i="13"/>
  <c r="O169" i="13" s="1"/>
  <c r="R169" i="13"/>
  <c r="S169" i="13" s="1"/>
  <c r="Q169" i="13"/>
  <c r="T169" i="13" s="1"/>
  <c r="N169" i="13"/>
  <c r="M171" i="13"/>
  <c r="P171" i="13" s="1"/>
  <c r="K171" i="13"/>
  <c r="O171" i="13" s="1"/>
  <c r="R171" i="13"/>
  <c r="S171" i="13" s="1"/>
  <c r="Q171" i="13"/>
  <c r="T171" i="13" s="1"/>
  <c r="N171" i="13"/>
  <c r="R105" i="13"/>
  <c r="S105" i="13" s="1"/>
  <c r="S123" i="13"/>
  <c r="S125" i="13"/>
  <c r="O132" i="13"/>
  <c r="O134" i="13"/>
  <c r="N175" i="13"/>
  <c r="R175" i="13"/>
  <c r="S175" i="13" s="1"/>
  <c r="M175" i="13"/>
  <c r="L175" i="13"/>
  <c r="K175" i="13"/>
  <c r="Q175" i="13"/>
  <c r="T175" i="13" s="1"/>
  <c r="N185" i="13"/>
  <c r="R185" i="13"/>
  <c r="S185" i="13" s="1"/>
  <c r="K185" i="13"/>
  <c r="Q185" i="13"/>
  <c r="T185" i="13" s="1"/>
  <c r="M185" i="13"/>
  <c r="L185" i="13"/>
  <c r="R104" i="13"/>
  <c r="S104" i="13" s="1"/>
  <c r="S127" i="13"/>
  <c r="S129" i="13"/>
  <c r="O136" i="13"/>
  <c r="Q142" i="13"/>
  <c r="T142" i="13" s="1"/>
  <c r="K144" i="13"/>
  <c r="O144" i="13" s="1"/>
  <c r="R144" i="13"/>
  <c r="S144" i="13" s="1"/>
  <c r="N144" i="13"/>
  <c r="Q146" i="13"/>
  <c r="T146" i="13" s="1"/>
  <c r="K172" i="13"/>
  <c r="O172" i="13" s="1"/>
  <c r="N173" i="13"/>
  <c r="R173" i="13"/>
  <c r="S173" i="13" s="1"/>
  <c r="K186" i="13"/>
  <c r="N208" i="13"/>
  <c r="M208" i="13"/>
  <c r="P208" i="13" s="1"/>
  <c r="R208" i="13"/>
  <c r="S208" i="13" s="1"/>
  <c r="Q208" i="13"/>
  <c r="T208" i="13" s="1"/>
  <c r="K209" i="13"/>
  <c r="N216" i="13"/>
  <c r="M216" i="13"/>
  <c r="P216" i="13" s="1"/>
  <c r="R216" i="13"/>
  <c r="S216" i="13" s="1"/>
  <c r="Q216" i="13"/>
  <c r="T216" i="13" s="1"/>
  <c r="K217" i="13"/>
  <c r="N224" i="13"/>
  <c r="M224" i="13"/>
  <c r="P224" i="13" s="1"/>
  <c r="R224" i="13"/>
  <c r="Q224" i="13"/>
  <c r="T224" i="13" s="1"/>
  <c r="K225" i="13"/>
  <c r="N232" i="13"/>
  <c r="M232" i="13"/>
  <c r="P232" i="13" s="1"/>
  <c r="R232" i="13"/>
  <c r="S232" i="13" s="1"/>
  <c r="Q232" i="13"/>
  <c r="T232" i="13" s="1"/>
  <c r="K233" i="13"/>
  <c r="O233" i="13" s="1"/>
  <c r="M236" i="13"/>
  <c r="L236" i="13"/>
  <c r="R236" i="13"/>
  <c r="S236" i="13" s="1"/>
  <c r="L243" i="13"/>
  <c r="K243" i="13"/>
  <c r="O243" i="13" s="1"/>
  <c r="Q243" i="13"/>
  <c r="T243" i="13" s="1"/>
  <c r="N243" i="13"/>
  <c r="M243" i="13"/>
  <c r="P243" i="13" s="1"/>
  <c r="R243" i="13"/>
  <c r="S243" i="13" s="1"/>
  <c r="L172" i="13"/>
  <c r="P172" i="13" s="1"/>
  <c r="K173" i="13"/>
  <c r="O173" i="13" s="1"/>
  <c r="R174" i="13"/>
  <c r="S174" i="13" s="1"/>
  <c r="N174" i="13"/>
  <c r="R207" i="13"/>
  <c r="S207" i="13" s="1"/>
  <c r="Q207" i="13"/>
  <c r="T207" i="13" s="1"/>
  <c r="N207" i="13"/>
  <c r="M207" i="13"/>
  <c r="P207" i="13" s="1"/>
  <c r="K208" i="13"/>
  <c r="O208" i="13" s="1"/>
  <c r="R215" i="13"/>
  <c r="Q215" i="13"/>
  <c r="T215" i="13" s="1"/>
  <c r="N215" i="13"/>
  <c r="M215" i="13"/>
  <c r="P215" i="13" s="1"/>
  <c r="K216" i="13"/>
  <c r="R223" i="13"/>
  <c r="S223" i="13" s="1"/>
  <c r="Q223" i="13"/>
  <c r="T223" i="13" s="1"/>
  <c r="N223" i="13"/>
  <c r="M223" i="13"/>
  <c r="P223" i="13" s="1"/>
  <c r="K224" i="13"/>
  <c r="R231" i="13"/>
  <c r="Q231" i="13"/>
  <c r="T231" i="13" s="1"/>
  <c r="N231" i="13"/>
  <c r="M231" i="13"/>
  <c r="P231" i="13" s="1"/>
  <c r="K232" i="13"/>
  <c r="O232" i="13" s="1"/>
  <c r="K236" i="13"/>
  <c r="O236" i="13" s="1"/>
  <c r="K238" i="13"/>
  <c r="O238" i="13" s="1"/>
  <c r="Q238" i="13"/>
  <c r="T238" i="13" s="1"/>
  <c r="N238" i="13"/>
  <c r="L241" i="13"/>
  <c r="K241" i="13"/>
  <c r="Q241" i="13"/>
  <c r="T241" i="13" s="1"/>
  <c r="M241" i="13"/>
  <c r="M246" i="13"/>
  <c r="P246" i="13" s="1"/>
  <c r="K246" i="13"/>
  <c r="Q246" i="13"/>
  <c r="T246" i="13" s="1"/>
  <c r="N246" i="13"/>
  <c r="N206" i="13"/>
  <c r="M206" i="13"/>
  <c r="R206" i="13"/>
  <c r="S206" i="13" s="1"/>
  <c r="Q206" i="13"/>
  <c r="T206" i="13" s="1"/>
  <c r="N214" i="13"/>
  <c r="M214" i="13"/>
  <c r="R214" i="13"/>
  <c r="S214" i="13" s="1"/>
  <c r="Q214" i="13"/>
  <c r="T214" i="13" s="1"/>
  <c r="N222" i="13"/>
  <c r="M222" i="13"/>
  <c r="R222" i="13"/>
  <c r="S222" i="13" s="1"/>
  <c r="Q222" i="13"/>
  <c r="T222" i="13" s="1"/>
  <c r="N230" i="13"/>
  <c r="M230" i="13"/>
  <c r="R230" i="13"/>
  <c r="S230" i="13" s="1"/>
  <c r="Q230" i="13"/>
  <c r="T230" i="13" s="1"/>
  <c r="L249" i="13"/>
  <c r="K249" i="13"/>
  <c r="R249" i="13"/>
  <c r="S249" i="13" s="1"/>
  <c r="Q249" i="13"/>
  <c r="T249" i="13" s="1"/>
  <c r="M249" i="13"/>
  <c r="R176" i="13"/>
  <c r="S176" i="13" s="1"/>
  <c r="N176" i="13"/>
  <c r="R205" i="13"/>
  <c r="Q205" i="13"/>
  <c r="T205" i="13" s="1"/>
  <c r="N205" i="13"/>
  <c r="M205" i="13"/>
  <c r="P205" i="13" s="1"/>
  <c r="K206" i="13"/>
  <c r="O206" i="13" s="1"/>
  <c r="R213" i="13"/>
  <c r="S213" i="13" s="1"/>
  <c r="Q213" i="13"/>
  <c r="T213" i="13" s="1"/>
  <c r="N213" i="13"/>
  <c r="M213" i="13"/>
  <c r="K214" i="13"/>
  <c r="O214" i="13" s="1"/>
  <c r="R221" i="13"/>
  <c r="Q221" i="13"/>
  <c r="T221" i="13" s="1"/>
  <c r="N221" i="13"/>
  <c r="M221" i="13"/>
  <c r="K222" i="13"/>
  <c r="O222" i="13" s="1"/>
  <c r="R229" i="13"/>
  <c r="S229" i="13" s="1"/>
  <c r="Q229" i="13"/>
  <c r="T229" i="13" s="1"/>
  <c r="N229" i="13"/>
  <c r="M229" i="13"/>
  <c r="K230" i="13"/>
  <c r="O230" i="13" s="1"/>
  <c r="L235" i="13"/>
  <c r="K235" i="13"/>
  <c r="O235" i="13" s="1"/>
  <c r="N235" i="13"/>
  <c r="R235" i="13"/>
  <c r="P238" i="13"/>
  <c r="S241" i="13"/>
  <c r="Q244" i="13"/>
  <c r="T244" i="13" s="1"/>
  <c r="M244" i="13"/>
  <c r="P244" i="13" s="1"/>
  <c r="L244" i="13"/>
  <c r="K244" i="13"/>
  <c r="R244" i="13"/>
  <c r="N249" i="13"/>
  <c r="K176" i="13"/>
  <c r="O176" i="13" s="1"/>
  <c r="N183" i="13"/>
  <c r="R183" i="13"/>
  <c r="S183" i="13" s="1"/>
  <c r="N204" i="13"/>
  <c r="M204" i="13"/>
  <c r="P204" i="13" s="1"/>
  <c r="R204" i="13"/>
  <c r="Q204" i="13"/>
  <c r="T204" i="13" s="1"/>
  <c r="K205" i="13"/>
  <c r="L206" i="13"/>
  <c r="N212" i="13"/>
  <c r="M212" i="13"/>
  <c r="P212" i="13" s="1"/>
  <c r="R212" i="13"/>
  <c r="Q212" i="13"/>
  <c r="T212" i="13" s="1"/>
  <c r="K213" i="13"/>
  <c r="L214" i="13"/>
  <c r="N220" i="13"/>
  <c r="M220" i="13"/>
  <c r="P220" i="13" s="1"/>
  <c r="R220" i="13"/>
  <c r="Q220" i="13"/>
  <c r="T220" i="13" s="1"/>
  <c r="K221" i="13"/>
  <c r="L222" i="13"/>
  <c r="N228" i="13"/>
  <c r="M228" i="13"/>
  <c r="P228" i="13" s="1"/>
  <c r="R228" i="13"/>
  <c r="S228" i="13" s="1"/>
  <c r="Q228" i="13"/>
  <c r="T228" i="13" s="1"/>
  <c r="K229" i="13"/>
  <c r="O229" i="13" s="1"/>
  <c r="L230" i="13"/>
  <c r="M235" i="13"/>
  <c r="P235" i="13" s="1"/>
  <c r="R238" i="13"/>
  <c r="S238" i="13" s="1"/>
  <c r="R240" i="13"/>
  <c r="M240" i="13"/>
  <c r="L240" i="13"/>
  <c r="Q242" i="13"/>
  <c r="N242" i="13"/>
  <c r="M242" i="13"/>
  <c r="P242" i="13" s="1"/>
  <c r="K242" i="13"/>
  <c r="N244" i="13"/>
  <c r="N250" i="13"/>
  <c r="K250" i="13"/>
  <c r="O250" i="13" s="1"/>
  <c r="R250" i="13"/>
  <c r="S250" i="13" s="1"/>
  <c r="Q250" i="13"/>
  <c r="T250" i="13" s="1"/>
  <c r="M250" i="13"/>
  <c r="L250" i="13"/>
  <c r="L176" i="13"/>
  <c r="P176" i="13" s="1"/>
  <c r="K183" i="13"/>
  <c r="O183" i="13" s="1"/>
  <c r="R184" i="13"/>
  <c r="S184" i="13" s="1"/>
  <c r="N184" i="13"/>
  <c r="R203" i="13"/>
  <c r="Q203" i="13"/>
  <c r="N203" i="13"/>
  <c r="M203" i="13"/>
  <c r="P203" i="13" s="1"/>
  <c r="K204" i="13"/>
  <c r="L205" i="13"/>
  <c r="R211" i="13"/>
  <c r="Q211" i="13"/>
  <c r="T211" i="13" s="1"/>
  <c r="N211" i="13"/>
  <c r="M211" i="13"/>
  <c r="P211" i="13" s="1"/>
  <c r="K212" i="13"/>
  <c r="L213" i="13"/>
  <c r="R219" i="13"/>
  <c r="Q219" i="13"/>
  <c r="T219" i="13" s="1"/>
  <c r="N219" i="13"/>
  <c r="M219" i="13"/>
  <c r="P219" i="13" s="1"/>
  <c r="K220" i="13"/>
  <c r="L221" i="13"/>
  <c r="R227" i="13"/>
  <c r="Q227" i="13"/>
  <c r="T227" i="13" s="1"/>
  <c r="N227" i="13"/>
  <c r="M227" i="13"/>
  <c r="P227" i="13" s="1"/>
  <c r="K228" i="13"/>
  <c r="L229" i="13"/>
  <c r="Q234" i="13"/>
  <c r="T234" i="13" s="1"/>
  <c r="N234" i="13"/>
  <c r="K234" i="13"/>
  <c r="O234" i="13" s="1"/>
  <c r="L237" i="13"/>
  <c r="K237" i="13"/>
  <c r="M237" i="13"/>
  <c r="Q237" i="13"/>
  <c r="T237" i="13" s="1"/>
  <c r="K240" i="13"/>
  <c r="O240" i="13" s="1"/>
  <c r="L242" i="13"/>
  <c r="L247" i="13"/>
  <c r="K247" i="13"/>
  <c r="M247" i="13"/>
  <c r="P247" i="13" s="1"/>
  <c r="R247" i="13"/>
  <c r="Q247" i="13"/>
  <c r="T247" i="13" s="1"/>
  <c r="N247" i="13"/>
  <c r="N187" i="13"/>
  <c r="M187" i="13"/>
  <c r="P187" i="13" s="1"/>
  <c r="R187" i="13"/>
  <c r="S187" i="13" s="1"/>
  <c r="Q187" i="13"/>
  <c r="T187" i="13" s="1"/>
  <c r="N210" i="13"/>
  <c r="M210" i="13"/>
  <c r="P210" i="13" s="1"/>
  <c r="R210" i="13"/>
  <c r="S210" i="13" s="1"/>
  <c r="Q210" i="13"/>
  <c r="T210" i="13" s="1"/>
  <c r="N218" i="13"/>
  <c r="M218" i="13"/>
  <c r="P218" i="13" s="1"/>
  <c r="R218" i="13"/>
  <c r="S218" i="13" s="1"/>
  <c r="Q218" i="13"/>
  <c r="T218" i="13" s="1"/>
  <c r="N226" i="13"/>
  <c r="M226" i="13"/>
  <c r="P226" i="13" s="1"/>
  <c r="R226" i="13"/>
  <c r="S226" i="13" s="1"/>
  <c r="Q226" i="13"/>
  <c r="T226" i="13" s="1"/>
  <c r="L245" i="13"/>
  <c r="K245" i="13"/>
  <c r="O245" i="13" s="1"/>
  <c r="M245" i="13"/>
  <c r="Q245" i="13"/>
  <c r="T245" i="13" s="1"/>
  <c r="R172" i="13"/>
  <c r="S172" i="13" s="1"/>
  <c r="N172" i="13"/>
  <c r="R186" i="13"/>
  <c r="Q186" i="13"/>
  <c r="T186" i="13" s="1"/>
  <c r="N186" i="13"/>
  <c r="M186" i="13"/>
  <c r="P186" i="13" s="1"/>
  <c r="K187" i="13"/>
  <c r="R209" i="13"/>
  <c r="S209" i="13" s="1"/>
  <c r="Q209" i="13"/>
  <c r="T209" i="13" s="1"/>
  <c r="N209" i="13"/>
  <c r="M209" i="13"/>
  <c r="P209" i="13" s="1"/>
  <c r="K210" i="13"/>
  <c r="O210" i="13" s="1"/>
  <c r="R217" i="13"/>
  <c r="Q217" i="13"/>
  <c r="T217" i="13" s="1"/>
  <c r="N217" i="13"/>
  <c r="M217" i="13"/>
  <c r="P217" i="13" s="1"/>
  <c r="K218" i="13"/>
  <c r="R225" i="13"/>
  <c r="S225" i="13" s="1"/>
  <c r="Q225" i="13"/>
  <c r="T225" i="13" s="1"/>
  <c r="N225" i="13"/>
  <c r="M225" i="13"/>
  <c r="P225" i="13" s="1"/>
  <c r="K226" i="13"/>
  <c r="O226" i="13" s="1"/>
  <c r="R233" i="13"/>
  <c r="Q233" i="13"/>
  <c r="T233" i="13" s="1"/>
  <c r="N233" i="13"/>
  <c r="M233" i="13"/>
  <c r="P233" i="13" s="1"/>
  <c r="P234" i="13"/>
  <c r="L239" i="13"/>
  <c r="P239" i="13" s="1"/>
  <c r="K239" i="13"/>
  <c r="O239" i="13" s="1"/>
  <c r="R239" i="13"/>
  <c r="S239" i="13" s="1"/>
  <c r="N239" i="13"/>
  <c r="N245" i="13"/>
  <c r="L248" i="13"/>
  <c r="N252" i="13"/>
  <c r="K252" i="13"/>
  <c r="R252" i="13"/>
  <c r="S252" i="13" s="1"/>
  <c r="M261" i="13"/>
  <c r="L264" i="13"/>
  <c r="K264" i="13"/>
  <c r="R264" i="13"/>
  <c r="N264" i="13"/>
  <c r="M269" i="13"/>
  <c r="L272" i="13"/>
  <c r="K272" i="13"/>
  <c r="R272" i="13"/>
  <c r="N272" i="13"/>
  <c r="M277" i="13"/>
  <c r="N289" i="13"/>
  <c r="M289" i="13"/>
  <c r="P289" i="13" s="1"/>
  <c r="K289" i="13"/>
  <c r="O289" i="13" s="1"/>
  <c r="Q289" i="13"/>
  <c r="T289" i="13" s="1"/>
  <c r="L289" i="13"/>
  <c r="P298" i="13"/>
  <c r="M248" i="13"/>
  <c r="P248" i="13" s="1"/>
  <c r="L252" i="13"/>
  <c r="M264" i="13"/>
  <c r="P264" i="13" s="1"/>
  <c r="N267" i="13"/>
  <c r="L267" i="13"/>
  <c r="K267" i="13"/>
  <c r="O267" i="13" s="1"/>
  <c r="R267" i="13"/>
  <c r="S267" i="13" s="1"/>
  <c r="M272" i="13"/>
  <c r="P272" i="13" s="1"/>
  <c r="N275" i="13"/>
  <c r="L275" i="13"/>
  <c r="K275" i="13"/>
  <c r="O275" i="13" s="1"/>
  <c r="R275" i="13"/>
  <c r="S275" i="13" s="1"/>
  <c r="K282" i="13"/>
  <c r="R282" i="13"/>
  <c r="Q282" i="13"/>
  <c r="T282" i="13" s="1"/>
  <c r="N282" i="13"/>
  <c r="M282" i="13"/>
  <c r="P282" i="13" s="1"/>
  <c r="L282" i="13"/>
  <c r="R289" i="13"/>
  <c r="S289" i="13" s="1"/>
  <c r="P252" i="13"/>
  <c r="L262" i="13"/>
  <c r="K262" i="13"/>
  <c r="R262" i="13"/>
  <c r="N262" i="13"/>
  <c r="P267" i="13"/>
  <c r="L270" i="13"/>
  <c r="K270" i="13"/>
  <c r="O270" i="13" s="1"/>
  <c r="R270" i="13"/>
  <c r="S270" i="13" s="1"/>
  <c r="N270" i="13"/>
  <c r="P275" i="13"/>
  <c r="L278" i="13"/>
  <c r="K278" i="13"/>
  <c r="O278" i="13" s="1"/>
  <c r="R278" i="13"/>
  <c r="S278" i="13" s="1"/>
  <c r="N278" i="13"/>
  <c r="O280" i="13"/>
  <c r="M287" i="13"/>
  <c r="P287" i="13" s="1"/>
  <c r="K287" i="13"/>
  <c r="O287" i="13" s="1"/>
  <c r="N287" i="13"/>
  <c r="L287" i="13"/>
  <c r="R287" i="13"/>
  <c r="S287" i="13" s="1"/>
  <c r="N293" i="13"/>
  <c r="M293" i="13"/>
  <c r="K293" i="13"/>
  <c r="O293" i="13" s="1"/>
  <c r="Q293" i="13"/>
  <c r="T293" i="13" s="1"/>
  <c r="L293" i="13"/>
  <c r="N295" i="13"/>
  <c r="M295" i="13"/>
  <c r="K295" i="13"/>
  <c r="O295" i="13" s="1"/>
  <c r="L295" i="13"/>
  <c r="R295" i="13"/>
  <c r="Q295" i="13"/>
  <c r="T295" i="13" s="1"/>
  <c r="Q248" i="13"/>
  <c r="T248" i="13" s="1"/>
  <c r="M262" i="13"/>
  <c r="P262" i="13" s="1"/>
  <c r="N265" i="13"/>
  <c r="L265" i="13"/>
  <c r="K265" i="13"/>
  <c r="R265" i="13"/>
  <c r="M270" i="13"/>
  <c r="P270" i="13" s="1"/>
  <c r="N273" i="13"/>
  <c r="L273" i="13"/>
  <c r="K273" i="13"/>
  <c r="O273" i="13" s="1"/>
  <c r="R273" i="13"/>
  <c r="M278" i="13"/>
  <c r="P278" i="13" s="1"/>
  <c r="Q287" i="13"/>
  <c r="T287" i="13" s="1"/>
  <c r="R293" i="13"/>
  <c r="S293" i="13" s="1"/>
  <c r="N297" i="13"/>
  <c r="M297" i="13"/>
  <c r="P297" i="13" s="1"/>
  <c r="K297" i="13"/>
  <c r="Q297" i="13"/>
  <c r="L297" i="13"/>
  <c r="R248" i="13"/>
  <c r="L251" i="13"/>
  <c r="K251" i="13"/>
  <c r="O251" i="13" s="1"/>
  <c r="R251" i="13"/>
  <c r="N251" i="13"/>
  <c r="L260" i="13"/>
  <c r="K260" i="13"/>
  <c r="R260" i="13"/>
  <c r="N260" i="13"/>
  <c r="Q262" i="13"/>
  <c r="T262" i="13" s="1"/>
  <c r="M265" i="13"/>
  <c r="P265" i="13" s="1"/>
  <c r="L268" i="13"/>
  <c r="K268" i="13"/>
  <c r="R268" i="13"/>
  <c r="N268" i="13"/>
  <c r="Q270" i="13"/>
  <c r="T270" i="13" s="1"/>
  <c r="M273" i="13"/>
  <c r="P273" i="13" s="1"/>
  <c r="L276" i="13"/>
  <c r="K276" i="13"/>
  <c r="R276" i="13"/>
  <c r="N276" i="13"/>
  <c r="Q278" i="13"/>
  <c r="T278" i="13" s="1"/>
  <c r="K283" i="13"/>
  <c r="O283" i="13" s="1"/>
  <c r="Q283" i="13"/>
  <c r="T283" i="13" s="1"/>
  <c r="N283" i="13"/>
  <c r="L283" i="13"/>
  <c r="M285" i="13"/>
  <c r="P285" i="13" s="1"/>
  <c r="K285" i="13"/>
  <c r="N285" i="13"/>
  <c r="L285" i="13"/>
  <c r="R285" i="13"/>
  <c r="R297" i="13"/>
  <c r="N301" i="13"/>
  <c r="M301" i="13"/>
  <c r="K301" i="13"/>
  <c r="O301" i="13" s="1"/>
  <c r="Q301" i="13"/>
  <c r="T301" i="13" s="1"/>
  <c r="L301" i="13"/>
  <c r="M251" i="13"/>
  <c r="M260" i="13"/>
  <c r="P260" i="13" s="1"/>
  <c r="N263" i="13"/>
  <c r="L263" i="13"/>
  <c r="K263" i="13"/>
  <c r="O263" i="13" s="1"/>
  <c r="R263" i="13"/>
  <c r="S263" i="13" s="1"/>
  <c r="Q265" i="13"/>
  <c r="T265" i="13" s="1"/>
  <c r="M268" i="13"/>
  <c r="P268" i="13" s="1"/>
  <c r="N271" i="13"/>
  <c r="L271" i="13"/>
  <c r="K271" i="13"/>
  <c r="O271" i="13" s="1"/>
  <c r="R271" i="13"/>
  <c r="S271" i="13" s="1"/>
  <c r="Q273" i="13"/>
  <c r="T273" i="13" s="1"/>
  <c r="M276" i="13"/>
  <c r="P276" i="13" s="1"/>
  <c r="L281" i="13"/>
  <c r="K281" i="13"/>
  <c r="O281" i="13" s="1"/>
  <c r="Q281" i="13"/>
  <c r="T281" i="13" s="1"/>
  <c r="N281" i="13"/>
  <c r="M283" i="13"/>
  <c r="Q285" i="13"/>
  <c r="T285" i="13" s="1"/>
  <c r="K288" i="13"/>
  <c r="Q288" i="13"/>
  <c r="T288" i="13" s="1"/>
  <c r="N288" i="13"/>
  <c r="M288" i="13"/>
  <c r="P288" i="13" s="1"/>
  <c r="L288" i="13"/>
  <c r="R288" i="13"/>
  <c r="P290" i="13"/>
  <c r="R301" i="13"/>
  <c r="P263" i="13"/>
  <c r="L266" i="13"/>
  <c r="K266" i="13"/>
  <c r="R266" i="13"/>
  <c r="S266" i="13" s="1"/>
  <c r="N266" i="13"/>
  <c r="P271" i="13"/>
  <c r="L274" i="13"/>
  <c r="K274" i="13"/>
  <c r="R274" i="13"/>
  <c r="N274" i="13"/>
  <c r="R279" i="13"/>
  <c r="Q279" i="13"/>
  <c r="T279" i="13" s="1"/>
  <c r="M279" i="13"/>
  <c r="L279" i="13"/>
  <c r="K279" i="13"/>
  <c r="P281" i="13"/>
  <c r="S283" i="13"/>
  <c r="S307" i="13"/>
  <c r="N261" i="13"/>
  <c r="L261" i="13"/>
  <c r="K261" i="13"/>
  <c r="O261" i="13" s="1"/>
  <c r="R261" i="13"/>
  <c r="S261" i="13" s="1"/>
  <c r="M266" i="13"/>
  <c r="N269" i="13"/>
  <c r="L269" i="13"/>
  <c r="K269" i="13"/>
  <c r="O269" i="13" s="1"/>
  <c r="R269" i="13"/>
  <c r="M274" i="13"/>
  <c r="P274" i="13" s="1"/>
  <c r="N277" i="13"/>
  <c r="L277" i="13"/>
  <c r="K277" i="13"/>
  <c r="O277" i="13" s="1"/>
  <c r="R277" i="13"/>
  <c r="S277" i="13" s="1"/>
  <c r="N279" i="13"/>
  <c r="S281" i="13"/>
  <c r="K286" i="13"/>
  <c r="Q286" i="13"/>
  <c r="T286" i="13" s="1"/>
  <c r="N286" i="13"/>
  <c r="M286" i="13"/>
  <c r="P286" i="13" s="1"/>
  <c r="L286" i="13"/>
  <c r="R286" i="13"/>
  <c r="Q280" i="13"/>
  <c r="T280" i="13" s="1"/>
  <c r="R284" i="13"/>
  <c r="S284" i="13" s="1"/>
  <c r="O292" i="13"/>
  <c r="O300" i="13"/>
  <c r="S303" i="13"/>
  <c r="L307" i="13"/>
  <c r="R323" i="13"/>
  <c r="N323" i="13"/>
  <c r="M323" i="13"/>
  <c r="P323" i="13" s="1"/>
  <c r="K323" i="13"/>
  <c r="O323" i="13" s="1"/>
  <c r="N330" i="13"/>
  <c r="M330" i="13"/>
  <c r="P330" i="13" s="1"/>
  <c r="L330" i="13"/>
  <c r="R330" i="13"/>
  <c r="Q330" i="13"/>
  <c r="T330" i="13" s="1"/>
  <c r="K330" i="13"/>
  <c r="N354" i="13"/>
  <c r="M354" i="13"/>
  <c r="P354" i="13" s="1"/>
  <c r="L354" i="13"/>
  <c r="R354" i="13"/>
  <c r="S354" i="13" s="1"/>
  <c r="Q354" i="13"/>
  <c r="T354" i="13" s="1"/>
  <c r="K354" i="13"/>
  <c r="R280" i="13"/>
  <c r="N291" i="13"/>
  <c r="M291" i="13"/>
  <c r="P291" i="13" s="1"/>
  <c r="K291" i="13"/>
  <c r="O291" i="13" s="1"/>
  <c r="N299" i="13"/>
  <c r="M299" i="13"/>
  <c r="P299" i="13" s="1"/>
  <c r="K299" i="13"/>
  <c r="N317" i="13"/>
  <c r="M317" i="13"/>
  <c r="K317" i="13"/>
  <c r="O317" i="13" s="1"/>
  <c r="Q317" i="13"/>
  <c r="T317" i="13" s="1"/>
  <c r="S319" i="13"/>
  <c r="R325" i="13"/>
  <c r="N325" i="13"/>
  <c r="M325" i="13"/>
  <c r="L325" i="13"/>
  <c r="K325" i="13"/>
  <c r="K362" i="13"/>
  <c r="O362" i="13" s="1"/>
  <c r="Q362" i="13"/>
  <c r="T362" i="13" s="1"/>
  <c r="N362" i="13"/>
  <c r="M362" i="13"/>
  <c r="R362" i="13"/>
  <c r="S362" i="13" s="1"/>
  <c r="L362" i="13"/>
  <c r="L299" i="13"/>
  <c r="N305" i="13"/>
  <c r="M305" i="13"/>
  <c r="P305" i="13" s="1"/>
  <c r="K305" i="13"/>
  <c r="O305" i="13" s="1"/>
  <c r="Q305" i="13"/>
  <c r="T305" i="13" s="1"/>
  <c r="L317" i="13"/>
  <c r="R327" i="13"/>
  <c r="S327" i="13" s="1"/>
  <c r="N327" i="13"/>
  <c r="M327" i="13"/>
  <c r="L327" i="13"/>
  <c r="K327" i="13"/>
  <c r="O327" i="13" s="1"/>
  <c r="Q327" i="13"/>
  <c r="T327" i="13" s="1"/>
  <c r="N321" i="13"/>
  <c r="M321" i="13"/>
  <c r="K321" i="13"/>
  <c r="O321" i="13" s="1"/>
  <c r="Q321" i="13"/>
  <c r="T321" i="13" s="1"/>
  <c r="N338" i="13"/>
  <c r="M338" i="13"/>
  <c r="L338" i="13"/>
  <c r="R338" i="13"/>
  <c r="Q338" i="13"/>
  <c r="T338" i="13" s="1"/>
  <c r="K338" i="13"/>
  <c r="M280" i="13"/>
  <c r="P280" i="13" s="1"/>
  <c r="M284" i="13"/>
  <c r="P284" i="13" s="1"/>
  <c r="Q291" i="13"/>
  <c r="T291" i="13" s="1"/>
  <c r="Q299" i="13"/>
  <c r="N309" i="13"/>
  <c r="M309" i="13"/>
  <c r="P309" i="13" s="1"/>
  <c r="K309" i="13"/>
  <c r="Q309" i="13"/>
  <c r="R317" i="13"/>
  <c r="S317" i="13" s="1"/>
  <c r="L321" i="13"/>
  <c r="N401" i="13"/>
  <c r="L401" i="13"/>
  <c r="K401" i="13"/>
  <c r="R401" i="13"/>
  <c r="Q401" i="13"/>
  <c r="T401" i="13" s="1"/>
  <c r="M401" i="13"/>
  <c r="P401" i="13" s="1"/>
  <c r="N280" i="13"/>
  <c r="N284" i="13"/>
  <c r="R291" i="13"/>
  <c r="S291" i="13" s="1"/>
  <c r="R299" i="13"/>
  <c r="N303" i="13"/>
  <c r="M303" i="13"/>
  <c r="K303" i="13"/>
  <c r="O303" i="13" s="1"/>
  <c r="Q303" i="13"/>
  <c r="T303" i="13" s="1"/>
  <c r="R305" i="13"/>
  <c r="S305" i="13" s="1"/>
  <c r="L309" i="13"/>
  <c r="O324" i="13"/>
  <c r="O294" i="13"/>
  <c r="L303" i="13"/>
  <c r="N319" i="13"/>
  <c r="M319" i="13"/>
  <c r="P319" i="13" s="1"/>
  <c r="K319" i="13"/>
  <c r="O319" i="13" s="1"/>
  <c r="Q319" i="13"/>
  <c r="T319" i="13" s="1"/>
  <c r="R321" i="13"/>
  <c r="N346" i="13"/>
  <c r="M346" i="13"/>
  <c r="L346" i="13"/>
  <c r="R346" i="13"/>
  <c r="Q346" i="13"/>
  <c r="T346" i="13" s="1"/>
  <c r="K346" i="13"/>
  <c r="O346" i="13" s="1"/>
  <c r="R373" i="13"/>
  <c r="S373" i="13" s="1"/>
  <c r="N373" i="13"/>
  <c r="K373" i="13"/>
  <c r="O373" i="13" s="1"/>
  <c r="Q373" i="13"/>
  <c r="T373" i="13" s="1"/>
  <c r="L373" i="13"/>
  <c r="M373" i="13"/>
  <c r="N307" i="13"/>
  <c r="M307" i="13"/>
  <c r="P307" i="13" s="1"/>
  <c r="K307" i="13"/>
  <c r="O307" i="13" s="1"/>
  <c r="Q307" i="13"/>
  <c r="T307" i="13" s="1"/>
  <c r="S309" i="13"/>
  <c r="R333" i="13"/>
  <c r="Q333" i="13"/>
  <c r="T333" i="13" s="1"/>
  <c r="N333" i="13"/>
  <c r="L333" i="13"/>
  <c r="K336" i="13"/>
  <c r="R341" i="13"/>
  <c r="Q341" i="13"/>
  <c r="T341" i="13" s="1"/>
  <c r="N341" i="13"/>
  <c r="L341" i="13"/>
  <c r="K344" i="13"/>
  <c r="P347" i="13"/>
  <c r="R349" i="13"/>
  <c r="S349" i="13" s="1"/>
  <c r="Q349" i="13"/>
  <c r="T349" i="13" s="1"/>
  <c r="N349" i="13"/>
  <c r="L349" i="13"/>
  <c r="K352" i="13"/>
  <c r="O352" i="13" s="1"/>
  <c r="R357" i="13"/>
  <c r="S357" i="13" s="1"/>
  <c r="Q357" i="13"/>
  <c r="N357" i="13"/>
  <c r="L357" i="13"/>
  <c r="P357" i="13" s="1"/>
  <c r="K360" i="13"/>
  <c r="K364" i="13"/>
  <c r="R364" i="13"/>
  <c r="Q364" i="13"/>
  <c r="T364" i="13" s="1"/>
  <c r="N364" i="13"/>
  <c r="M364" i="13"/>
  <c r="P364" i="13" s="1"/>
  <c r="L364" i="13"/>
  <c r="N324" i="13"/>
  <c r="R324" i="13"/>
  <c r="S324" i="13" s="1"/>
  <c r="R329" i="13"/>
  <c r="Q329" i="13"/>
  <c r="T329" i="13" s="1"/>
  <c r="N329" i="13"/>
  <c r="M333" i="13"/>
  <c r="P333" i="13" s="1"/>
  <c r="R335" i="13"/>
  <c r="Q335" i="13"/>
  <c r="T335" i="13" s="1"/>
  <c r="N335" i="13"/>
  <c r="L335" i="13"/>
  <c r="M341" i="13"/>
  <c r="O341" i="13" s="1"/>
  <c r="R343" i="13"/>
  <c r="Q343" i="13"/>
  <c r="T343" i="13" s="1"/>
  <c r="N343" i="13"/>
  <c r="L343" i="13"/>
  <c r="P349" i="13"/>
  <c r="R351" i="13"/>
  <c r="Q351" i="13"/>
  <c r="T351" i="13" s="1"/>
  <c r="N351" i="13"/>
  <c r="L351" i="13"/>
  <c r="R359" i="13"/>
  <c r="S359" i="13" s="1"/>
  <c r="Q359" i="13"/>
  <c r="T359" i="13" s="1"/>
  <c r="N359" i="13"/>
  <c r="L359" i="13"/>
  <c r="R382" i="13"/>
  <c r="N382" i="13"/>
  <c r="K382" i="13"/>
  <c r="Q382" i="13"/>
  <c r="T382" i="13" s="1"/>
  <c r="M382" i="13"/>
  <c r="P382" i="13" s="1"/>
  <c r="L382" i="13"/>
  <c r="R437" i="13"/>
  <c r="S437" i="13" s="1"/>
  <c r="N437" i="13"/>
  <c r="K437" i="13"/>
  <c r="O437" i="13" s="1"/>
  <c r="Q437" i="13"/>
  <c r="T437" i="13" s="1"/>
  <c r="M437" i="13"/>
  <c r="L437" i="13"/>
  <c r="N328" i="13"/>
  <c r="L328" i="13"/>
  <c r="R328" i="13"/>
  <c r="N332" i="13"/>
  <c r="M332" i="13"/>
  <c r="L332" i="13"/>
  <c r="R332" i="13"/>
  <c r="N340" i="13"/>
  <c r="M340" i="13"/>
  <c r="L340" i="13"/>
  <c r="R340" i="13"/>
  <c r="N348" i="13"/>
  <c r="M348" i="13"/>
  <c r="L348" i="13"/>
  <c r="R348" i="13"/>
  <c r="N356" i="13"/>
  <c r="M356" i="13"/>
  <c r="L356" i="13"/>
  <c r="R356" i="13"/>
  <c r="N365" i="13"/>
  <c r="L365" i="13"/>
  <c r="K365" i="13"/>
  <c r="R365" i="13"/>
  <c r="Q365" i="13"/>
  <c r="M365" i="13"/>
  <c r="Q290" i="13"/>
  <c r="T290" i="13" s="1"/>
  <c r="Q292" i="13"/>
  <c r="T292" i="13" s="1"/>
  <c r="Q294" i="13"/>
  <c r="T294" i="13" s="1"/>
  <c r="Q296" i="13"/>
  <c r="T296" i="13" s="1"/>
  <c r="Q298" i="13"/>
  <c r="T298" i="13" s="1"/>
  <c r="Q300" i="13"/>
  <c r="T300" i="13" s="1"/>
  <c r="Q302" i="13"/>
  <c r="T302" i="13" s="1"/>
  <c r="Q304" i="13"/>
  <c r="T304" i="13" s="1"/>
  <c r="Q306" i="13"/>
  <c r="T306" i="13" s="1"/>
  <c r="Q308" i="13"/>
  <c r="T308" i="13" s="1"/>
  <c r="Q316" i="13"/>
  <c r="Q318" i="13"/>
  <c r="T318" i="13" s="1"/>
  <c r="Q320" i="13"/>
  <c r="T320" i="13" s="1"/>
  <c r="Q322" i="13"/>
  <c r="T322" i="13" s="1"/>
  <c r="L324" i="13"/>
  <c r="N326" i="13"/>
  <c r="L326" i="13"/>
  <c r="P326" i="13" s="1"/>
  <c r="R326" i="13"/>
  <c r="S326" i="13" s="1"/>
  <c r="K328" i="13"/>
  <c r="O328" i="13" s="1"/>
  <c r="L329" i="13"/>
  <c r="K332" i="13"/>
  <c r="M335" i="13"/>
  <c r="P335" i="13" s="1"/>
  <c r="R337" i="13"/>
  <c r="S337" i="13" s="1"/>
  <c r="Q337" i="13"/>
  <c r="T337" i="13" s="1"/>
  <c r="N337" i="13"/>
  <c r="L337" i="13"/>
  <c r="K340" i="13"/>
  <c r="O340" i="13" s="1"/>
  <c r="M343" i="13"/>
  <c r="P343" i="13" s="1"/>
  <c r="R345" i="13"/>
  <c r="S345" i="13" s="1"/>
  <c r="Q345" i="13"/>
  <c r="T345" i="13" s="1"/>
  <c r="N345" i="13"/>
  <c r="L345" i="13"/>
  <c r="P345" i="13" s="1"/>
  <c r="K348" i="13"/>
  <c r="M351" i="13"/>
  <c r="R353" i="13"/>
  <c r="Q353" i="13"/>
  <c r="T353" i="13" s="1"/>
  <c r="N353" i="13"/>
  <c r="L353" i="13"/>
  <c r="K356" i="13"/>
  <c r="O356" i="13" s="1"/>
  <c r="M359" i="13"/>
  <c r="P359" i="13" s="1"/>
  <c r="R361" i="13"/>
  <c r="Q361" i="13"/>
  <c r="T361" i="13" s="1"/>
  <c r="N361" i="13"/>
  <c r="L361" i="13"/>
  <c r="L363" i="13"/>
  <c r="K363" i="13"/>
  <c r="O363" i="13" s="1"/>
  <c r="Q363" i="13"/>
  <c r="T363" i="13" s="1"/>
  <c r="N363" i="13"/>
  <c r="R290" i="13"/>
  <c r="S290" i="13" s="1"/>
  <c r="R292" i="13"/>
  <c r="S292" i="13" s="1"/>
  <c r="R294" i="13"/>
  <c r="S294" i="13" s="1"/>
  <c r="R296" i="13"/>
  <c r="S296" i="13" s="1"/>
  <c r="R298" i="13"/>
  <c r="S298" i="13" s="1"/>
  <c r="R300" i="13"/>
  <c r="S300" i="13" s="1"/>
  <c r="R302" i="13"/>
  <c r="S302" i="13" s="1"/>
  <c r="R304" i="13"/>
  <c r="S304" i="13" s="1"/>
  <c r="R306" i="13"/>
  <c r="S306" i="13" s="1"/>
  <c r="R308" i="13"/>
  <c r="S308" i="13" s="1"/>
  <c r="R316" i="13"/>
  <c r="S316" i="13" s="1"/>
  <c r="R318" i="13"/>
  <c r="S318" i="13" s="1"/>
  <c r="R320" i="13"/>
  <c r="S320" i="13" s="1"/>
  <c r="R322" i="13"/>
  <c r="S322" i="13" s="1"/>
  <c r="M324" i="13"/>
  <c r="M328" i="13"/>
  <c r="P328" i="13" s="1"/>
  <c r="M329" i="13"/>
  <c r="O329" i="13" s="1"/>
  <c r="N334" i="13"/>
  <c r="M334" i="13"/>
  <c r="L334" i="13"/>
  <c r="R334" i="13"/>
  <c r="S334" i="13" s="1"/>
  <c r="N342" i="13"/>
  <c r="M342" i="13"/>
  <c r="L342" i="13"/>
  <c r="R342" i="13"/>
  <c r="S342" i="13" s="1"/>
  <c r="N350" i="13"/>
  <c r="M350" i="13"/>
  <c r="L350" i="13"/>
  <c r="R350" i="13"/>
  <c r="S350" i="13" s="1"/>
  <c r="N358" i="13"/>
  <c r="M358" i="13"/>
  <c r="L358" i="13"/>
  <c r="R358" i="13"/>
  <c r="S358" i="13" s="1"/>
  <c r="P363" i="13"/>
  <c r="N417" i="13"/>
  <c r="L417" i="13"/>
  <c r="K417" i="13"/>
  <c r="R417" i="13"/>
  <c r="Q417" i="13"/>
  <c r="T417" i="13" s="1"/>
  <c r="M417" i="13"/>
  <c r="P417" i="13" s="1"/>
  <c r="R331" i="13"/>
  <c r="S331" i="13" s="1"/>
  <c r="Q331" i="13"/>
  <c r="T331" i="13" s="1"/>
  <c r="N331" i="13"/>
  <c r="L331" i="13"/>
  <c r="P331" i="13" s="1"/>
  <c r="Q332" i="13"/>
  <c r="T332" i="13" s="1"/>
  <c r="K334" i="13"/>
  <c r="O334" i="13" s="1"/>
  <c r="P337" i="13"/>
  <c r="R339" i="13"/>
  <c r="S339" i="13" s="1"/>
  <c r="Q339" i="13"/>
  <c r="T339" i="13" s="1"/>
  <c r="N339" i="13"/>
  <c r="L339" i="13"/>
  <c r="P339" i="13" s="1"/>
  <c r="Q340" i="13"/>
  <c r="T340" i="13" s="1"/>
  <c r="K342" i="13"/>
  <c r="O342" i="13" s="1"/>
  <c r="R347" i="13"/>
  <c r="S347" i="13" s="1"/>
  <c r="Q347" i="13"/>
  <c r="T347" i="13" s="1"/>
  <c r="N347" i="13"/>
  <c r="L347" i="13"/>
  <c r="Q348" i="13"/>
  <c r="T348" i="13" s="1"/>
  <c r="K350" i="13"/>
  <c r="O350" i="13" s="1"/>
  <c r="M353" i="13"/>
  <c r="R355" i="13"/>
  <c r="S355" i="13" s="1"/>
  <c r="Q355" i="13"/>
  <c r="N355" i="13"/>
  <c r="L355" i="13"/>
  <c r="P355" i="13" s="1"/>
  <c r="Q356" i="13"/>
  <c r="T356" i="13" s="1"/>
  <c r="K358" i="13"/>
  <c r="O358" i="13" s="1"/>
  <c r="M361" i="13"/>
  <c r="R363" i="13"/>
  <c r="S363" i="13" s="1"/>
  <c r="R410" i="13"/>
  <c r="N410" i="13"/>
  <c r="K410" i="13"/>
  <c r="Q410" i="13"/>
  <c r="T410" i="13" s="1"/>
  <c r="M410" i="13"/>
  <c r="P410" i="13" s="1"/>
  <c r="L410" i="13"/>
  <c r="N336" i="13"/>
  <c r="M336" i="13"/>
  <c r="L336" i="13"/>
  <c r="R336" i="13"/>
  <c r="S336" i="13" s="1"/>
  <c r="N344" i="13"/>
  <c r="M344" i="13"/>
  <c r="L344" i="13"/>
  <c r="R344" i="13"/>
  <c r="S344" i="13" s="1"/>
  <c r="N352" i="13"/>
  <c r="M352" i="13"/>
  <c r="L352" i="13"/>
  <c r="R352" i="13"/>
  <c r="S352" i="13" s="1"/>
  <c r="N360" i="13"/>
  <c r="M360" i="13"/>
  <c r="L360" i="13"/>
  <c r="R360" i="13"/>
  <c r="S360" i="13" s="1"/>
  <c r="P371" i="13"/>
  <c r="R380" i="13"/>
  <c r="N380" i="13"/>
  <c r="K380" i="13"/>
  <c r="O380" i="13" s="1"/>
  <c r="M390" i="13"/>
  <c r="N399" i="13"/>
  <c r="L399" i="13"/>
  <c r="P399" i="13" s="1"/>
  <c r="K399" i="13"/>
  <c r="O399" i="13" s="1"/>
  <c r="R399" i="13"/>
  <c r="S399" i="13" s="1"/>
  <c r="P404" i="13"/>
  <c r="L406" i="13"/>
  <c r="P406" i="13" s="1"/>
  <c r="R408" i="13"/>
  <c r="S408" i="13" s="1"/>
  <c r="N408" i="13"/>
  <c r="K408" i="13"/>
  <c r="O408" i="13" s="1"/>
  <c r="M413" i="13"/>
  <c r="N415" i="13"/>
  <c r="L415" i="13"/>
  <c r="P415" i="13" s="1"/>
  <c r="K415" i="13"/>
  <c r="O415" i="13" s="1"/>
  <c r="R415" i="13"/>
  <c r="S415" i="13" s="1"/>
  <c r="P420" i="13"/>
  <c r="L428" i="13"/>
  <c r="P428" i="13" s="1"/>
  <c r="R430" i="13"/>
  <c r="S430" i="13" s="1"/>
  <c r="N430" i="13"/>
  <c r="K430" i="13"/>
  <c r="M440" i="13"/>
  <c r="N447" i="13"/>
  <c r="M447" i="13"/>
  <c r="L447" i="13"/>
  <c r="K447" i="13"/>
  <c r="R447" i="13"/>
  <c r="S447" i="13" s="1"/>
  <c r="R455" i="13"/>
  <c r="S455" i="13" s="1"/>
  <c r="Q455" i="13"/>
  <c r="T455" i="13" s="1"/>
  <c r="N455" i="13"/>
  <c r="M455" i="13"/>
  <c r="P455" i="13" s="1"/>
  <c r="K455" i="13"/>
  <c r="O455" i="13" s="1"/>
  <c r="N458" i="13"/>
  <c r="M458" i="13"/>
  <c r="L458" i="13"/>
  <c r="K458" i="13"/>
  <c r="O458" i="13" s="1"/>
  <c r="R458" i="13"/>
  <c r="S458" i="13" s="1"/>
  <c r="Q458" i="13"/>
  <c r="T458" i="13" s="1"/>
  <c r="M380" i="13"/>
  <c r="P380" i="13" s="1"/>
  <c r="R389" i="13"/>
  <c r="S389" i="13" s="1"/>
  <c r="N389" i="13"/>
  <c r="K389" i="13"/>
  <c r="O389" i="13" s="1"/>
  <c r="N403" i="13"/>
  <c r="L403" i="13"/>
  <c r="P403" i="13" s="1"/>
  <c r="K403" i="13"/>
  <c r="O403" i="13" s="1"/>
  <c r="R403" i="13"/>
  <c r="S403" i="13" s="1"/>
  <c r="M408" i="13"/>
  <c r="P408" i="13" s="1"/>
  <c r="R412" i="13"/>
  <c r="S412" i="13" s="1"/>
  <c r="N412" i="13"/>
  <c r="K412" i="13"/>
  <c r="O412" i="13" s="1"/>
  <c r="N419" i="13"/>
  <c r="L419" i="13"/>
  <c r="P419" i="13" s="1"/>
  <c r="K419" i="13"/>
  <c r="O419" i="13" s="1"/>
  <c r="R419" i="13"/>
  <c r="S419" i="13" s="1"/>
  <c r="M430" i="13"/>
  <c r="P430" i="13" s="1"/>
  <c r="R439" i="13"/>
  <c r="S439" i="13" s="1"/>
  <c r="N439" i="13"/>
  <c r="K439" i="13"/>
  <c r="Q447" i="13"/>
  <c r="T447" i="13" s="1"/>
  <c r="R459" i="13"/>
  <c r="Q459" i="13"/>
  <c r="T459" i="13" s="1"/>
  <c r="N459" i="13"/>
  <c r="M459" i="13"/>
  <c r="P459" i="13" s="1"/>
  <c r="K459" i="13"/>
  <c r="O459" i="13" s="1"/>
  <c r="N372" i="13"/>
  <c r="L372" i="13"/>
  <c r="K372" i="13"/>
  <c r="R372" i="13"/>
  <c r="R391" i="13"/>
  <c r="N391" i="13"/>
  <c r="K391" i="13"/>
  <c r="N405" i="13"/>
  <c r="L405" i="13"/>
  <c r="K405" i="13"/>
  <c r="R405" i="13"/>
  <c r="R414" i="13"/>
  <c r="N414" i="13"/>
  <c r="K414" i="13"/>
  <c r="N421" i="13"/>
  <c r="L421" i="13"/>
  <c r="K421" i="13"/>
  <c r="O421" i="13" s="1"/>
  <c r="R421" i="13"/>
  <c r="R446" i="13"/>
  <c r="N446" i="13"/>
  <c r="K446" i="13"/>
  <c r="R453" i="13"/>
  <c r="Q453" i="13"/>
  <c r="T453" i="13" s="1"/>
  <c r="N453" i="13"/>
  <c r="M453" i="13"/>
  <c r="P453" i="13" s="1"/>
  <c r="K453" i="13"/>
  <c r="N456" i="13"/>
  <c r="M456" i="13"/>
  <c r="L456" i="13"/>
  <c r="K456" i="13"/>
  <c r="R456" i="13"/>
  <c r="S456" i="13" s="1"/>
  <c r="Q456" i="13"/>
  <c r="T456" i="13" s="1"/>
  <c r="M372" i="13"/>
  <c r="P372" i="13" s="1"/>
  <c r="N379" i="13"/>
  <c r="L379" i="13"/>
  <c r="K379" i="13"/>
  <c r="R379" i="13"/>
  <c r="P389" i="13"/>
  <c r="L391" i="13"/>
  <c r="R400" i="13"/>
  <c r="N400" i="13"/>
  <c r="K400" i="13"/>
  <c r="M405" i="13"/>
  <c r="P405" i="13" s="1"/>
  <c r="N407" i="13"/>
  <c r="L407" i="13"/>
  <c r="K407" i="13"/>
  <c r="R407" i="13"/>
  <c r="P412" i="13"/>
  <c r="L414" i="13"/>
  <c r="R416" i="13"/>
  <c r="N416" i="13"/>
  <c r="K416" i="13"/>
  <c r="M421" i="13"/>
  <c r="N429" i="13"/>
  <c r="L429" i="13"/>
  <c r="K429" i="13"/>
  <c r="O429" i="13" s="1"/>
  <c r="R429" i="13"/>
  <c r="S429" i="13" s="1"/>
  <c r="M439" i="13"/>
  <c r="P439" i="13" s="1"/>
  <c r="L446" i="13"/>
  <c r="L453" i="13"/>
  <c r="M379" i="13"/>
  <c r="N381" i="13"/>
  <c r="L381" i="13"/>
  <c r="K381" i="13"/>
  <c r="R381" i="13"/>
  <c r="S381" i="13" s="1"/>
  <c r="Q389" i="13"/>
  <c r="T389" i="13" s="1"/>
  <c r="M391" i="13"/>
  <c r="P391" i="13" s="1"/>
  <c r="L400" i="13"/>
  <c r="R402" i="13"/>
  <c r="S402" i="13" s="1"/>
  <c r="N402" i="13"/>
  <c r="K402" i="13"/>
  <c r="O402" i="13" s="1"/>
  <c r="Q403" i="13"/>
  <c r="T403" i="13" s="1"/>
  <c r="M407" i="13"/>
  <c r="P407" i="13" s="1"/>
  <c r="N409" i="13"/>
  <c r="L409" i="13"/>
  <c r="K409" i="13"/>
  <c r="R409" i="13"/>
  <c r="Q412" i="13"/>
  <c r="T412" i="13" s="1"/>
  <c r="M414" i="13"/>
  <c r="L416" i="13"/>
  <c r="R418" i="13"/>
  <c r="S418" i="13" s="1"/>
  <c r="N418" i="13"/>
  <c r="K418" i="13"/>
  <c r="O418" i="13" s="1"/>
  <c r="Q419" i="13"/>
  <c r="T419" i="13" s="1"/>
  <c r="M429" i="13"/>
  <c r="P429" i="13" s="1"/>
  <c r="N431" i="13"/>
  <c r="L431" i="13"/>
  <c r="K431" i="13"/>
  <c r="R431" i="13"/>
  <c r="Q439" i="13"/>
  <c r="T439" i="13" s="1"/>
  <c r="M446" i="13"/>
  <c r="P446" i="13" s="1"/>
  <c r="R457" i="13"/>
  <c r="Q457" i="13"/>
  <c r="T457" i="13" s="1"/>
  <c r="N457" i="13"/>
  <c r="M457" i="13"/>
  <c r="K457" i="13"/>
  <c r="O457" i="13" s="1"/>
  <c r="N460" i="13"/>
  <c r="M460" i="13"/>
  <c r="L460" i="13"/>
  <c r="K460" i="13"/>
  <c r="O460" i="13" s="1"/>
  <c r="R460" i="13"/>
  <c r="S460" i="13" s="1"/>
  <c r="Q460" i="13"/>
  <c r="T460" i="13" s="1"/>
  <c r="R371" i="13"/>
  <c r="S371" i="13" s="1"/>
  <c r="N371" i="13"/>
  <c r="K371" i="13"/>
  <c r="O371" i="13" s="1"/>
  <c r="Q372" i="13"/>
  <c r="T372" i="13" s="1"/>
  <c r="M381" i="13"/>
  <c r="P381" i="13" s="1"/>
  <c r="N383" i="13"/>
  <c r="L383" i="13"/>
  <c r="P383" i="13" s="1"/>
  <c r="K383" i="13"/>
  <c r="O383" i="13" s="1"/>
  <c r="R383" i="13"/>
  <c r="S383" i="13" s="1"/>
  <c r="Q391" i="13"/>
  <c r="T391" i="13" s="1"/>
  <c r="M400" i="13"/>
  <c r="P400" i="13" s="1"/>
  <c r="L402" i="13"/>
  <c r="R404" i="13"/>
  <c r="S404" i="13" s="1"/>
  <c r="N404" i="13"/>
  <c r="K404" i="13"/>
  <c r="O404" i="13" s="1"/>
  <c r="Q405" i="13"/>
  <c r="T405" i="13" s="1"/>
  <c r="M409" i="13"/>
  <c r="N411" i="13"/>
  <c r="L411" i="13"/>
  <c r="P411" i="13" s="1"/>
  <c r="K411" i="13"/>
  <c r="R411" i="13"/>
  <c r="S411" i="13" s="1"/>
  <c r="Q414" i="13"/>
  <c r="T414" i="13" s="1"/>
  <c r="M416" i="13"/>
  <c r="P416" i="13" s="1"/>
  <c r="L418" i="13"/>
  <c r="R420" i="13"/>
  <c r="S420" i="13" s="1"/>
  <c r="N420" i="13"/>
  <c r="K420" i="13"/>
  <c r="O420" i="13" s="1"/>
  <c r="Q421" i="13"/>
  <c r="T421" i="13" s="1"/>
  <c r="M431" i="13"/>
  <c r="P431" i="13" s="1"/>
  <c r="N438" i="13"/>
  <c r="L438" i="13"/>
  <c r="P438" i="13" s="1"/>
  <c r="K438" i="13"/>
  <c r="O438" i="13" s="1"/>
  <c r="R438" i="13"/>
  <c r="S438" i="13" s="1"/>
  <c r="Q446" i="13"/>
  <c r="T446" i="13" s="1"/>
  <c r="N454" i="13"/>
  <c r="M454" i="13"/>
  <c r="L454" i="13"/>
  <c r="K454" i="13"/>
  <c r="O454" i="13" s="1"/>
  <c r="R454" i="13"/>
  <c r="S454" i="13" s="1"/>
  <c r="Q454" i="13"/>
  <c r="T454" i="13" s="1"/>
  <c r="L457" i="13"/>
  <c r="N390" i="13"/>
  <c r="L390" i="13"/>
  <c r="K390" i="13"/>
  <c r="O390" i="13" s="1"/>
  <c r="R390" i="13"/>
  <c r="S390" i="13" s="1"/>
  <c r="P402" i="13"/>
  <c r="R406" i="13"/>
  <c r="S406" i="13" s="1"/>
  <c r="N406" i="13"/>
  <c r="K406" i="13"/>
  <c r="O406" i="13" s="1"/>
  <c r="N413" i="13"/>
  <c r="L413" i="13"/>
  <c r="K413" i="13"/>
  <c r="O413" i="13" s="1"/>
  <c r="R413" i="13"/>
  <c r="S413" i="13" s="1"/>
  <c r="P418" i="13"/>
  <c r="R428" i="13"/>
  <c r="S428" i="13" s="1"/>
  <c r="N428" i="13"/>
  <c r="K428" i="13"/>
  <c r="O428" i="13" s="1"/>
  <c r="N440" i="13"/>
  <c r="L440" i="13"/>
  <c r="K440" i="13"/>
  <c r="O440" i="13" s="1"/>
  <c r="R440" i="13"/>
  <c r="S440" i="13" s="1"/>
  <c r="K17" i="12"/>
  <c r="O17" i="12" s="1"/>
  <c r="R17" i="12"/>
  <c r="Q17" i="12"/>
  <c r="T17" i="12" s="1"/>
  <c r="M17" i="12"/>
  <c r="P17" i="12" s="1"/>
  <c r="N17" i="12"/>
  <c r="N20" i="12"/>
  <c r="M20" i="12"/>
  <c r="P20" i="12" s="1"/>
  <c r="L20" i="12"/>
  <c r="K20" i="12"/>
  <c r="R20" i="12"/>
  <c r="Q20" i="12"/>
  <c r="T20" i="12" s="1"/>
  <c r="K33" i="12"/>
  <c r="R33" i="12"/>
  <c r="S33" i="12" s="1"/>
  <c r="Q33" i="12"/>
  <c r="T33" i="12" s="1"/>
  <c r="N33" i="12"/>
  <c r="M33" i="12"/>
  <c r="P33" i="12" s="1"/>
  <c r="N30" i="12"/>
  <c r="M30" i="12"/>
  <c r="Q30" i="12"/>
  <c r="T30" i="12" s="1"/>
  <c r="L30" i="12"/>
  <c r="K30" i="12"/>
  <c r="O30" i="12" s="1"/>
  <c r="R30" i="12"/>
  <c r="S30" i="12" s="1"/>
  <c r="K21" i="12"/>
  <c r="O21" i="12" s="1"/>
  <c r="R21" i="12"/>
  <c r="S21" i="12" s="1"/>
  <c r="Q21" i="12"/>
  <c r="T21" i="12" s="1"/>
  <c r="M21" i="12"/>
  <c r="P21" i="12" s="1"/>
  <c r="N21" i="12"/>
  <c r="N24" i="12"/>
  <c r="M24" i="12"/>
  <c r="L24" i="12"/>
  <c r="K24" i="12"/>
  <c r="O24" i="12" s="1"/>
  <c r="Q24" i="12"/>
  <c r="T24" i="12" s="1"/>
  <c r="R24" i="12"/>
  <c r="K15" i="12"/>
  <c r="O15" i="12" s="1"/>
  <c r="R15" i="12"/>
  <c r="Q15" i="12"/>
  <c r="T15" i="12" s="1"/>
  <c r="M15" i="12"/>
  <c r="N15" i="12"/>
  <c r="N18" i="12"/>
  <c r="M18" i="12"/>
  <c r="Q18" i="12"/>
  <c r="T18" i="12" s="1"/>
  <c r="L18" i="12"/>
  <c r="K18" i="12"/>
  <c r="O18" i="12" s="1"/>
  <c r="R18" i="12"/>
  <c r="S18" i="12" s="1"/>
  <c r="K31" i="12"/>
  <c r="R31" i="12"/>
  <c r="S31" i="12" s="1"/>
  <c r="Q31" i="12"/>
  <c r="M31" i="12"/>
  <c r="N31" i="12"/>
  <c r="N34" i="12"/>
  <c r="M34" i="12"/>
  <c r="L34" i="12"/>
  <c r="Q34" i="12"/>
  <c r="T34" i="12" s="1"/>
  <c r="K34" i="12"/>
  <c r="O34" i="12" s="1"/>
  <c r="R34" i="12"/>
  <c r="M78" i="12"/>
  <c r="P78" i="12" s="1"/>
  <c r="L78" i="12"/>
  <c r="N78" i="12"/>
  <c r="K78" i="12"/>
  <c r="R78" i="12"/>
  <c r="S78" i="12" s="1"/>
  <c r="Q78" i="12"/>
  <c r="L15" i="12"/>
  <c r="K25" i="12"/>
  <c r="R25" i="12"/>
  <c r="Q25" i="12"/>
  <c r="T25" i="12" s="1"/>
  <c r="N25" i="12"/>
  <c r="M25" i="12"/>
  <c r="N28" i="12"/>
  <c r="M28" i="12"/>
  <c r="L28" i="12"/>
  <c r="K28" i="12"/>
  <c r="Q28" i="12"/>
  <c r="T28" i="12" s="1"/>
  <c r="R28" i="12"/>
  <c r="L31" i="12"/>
  <c r="K14" i="12"/>
  <c r="O14" i="12" s="1"/>
  <c r="N14" i="12"/>
  <c r="M14" i="12"/>
  <c r="Q14" i="12"/>
  <c r="T14" i="12" s="1"/>
  <c r="L14" i="12"/>
  <c r="R14" i="12"/>
  <c r="S14" i="12" s="1"/>
  <c r="K27" i="12"/>
  <c r="O27" i="12" s="1"/>
  <c r="R27" i="12"/>
  <c r="S27" i="12" s="1"/>
  <c r="Q27" i="12"/>
  <c r="T27" i="12" s="1"/>
  <c r="M27" i="12"/>
  <c r="P27" i="12" s="1"/>
  <c r="N27" i="12"/>
  <c r="K19" i="12"/>
  <c r="R19" i="12"/>
  <c r="Q19" i="12"/>
  <c r="T19" i="12" s="1"/>
  <c r="M19" i="12"/>
  <c r="P19" i="12" s="1"/>
  <c r="N19" i="12"/>
  <c r="N22" i="12"/>
  <c r="M22" i="12"/>
  <c r="Q22" i="12"/>
  <c r="T22" i="12" s="1"/>
  <c r="L22" i="12"/>
  <c r="K22" i="12"/>
  <c r="O22" i="12" s="1"/>
  <c r="R22" i="12"/>
  <c r="S22" i="12" s="1"/>
  <c r="L25" i="12"/>
  <c r="L35" i="12"/>
  <c r="K35" i="12"/>
  <c r="O35" i="12" s="1"/>
  <c r="R35" i="12"/>
  <c r="N35" i="12"/>
  <c r="M35" i="12"/>
  <c r="Q35" i="12"/>
  <c r="T35" i="12" s="1"/>
  <c r="S53" i="12"/>
  <c r="M74" i="12"/>
  <c r="L74" i="12"/>
  <c r="K74" i="12"/>
  <c r="N74" i="12"/>
  <c r="R74" i="12"/>
  <c r="Q74" i="12"/>
  <c r="T74" i="12" s="1"/>
  <c r="M76" i="12"/>
  <c r="L76" i="12"/>
  <c r="R76" i="12"/>
  <c r="S76" i="12" s="1"/>
  <c r="Q76" i="12"/>
  <c r="T76" i="12" s="1"/>
  <c r="N76" i="12"/>
  <c r="K76" i="12"/>
  <c r="N16" i="12"/>
  <c r="M16" i="12"/>
  <c r="L16" i="12"/>
  <c r="K16" i="12"/>
  <c r="O16" i="12" s="1"/>
  <c r="R16" i="12"/>
  <c r="S16" i="12" s="1"/>
  <c r="Q16" i="12"/>
  <c r="T16" i="12" s="1"/>
  <c r="K29" i="12"/>
  <c r="R29" i="12"/>
  <c r="Q29" i="12"/>
  <c r="T29" i="12" s="1"/>
  <c r="N29" i="12"/>
  <c r="M29" i="12"/>
  <c r="P29" i="12" s="1"/>
  <c r="K32" i="12"/>
  <c r="N32" i="12"/>
  <c r="M32" i="12"/>
  <c r="L32" i="12"/>
  <c r="Q32" i="12"/>
  <c r="R32" i="12"/>
  <c r="S32" i="12" s="1"/>
  <c r="K23" i="12"/>
  <c r="R23" i="12"/>
  <c r="S23" i="12" s="1"/>
  <c r="Q23" i="12"/>
  <c r="T23" i="12" s="1"/>
  <c r="M23" i="12"/>
  <c r="P23" i="12" s="1"/>
  <c r="N23" i="12"/>
  <c r="Q26" i="12"/>
  <c r="T26" i="12" s="1"/>
  <c r="N26" i="12"/>
  <c r="M26" i="12"/>
  <c r="P26" i="12" s="1"/>
  <c r="L26" i="12"/>
  <c r="K26" i="12"/>
  <c r="O26" i="12" s="1"/>
  <c r="R26" i="12"/>
  <c r="S36" i="12"/>
  <c r="M41" i="12"/>
  <c r="L41" i="12"/>
  <c r="Q41" i="12"/>
  <c r="T41" i="12" s="1"/>
  <c r="N41" i="12"/>
  <c r="K41" i="12"/>
  <c r="O41" i="12" s="1"/>
  <c r="R41" i="12"/>
  <c r="S41" i="12" s="1"/>
  <c r="K36" i="12"/>
  <c r="O36" i="12" s="1"/>
  <c r="K40" i="12"/>
  <c r="K55" i="12"/>
  <c r="K94" i="12"/>
  <c r="O94" i="12" s="1"/>
  <c r="M94" i="12"/>
  <c r="R94" i="12"/>
  <c r="S94" i="12" s="1"/>
  <c r="Q94" i="12"/>
  <c r="T94" i="12" s="1"/>
  <c r="N94" i="12"/>
  <c r="M96" i="12"/>
  <c r="P96" i="12" s="1"/>
  <c r="S108" i="12"/>
  <c r="N120" i="12"/>
  <c r="L120" i="12"/>
  <c r="K120" i="12"/>
  <c r="R120" i="12"/>
  <c r="Q120" i="12"/>
  <c r="T120" i="12" s="1"/>
  <c r="M120" i="12"/>
  <c r="P120" i="12" s="1"/>
  <c r="L36" i="12"/>
  <c r="R37" i="12"/>
  <c r="L40" i="12"/>
  <c r="K56" i="12"/>
  <c r="P75" i="12"/>
  <c r="K85" i="12"/>
  <c r="M88" i="12"/>
  <c r="P88" i="12" s="1"/>
  <c r="L88" i="12"/>
  <c r="K88" i="12"/>
  <c r="Q88" i="12"/>
  <c r="T88" i="12" s="1"/>
  <c r="L91" i="12"/>
  <c r="R91" i="12"/>
  <c r="Q91" i="12"/>
  <c r="T91" i="12" s="1"/>
  <c r="M91" i="12"/>
  <c r="P91" i="12" s="1"/>
  <c r="L94" i="12"/>
  <c r="K98" i="12"/>
  <c r="O98" i="12" s="1"/>
  <c r="N98" i="12"/>
  <c r="M98" i="12"/>
  <c r="L98" i="12"/>
  <c r="K109" i="12"/>
  <c r="O109" i="12" s="1"/>
  <c r="R109" i="12"/>
  <c r="S109" i="12" s="1"/>
  <c r="Q109" i="12"/>
  <c r="T109" i="12" s="1"/>
  <c r="N109" i="12"/>
  <c r="L109" i="12"/>
  <c r="N114" i="12"/>
  <c r="L114" i="12"/>
  <c r="K114" i="12"/>
  <c r="R114" i="12"/>
  <c r="M114" i="12"/>
  <c r="P114" i="12" s="1"/>
  <c r="K96" i="12"/>
  <c r="O96" i="12" s="1"/>
  <c r="Q96" i="12"/>
  <c r="T96" i="12" s="1"/>
  <c r="N96" i="12"/>
  <c r="L96" i="12"/>
  <c r="M36" i="12"/>
  <c r="M40" i="12"/>
  <c r="P40" i="12" s="1"/>
  <c r="L56" i="12"/>
  <c r="M57" i="12"/>
  <c r="P57" i="12" s="1"/>
  <c r="L57" i="12"/>
  <c r="Q83" i="12"/>
  <c r="T83" i="12" s="1"/>
  <c r="M83" i="12"/>
  <c r="M84" i="12"/>
  <c r="P84" i="12" s="1"/>
  <c r="L84" i="12"/>
  <c r="K84" i="12"/>
  <c r="O84" i="12" s="1"/>
  <c r="Q84" i="12"/>
  <c r="T84" i="12" s="1"/>
  <c r="N85" i="12"/>
  <c r="O91" i="12"/>
  <c r="P109" i="12"/>
  <c r="L112" i="12"/>
  <c r="K112" i="12"/>
  <c r="M112" i="12"/>
  <c r="P112" i="12" s="1"/>
  <c r="R112" i="12"/>
  <c r="S112" i="12" s="1"/>
  <c r="Q112" i="12"/>
  <c r="N112" i="12"/>
  <c r="N126" i="12"/>
  <c r="M126" i="12"/>
  <c r="P126" i="12" s="1"/>
  <c r="L126" i="12"/>
  <c r="K126" i="12"/>
  <c r="Q126" i="12"/>
  <c r="T126" i="12" s="1"/>
  <c r="N132" i="12"/>
  <c r="M132" i="12"/>
  <c r="L132" i="12"/>
  <c r="K132" i="12"/>
  <c r="O132" i="12" s="1"/>
  <c r="R132" i="12"/>
  <c r="S132" i="12" s="1"/>
  <c r="Q132" i="12"/>
  <c r="T132" i="12" s="1"/>
  <c r="M55" i="12"/>
  <c r="P55" i="12" s="1"/>
  <c r="L55" i="12"/>
  <c r="S97" i="12"/>
  <c r="K111" i="12"/>
  <c r="O111" i="12" s="1"/>
  <c r="L111" i="12"/>
  <c r="R111" i="12"/>
  <c r="Q111" i="12"/>
  <c r="T111" i="12" s="1"/>
  <c r="M111" i="12"/>
  <c r="N36" i="12"/>
  <c r="K37" i="12"/>
  <c r="N40" i="12"/>
  <c r="K52" i="12"/>
  <c r="M56" i="12"/>
  <c r="P56" i="12" s="1"/>
  <c r="K57" i="12"/>
  <c r="L77" i="12"/>
  <c r="K83" i="12"/>
  <c r="O83" i="12" s="1"/>
  <c r="N84" i="12"/>
  <c r="L87" i="12"/>
  <c r="Q87" i="12"/>
  <c r="T87" i="12" s="1"/>
  <c r="M87" i="12"/>
  <c r="N91" i="12"/>
  <c r="L93" i="12"/>
  <c r="K93" i="12"/>
  <c r="O93" i="12" s="1"/>
  <c r="Q93" i="12"/>
  <c r="T93" i="12" s="1"/>
  <c r="R98" i="12"/>
  <c r="S98" i="12" s="1"/>
  <c r="N124" i="12"/>
  <c r="L124" i="12"/>
  <c r="K124" i="12"/>
  <c r="O124" i="12" s="1"/>
  <c r="R124" i="12"/>
  <c r="Q124" i="12"/>
  <c r="T124" i="12" s="1"/>
  <c r="M124" i="12"/>
  <c r="R126" i="12"/>
  <c r="S126" i="12" s="1"/>
  <c r="K129" i="12"/>
  <c r="O129" i="12" s="1"/>
  <c r="R129" i="12"/>
  <c r="S129" i="12" s="1"/>
  <c r="Q129" i="12"/>
  <c r="T129" i="12" s="1"/>
  <c r="N129" i="12"/>
  <c r="M129" i="12"/>
  <c r="L129" i="12"/>
  <c r="N122" i="12"/>
  <c r="L122" i="12"/>
  <c r="K122" i="12"/>
  <c r="O122" i="12" s="1"/>
  <c r="R122" i="12"/>
  <c r="M122" i="12"/>
  <c r="P122" i="12" s="1"/>
  <c r="P54" i="12"/>
  <c r="L85" i="12"/>
  <c r="Q85" i="12"/>
  <c r="T85" i="12" s="1"/>
  <c r="M85" i="12"/>
  <c r="P85" i="12" s="1"/>
  <c r="M37" i="12"/>
  <c r="P37" i="12" s="1"/>
  <c r="L52" i="12"/>
  <c r="M53" i="12"/>
  <c r="L53" i="12"/>
  <c r="S54" i="12"/>
  <c r="Q55" i="12"/>
  <c r="N56" i="12"/>
  <c r="N57" i="12"/>
  <c r="P77" i="12"/>
  <c r="M80" i="12"/>
  <c r="P80" i="12" s="1"/>
  <c r="L80" i="12"/>
  <c r="K80" i="12"/>
  <c r="M82" i="12"/>
  <c r="L82" i="12"/>
  <c r="K82" i="12"/>
  <c r="O82" i="12" s="1"/>
  <c r="Q82" i="12"/>
  <c r="T82" i="12" s="1"/>
  <c r="L83" i="12"/>
  <c r="O87" i="12"/>
  <c r="M90" i="12"/>
  <c r="P90" i="12" s="1"/>
  <c r="L90" i="12"/>
  <c r="K90" i="12"/>
  <c r="Q90" i="12"/>
  <c r="T90" i="12" s="1"/>
  <c r="P93" i="12"/>
  <c r="L95" i="12"/>
  <c r="K95" i="12"/>
  <c r="O95" i="12" s="1"/>
  <c r="R95" i="12"/>
  <c r="S95" i="12" s="1"/>
  <c r="Q95" i="12"/>
  <c r="T95" i="12" s="1"/>
  <c r="M95" i="12"/>
  <c r="L110" i="12"/>
  <c r="K110" i="12"/>
  <c r="R110" i="12"/>
  <c r="Q110" i="12"/>
  <c r="T110" i="12" s="1"/>
  <c r="M110" i="12"/>
  <c r="P110" i="12" s="1"/>
  <c r="N118" i="12"/>
  <c r="L118" i="12"/>
  <c r="K118" i="12"/>
  <c r="R118" i="12"/>
  <c r="M118" i="12"/>
  <c r="N130" i="12"/>
  <c r="M130" i="12"/>
  <c r="L130" i="12"/>
  <c r="K130" i="12"/>
  <c r="O130" i="12" s="1"/>
  <c r="R130" i="12"/>
  <c r="S130" i="12" s="1"/>
  <c r="Q36" i="12"/>
  <c r="T36" i="12" s="1"/>
  <c r="N37" i="12"/>
  <c r="K38" i="12"/>
  <c r="O38" i="12" s="1"/>
  <c r="R40" i="12"/>
  <c r="S40" i="12" s="1"/>
  <c r="M52" i="12"/>
  <c r="K53" i="12"/>
  <c r="O53" i="12" s="1"/>
  <c r="R55" i="12"/>
  <c r="S55" i="12" s="1"/>
  <c r="L73" i="12"/>
  <c r="P73" i="12" s="1"/>
  <c r="N77" i="12"/>
  <c r="L79" i="12"/>
  <c r="N80" i="12"/>
  <c r="L81" i="12"/>
  <c r="P81" i="12" s="1"/>
  <c r="N82" i="12"/>
  <c r="N83" i="12"/>
  <c r="N87" i="12"/>
  <c r="N90" i="12"/>
  <c r="N93" i="12"/>
  <c r="N95" i="12"/>
  <c r="L99" i="12"/>
  <c r="K99" i="12"/>
  <c r="N99" i="12"/>
  <c r="M99" i="12"/>
  <c r="N110" i="12"/>
  <c r="N116" i="12"/>
  <c r="L116" i="12"/>
  <c r="K116" i="12"/>
  <c r="R116" i="12"/>
  <c r="Q116" i="12"/>
  <c r="T116" i="12" s="1"/>
  <c r="M116" i="12"/>
  <c r="P116" i="12" s="1"/>
  <c r="Q118" i="12"/>
  <c r="T118" i="12" s="1"/>
  <c r="Q130" i="12"/>
  <c r="T130" i="12" s="1"/>
  <c r="S82" i="12"/>
  <c r="L38" i="12"/>
  <c r="P38" i="12" s="1"/>
  <c r="M39" i="12"/>
  <c r="P39" i="12" s="1"/>
  <c r="L39" i="12"/>
  <c r="N52" i="12"/>
  <c r="N53" i="12"/>
  <c r="R56" i="12"/>
  <c r="P79" i="12"/>
  <c r="R83" i="12"/>
  <c r="S83" i="12" s="1"/>
  <c r="R84" i="12"/>
  <c r="S84" i="12" s="1"/>
  <c r="M86" i="12"/>
  <c r="P86" i="12" s="1"/>
  <c r="L86" i="12"/>
  <c r="K86" i="12"/>
  <c r="Q86" i="12"/>
  <c r="T86" i="12" s="1"/>
  <c r="L89" i="12"/>
  <c r="Q89" i="12"/>
  <c r="T89" i="12" s="1"/>
  <c r="M89" i="12"/>
  <c r="S93" i="12"/>
  <c r="L144" i="12"/>
  <c r="K144" i="12"/>
  <c r="R144" i="12"/>
  <c r="N144" i="12"/>
  <c r="Q144" i="12"/>
  <c r="T144" i="12" s="1"/>
  <c r="M144" i="12"/>
  <c r="L148" i="12"/>
  <c r="K148" i="12"/>
  <c r="R148" i="12"/>
  <c r="S148" i="12" s="1"/>
  <c r="N148" i="12"/>
  <c r="Q148" i="12"/>
  <c r="T148" i="12" s="1"/>
  <c r="M148" i="12"/>
  <c r="L108" i="12"/>
  <c r="P108" i="12" s="1"/>
  <c r="K108" i="12"/>
  <c r="O108" i="12" s="1"/>
  <c r="K115" i="12"/>
  <c r="R115" i="12"/>
  <c r="K119" i="12"/>
  <c r="R119" i="12"/>
  <c r="K123" i="12"/>
  <c r="R123" i="12"/>
  <c r="S123" i="12" s="1"/>
  <c r="N159" i="12"/>
  <c r="R159" i="12"/>
  <c r="S159" i="12" s="1"/>
  <c r="Q159" i="12"/>
  <c r="T159" i="12" s="1"/>
  <c r="M159" i="12"/>
  <c r="P159" i="12" s="1"/>
  <c r="L159" i="12"/>
  <c r="K159" i="12"/>
  <c r="O159" i="12" s="1"/>
  <c r="M188" i="12"/>
  <c r="L188" i="12"/>
  <c r="K188" i="12"/>
  <c r="R188" i="12"/>
  <c r="S188" i="12" s="1"/>
  <c r="Q188" i="12"/>
  <c r="T188" i="12" s="1"/>
  <c r="N188" i="12"/>
  <c r="M92" i="12"/>
  <c r="P92" i="12" s="1"/>
  <c r="M97" i="12"/>
  <c r="P97" i="12" s="1"/>
  <c r="M107" i="12"/>
  <c r="P107" i="12" s="1"/>
  <c r="N108" i="12"/>
  <c r="M115" i="12"/>
  <c r="P115" i="12" s="1"/>
  <c r="M119" i="12"/>
  <c r="P119" i="12" s="1"/>
  <c r="M123" i="12"/>
  <c r="P123" i="12" s="1"/>
  <c r="L140" i="12"/>
  <c r="K140" i="12"/>
  <c r="N140" i="12"/>
  <c r="R140" i="12"/>
  <c r="S140" i="12" s="1"/>
  <c r="Q140" i="12"/>
  <c r="T140" i="12" s="1"/>
  <c r="P145" i="12"/>
  <c r="N151" i="12"/>
  <c r="R151" i="12"/>
  <c r="Q151" i="12"/>
  <c r="T151" i="12" s="1"/>
  <c r="M151" i="12"/>
  <c r="P151" i="12" s="1"/>
  <c r="L151" i="12"/>
  <c r="K151" i="12"/>
  <c r="O151" i="12" s="1"/>
  <c r="L160" i="12"/>
  <c r="K160" i="12"/>
  <c r="R160" i="12"/>
  <c r="N160" i="12"/>
  <c r="Q160" i="12"/>
  <c r="T160" i="12" s="1"/>
  <c r="L194" i="12"/>
  <c r="K194" i="12"/>
  <c r="Q194" i="12"/>
  <c r="T194" i="12" s="1"/>
  <c r="N194" i="12"/>
  <c r="M194" i="12"/>
  <c r="P194" i="12" s="1"/>
  <c r="R194" i="12"/>
  <c r="N92" i="12"/>
  <c r="N97" i="12"/>
  <c r="N107" i="12"/>
  <c r="N115" i="12"/>
  <c r="N119" i="12"/>
  <c r="N123" i="12"/>
  <c r="K131" i="12"/>
  <c r="O131" i="12" s="1"/>
  <c r="R131" i="12"/>
  <c r="S131" i="12" s="1"/>
  <c r="Q131" i="12"/>
  <c r="T131" i="12" s="1"/>
  <c r="M140" i="12"/>
  <c r="P140" i="12" s="1"/>
  <c r="P157" i="12"/>
  <c r="M160" i="12"/>
  <c r="P160" i="12" s="1"/>
  <c r="N163" i="12"/>
  <c r="R163" i="12"/>
  <c r="S163" i="12" s="1"/>
  <c r="Q163" i="12"/>
  <c r="M163" i="12"/>
  <c r="P163" i="12" s="1"/>
  <c r="L163" i="12"/>
  <c r="K163" i="12"/>
  <c r="Q195" i="12"/>
  <c r="N195" i="12"/>
  <c r="M195" i="12"/>
  <c r="L195" i="12"/>
  <c r="K195" i="12"/>
  <c r="R195" i="12"/>
  <c r="S195" i="12" s="1"/>
  <c r="Q107" i="12"/>
  <c r="T107" i="12" s="1"/>
  <c r="Q108" i="12"/>
  <c r="T108" i="12" s="1"/>
  <c r="K113" i="12"/>
  <c r="O113" i="12" s="1"/>
  <c r="R113" i="12"/>
  <c r="S113" i="12" s="1"/>
  <c r="Q115" i="12"/>
  <c r="T115" i="12" s="1"/>
  <c r="K117" i="12"/>
  <c r="O117" i="12" s="1"/>
  <c r="R117" i="12"/>
  <c r="S117" i="12" s="1"/>
  <c r="Q119" i="12"/>
  <c r="T119" i="12" s="1"/>
  <c r="K121" i="12"/>
  <c r="O121" i="12" s="1"/>
  <c r="R121" i="12"/>
  <c r="S121" i="12" s="1"/>
  <c r="Q123" i="12"/>
  <c r="T123" i="12" s="1"/>
  <c r="K125" i="12"/>
  <c r="O125" i="12" s="1"/>
  <c r="R125" i="12"/>
  <c r="S125" i="12" s="1"/>
  <c r="L131" i="12"/>
  <c r="P131" i="12" s="1"/>
  <c r="N143" i="12"/>
  <c r="R143" i="12"/>
  <c r="Q143" i="12"/>
  <c r="T143" i="12" s="1"/>
  <c r="M143" i="12"/>
  <c r="P143" i="12" s="1"/>
  <c r="L143" i="12"/>
  <c r="K143" i="12"/>
  <c r="O143" i="12" s="1"/>
  <c r="L152" i="12"/>
  <c r="K152" i="12"/>
  <c r="O152" i="12" s="1"/>
  <c r="R152" i="12"/>
  <c r="S152" i="12" s="1"/>
  <c r="N152" i="12"/>
  <c r="Q152" i="12"/>
  <c r="T152" i="12" s="1"/>
  <c r="M186" i="12"/>
  <c r="P186" i="12" s="1"/>
  <c r="L186" i="12"/>
  <c r="K186" i="12"/>
  <c r="O186" i="12" s="1"/>
  <c r="R186" i="12"/>
  <c r="Q186" i="12"/>
  <c r="T186" i="12" s="1"/>
  <c r="N186" i="12"/>
  <c r="M190" i="12"/>
  <c r="P190" i="12" s="1"/>
  <c r="L190" i="12"/>
  <c r="K190" i="12"/>
  <c r="R190" i="12"/>
  <c r="S190" i="12" s="1"/>
  <c r="Q190" i="12"/>
  <c r="N190" i="12"/>
  <c r="L196" i="12"/>
  <c r="K196" i="12"/>
  <c r="N196" i="12"/>
  <c r="M196" i="12"/>
  <c r="R196" i="12"/>
  <c r="S196" i="12" s="1"/>
  <c r="S208" i="12"/>
  <c r="N128" i="12"/>
  <c r="M128" i="12"/>
  <c r="P128" i="12" s="1"/>
  <c r="L128" i="12"/>
  <c r="K128" i="12"/>
  <c r="K133" i="12"/>
  <c r="O133" i="12" s="1"/>
  <c r="R133" i="12"/>
  <c r="Q133" i="12"/>
  <c r="T133" i="12" s="1"/>
  <c r="P152" i="12"/>
  <c r="N155" i="12"/>
  <c r="R155" i="12"/>
  <c r="Q155" i="12"/>
  <c r="T155" i="12" s="1"/>
  <c r="M155" i="12"/>
  <c r="L155" i="12"/>
  <c r="K155" i="12"/>
  <c r="O155" i="12" s="1"/>
  <c r="L164" i="12"/>
  <c r="P164" i="12" s="1"/>
  <c r="K164" i="12"/>
  <c r="O164" i="12" s="1"/>
  <c r="R164" i="12"/>
  <c r="S164" i="12" s="1"/>
  <c r="N164" i="12"/>
  <c r="Q164" i="12"/>
  <c r="T164" i="12" s="1"/>
  <c r="R92" i="12"/>
  <c r="S92" i="12" s="1"/>
  <c r="N113" i="12"/>
  <c r="N117" i="12"/>
  <c r="N121" i="12"/>
  <c r="N125" i="12"/>
  <c r="K127" i="12"/>
  <c r="O127" i="12" s="1"/>
  <c r="R127" i="12"/>
  <c r="S127" i="12" s="1"/>
  <c r="Q127" i="12"/>
  <c r="T127" i="12" s="1"/>
  <c r="Q128" i="12"/>
  <c r="T128" i="12" s="1"/>
  <c r="M133" i="12"/>
  <c r="P133" i="12" s="1"/>
  <c r="P141" i="12"/>
  <c r="N147" i="12"/>
  <c r="R147" i="12"/>
  <c r="S147" i="12" s="1"/>
  <c r="Q147" i="12"/>
  <c r="T147" i="12" s="1"/>
  <c r="M147" i="12"/>
  <c r="P147" i="12" s="1"/>
  <c r="L147" i="12"/>
  <c r="K147" i="12"/>
  <c r="O147" i="12" s="1"/>
  <c r="L156" i="12"/>
  <c r="P156" i="12" s="1"/>
  <c r="K156" i="12"/>
  <c r="O156" i="12" s="1"/>
  <c r="R156" i="12"/>
  <c r="S156" i="12" s="1"/>
  <c r="N156" i="12"/>
  <c r="Q156" i="12"/>
  <c r="T156" i="12" s="1"/>
  <c r="L173" i="12"/>
  <c r="P173" i="12" s="1"/>
  <c r="K173" i="12"/>
  <c r="R173" i="12"/>
  <c r="S173" i="12" s="1"/>
  <c r="Q173" i="12"/>
  <c r="N173" i="12"/>
  <c r="N172" i="12"/>
  <c r="M172" i="12"/>
  <c r="P172" i="12" s="1"/>
  <c r="R172" i="12"/>
  <c r="S274" i="12"/>
  <c r="K172" i="12"/>
  <c r="S191" i="12"/>
  <c r="M197" i="12"/>
  <c r="P197" i="12" s="1"/>
  <c r="L197" i="12"/>
  <c r="K197" i="12"/>
  <c r="N197" i="12"/>
  <c r="Q203" i="12"/>
  <c r="T203" i="12" s="1"/>
  <c r="M203" i="12"/>
  <c r="P203" i="12" s="1"/>
  <c r="R203" i="12"/>
  <c r="S203" i="12" s="1"/>
  <c r="N203" i="12"/>
  <c r="L203" i="12"/>
  <c r="K203" i="12"/>
  <c r="O274" i="12"/>
  <c r="L172" i="12"/>
  <c r="Q179" i="12"/>
  <c r="T179" i="12" s="1"/>
  <c r="N179" i="12"/>
  <c r="M179" i="12"/>
  <c r="R179" i="12"/>
  <c r="Q187" i="12"/>
  <c r="T187" i="12" s="1"/>
  <c r="N187" i="12"/>
  <c r="M187" i="12"/>
  <c r="O187" i="12" s="1"/>
  <c r="R187" i="12"/>
  <c r="Q189" i="12"/>
  <c r="T189" i="12" s="1"/>
  <c r="N189" i="12"/>
  <c r="M189" i="12"/>
  <c r="R189" i="12"/>
  <c r="L192" i="12"/>
  <c r="P192" i="12" s="1"/>
  <c r="K192" i="12"/>
  <c r="R192" i="12"/>
  <c r="S192" i="12" s="1"/>
  <c r="Q192" i="12"/>
  <c r="Q197" i="12"/>
  <c r="T197" i="12" s="1"/>
  <c r="Q211" i="12"/>
  <c r="T211" i="12" s="1"/>
  <c r="M211" i="12"/>
  <c r="R211" i="12"/>
  <c r="S211" i="12" s="1"/>
  <c r="N211" i="12"/>
  <c r="L211" i="12"/>
  <c r="K211" i="12"/>
  <c r="L142" i="12"/>
  <c r="K142" i="12"/>
  <c r="R142" i="12"/>
  <c r="N142" i="12"/>
  <c r="L146" i="12"/>
  <c r="K146" i="12"/>
  <c r="O146" i="12" s="1"/>
  <c r="R146" i="12"/>
  <c r="N146" i="12"/>
  <c r="L150" i="12"/>
  <c r="K150" i="12"/>
  <c r="R150" i="12"/>
  <c r="N150" i="12"/>
  <c r="L154" i="12"/>
  <c r="K154" i="12"/>
  <c r="O154" i="12" s="1"/>
  <c r="R154" i="12"/>
  <c r="N154" i="12"/>
  <c r="L158" i="12"/>
  <c r="K158" i="12"/>
  <c r="R158" i="12"/>
  <c r="N158" i="12"/>
  <c r="L162" i="12"/>
  <c r="K162" i="12"/>
  <c r="O162" i="12" s="1"/>
  <c r="R162" i="12"/>
  <c r="N162" i="12"/>
  <c r="L166" i="12"/>
  <c r="K166" i="12"/>
  <c r="R166" i="12"/>
  <c r="N166" i="12"/>
  <c r="Q172" i="12"/>
  <c r="T172" i="12" s="1"/>
  <c r="O179" i="12"/>
  <c r="O189" i="12"/>
  <c r="R197" i="12"/>
  <c r="S197" i="12" s="1"/>
  <c r="M204" i="12"/>
  <c r="L204" i="12"/>
  <c r="K204" i="12"/>
  <c r="Q204" i="12"/>
  <c r="T204" i="12" s="1"/>
  <c r="R204" i="12"/>
  <c r="N204" i="12"/>
  <c r="Q227" i="12"/>
  <c r="T227" i="12" s="1"/>
  <c r="M227" i="12"/>
  <c r="R227" i="12"/>
  <c r="S227" i="12" s="1"/>
  <c r="N227" i="12"/>
  <c r="L227" i="12"/>
  <c r="K227" i="12"/>
  <c r="N141" i="12"/>
  <c r="R141" i="12"/>
  <c r="S141" i="12" s="1"/>
  <c r="M142" i="12"/>
  <c r="P142" i="12" s="1"/>
  <c r="N145" i="12"/>
  <c r="R145" i="12"/>
  <c r="S145" i="12" s="1"/>
  <c r="M146" i="12"/>
  <c r="P146" i="12" s="1"/>
  <c r="N149" i="12"/>
  <c r="R149" i="12"/>
  <c r="S149" i="12" s="1"/>
  <c r="M150" i="12"/>
  <c r="P150" i="12" s="1"/>
  <c r="N153" i="12"/>
  <c r="R153" i="12"/>
  <c r="S153" i="12" s="1"/>
  <c r="M154" i="12"/>
  <c r="P154" i="12" s="1"/>
  <c r="N157" i="12"/>
  <c r="R157" i="12"/>
  <c r="S157" i="12" s="1"/>
  <c r="M158" i="12"/>
  <c r="P158" i="12" s="1"/>
  <c r="N161" i="12"/>
  <c r="R161" i="12"/>
  <c r="S161" i="12" s="1"/>
  <c r="M162" i="12"/>
  <c r="P162" i="12" s="1"/>
  <c r="N165" i="12"/>
  <c r="R165" i="12"/>
  <c r="S165" i="12" s="1"/>
  <c r="M166" i="12"/>
  <c r="P166" i="12" s="1"/>
  <c r="L179" i="12"/>
  <c r="L187" i="12"/>
  <c r="L189" i="12"/>
  <c r="N192" i="12"/>
  <c r="M212" i="12"/>
  <c r="L212" i="12"/>
  <c r="K212" i="12"/>
  <c r="O212" i="12" s="1"/>
  <c r="Q212" i="12"/>
  <c r="T212" i="12" s="1"/>
  <c r="R212" i="12"/>
  <c r="N212" i="12"/>
  <c r="K141" i="12"/>
  <c r="O141" i="12" s="1"/>
  <c r="K145" i="12"/>
  <c r="K149" i="12"/>
  <c r="O149" i="12" s="1"/>
  <c r="K153" i="12"/>
  <c r="O153" i="12" s="1"/>
  <c r="K157" i="12"/>
  <c r="O157" i="12" s="1"/>
  <c r="K161" i="12"/>
  <c r="O161" i="12" s="1"/>
  <c r="K165" i="12"/>
  <c r="O165" i="12" s="1"/>
  <c r="R193" i="12"/>
  <c r="Q193" i="12"/>
  <c r="T193" i="12" s="1"/>
  <c r="N193" i="12"/>
  <c r="M193" i="12"/>
  <c r="P193" i="12" s="1"/>
  <c r="M228" i="12"/>
  <c r="L228" i="12"/>
  <c r="K228" i="12"/>
  <c r="Q228" i="12"/>
  <c r="T228" i="12" s="1"/>
  <c r="R228" i="12"/>
  <c r="N228" i="12"/>
  <c r="S202" i="12"/>
  <c r="Q205" i="12"/>
  <c r="T205" i="12" s="1"/>
  <c r="M205" i="12"/>
  <c r="P205" i="12" s="1"/>
  <c r="M206" i="12"/>
  <c r="P206" i="12" s="1"/>
  <c r="L206" i="12"/>
  <c r="K206" i="12"/>
  <c r="O206" i="12" s="1"/>
  <c r="Q206" i="12"/>
  <c r="T206" i="12" s="1"/>
  <c r="S210" i="12"/>
  <c r="Q217" i="12"/>
  <c r="T217" i="12" s="1"/>
  <c r="M217" i="12"/>
  <c r="P217" i="12" s="1"/>
  <c r="M218" i="12"/>
  <c r="L218" i="12"/>
  <c r="K218" i="12"/>
  <c r="Q218" i="12"/>
  <c r="T218" i="12" s="1"/>
  <c r="Q229" i="12"/>
  <c r="T229" i="12" s="1"/>
  <c r="M229" i="12"/>
  <c r="P229" i="12" s="1"/>
  <c r="M235" i="12"/>
  <c r="P235" i="12" s="1"/>
  <c r="L235" i="12"/>
  <c r="K235" i="12"/>
  <c r="Q235" i="12"/>
  <c r="T235" i="12" s="1"/>
  <c r="O278" i="12"/>
  <c r="S198" i="12"/>
  <c r="Q201" i="12"/>
  <c r="T201" i="12" s="1"/>
  <c r="M201" i="12"/>
  <c r="M202" i="12"/>
  <c r="L202" i="12"/>
  <c r="K202" i="12"/>
  <c r="Q202" i="12"/>
  <c r="T202" i="12" s="1"/>
  <c r="R205" i="12"/>
  <c r="S205" i="12" s="1"/>
  <c r="R206" i="12"/>
  <c r="S206" i="12" s="1"/>
  <c r="Q209" i="12"/>
  <c r="T209" i="12" s="1"/>
  <c r="M209" i="12"/>
  <c r="M210" i="12"/>
  <c r="L210" i="12"/>
  <c r="K210" i="12"/>
  <c r="Q210" i="12"/>
  <c r="T210" i="12" s="1"/>
  <c r="R217" i="12"/>
  <c r="R218" i="12"/>
  <c r="S218" i="12" s="1"/>
  <c r="Q225" i="12"/>
  <c r="T225" i="12" s="1"/>
  <c r="M225" i="12"/>
  <c r="M226" i="12"/>
  <c r="S226" i="12" s="1"/>
  <c r="L226" i="12"/>
  <c r="K226" i="12"/>
  <c r="Q226" i="12"/>
  <c r="T226" i="12" s="1"/>
  <c r="R229" i="12"/>
  <c r="R235" i="12"/>
  <c r="K201" i="12"/>
  <c r="O201" i="12" s="1"/>
  <c r="N202" i="12"/>
  <c r="K209" i="12"/>
  <c r="N210" i="12"/>
  <c r="K225" i="12"/>
  <c r="O225" i="12" s="1"/>
  <c r="N226" i="12"/>
  <c r="L198" i="12"/>
  <c r="P198" i="12" s="1"/>
  <c r="K198" i="12"/>
  <c r="O198" i="12" s="1"/>
  <c r="Q199" i="12"/>
  <c r="T199" i="12" s="1"/>
  <c r="M199" i="12"/>
  <c r="P199" i="12" s="1"/>
  <c r="M200" i="12"/>
  <c r="P200" i="12" s="1"/>
  <c r="L200" i="12"/>
  <c r="K200" i="12"/>
  <c r="Q200" i="12"/>
  <c r="T200" i="12" s="1"/>
  <c r="L201" i="12"/>
  <c r="Q207" i="12"/>
  <c r="T207" i="12" s="1"/>
  <c r="M207" i="12"/>
  <c r="P207" i="12" s="1"/>
  <c r="M208" i="12"/>
  <c r="L208" i="12"/>
  <c r="K208" i="12"/>
  <c r="Q208" i="12"/>
  <c r="T208" i="12" s="1"/>
  <c r="L209" i="12"/>
  <c r="Q219" i="12"/>
  <c r="T219" i="12" s="1"/>
  <c r="M219" i="12"/>
  <c r="P219" i="12" s="1"/>
  <c r="M220" i="12"/>
  <c r="P220" i="12" s="1"/>
  <c r="L220" i="12"/>
  <c r="K220" i="12"/>
  <c r="O220" i="12" s="1"/>
  <c r="Q220" i="12"/>
  <c r="T220" i="12" s="1"/>
  <c r="L225" i="12"/>
  <c r="Q236" i="12"/>
  <c r="T236" i="12" s="1"/>
  <c r="M236" i="12"/>
  <c r="P236" i="12" s="1"/>
  <c r="M242" i="12"/>
  <c r="S242" i="12" s="1"/>
  <c r="L242" i="12"/>
  <c r="K242" i="12"/>
  <c r="Q242" i="12"/>
  <c r="T242" i="12" s="1"/>
  <c r="S280" i="12"/>
  <c r="O191" i="12"/>
  <c r="O199" i="12"/>
  <c r="O219" i="12"/>
  <c r="O250" i="12"/>
  <c r="M248" i="12"/>
  <c r="Q249" i="12"/>
  <c r="T249" i="12" s="1"/>
  <c r="M250" i="12"/>
  <c r="Q251" i="12"/>
  <c r="T251" i="12" s="1"/>
  <c r="M252" i="12"/>
  <c r="Q253" i="12"/>
  <c r="T253" i="12" s="1"/>
  <c r="M259" i="12"/>
  <c r="P259" i="12" s="1"/>
  <c r="Q260" i="12"/>
  <c r="T260" i="12" s="1"/>
  <c r="M261" i="12"/>
  <c r="O261" i="12" s="1"/>
  <c r="Q262" i="12"/>
  <c r="T262" i="12" s="1"/>
  <c r="M263" i="12"/>
  <c r="P263" i="12" s="1"/>
  <c r="Q269" i="12"/>
  <c r="M270" i="12"/>
  <c r="P270" i="12" s="1"/>
  <c r="Q271" i="12"/>
  <c r="T271" i="12" s="1"/>
  <c r="M272" i="12"/>
  <c r="O272" i="12" s="1"/>
  <c r="Q273" i="12"/>
  <c r="T273" i="12" s="1"/>
  <c r="M274" i="12"/>
  <c r="P274" i="12" s="1"/>
  <c r="Q275" i="12"/>
  <c r="T275" i="12" s="1"/>
  <c r="M276" i="12"/>
  <c r="Q277" i="12"/>
  <c r="M278" i="12"/>
  <c r="Q279" i="12"/>
  <c r="T279" i="12" s="1"/>
  <c r="N248" i="12"/>
  <c r="R249" i="12"/>
  <c r="N250" i="12"/>
  <c r="R251" i="12"/>
  <c r="S251" i="12" s="1"/>
  <c r="N252" i="12"/>
  <c r="R253" i="12"/>
  <c r="R260" i="12"/>
  <c r="R262" i="12"/>
  <c r="R269" i="12"/>
  <c r="S269" i="12" s="1"/>
  <c r="R271" i="12"/>
  <c r="R273" i="12"/>
  <c r="R275" i="12"/>
  <c r="S275" i="12" s="1"/>
  <c r="R277" i="12"/>
  <c r="S277" i="12" s="1"/>
  <c r="R279" i="12"/>
  <c r="K249" i="12"/>
  <c r="O249" i="12" s="1"/>
  <c r="K251" i="12"/>
  <c r="K253" i="12"/>
  <c r="O253" i="12" s="1"/>
  <c r="K260" i="12"/>
  <c r="K262" i="12"/>
  <c r="O262" i="12" s="1"/>
  <c r="K269" i="12"/>
  <c r="K271" i="12"/>
  <c r="O271" i="12" s="1"/>
  <c r="K273" i="12"/>
  <c r="K275" i="12"/>
  <c r="K277" i="12"/>
  <c r="K279" i="12"/>
  <c r="O279" i="12" s="1"/>
  <c r="L249" i="12"/>
  <c r="L251" i="12"/>
  <c r="L253" i="12"/>
  <c r="L260" i="12"/>
  <c r="L262" i="12"/>
  <c r="L269" i="12"/>
  <c r="L271" i="12"/>
  <c r="L273" i="12"/>
  <c r="L275" i="12"/>
  <c r="L277" i="12"/>
  <c r="L279" i="12"/>
  <c r="Q248" i="12"/>
  <c r="T248" i="12" s="1"/>
  <c r="M249" i="12"/>
  <c r="P249" i="12" s="1"/>
  <c r="Q250" i="12"/>
  <c r="T250" i="12" s="1"/>
  <c r="M251" i="12"/>
  <c r="Q252" i="12"/>
  <c r="T252" i="12" s="1"/>
  <c r="M253" i="12"/>
  <c r="Q259" i="12"/>
  <c r="T259" i="12" s="1"/>
  <c r="M260" i="12"/>
  <c r="P260" i="12" s="1"/>
  <c r="Q261" i="12"/>
  <c r="T261" i="12" s="1"/>
  <c r="M262" i="12"/>
  <c r="P262" i="12" s="1"/>
  <c r="Q263" i="12"/>
  <c r="T263" i="12" s="1"/>
  <c r="M269" i="12"/>
  <c r="P269" i="12" s="1"/>
  <c r="Q270" i="12"/>
  <c r="M271" i="12"/>
  <c r="P271" i="12" s="1"/>
  <c r="Q272" i="12"/>
  <c r="T272" i="12" s="1"/>
  <c r="M273" i="12"/>
  <c r="Q274" i="12"/>
  <c r="T274" i="12" s="1"/>
  <c r="M275" i="12"/>
  <c r="P275" i="12" s="1"/>
  <c r="Q276" i="12"/>
  <c r="M277" i="12"/>
  <c r="P277" i="12" s="1"/>
  <c r="Q278" i="12"/>
  <c r="T278" i="12" s="1"/>
  <c r="M279" i="12"/>
  <c r="S20" i="11"/>
  <c r="N58" i="11"/>
  <c r="M58" i="11"/>
  <c r="P58" i="11" s="1"/>
  <c r="L58" i="11"/>
  <c r="K58" i="11"/>
  <c r="O58" i="11" s="1"/>
  <c r="R58" i="11"/>
  <c r="S58" i="11" s="1"/>
  <c r="Q58" i="11"/>
  <c r="T58" i="11" s="1"/>
  <c r="O49" i="11"/>
  <c r="K86" i="11"/>
  <c r="N86" i="11"/>
  <c r="M86" i="11"/>
  <c r="P86" i="11" s="1"/>
  <c r="Q86" i="11"/>
  <c r="T86" i="11" s="1"/>
  <c r="L86" i="11"/>
  <c r="R86" i="11"/>
  <c r="K88" i="11"/>
  <c r="O88" i="11" s="1"/>
  <c r="N88" i="11"/>
  <c r="M88" i="11"/>
  <c r="P88" i="11" s="1"/>
  <c r="L88" i="11"/>
  <c r="R88" i="11"/>
  <c r="S88" i="11" s="1"/>
  <c r="Q88" i="11"/>
  <c r="T88" i="11" s="1"/>
  <c r="K84" i="11"/>
  <c r="O84" i="11" s="1"/>
  <c r="N84" i="11"/>
  <c r="M84" i="11"/>
  <c r="R84" i="11"/>
  <c r="Q84" i="11"/>
  <c r="T84" i="11" s="1"/>
  <c r="L84" i="11"/>
  <c r="N74" i="11"/>
  <c r="M74" i="11"/>
  <c r="P74" i="11" s="1"/>
  <c r="L74" i="11"/>
  <c r="K74" i="11"/>
  <c r="R74" i="11"/>
  <c r="Q74" i="11"/>
  <c r="T74" i="11" s="1"/>
  <c r="K76" i="11"/>
  <c r="O76" i="11" s="1"/>
  <c r="N76" i="11"/>
  <c r="M76" i="11"/>
  <c r="R76" i="11"/>
  <c r="S76" i="11" s="1"/>
  <c r="Q76" i="11"/>
  <c r="T76" i="11" s="1"/>
  <c r="L76" i="11"/>
  <c r="K80" i="11"/>
  <c r="N80" i="11"/>
  <c r="M80" i="11"/>
  <c r="P80" i="11" s="1"/>
  <c r="R80" i="11"/>
  <c r="Q80" i="11"/>
  <c r="T80" i="11" s="1"/>
  <c r="L80" i="11"/>
  <c r="M56" i="11"/>
  <c r="R56" i="11"/>
  <c r="Q56" i="11"/>
  <c r="T56" i="11" s="1"/>
  <c r="N56" i="11"/>
  <c r="L56" i="11"/>
  <c r="K56" i="11"/>
  <c r="N64" i="11"/>
  <c r="M64" i="11"/>
  <c r="P64" i="11" s="1"/>
  <c r="R64" i="11"/>
  <c r="S64" i="11" s="1"/>
  <c r="Q64" i="11"/>
  <c r="T64" i="11" s="1"/>
  <c r="L64" i="11"/>
  <c r="K64" i="11"/>
  <c r="O64" i="11" s="1"/>
  <c r="O16" i="11"/>
  <c r="M54" i="11"/>
  <c r="Q54" i="11"/>
  <c r="N54" i="11"/>
  <c r="L54" i="11"/>
  <c r="K54" i="11"/>
  <c r="R54" i="11"/>
  <c r="S54" i="11" s="1"/>
  <c r="N62" i="11"/>
  <c r="M62" i="11"/>
  <c r="P62" i="11" s="1"/>
  <c r="L62" i="11"/>
  <c r="K62" i="11"/>
  <c r="O62" i="11" s="1"/>
  <c r="R62" i="11"/>
  <c r="S62" i="11" s="1"/>
  <c r="Q62" i="11"/>
  <c r="T62" i="11" s="1"/>
  <c r="K100" i="11"/>
  <c r="N100" i="11"/>
  <c r="M100" i="11"/>
  <c r="P100" i="11" s="1"/>
  <c r="R100" i="11"/>
  <c r="Q100" i="11"/>
  <c r="T100" i="11" s="1"/>
  <c r="L100" i="11"/>
  <c r="N60" i="11"/>
  <c r="M60" i="11"/>
  <c r="R60" i="11"/>
  <c r="S60" i="11" s="1"/>
  <c r="Q60" i="11"/>
  <c r="T60" i="11" s="1"/>
  <c r="L60" i="11"/>
  <c r="K60" i="11"/>
  <c r="O60" i="11" s="1"/>
  <c r="K92" i="11"/>
  <c r="O92" i="11" s="1"/>
  <c r="N92" i="11"/>
  <c r="M92" i="11"/>
  <c r="P92" i="11" s="1"/>
  <c r="L92" i="11"/>
  <c r="R92" i="11"/>
  <c r="S92" i="11" s="1"/>
  <c r="Q92" i="11"/>
  <c r="T92" i="11" s="1"/>
  <c r="K96" i="11"/>
  <c r="N96" i="11"/>
  <c r="M96" i="11"/>
  <c r="R96" i="11"/>
  <c r="Q96" i="11"/>
  <c r="T96" i="11" s="1"/>
  <c r="L96" i="11"/>
  <c r="R12" i="11"/>
  <c r="S12" i="11" s="1"/>
  <c r="R14" i="11"/>
  <c r="N17" i="11"/>
  <c r="R22" i="11"/>
  <c r="K18" i="11"/>
  <c r="K20" i="11"/>
  <c r="L16" i="11"/>
  <c r="L20" i="11"/>
  <c r="L28" i="11"/>
  <c r="L30" i="11"/>
  <c r="L49" i="11"/>
  <c r="L51" i="11"/>
  <c r="L53" i="11"/>
  <c r="M12" i="11"/>
  <c r="P12" i="11" s="1"/>
  <c r="Q13" i="11"/>
  <c r="T13" i="11" s="1"/>
  <c r="M14" i="11"/>
  <c r="P14" i="11" s="1"/>
  <c r="Q15" i="11"/>
  <c r="T15" i="11" s="1"/>
  <c r="M16" i="11"/>
  <c r="P16" i="11" s="1"/>
  <c r="Q17" i="11"/>
  <c r="T17" i="11" s="1"/>
  <c r="M18" i="11"/>
  <c r="P18" i="11" s="1"/>
  <c r="Q19" i="11"/>
  <c r="T19" i="11" s="1"/>
  <c r="M20" i="11"/>
  <c r="Q21" i="11"/>
  <c r="T21" i="11" s="1"/>
  <c r="M22" i="11"/>
  <c r="P22" i="11" s="1"/>
  <c r="Q23" i="11"/>
  <c r="T23" i="11" s="1"/>
  <c r="M24" i="11"/>
  <c r="P24" i="11" s="1"/>
  <c r="Q25" i="11"/>
  <c r="T25" i="11" s="1"/>
  <c r="M26" i="11"/>
  <c r="P26" i="11" s="1"/>
  <c r="Q27" i="11"/>
  <c r="M28" i="11"/>
  <c r="O28" i="11" s="1"/>
  <c r="Q29" i="11"/>
  <c r="T29" i="11" s="1"/>
  <c r="M30" i="11"/>
  <c r="P30" i="11" s="1"/>
  <c r="Q31" i="11"/>
  <c r="T31" i="11" s="1"/>
  <c r="M32" i="11"/>
  <c r="P32" i="11" s="1"/>
  <c r="Q33" i="11"/>
  <c r="T33" i="11" s="1"/>
  <c r="M34" i="11"/>
  <c r="P34" i="11" s="1"/>
  <c r="Q48" i="11"/>
  <c r="T48" i="11" s="1"/>
  <c r="M49" i="11"/>
  <c r="P49" i="11" s="1"/>
  <c r="Q50" i="11"/>
  <c r="T50" i="11" s="1"/>
  <c r="M51" i="11"/>
  <c r="P51" i="11" s="1"/>
  <c r="Q52" i="11"/>
  <c r="T52" i="11" s="1"/>
  <c r="M53" i="11"/>
  <c r="R57" i="11"/>
  <c r="L78" i="11"/>
  <c r="O79" i="11"/>
  <c r="L94" i="11"/>
  <c r="O95" i="11"/>
  <c r="K104" i="11"/>
  <c r="O116" i="11"/>
  <c r="T116" i="11"/>
  <c r="S120" i="11"/>
  <c r="P120" i="11"/>
  <c r="S130" i="11"/>
  <c r="P130" i="11"/>
  <c r="K164" i="11"/>
  <c r="L164" i="11"/>
  <c r="M164" i="11"/>
  <c r="R164" i="11"/>
  <c r="Q164" i="11"/>
  <c r="T164" i="11" s="1"/>
  <c r="N164" i="11"/>
  <c r="L167" i="11"/>
  <c r="K167" i="11"/>
  <c r="O167" i="11" s="1"/>
  <c r="R167" i="11"/>
  <c r="Q167" i="11"/>
  <c r="T167" i="11" s="1"/>
  <c r="N167" i="11"/>
  <c r="M167" i="11"/>
  <c r="R13" i="11"/>
  <c r="R23" i="11"/>
  <c r="R27" i="11"/>
  <c r="S27" i="11" s="1"/>
  <c r="R29" i="11"/>
  <c r="R31" i="11"/>
  <c r="R33" i="11"/>
  <c r="S33" i="11" s="1"/>
  <c r="R48" i="11"/>
  <c r="R50" i="11"/>
  <c r="R52" i="11"/>
  <c r="K82" i="11"/>
  <c r="N82" i="11"/>
  <c r="M82" i="11"/>
  <c r="P82" i="11" s="1"/>
  <c r="K98" i="11"/>
  <c r="N98" i="11"/>
  <c r="M98" i="11"/>
  <c r="K102" i="11"/>
  <c r="N102" i="11"/>
  <c r="M102" i="11"/>
  <c r="P102" i="11" s="1"/>
  <c r="M104" i="11"/>
  <c r="P104" i="11" s="1"/>
  <c r="S113" i="11"/>
  <c r="P119" i="11"/>
  <c r="S119" i="11"/>
  <c r="L144" i="11"/>
  <c r="R144" i="11"/>
  <c r="Q144" i="11"/>
  <c r="T144" i="11" s="1"/>
  <c r="N144" i="11"/>
  <c r="M144" i="11"/>
  <c r="P144" i="11" s="1"/>
  <c r="K144" i="11"/>
  <c r="K168" i="11"/>
  <c r="O168" i="11" s="1"/>
  <c r="L168" i="11"/>
  <c r="M168" i="11"/>
  <c r="R168" i="11"/>
  <c r="Q168" i="11"/>
  <c r="T168" i="11" s="1"/>
  <c r="N168" i="11"/>
  <c r="L171" i="11"/>
  <c r="K171" i="11"/>
  <c r="R171" i="11"/>
  <c r="S171" i="11" s="1"/>
  <c r="Q171" i="11"/>
  <c r="T171" i="11" s="1"/>
  <c r="N171" i="11"/>
  <c r="M171" i="11"/>
  <c r="R19" i="11"/>
  <c r="K17" i="11"/>
  <c r="O17" i="11" s="1"/>
  <c r="K21" i="11"/>
  <c r="O21" i="11" s="1"/>
  <c r="K25" i="11"/>
  <c r="K27" i="11"/>
  <c r="K31" i="11"/>
  <c r="K33" i="11"/>
  <c r="K48" i="11"/>
  <c r="K50" i="11"/>
  <c r="O50" i="11" s="1"/>
  <c r="K52" i="11"/>
  <c r="K57" i="11"/>
  <c r="L82" i="11"/>
  <c r="L98" i="11"/>
  <c r="L102" i="11"/>
  <c r="S111" i="11"/>
  <c r="T114" i="11"/>
  <c r="O114" i="11"/>
  <c r="T115" i="11"/>
  <c r="O115" i="11"/>
  <c r="O124" i="11"/>
  <c r="T124" i="11"/>
  <c r="P129" i="11"/>
  <c r="S129" i="11"/>
  <c r="O132" i="11"/>
  <c r="T132" i="11"/>
  <c r="K172" i="11"/>
  <c r="L172" i="11"/>
  <c r="M172" i="11"/>
  <c r="P172" i="11" s="1"/>
  <c r="R172" i="11"/>
  <c r="Q172" i="11"/>
  <c r="T172" i="11" s="1"/>
  <c r="N172" i="11"/>
  <c r="L175" i="11"/>
  <c r="K175" i="11"/>
  <c r="R175" i="11"/>
  <c r="Q175" i="11"/>
  <c r="T175" i="11" s="1"/>
  <c r="N175" i="11"/>
  <c r="M175" i="11"/>
  <c r="R15" i="11"/>
  <c r="R21" i="11"/>
  <c r="S21" i="11" s="1"/>
  <c r="K15" i="11"/>
  <c r="O15" i="11" s="1"/>
  <c r="K29" i="11"/>
  <c r="L15" i="11"/>
  <c r="L17" i="11"/>
  <c r="P17" i="11" s="1"/>
  <c r="L21" i="11"/>
  <c r="L25" i="11"/>
  <c r="L31" i="11"/>
  <c r="L33" i="11"/>
  <c r="L50" i="11"/>
  <c r="L57" i="11"/>
  <c r="O63" i="11"/>
  <c r="O85" i="11"/>
  <c r="T113" i="11"/>
  <c r="O113" i="11"/>
  <c r="L149" i="11"/>
  <c r="M149" i="11"/>
  <c r="P149" i="11" s="1"/>
  <c r="K149" i="11"/>
  <c r="R149" i="11"/>
  <c r="Q149" i="11"/>
  <c r="T149" i="11" s="1"/>
  <c r="N149" i="11"/>
  <c r="K176" i="11"/>
  <c r="L176" i="11"/>
  <c r="M176" i="11"/>
  <c r="P176" i="11" s="1"/>
  <c r="R176" i="11"/>
  <c r="Q176" i="11"/>
  <c r="T176" i="11" s="1"/>
  <c r="N176" i="11"/>
  <c r="L185" i="11"/>
  <c r="K185" i="11"/>
  <c r="O185" i="11" s="1"/>
  <c r="R185" i="11"/>
  <c r="Q185" i="11"/>
  <c r="T185" i="11" s="1"/>
  <c r="N185" i="11"/>
  <c r="M185" i="11"/>
  <c r="R17" i="11"/>
  <c r="S17" i="11" s="1"/>
  <c r="R25" i="11"/>
  <c r="S25" i="11" s="1"/>
  <c r="K13" i="11"/>
  <c r="K19" i="11"/>
  <c r="K23" i="11"/>
  <c r="L13" i="11"/>
  <c r="L19" i="11"/>
  <c r="L23" i="11"/>
  <c r="L27" i="11"/>
  <c r="P27" i="11" s="1"/>
  <c r="L29" i="11"/>
  <c r="L48" i="11"/>
  <c r="L52" i="11"/>
  <c r="Q12" i="11"/>
  <c r="M13" i="11"/>
  <c r="P13" i="11" s="1"/>
  <c r="Q14" i="11"/>
  <c r="T14" i="11" s="1"/>
  <c r="M15" i="11"/>
  <c r="P15" i="11" s="1"/>
  <c r="Q16" i="11"/>
  <c r="T16" i="11" s="1"/>
  <c r="Q18" i="11"/>
  <c r="T18" i="11" s="1"/>
  <c r="M19" i="11"/>
  <c r="P19" i="11" s="1"/>
  <c r="Q20" i="11"/>
  <c r="T20" i="11" s="1"/>
  <c r="M21" i="11"/>
  <c r="Q22" i="11"/>
  <c r="T22" i="11" s="1"/>
  <c r="M23" i="11"/>
  <c r="P23" i="11" s="1"/>
  <c r="Q24" i="11"/>
  <c r="T24" i="11" s="1"/>
  <c r="M25" i="11"/>
  <c r="Q26" i="11"/>
  <c r="T26" i="11" s="1"/>
  <c r="Q28" i="11"/>
  <c r="T28" i="11" s="1"/>
  <c r="M29" i="11"/>
  <c r="Q30" i="11"/>
  <c r="T30" i="11" s="1"/>
  <c r="M31" i="11"/>
  <c r="P31" i="11" s="1"/>
  <c r="Q32" i="11"/>
  <c r="T32" i="11" s="1"/>
  <c r="M33" i="11"/>
  <c r="Q34" i="11"/>
  <c r="T34" i="11" s="1"/>
  <c r="M48" i="11"/>
  <c r="P48" i="11" s="1"/>
  <c r="Q49" i="11"/>
  <c r="T49" i="11" s="1"/>
  <c r="M50" i="11"/>
  <c r="Q51" i="11"/>
  <c r="T51" i="11" s="1"/>
  <c r="M52" i="11"/>
  <c r="P52" i="11" s="1"/>
  <c r="R53" i="11"/>
  <c r="S53" i="11" s="1"/>
  <c r="K55" i="11"/>
  <c r="M57" i="11"/>
  <c r="P59" i="11"/>
  <c r="P63" i="11"/>
  <c r="P79" i="11"/>
  <c r="O87" i="11"/>
  <c r="T91" i="11"/>
  <c r="P95" i="11"/>
  <c r="Q102" i="11"/>
  <c r="T102" i="11" s="1"/>
  <c r="R105" i="11"/>
  <c r="N105" i="11"/>
  <c r="K105" i="11"/>
  <c r="O105" i="11" s="1"/>
  <c r="Q105" i="11"/>
  <c r="T105" i="11" s="1"/>
  <c r="M105" i="11"/>
  <c r="P105" i="11" s="1"/>
  <c r="O108" i="11"/>
  <c r="T108" i="11"/>
  <c r="S121" i="11"/>
  <c r="T123" i="11"/>
  <c r="O123" i="11"/>
  <c r="T131" i="11"/>
  <c r="O131" i="11"/>
  <c r="L150" i="11"/>
  <c r="K150" i="11"/>
  <c r="O150" i="11" s="1"/>
  <c r="R150" i="11"/>
  <c r="Q150" i="11"/>
  <c r="T150" i="11" s="1"/>
  <c r="N150" i="11"/>
  <c r="M150" i="11"/>
  <c r="P150" i="11" s="1"/>
  <c r="S173" i="11"/>
  <c r="K186" i="11"/>
  <c r="L186" i="11"/>
  <c r="M186" i="11"/>
  <c r="P186" i="11" s="1"/>
  <c r="R186" i="11"/>
  <c r="Q186" i="11"/>
  <c r="T186" i="11" s="1"/>
  <c r="N186" i="11"/>
  <c r="R16" i="11"/>
  <c r="S16" i="11" s="1"/>
  <c r="R24" i="11"/>
  <c r="S24" i="11" s="1"/>
  <c r="R28" i="11"/>
  <c r="S28" i="11" s="1"/>
  <c r="R30" i="11"/>
  <c r="R32" i="11"/>
  <c r="S32" i="11" s="1"/>
  <c r="R34" i="11"/>
  <c r="S34" i="11" s="1"/>
  <c r="R49" i="11"/>
  <c r="S49" i="11" s="1"/>
  <c r="R51" i="11"/>
  <c r="N57" i="11"/>
  <c r="Q82" i="11"/>
  <c r="K90" i="11"/>
  <c r="N90" i="11"/>
  <c r="M90" i="11"/>
  <c r="P90" i="11" s="1"/>
  <c r="P97" i="11"/>
  <c r="Q98" i="11"/>
  <c r="T98" i="11" s="1"/>
  <c r="R102" i="11"/>
  <c r="P103" i="11"/>
  <c r="S112" i="11"/>
  <c r="P112" i="11"/>
  <c r="T122" i="11"/>
  <c r="O122" i="11"/>
  <c r="S183" i="11"/>
  <c r="R18" i="11"/>
  <c r="S18" i="11" s="1"/>
  <c r="K14" i="11"/>
  <c r="K22" i="11"/>
  <c r="O22" i="11" s="1"/>
  <c r="K24" i="11"/>
  <c r="O24" i="11" s="1"/>
  <c r="K26" i="11"/>
  <c r="O26" i="11" s="1"/>
  <c r="K32" i="11"/>
  <c r="O32" i="11" s="1"/>
  <c r="K34" i="11"/>
  <c r="O34" i="11" s="1"/>
  <c r="K53" i="11"/>
  <c r="O53" i="11" s="1"/>
  <c r="R82" i="11"/>
  <c r="S82" i="11" s="1"/>
  <c r="L90" i="11"/>
  <c r="R98" i="11"/>
  <c r="S98" i="11" s="1"/>
  <c r="T107" i="11"/>
  <c r="O107" i="11"/>
  <c r="T121" i="11"/>
  <c r="O121" i="11"/>
  <c r="L142" i="11"/>
  <c r="K142" i="11"/>
  <c r="O142" i="11" s="1"/>
  <c r="R142" i="11"/>
  <c r="Q142" i="11"/>
  <c r="T142" i="11" s="1"/>
  <c r="N142" i="11"/>
  <c r="M142" i="11"/>
  <c r="K12" i="11"/>
  <c r="O12" i="11" s="1"/>
  <c r="T12" i="11" s="1"/>
  <c r="N55" i="11"/>
  <c r="O77" i="11"/>
  <c r="K78" i="11"/>
  <c r="N78" i="11"/>
  <c r="M78" i="11"/>
  <c r="P78" i="11" s="1"/>
  <c r="O93" i="11"/>
  <c r="K94" i="11"/>
  <c r="N94" i="11"/>
  <c r="M94" i="11"/>
  <c r="P94" i="11" s="1"/>
  <c r="N104" i="11"/>
  <c r="R104" i="11"/>
  <c r="S104" i="11" s="1"/>
  <c r="L104" i="11"/>
  <c r="O111" i="11"/>
  <c r="L147" i="11"/>
  <c r="N147" i="11"/>
  <c r="M147" i="11"/>
  <c r="K147" i="11"/>
  <c r="O147" i="11" s="1"/>
  <c r="R147" i="11"/>
  <c r="S147" i="11" s="1"/>
  <c r="Q147" i="11"/>
  <c r="T147" i="11" s="1"/>
  <c r="L152" i="11"/>
  <c r="K152" i="11"/>
  <c r="R152" i="11"/>
  <c r="Q152" i="11"/>
  <c r="T152" i="11" s="1"/>
  <c r="N152" i="11"/>
  <c r="M152" i="11"/>
  <c r="P152" i="11" s="1"/>
  <c r="S187" i="11"/>
  <c r="Q59" i="11"/>
  <c r="T59" i="11" s="1"/>
  <c r="Q61" i="11"/>
  <c r="T61" i="11" s="1"/>
  <c r="Q63" i="11"/>
  <c r="T63" i="11" s="1"/>
  <c r="Q65" i="11"/>
  <c r="T65" i="11" s="1"/>
  <c r="Q75" i="11"/>
  <c r="T75" i="11" s="1"/>
  <c r="Q77" i="11"/>
  <c r="T77" i="11" s="1"/>
  <c r="Q79" i="11"/>
  <c r="T79" i="11" s="1"/>
  <c r="Q81" i="11"/>
  <c r="T81" i="11" s="1"/>
  <c r="Q83" i="11"/>
  <c r="T83" i="11" s="1"/>
  <c r="Q85" i="11"/>
  <c r="T85" i="11" s="1"/>
  <c r="Q87" i="11"/>
  <c r="T87" i="11" s="1"/>
  <c r="Q89" i="11"/>
  <c r="T89" i="11" s="1"/>
  <c r="Q91" i="11"/>
  <c r="Q93" i="11"/>
  <c r="T93" i="11" s="1"/>
  <c r="Q95" i="11"/>
  <c r="T95" i="11" s="1"/>
  <c r="Q97" i="11"/>
  <c r="T97" i="11" s="1"/>
  <c r="Q99" i="11"/>
  <c r="T99" i="11" s="1"/>
  <c r="Q101" i="11"/>
  <c r="T101" i="11" s="1"/>
  <c r="Q103" i="11"/>
  <c r="T103" i="11" s="1"/>
  <c r="L106" i="11"/>
  <c r="P106" i="11" s="1"/>
  <c r="P128" i="11"/>
  <c r="P136" i="11"/>
  <c r="K143" i="11"/>
  <c r="O143" i="11" s="1"/>
  <c r="R146" i="11"/>
  <c r="S146" i="11" s="1"/>
  <c r="K151" i="11"/>
  <c r="O151" i="11" s="1"/>
  <c r="Q217" i="11"/>
  <c r="T217" i="11" s="1"/>
  <c r="L220" i="11"/>
  <c r="R220" i="11"/>
  <c r="Q220" i="11"/>
  <c r="T220" i="11" s="1"/>
  <c r="M220" i="11"/>
  <c r="P220" i="11" s="1"/>
  <c r="N220" i="11"/>
  <c r="S110" i="11"/>
  <c r="S118" i="11"/>
  <c r="S126" i="11"/>
  <c r="O129" i="11"/>
  <c r="O130" i="11"/>
  <c r="S134" i="11"/>
  <c r="O137" i="11"/>
  <c r="M143" i="11"/>
  <c r="P143" i="11" s="1"/>
  <c r="Q148" i="11"/>
  <c r="T148" i="11" s="1"/>
  <c r="M151" i="11"/>
  <c r="P151" i="11" s="1"/>
  <c r="N203" i="11"/>
  <c r="M203" i="11"/>
  <c r="P203" i="11" s="1"/>
  <c r="N215" i="11"/>
  <c r="M215" i="11"/>
  <c r="P215" i="11" s="1"/>
  <c r="K215" i="11"/>
  <c r="O215" i="11" s="1"/>
  <c r="Q215" i="11"/>
  <c r="T215" i="11" s="1"/>
  <c r="R215" i="11"/>
  <c r="S215" i="11" s="1"/>
  <c r="S229" i="11"/>
  <c r="S127" i="11"/>
  <c r="S135" i="11"/>
  <c r="N143" i="11"/>
  <c r="R148" i="11"/>
  <c r="S148" i="11" s="1"/>
  <c r="N151" i="11"/>
  <c r="K166" i="11"/>
  <c r="L166" i="11"/>
  <c r="K170" i="11"/>
  <c r="L170" i="11"/>
  <c r="K174" i="11"/>
  <c r="L174" i="11"/>
  <c r="K184" i="11"/>
  <c r="O184" i="11" s="1"/>
  <c r="L184" i="11"/>
  <c r="T203" i="11"/>
  <c r="O203" i="11"/>
  <c r="N207" i="11"/>
  <c r="M207" i="11"/>
  <c r="K207" i="11"/>
  <c r="R207" i="11"/>
  <c r="S207" i="11" s="1"/>
  <c r="Q207" i="11"/>
  <c r="T207" i="11" s="1"/>
  <c r="N209" i="11"/>
  <c r="M209" i="11"/>
  <c r="K209" i="11"/>
  <c r="O209" i="11" s="1"/>
  <c r="Q209" i="11"/>
  <c r="T209" i="11" s="1"/>
  <c r="N211" i="11"/>
  <c r="M211" i="11"/>
  <c r="K211" i="11"/>
  <c r="O211" i="11" s="1"/>
  <c r="L211" i="11"/>
  <c r="N213" i="11"/>
  <c r="M213" i="11"/>
  <c r="K213" i="11"/>
  <c r="O213" i="11" s="1"/>
  <c r="R213" i="11"/>
  <c r="S213" i="11" s="1"/>
  <c r="L213" i="11"/>
  <c r="K146" i="11"/>
  <c r="O146" i="11" s="1"/>
  <c r="M166" i="11"/>
  <c r="P166" i="11" s="1"/>
  <c r="M170" i="11"/>
  <c r="P170" i="11" s="1"/>
  <c r="M174" i="11"/>
  <c r="M184" i="11"/>
  <c r="N205" i="11"/>
  <c r="M205" i="11"/>
  <c r="K205" i="11"/>
  <c r="R205" i="11"/>
  <c r="L205" i="11"/>
  <c r="L207" i="11"/>
  <c r="L209" i="11"/>
  <c r="Q211" i="11"/>
  <c r="T211" i="11" s="1"/>
  <c r="P218" i="11"/>
  <c r="N221" i="11"/>
  <c r="M221" i="11"/>
  <c r="P221" i="11" s="1"/>
  <c r="L221" i="11"/>
  <c r="K221" i="11"/>
  <c r="O221" i="11" s="1"/>
  <c r="N223" i="11"/>
  <c r="M223" i="11"/>
  <c r="P223" i="11" s="1"/>
  <c r="L223" i="11"/>
  <c r="K223" i="11"/>
  <c r="O223" i="11" s="1"/>
  <c r="R223" i="11"/>
  <c r="S223" i="11" s="1"/>
  <c r="Q223" i="11"/>
  <c r="T223" i="11" s="1"/>
  <c r="S137" i="11"/>
  <c r="Q143" i="11"/>
  <c r="T143" i="11" s="1"/>
  <c r="Q151" i="11"/>
  <c r="T151" i="11" s="1"/>
  <c r="L165" i="11"/>
  <c r="K165" i="11"/>
  <c r="L169" i="11"/>
  <c r="K169" i="11"/>
  <c r="L173" i="11"/>
  <c r="K173" i="11"/>
  <c r="L183" i="11"/>
  <c r="K183" i="11"/>
  <c r="O183" i="11" s="1"/>
  <c r="L187" i="11"/>
  <c r="M187" i="11"/>
  <c r="K187" i="11"/>
  <c r="O187" i="11" s="1"/>
  <c r="Q187" i="11"/>
  <c r="T187" i="11" s="1"/>
  <c r="S209" i="11"/>
  <c r="S211" i="11"/>
  <c r="L216" i="11"/>
  <c r="R216" i="11"/>
  <c r="Q216" i="11"/>
  <c r="T216" i="11" s="1"/>
  <c r="N216" i="11"/>
  <c r="M216" i="11"/>
  <c r="R143" i="11"/>
  <c r="S143" i="11" s="1"/>
  <c r="K148" i="11"/>
  <c r="O148" i="11" s="1"/>
  <c r="R151" i="11"/>
  <c r="S151" i="11" s="1"/>
  <c r="M165" i="11"/>
  <c r="P165" i="11" s="1"/>
  <c r="M169" i="11"/>
  <c r="P169" i="11" s="1"/>
  <c r="M173" i="11"/>
  <c r="P173" i="11" s="1"/>
  <c r="M183" i="11"/>
  <c r="N187" i="11"/>
  <c r="S203" i="11"/>
  <c r="L214" i="11"/>
  <c r="R214" i="11"/>
  <c r="Q214" i="11"/>
  <c r="T214" i="11" s="1"/>
  <c r="M214" i="11"/>
  <c r="P214" i="11" s="1"/>
  <c r="N214" i="11"/>
  <c r="K216" i="11"/>
  <c r="S221" i="11"/>
  <c r="N106" i="11"/>
  <c r="R106" i="11"/>
  <c r="S106" i="11" s="1"/>
  <c r="M148" i="11"/>
  <c r="P148" i="11" s="1"/>
  <c r="N165" i="11"/>
  <c r="R166" i="11"/>
  <c r="S166" i="11" s="1"/>
  <c r="N169" i="11"/>
  <c r="R170" i="11"/>
  <c r="N173" i="11"/>
  <c r="R174" i="11"/>
  <c r="S174" i="11" s="1"/>
  <c r="N183" i="11"/>
  <c r="R184" i="11"/>
  <c r="S184" i="11" s="1"/>
  <c r="L206" i="11"/>
  <c r="R206" i="11"/>
  <c r="Q206" i="11"/>
  <c r="T206" i="11" s="1"/>
  <c r="N206" i="11"/>
  <c r="M206" i="11"/>
  <c r="L208" i="11"/>
  <c r="R208" i="11"/>
  <c r="Q208" i="11"/>
  <c r="T208" i="11" s="1"/>
  <c r="K208" i="11"/>
  <c r="O208" i="11" s="1"/>
  <c r="M208" i="11"/>
  <c r="P208" i="11" s="1"/>
  <c r="O212" i="11"/>
  <c r="K214" i="11"/>
  <c r="N219" i="11"/>
  <c r="M219" i="11"/>
  <c r="P219" i="11" s="1"/>
  <c r="L219" i="11"/>
  <c r="K219" i="11"/>
  <c r="R219" i="11"/>
  <c r="S219" i="11" s="1"/>
  <c r="Q219" i="11"/>
  <c r="T219" i="11" s="1"/>
  <c r="N217" i="11"/>
  <c r="M217" i="11"/>
  <c r="P217" i="11" s="1"/>
  <c r="L217" i="11"/>
  <c r="K217" i="11"/>
  <c r="O217" i="11" s="1"/>
  <c r="L212" i="11"/>
  <c r="P212" i="11" s="1"/>
  <c r="R212" i="11"/>
  <c r="S212" i="11" s="1"/>
  <c r="Q212" i="11"/>
  <c r="T212" i="11" s="1"/>
  <c r="P226" i="11"/>
  <c r="N231" i="11"/>
  <c r="M231" i="11"/>
  <c r="P231" i="11" s="1"/>
  <c r="L231" i="11"/>
  <c r="K231" i="11"/>
  <c r="O231" i="11" s="1"/>
  <c r="Q231" i="11"/>
  <c r="T231" i="11" s="1"/>
  <c r="N237" i="11"/>
  <c r="M237" i="11"/>
  <c r="L237" i="11"/>
  <c r="K237" i="11"/>
  <c r="O237" i="11" s="1"/>
  <c r="Q237" i="11"/>
  <c r="T237" i="11" s="1"/>
  <c r="N225" i="11"/>
  <c r="M225" i="11"/>
  <c r="P225" i="11" s="1"/>
  <c r="L225" i="11"/>
  <c r="K225" i="11"/>
  <c r="S237" i="11"/>
  <c r="L244" i="11"/>
  <c r="K244" i="11"/>
  <c r="R244" i="11"/>
  <c r="Q244" i="11"/>
  <c r="T244" i="11" s="1"/>
  <c r="M244" i="11"/>
  <c r="P244" i="11" s="1"/>
  <c r="S231" i="11"/>
  <c r="N233" i="11"/>
  <c r="M233" i="11"/>
  <c r="L233" i="11"/>
  <c r="K233" i="11"/>
  <c r="O233" i="11" s="1"/>
  <c r="Q233" i="11"/>
  <c r="T233" i="11" s="1"/>
  <c r="N235" i="11"/>
  <c r="M235" i="11"/>
  <c r="P235" i="11" s="1"/>
  <c r="L235" i="11"/>
  <c r="K235" i="11"/>
  <c r="Q235" i="11"/>
  <c r="T235" i="11" s="1"/>
  <c r="L238" i="11"/>
  <c r="K238" i="11"/>
  <c r="R238" i="11"/>
  <c r="Q238" i="11"/>
  <c r="T238" i="11" s="1"/>
  <c r="M238" i="11"/>
  <c r="P238" i="11" s="1"/>
  <c r="N241" i="11"/>
  <c r="M241" i="11"/>
  <c r="P241" i="11" s="1"/>
  <c r="L241" i="11"/>
  <c r="K241" i="11"/>
  <c r="O241" i="11" s="1"/>
  <c r="Q241" i="11"/>
  <c r="T241" i="11" s="1"/>
  <c r="L248" i="11"/>
  <c r="K248" i="11"/>
  <c r="R248" i="11"/>
  <c r="S248" i="11" s="1"/>
  <c r="Q248" i="11"/>
  <c r="T248" i="11" s="1"/>
  <c r="N248" i="11"/>
  <c r="M248" i="11"/>
  <c r="L210" i="11"/>
  <c r="P210" i="11" s="1"/>
  <c r="R210" i="11"/>
  <c r="S210" i="11" s="1"/>
  <c r="Q210" i="11"/>
  <c r="T210" i="11" s="1"/>
  <c r="L218" i="11"/>
  <c r="R218" i="11"/>
  <c r="S218" i="11" s="1"/>
  <c r="Q218" i="11"/>
  <c r="T218" i="11" s="1"/>
  <c r="Q225" i="11"/>
  <c r="T225" i="11" s="1"/>
  <c r="N238" i="11"/>
  <c r="R241" i="11"/>
  <c r="S241" i="11" s="1"/>
  <c r="L204" i="11"/>
  <c r="P204" i="11" s="1"/>
  <c r="R204" i="11"/>
  <c r="S204" i="11" s="1"/>
  <c r="Q204" i="11"/>
  <c r="T204" i="11" s="1"/>
  <c r="K210" i="11"/>
  <c r="O210" i="11" s="1"/>
  <c r="K218" i="11"/>
  <c r="O218" i="11" s="1"/>
  <c r="O224" i="11"/>
  <c r="R225" i="11"/>
  <c r="N227" i="11"/>
  <c r="M227" i="11"/>
  <c r="P227" i="11" s="1"/>
  <c r="L227" i="11"/>
  <c r="K227" i="11"/>
  <c r="Q227" i="11"/>
  <c r="T227" i="11" s="1"/>
  <c r="P230" i="11"/>
  <c r="R233" i="11"/>
  <c r="S233" i="11" s="1"/>
  <c r="R235" i="11"/>
  <c r="L242" i="11"/>
  <c r="K242" i="11"/>
  <c r="R242" i="11"/>
  <c r="Q242" i="11"/>
  <c r="M242" i="11"/>
  <c r="P242" i="11" s="1"/>
  <c r="N245" i="11"/>
  <c r="M245" i="11"/>
  <c r="P245" i="11" s="1"/>
  <c r="L245" i="11"/>
  <c r="K245" i="11"/>
  <c r="O245" i="11" s="1"/>
  <c r="Q245" i="11"/>
  <c r="T245" i="11" s="1"/>
  <c r="L234" i="11"/>
  <c r="R234" i="11"/>
  <c r="S234" i="11" s="1"/>
  <c r="Q234" i="11"/>
  <c r="T234" i="11" s="1"/>
  <c r="M234" i="11"/>
  <c r="P234" i="11" s="1"/>
  <c r="L236" i="11"/>
  <c r="K236" i="11"/>
  <c r="O236" i="11" s="1"/>
  <c r="R236" i="11"/>
  <c r="S236" i="11" s="1"/>
  <c r="Q236" i="11"/>
  <c r="T236" i="11" s="1"/>
  <c r="M236" i="11"/>
  <c r="P236" i="11" s="1"/>
  <c r="N239" i="11"/>
  <c r="M239" i="11"/>
  <c r="P239" i="11" s="1"/>
  <c r="L239" i="11"/>
  <c r="K239" i="11"/>
  <c r="Q239" i="11"/>
  <c r="T239" i="11" s="1"/>
  <c r="S245" i="11"/>
  <c r="L250" i="11"/>
  <c r="K250" i="11"/>
  <c r="R250" i="11"/>
  <c r="S250" i="11" s="1"/>
  <c r="Q250" i="11"/>
  <c r="T250" i="11" s="1"/>
  <c r="N250" i="11"/>
  <c r="M250" i="11"/>
  <c r="S227" i="11"/>
  <c r="N229" i="11"/>
  <c r="M229" i="11"/>
  <c r="P229" i="11" s="1"/>
  <c r="L229" i="11"/>
  <c r="K229" i="11"/>
  <c r="O229" i="11" s="1"/>
  <c r="Q229" i="11"/>
  <c r="T229" i="11" s="1"/>
  <c r="K234" i="11"/>
  <c r="O234" i="11" s="1"/>
  <c r="N236" i="11"/>
  <c r="R239" i="11"/>
  <c r="S239" i="11" s="1"/>
  <c r="L246" i="11"/>
  <c r="K246" i="11"/>
  <c r="R246" i="11"/>
  <c r="Q246" i="11"/>
  <c r="T246" i="11" s="1"/>
  <c r="M246" i="11"/>
  <c r="P246" i="11" s="1"/>
  <c r="N234" i="11"/>
  <c r="L240" i="11"/>
  <c r="K240" i="11"/>
  <c r="O240" i="11" s="1"/>
  <c r="R240" i="11"/>
  <c r="S240" i="11" s="1"/>
  <c r="Q240" i="11"/>
  <c r="T240" i="11" s="1"/>
  <c r="M240" i="11"/>
  <c r="P240" i="11" s="1"/>
  <c r="N243" i="11"/>
  <c r="M243" i="11"/>
  <c r="P243" i="11" s="1"/>
  <c r="L243" i="11"/>
  <c r="K243" i="11"/>
  <c r="Q243" i="11"/>
  <c r="T243" i="11" s="1"/>
  <c r="N246" i="11"/>
  <c r="Q247" i="11"/>
  <c r="T247" i="11" s="1"/>
  <c r="Q249" i="11"/>
  <c r="T249" i="11" s="1"/>
  <c r="R251" i="11"/>
  <c r="S251" i="11" s="1"/>
  <c r="Q262" i="11"/>
  <c r="T262" i="11" s="1"/>
  <c r="M262" i="11"/>
  <c r="P262" i="11" s="1"/>
  <c r="K262" i="11"/>
  <c r="P269" i="11"/>
  <c r="N316" i="11"/>
  <c r="K316" i="11"/>
  <c r="M316" i="11"/>
  <c r="P316" i="11" s="1"/>
  <c r="L316" i="11"/>
  <c r="R316" i="11"/>
  <c r="Q316" i="11"/>
  <c r="R247" i="11"/>
  <c r="R249" i="11"/>
  <c r="M261" i="11"/>
  <c r="P261" i="11" s="1"/>
  <c r="K261" i="11"/>
  <c r="Q261" i="11"/>
  <c r="T261" i="11" s="1"/>
  <c r="S274" i="11"/>
  <c r="O336" i="11"/>
  <c r="K247" i="11"/>
  <c r="K249" i="11"/>
  <c r="K251" i="11"/>
  <c r="O251" i="11" s="1"/>
  <c r="Q260" i="11"/>
  <c r="M260" i="11"/>
  <c r="P260" i="11" s="1"/>
  <c r="K260" i="11"/>
  <c r="L261" i="11"/>
  <c r="N262" i="11"/>
  <c r="Q266" i="11"/>
  <c r="T266" i="11" s="1"/>
  <c r="N266" i="11"/>
  <c r="M266" i="11"/>
  <c r="P266" i="11" s="1"/>
  <c r="K266" i="11"/>
  <c r="P273" i="11"/>
  <c r="N296" i="11"/>
  <c r="K296" i="11"/>
  <c r="L296" i="11"/>
  <c r="R296" i="11"/>
  <c r="Q296" i="11"/>
  <c r="T296" i="11" s="1"/>
  <c r="M296" i="11"/>
  <c r="P296" i="11" s="1"/>
  <c r="L324" i="11"/>
  <c r="K324" i="11"/>
  <c r="Q324" i="11"/>
  <c r="T324" i="11" s="1"/>
  <c r="R324" i="11"/>
  <c r="S324" i="11" s="1"/>
  <c r="N324" i="11"/>
  <c r="M324" i="11"/>
  <c r="L247" i="11"/>
  <c r="L249" i="11"/>
  <c r="L251" i="11"/>
  <c r="M252" i="11"/>
  <c r="P252" i="11" s="1"/>
  <c r="K252" i="11"/>
  <c r="Q252" i="11"/>
  <c r="N261" i="11"/>
  <c r="S263" i="11"/>
  <c r="P291" i="11"/>
  <c r="O291" i="11"/>
  <c r="S293" i="11"/>
  <c r="N320" i="11"/>
  <c r="K320" i="11"/>
  <c r="O320" i="11" s="1"/>
  <c r="Q320" i="11"/>
  <c r="T320" i="11" s="1"/>
  <c r="M320" i="11"/>
  <c r="L320" i="11"/>
  <c r="R320" i="11"/>
  <c r="S320" i="11" s="1"/>
  <c r="Q222" i="11"/>
  <c r="T222" i="11" s="1"/>
  <c r="Q224" i="11"/>
  <c r="T224" i="11" s="1"/>
  <c r="Q226" i="11"/>
  <c r="T226" i="11" s="1"/>
  <c r="Q228" i="11"/>
  <c r="T228" i="11" s="1"/>
  <c r="Q230" i="11"/>
  <c r="T230" i="11" s="1"/>
  <c r="Q232" i="11"/>
  <c r="T232" i="11" s="1"/>
  <c r="M247" i="11"/>
  <c r="P247" i="11" s="1"/>
  <c r="M249" i="11"/>
  <c r="M251" i="11"/>
  <c r="L252" i="11"/>
  <c r="N260" i="11"/>
  <c r="R262" i="11"/>
  <c r="S262" i="11" s="1"/>
  <c r="Q268" i="11"/>
  <c r="T268" i="11" s="1"/>
  <c r="N268" i="11"/>
  <c r="M268" i="11"/>
  <c r="P268" i="11" s="1"/>
  <c r="L268" i="11"/>
  <c r="K268" i="11"/>
  <c r="S305" i="11"/>
  <c r="R222" i="11"/>
  <c r="S222" i="11" s="1"/>
  <c r="R224" i="11"/>
  <c r="S224" i="11" s="1"/>
  <c r="R226" i="11"/>
  <c r="S226" i="11" s="1"/>
  <c r="R228" i="11"/>
  <c r="S228" i="11" s="1"/>
  <c r="R230" i="11"/>
  <c r="S230" i="11" s="1"/>
  <c r="R232" i="11"/>
  <c r="S232" i="11" s="1"/>
  <c r="N251" i="11"/>
  <c r="N252" i="11"/>
  <c r="R261" i="11"/>
  <c r="S261" i="11" s="1"/>
  <c r="R266" i="11"/>
  <c r="Q270" i="11"/>
  <c r="T270" i="11" s="1"/>
  <c r="N270" i="11"/>
  <c r="M270" i="11"/>
  <c r="P270" i="11" s="1"/>
  <c r="L270" i="11"/>
  <c r="K270" i="11"/>
  <c r="S260" i="11"/>
  <c r="Q264" i="11"/>
  <c r="T264" i="11" s="1"/>
  <c r="N264" i="11"/>
  <c r="M264" i="11"/>
  <c r="P264" i="11" s="1"/>
  <c r="K264" i="11"/>
  <c r="Q272" i="11"/>
  <c r="T272" i="11" s="1"/>
  <c r="N272" i="11"/>
  <c r="M272" i="11"/>
  <c r="P272" i="11" s="1"/>
  <c r="L272" i="11"/>
  <c r="K272" i="11"/>
  <c r="N318" i="11"/>
  <c r="K318" i="11"/>
  <c r="O318" i="11" s="1"/>
  <c r="M318" i="11"/>
  <c r="P318" i="11" s="1"/>
  <c r="L318" i="11"/>
  <c r="R318" i="11"/>
  <c r="S318" i="11" s="1"/>
  <c r="Q318" i="11"/>
  <c r="T318" i="11" s="1"/>
  <c r="R252" i="11"/>
  <c r="S252" i="11" s="1"/>
  <c r="M263" i="11"/>
  <c r="P263" i="11" s="1"/>
  <c r="K263" i="11"/>
  <c r="O263" i="11" s="1"/>
  <c r="Q263" i="11"/>
  <c r="T263" i="11" s="1"/>
  <c r="L264" i="11"/>
  <c r="P267" i="11"/>
  <c r="R270" i="11"/>
  <c r="S270" i="11" s="1"/>
  <c r="Q274" i="11"/>
  <c r="T274" i="11" s="1"/>
  <c r="N274" i="11"/>
  <c r="M274" i="11"/>
  <c r="L274" i="11"/>
  <c r="K274" i="11"/>
  <c r="O274" i="11" s="1"/>
  <c r="R276" i="11"/>
  <c r="R278" i="11"/>
  <c r="R280" i="11"/>
  <c r="S280" i="11" s="1"/>
  <c r="R282" i="11"/>
  <c r="R284" i="11"/>
  <c r="R286" i="11"/>
  <c r="R288" i="11"/>
  <c r="S288" i="11" s="1"/>
  <c r="R290" i="11"/>
  <c r="R292" i="11"/>
  <c r="L297" i="11"/>
  <c r="N298" i="11"/>
  <c r="K298" i="11"/>
  <c r="O298" i="11" s="1"/>
  <c r="M304" i="11"/>
  <c r="L305" i="11"/>
  <c r="N306" i="11"/>
  <c r="K306" i="11"/>
  <c r="L322" i="11"/>
  <c r="R322" i="11"/>
  <c r="Q322" i="11"/>
  <c r="T322" i="11" s="1"/>
  <c r="M322" i="11"/>
  <c r="N341" i="11"/>
  <c r="L341" i="11"/>
  <c r="K341" i="11"/>
  <c r="O341" i="11" s="1"/>
  <c r="Q341" i="11"/>
  <c r="T341" i="11" s="1"/>
  <c r="K276" i="11"/>
  <c r="K278" i="11"/>
  <c r="K280" i="11"/>
  <c r="O280" i="11" s="1"/>
  <c r="K282" i="11"/>
  <c r="K284" i="11"/>
  <c r="K286" i="11"/>
  <c r="O286" i="11" s="1"/>
  <c r="K288" i="11"/>
  <c r="O288" i="11" s="1"/>
  <c r="K290" i="11"/>
  <c r="K292" i="11"/>
  <c r="M297" i="11"/>
  <c r="L298" i="11"/>
  <c r="K299" i="11"/>
  <c r="M305" i="11"/>
  <c r="L306" i="11"/>
  <c r="K307" i="11"/>
  <c r="K322" i="11"/>
  <c r="P326" i="11"/>
  <c r="P330" i="11"/>
  <c r="R332" i="11"/>
  <c r="S332" i="11" s="1"/>
  <c r="Q332" i="11"/>
  <c r="T332" i="11" s="1"/>
  <c r="M332" i="11"/>
  <c r="L332" i="11"/>
  <c r="M341" i="11"/>
  <c r="P341" i="11" s="1"/>
  <c r="R344" i="11"/>
  <c r="L344" i="11"/>
  <c r="Q344" i="11"/>
  <c r="T344" i="11" s="1"/>
  <c r="M344" i="11"/>
  <c r="P344" i="11" s="1"/>
  <c r="N347" i="11"/>
  <c r="L347" i="11"/>
  <c r="R347" i="11"/>
  <c r="S347" i="11" s="1"/>
  <c r="M347" i="11"/>
  <c r="P347" i="11" s="1"/>
  <c r="L276" i="11"/>
  <c r="L278" i="11"/>
  <c r="L280" i="11"/>
  <c r="L282" i="11"/>
  <c r="L284" i="11"/>
  <c r="L286" i="11"/>
  <c r="L288" i="11"/>
  <c r="L290" i="11"/>
  <c r="L292" i="11"/>
  <c r="S294" i="11"/>
  <c r="N297" i="11"/>
  <c r="M298" i="11"/>
  <c r="L299" i="11"/>
  <c r="N300" i="11"/>
  <c r="K300" i="11"/>
  <c r="O300" i="11" s="1"/>
  <c r="S302" i="11"/>
  <c r="N305" i="11"/>
  <c r="M306" i="11"/>
  <c r="L307" i="11"/>
  <c r="N308" i="11"/>
  <c r="K308" i="11"/>
  <c r="L321" i="11"/>
  <c r="K321" i="11"/>
  <c r="N322" i="11"/>
  <c r="L325" i="11"/>
  <c r="M325" i="11"/>
  <c r="R325" i="11"/>
  <c r="Q325" i="11"/>
  <c r="T325" i="11" s="1"/>
  <c r="N325" i="11"/>
  <c r="N329" i="11"/>
  <c r="L329" i="11"/>
  <c r="Q329" i="11"/>
  <c r="T329" i="11" s="1"/>
  <c r="K329" i="11"/>
  <c r="K344" i="11"/>
  <c r="O344" i="11" s="1"/>
  <c r="N349" i="11"/>
  <c r="L349" i="11"/>
  <c r="K349" i="11"/>
  <c r="O349" i="11" s="1"/>
  <c r="Q349" i="11"/>
  <c r="T349" i="11" s="1"/>
  <c r="Q265" i="11"/>
  <c r="T265" i="11" s="1"/>
  <c r="Q267" i="11"/>
  <c r="T267" i="11" s="1"/>
  <c r="Q269" i="11"/>
  <c r="T269" i="11" s="1"/>
  <c r="Q271" i="11"/>
  <c r="T271" i="11" s="1"/>
  <c r="Q273" i="11"/>
  <c r="T273" i="11" s="1"/>
  <c r="Q275" i="11"/>
  <c r="T275" i="11" s="1"/>
  <c r="M276" i="11"/>
  <c r="Q277" i="11"/>
  <c r="T277" i="11" s="1"/>
  <c r="M278" i="11"/>
  <c r="P278" i="11" s="1"/>
  <c r="Q279" i="11"/>
  <c r="T279" i="11" s="1"/>
  <c r="M280" i="11"/>
  <c r="P280" i="11" s="1"/>
  <c r="Q281" i="11"/>
  <c r="T281" i="11" s="1"/>
  <c r="M282" i="11"/>
  <c r="P282" i="11" s="1"/>
  <c r="Q283" i="11"/>
  <c r="T283" i="11" s="1"/>
  <c r="M284" i="11"/>
  <c r="Q285" i="11"/>
  <c r="T285" i="11" s="1"/>
  <c r="M286" i="11"/>
  <c r="P286" i="11" s="1"/>
  <c r="Q287" i="11"/>
  <c r="T287" i="11" s="1"/>
  <c r="M288" i="11"/>
  <c r="P288" i="11" s="1"/>
  <c r="Q289" i="11"/>
  <c r="T289" i="11" s="1"/>
  <c r="M290" i="11"/>
  <c r="P290" i="11" s="1"/>
  <c r="Q291" i="11"/>
  <c r="T291" i="11" s="1"/>
  <c r="M292" i="11"/>
  <c r="K293" i="11"/>
  <c r="M299" i="11"/>
  <c r="S299" i="11" s="1"/>
  <c r="L300" i="11"/>
  <c r="K301" i="11"/>
  <c r="Q304" i="11"/>
  <c r="T304" i="11" s="1"/>
  <c r="M307" i="11"/>
  <c r="P307" i="11" s="1"/>
  <c r="L308" i="11"/>
  <c r="K309" i="11"/>
  <c r="K319" i="11"/>
  <c r="O319" i="11" s="1"/>
  <c r="R319" i="11"/>
  <c r="S319" i="11" s="1"/>
  <c r="M321" i="11"/>
  <c r="P321" i="11" s="1"/>
  <c r="K325" i="11"/>
  <c r="S326" i="11"/>
  <c r="M329" i="11"/>
  <c r="P329" i="11" s="1"/>
  <c r="S330" i="11"/>
  <c r="N332" i="11"/>
  <c r="N335" i="11"/>
  <c r="L335" i="11"/>
  <c r="M335" i="11"/>
  <c r="R335" i="11"/>
  <c r="P338" i="11"/>
  <c r="R340" i="11"/>
  <c r="S340" i="11" s="1"/>
  <c r="Q340" i="11"/>
  <c r="T340" i="11" s="1"/>
  <c r="M340" i="11"/>
  <c r="P340" i="11" s="1"/>
  <c r="L340" i="11"/>
  <c r="R341" i="11"/>
  <c r="S341" i="11" s="1"/>
  <c r="S342" i="11"/>
  <c r="N344" i="11"/>
  <c r="M349" i="11"/>
  <c r="R352" i="11"/>
  <c r="S352" i="11" s="1"/>
  <c r="L352" i="11"/>
  <c r="Q352" i="11"/>
  <c r="T352" i="11" s="1"/>
  <c r="M352" i="11"/>
  <c r="N400" i="11"/>
  <c r="L400" i="11"/>
  <c r="K400" i="11"/>
  <c r="M400" i="11"/>
  <c r="P400" i="11" s="1"/>
  <c r="Q400" i="11"/>
  <c r="T400" i="11" s="1"/>
  <c r="R400" i="11"/>
  <c r="R265" i="11"/>
  <c r="S265" i="11" s="1"/>
  <c r="R267" i="11"/>
  <c r="S267" i="11" s="1"/>
  <c r="R269" i="11"/>
  <c r="S269" i="11" s="1"/>
  <c r="R271" i="11"/>
  <c r="S271" i="11" s="1"/>
  <c r="R273" i="11"/>
  <c r="S273" i="11" s="1"/>
  <c r="R275" i="11"/>
  <c r="S275" i="11" s="1"/>
  <c r="N276" i="11"/>
  <c r="R277" i="11"/>
  <c r="S277" i="11" s="1"/>
  <c r="N278" i="11"/>
  <c r="R279" i="11"/>
  <c r="S279" i="11" s="1"/>
  <c r="N280" i="11"/>
  <c r="R281" i="11"/>
  <c r="S281" i="11" s="1"/>
  <c r="N282" i="11"/>
  <c r="R283" i="11"/>
  <c r="S283" i="11" s="1"/>
  <c r="N284" i="11"/>
  <c r="R285" i="11"/>
  <c r="S285" i="11" s="1"/>
  <c r="N286" i="11"/>
  <c r="R287" i="11"/>
  <c r="S287" i="11" s="1"/>
  <c r="N288" i="11"/>
  <c r="R289" i="11"/>
  <c r="S289" i="11" s="1"/>
  <c r="N290" i="11"/>
  <c r="R291" i="11"/>
  <c r="S291" i="11" s="1"/>
  <c r="N292" i="11"/>
  <c r="L293" i="11"/>
  <c r="N294" i="11"/>
  <c r="K294" i="11"/>
  <c r="O294" i="11" s="1"/>
  <c r="Q297" i="11"/>
  <c r="N299" i="11"/>
  <c r="M300" i="11"/>
  <c r="L301" i="11"/>
  <c r="N302" i="11"/>
  <c r="K302" i="11"/>
  <c r="O302" i="11" s="1"/>
  <c r="Q305" i="11"/>
  <c r="T305" i="11" s="1"/>
  <c r="N307" i="11"/>
  <c r="M308" i="11"/>
  <c r="P308" i="11" s="1"/>
  <c r="L309" i="11"/>
  <c r="K317" i="11"/>
  <c r="O317" i="11" s="1"/>
  <c r="R317" i="11"/>
  <c r="S317" i="11" s="1"/>
  <c r="L319" i="11"/>
  <c r="P319" i="11" s="1"/>
  <c r="N321" i="11"/>
  <c r="O334" i="11"/>
  <c r="K335" i="11"/>
  <c r="O335" i="11" s="1"/>
  <c r="N337" i="11"/>
  <c r="L337" i="11"/>
  <c r="Q337" i="11"/>
  <c r="T337" i="11" s="1"/>
  <c r="K337" i="11"/>
  <c r="O337" i="11" s="1"/>
  <c r="K340" i="11"/>
  <c r="O340" i="11" s="1"/>
  <c r="Q347" i="11"/>
  <c r="T347" i="11" s="1"/>
  <c r="K352" i="11"/>
  <c r="O352" i="11" s="1"/>
  <c r="K361" i="11"/>
  <c r="N361" i="11"/>
  <c r="L361" i="11"/>
  <c r="R361" i="11"/>
  <c r="Q361" i="11"/>
  <c r="T361" i="11" s="1"/>
  <c r="M361" i="11"/>
  <c r="P361" i="11" s="1"/>
  <c r="K265" i="11"/>
  <c r="O265" i="11" s="1"/>
  <c r="K267" i="11"/>
  <c r="O267" i="11" s="1"/>
  <c r="K269" i="11"/>
  <c r="O269" i="11" s="1"/>
  <c r="K271" i="11"/>
  <c r="O271" i="11" s="1"/>
  <c r="K273" i="11"/>
  <c r="O273" i="11" s="1"/>
  <c r="K275" i="11"/>
  <c r="O275" i="11" s="1"/>
  <c r="K277" i="11"/>
  <c r="O277" i="11" s="1"/>
  <c r="K279" i="11"/>
  <c r="O279" i="11" s="1"/>
  <c r="K281" i="11"/>
  <c r="O281" i="11" s="1"/>
  <c r="K283" i="11"/>
  <c r="O283" i="11" s="1"/>
  <c r="K285" i="11"/>
  <c r="O285" i="11" s="1"/>
  <c r="K287" i="11"/>
  <c r="O287" i="11" s="1"/>
  <c r="K289" i="11"/>
  <c r="O289" i="11" s="1"/>
  <c r="M293" i="11"/>
  <c r="O295" i="11"/>
  <c r="Q298" i="11"/>
  <c r="T298" i="11" s="1"/>
  <c r="M301" i="11"/>
  <c r="S301" i="11" s="1"/>
  <c r="Q306" i="11"/>
  <c r="T306" i="11" s="1"/>
  <c r="M309" i="11"/>
  <c r="P309" i="11" s="1"/>
  <c r="Q321" i="11"/>
  <c r="T321" i="11" s="1"/>
  <c r="L327" i="11"/>
  <c r="M327" i="11"/>
  <c r="P327" i="11" s="1"/>
  <c r="K327" i="11"/>
  <c r="Q327" i="11"/>
  <c r="T327" i="11" s="1"/>
  <c r="R329" i="11"/>
  <c r="N331" i="11"/>
  <c r="L331" i="11"/>
  <c r="R331" i="11"/>
  <c r="S331" i="11" s="1"/>
  <c r="M331" i="11"/>
  <c r="P337" i="11"/>
  <c r="N343" i="11"/>
  <c r="L343" i="11"/>
  <c r="M343" i="11"/>
  <c r="R343" i="11"/>
  <c r="S343" i="11" s="1"/>
  <c r="R348" i="11"/>
  <c r="S348" i="11" s="1"/>
  <c r="Q348" i="11"/>
  <c r="T348" i="11" s="1"/>
  <c r="M348" i="11"/>
  <c r="L348" i="11"/>
  <c r="R349" i="11"/>
  <c r="S349" i="11" s="1"/>
  <c r="S350" i="11"/>
  <c r="N352" i="11"/>
  <c r="S298" i="11"/>
  <c r="N304" i="11"/>
  <c r="K304" i="11"/>
  <c r="S306" i="11"/>
  <c r="R321" i="11"/>
  <c r="S321" i="11" s="1"/>
  <c r="L323" i="11"/>
  <c r="P323" i="11" s="1"/>
  <c r="R323" i="11"/>
  <c r="S323" i="11" s="1"/>
  <c r="N323" i="11"/>
  <c r="N327" i="11"/>
  <c r="K331" i="11"/>
  <c r="O331" i="11" s="1"/>
  <c r="N333" i="11"/>
  <c r="L333" i="11"/>
  <c r="K333" i="11"/>
  <c r="O333" i="11" s="1"/>
  <c r="Q333" i="11"/>
  <c r="T333" i="11" s="1"/>
  <c r="P334" i="11"/>
  <c r="Q335" i="11"/>
  <c r="T335" i="11" s="1"/>
  <c r="O342" i="11"/>
  <c r="K343" i="11"/>
  <c r="O343" i="11" s="1"/>
  <c r="N345" i="11"/>
  <c r="L345" i="11"/>
  <c r="Q345" i="11"/>
  <c r="T345" i="11" s="1"/>
  <c r="K345" i="11"/>
  <c r="K348" i="11"/>
  <c r="N357" i="11"/>
  <c r="L357" i="11"/>
  <c r="M357" i="11"/>
  <c r="K357" i="11"/>
  <c r="R357" i="11"/>
  <c r="S357" i="11" s="1"/>
  <c r="Q357" i="11"/>
  <c r="M295" i="11"/>
  <c r="P295" i="11" s="1"/>
  <c r="K297" i="11"/>
  <c r="O297" i="11" s="1"/>
  <c r="T297" i="11" s="1"/>
  <c r="Q300" i="11"/>
  <c r="T300" i="11" s="1"/>
  <c r="M303" i="11"/>
  <c r="P303" i="11" s="1"/>
  <c r="L304" i="11"/>
  <c r="K305" i="11"/>
  <c r="O305" i="11" s="1"/>
  <c r="Q308" i="11"/>
  <c r="T308" i="11" s="1"/>
  <c r="N317" i="11"/>
  <c r="K323" i="11"/>
  <c r="O323" i="11" s="1"/>
  <c r="N326" i="11"/>
  <c r="K326" i="11"/>
  <c r="O326" i="11" s="1"/>
  <c r="M333" i="11"/>
  <c r="R336" i="11"/>
  <c r="S336" i="11" s="1"/>
  <c r="L336" i="11"/>
  <c r="Q336" i="11"/>
  <c r="T336" i="11" s="1"/>
  <c r="M336" i="11"/>
  <c r="R337" i="11"/>
  <c r="S337" i="11" s="1"/>
  <c r="N339" i="11"/>
  <c r="L339" i="11"/>
  <c r="R339" i="11"/>
  <c r="M339" i="11"/>
  <c r="P339" i="11" s="1"/>
  <c r="M345" i="11"/>
  <c r="S346" i="11"/>
  <c r="N348" i="11"/>
  <c r="N351" i="11"/>
  <c r="L351" i="11"/>
  <c r="M351" i="11"/>
  <c r="R351" i="11"/>
  <c r="N353" i="11"/>
  <c r="L353" i="11"/>
  <c r="R353" i="11"/>
  <c r="Q353" i="11"/>
  <c r="T353" i="11" s="1"/>
  <c r="M353" i="11"/>
  <c r="K353" i="11"/>
  <c r="N328" i="11"/>
  <c r="K330" i="11"/>
  <c r="O330" i="11" s="1"/>
  <c r="K338" i="11"/>
  <c r="O338" i="11" s="1"/>
  <c r="K346" i="11"/>
  <c r="O346" i="11" s="1"/>
  <c r="K354" i="11"/>
  <c r="O354" i="11" s="1"/>
  <c r="M360" i="11"/>
  <c r="P360" i="11" s="1"/>
  <c r="N364" i="11"/>
  <c r="L373" i="11"/>
  <c r="Q373" i="11"/>
  <c r="T373" i="11" s="1"/>
  <c r="M373" i="11"/>
  <c r="P373" i="11" s="1"/>
  <c r="P403" i="11"/>
  <c r="N407" i="11"/>
  <c r="L407" i="11"/>
  <c r="K407" i="11"/>
  <c r="O407" i="11" s="1"/>
  <c r="R407" i="11"/>
  <c r="S407" i="11" s="1"/>
  <c r="M407" i="11"/>
  <c r="P407" i="11" s="1"/>
  <c r="Q407" i="11"/>
  <c r="T407" i="11" s="1"/>
  <c r="N415" i="11"/>
  <c r="L415" i="11"/>
  <c r="P415" i="11" s="1"/>
  <c r="K415" i="11"/>
  <c r="O415" i="11" s="1"/>
  <c r="R415" i="11"/>
  <c r="S415" i="11" s="1"/>
  <c r="Q415" i="11"/>
  <c r="T415" i="11" s="1"/>
  <c r="N355" i="11"/>
  <c r="L355" i="11"/>
  <c r="L380" i="11"/>
  <c r="P380" i="11" s="1"/>
  <c r="R380" i="11"/>
  <c r="S380" i="11" s="1"/>
  <c r="N380" i="11"/>
  <c r="K380" i="11"/>
  <c r="O380" i="11" s="1"/>
  <c r="L382" i="11"/>
  <c r="K382" i="11"/>
  <c r="Q382" i="11"/>
  <c r="T382" i="11" s="1"/>
  <c r="M382" i="11"/>
  <c r="P382" i="11" s="1"/>
  <c r="L389" i="11"/>
  <c r="M389" i="11"/>
  <c r="O389" i="11" s="1"/>
  <c r="R389" i="11"/>
  <c r="N389" i="11"/>
  <c r="N391" i="11"/>
  <c r="L391" i="11"/>
  <c r="Q391" i="11"/>
  <c r="T391" i="11" s="1"/>
  <c r="R391" i="11"/>
  <c r="S391" i="11" s="1"/>
  <c r="R408" i="11"/>
  <c r="S408" i="11" s="1"/>
  <c r="N408" i="11"/>
  <c r="L408" i="11"/>
  <c r="K408" i="11"/>
  <c r="M408" i="11"/>
  <c r="P408" i="11" s="1"/>
  <c r="P411" i="11"/>
  <c r="S358" i="11"/>
  <c r="L365" i="11"/>
  <c r="K365" i="11"/>
  <c r="R365" i="11"/>
  <c r="N365" i="11"/>
  <c r="S371" i="11"/>
  <c r="O391" i="11"/>
  <c r="P401" i="11"/>
  <c r="R404" i="11"/>
  <c r="S404" i="11" s="1"/>
  <c r="N404" i="11"/>
  <c r="L404" i="11"/>
  <c r="K404" i="11"/>
  <c r="O404" i="11" s="1"/>
  <c r="Q404" i="11"/>
  <c r="T404" i="11" s="1"/>
  <c r="Q408" i="11"/>
  <c r="T408" i="11" s="1"/>
  <c r="N330" i="11"/>
  <c r="N338" i="11"/>
  <c r="N346" i="11"/>
  <c r="N354" i="11"/>
  <c r="M355" i="11"/>
  <c r="P355" i="11" s="1"/>
  <c r="L356" i="11"/>
  <c r="Q360" i="11"/>
  <c r="T360" i="11" s="1"/>
  <c r="L363" i="11"/>
  <c r="K363" i="11"/>
  <c r="O363" i="11" s="1"/>
  <c r="Q363" i="11"/>
  <c r="T363" i="11" s="1"/>
  <c r="M363" i="11"/>
  <c r="R363" i="11"/>
  <c r="S363" i="11" s="1"/>
  <c r="M365" i="11"/>
  <c r="P365" i="11" s="1"/>
  <c r="R373" i="11"/>
  <c r="Q380" i="11"/>
  <c r="T380" i="11" s="1"/>
  <c r="R382" i="11"/>
  <c r="S382" i="11" s="1"/>
  <c r="Q389" i="11"/>
  <c r="T389" i="11" s="1"/>
  <c r="M391" i="11"/>
  <c r="P391" i="11" s="1"/>
  <c r="M404" i="11"/>
  <c r="R412" i="11"/>
  <c r="S412" i="11" s="1"/>
  <c r="N412" i="11"/>
  <c r="L412" i="11"/>
  <c r="K412" i="11"/>
  <c r="O412" i="11" s="1"/>
  <c r="Q412" i="11"/>
  <c r="T412" i="11" s="1"/>
  <c r="M356" i="11"/>
  <c r="S356" i="11" s="1"/>
  <c r="L372" i="11"/>
  <c r="K372" i="11"/>
  <c r="M372" i="11"/>
  <c r="P372" i="11" s="1"/>
  <c r="L399" i="11"/>
  <c r="K399" i="11"/>
  <c r="R399" i="11"/>
  <c r="S399" i="11" s="1"/>
  <c r="Q399" i="11"/>
  <c r="T399" i="11" s="1"/>
  <c r="M399" i="11"/>
  <c r="P399" i="11" s="1"/>
  <c r="P412" i="11"/>
  <c r="R418" i="11"/>
  <c r="S418" i="11" s="1"/>
  <c r="N418" i="11"/>
  <c r="M418" i="11"/>
  <c r="L418" i="11"/>
  <c r="K418" i="11"/>
  <c r="O418" i="11" s="1"/>
  <c r="Q418" i="11"/>
  <c r="T418" i="11" s="1"/>
  <c r="N359" i="11"/>
  <c r="L359" i="11"/>
  <c r="L362" i="11"/>
  <c r="Q362" i="11"/>
  <c r="T362" i="11" s="1"/>
  <c r="M362" i="11"/>
  <c r="R362" i="11"/>
  <c r="S362" i="11" s="1"/>
  <c r="Q365" i="11"/>
  <c r="L379" i="11"/>
  <c r="K379" i="11"/>
  <c r="O379" i="11" s="1"/>
  <c r="Q379" i="11"/>
  <c r="T379" i="11" s="1"/>
  <c r="N379" i="11"/>
  <c r="L381" i="11"/>
  <c r="K381" i="11"/>
  <c r="R381" i="11"/>
  <c r="M381" i="11"/>
  <c r="P381" i="11" s="1"/>
  <c r="L383" i="11"/>
  <c r="K383" i="11"/>
  <c r="M383" i="11"/>
  <c r="P383" i="11" s="1"/>
  <c r="Q383" i="11"/>
  <c r="T383" i="11" s="1"/>
  <c r="N383" i="11"/>
  <c r="R402" i="11"/>
  <c r="S402" i="11" s="1"/>
  <c r="N402" i="11"/>
  <c r="L402" i="11"/>
  <c r="K402" i="11"/>
  <c r="O402" i="11" s="1"/>
  <c r="M402" i="11"/>
  <c r="P447" i="11"/>
  <c r="L364" i="11"/>
  <c r="R364" i="11"/>
  <c r="M364" i="11"/>
  <c r="P364" i="11" s="1"/>
  <c r="P379" i="11"/>
  <c r="L390" i="11"/>
  <c r="K390" i="11"/>
  <c r="N390" i="11"/>
  <c r="R390" i="11"/>
  <c r="S390" i="11" s="1"/>
  <c r="R406" i="11"/>
  <c r="N406" i="11"/>
  <c r="L406" i="11"/>
  <c r="K406" i="11"/>
  <c r="O406" i="11" s="1"/>
  <c r="M406" i="11"/>
  <c r="P328" i="11"/>
  <c r="R355" i="11"/>
  <c r="Q356" i="11"/>
  <c r="T356" i="11" s="1"/>
  <c r="M359" i="11"/>
  <c r="P359" i="11" s="1"/>
  <c r="L360" i="11"/>
  <c r="N362" i="11"/>
  <c r="K364" i="11"/>
  <c r="L371" i="11"/>
  <c r="P371" i="11" s="1"/>
  <c r="N371" i="11"/>
  <c r="K371" i="11"/>
  <c r="O371" i="11" s="1"/>
  <c r="R372" i="11"/>
  <c r="S372" i="11" s="1"/>
  <c r="Q381" i="11"/>
  <c r="T381" i="11" s="1"/>
  <c r="R383" i="11"/>
  <c r="M390" i="11"/>
  <c r="Q406" i="11"/>
  <c r="T406" i="11" s="1"/>
  <c r="R414" i="11"/>
  <c r="S414" i="11" s="1"/>
  <c r="N414" i="11"/>
  <c r="M414" i="11"/>
  <c r="L414" i="11"/>
  <c r="K414" i="11"/>
  <c r="O414" i="11" s="1"/>
  <c r="Q414" i="11"/>
  <c r="T414" i="11" s="1"/>
  <c r="N405" i="11"/>
  <c r="L405" i="11"/>
  <c r="P405" i="11" s="1"/>
  <c r="K405" i="11"/>
  <c r="O405" i="11" s="1"/>
  <c r="R405" i="11"/>
  <c r="S405" i="11" s="1"/>
  <c r="N413" i="11"/>
  <c r="L413" i="11"/>
  <c r="P413" i="11" s="1"/>
  <c r="K413" i="11"/>
  <c r="O413" i="11" s="1"/>
  <c r="R413" i="11"/>
  <c r="S413" i="11" s="1"/>
  <c r="N417" i="11"/>
  <c r="L417" i="11"/>
  <c r="K417" i="11"/>
  <c r="O417" i="11" s="1"/>
  <c r="R417" i="11"/>
  <c r="Q417" i="11"/>
  <c r="T417" i="11" s="1"/>
  <c r="N421" i="11"/>
  <c r="L421" i="11"/>
  <c r="K421" i="11"/>
  <c r="R421" i="11"/>
  <c r="Q421" i="11"/>
  <c r="T421" i="11" s="1"/>
  <c r="N431" i="11"/>
  <c r="L431" i="11"/>
  <c r="K431" i="11"/>
  <c r="R431" i="11"/>
  <c r="Q431" i="11"/>
  <c r="T431" i="11" s="1"/>
  <c r="N440" i="11"/>
  <c r="L440" i="11"/>
  <c r="K440" i="11"/>
  <c r="O440" i="11" s="1"/>
  <c r="R440" i="11"/>
  <c r="Q440" i="11"/>
  <c r="T440" i="11" s="1"/>
  <c r="N454" i="11"/>
  <c r="L454" i="11"/>
  <c r="K454" i="11"/>
  <c r="O454" i="11" s="1"/>
  <c r="R454" i="11"/>
  <c r="Q454" i="11"/>
  <c r="T454" i="11" s="1"/>
  <c r="N458" i="11"/>
  <c r="L458" i="11"/>
  <c r="K458" i="11"/>
  <c r="R458" i="11"/>
  <c r="S458" i="11" s="1"/>
  <c r="Q458" i="11"/>
  <c r="T458" i="11" s="1"/>
  <c r="L401" i="11"/>
  <c r="K401" i="11"/>
  <c r="O401" i="11" s="1"/>
  <c r="R401" i="11"/>
  <c r="S401" i="11" s="1"/>
  <c r="N403" i="11"/>
  <c r="L403" i="11"/>
  <c r="K403" i="11"/>
  <c r="O403" i="11" s="1"/>
  <c r="R403" i="11"/>
  <c r="S403" i="11" s="1"/>
  <c r="Q405" i="11"/>
  <c r="T405" i="11" s="1"/>
  <c r="N411" i="11"/>
  <c r="L411" i="11"/>
  <c r="K411" i="11"/>
  <c r="R411" i="11"/>
  <c r="S411" i="11" s="1"/>
  <c r="Q413" i="11"/>
  <c r="T413" i="11" s="1"/>
  <c r="M417" i="11"/>
  <c r="M421" i="11"/>
  <c r="P421" i="11" s="1"/>
  <c r="M431" i="11"/>
  <c r="P431" i="11" s="1"/>
  <c r="M440" i="11"/>
  <c r="M454" i="11"/>
  <c r="M458" i="11"/>
  <c r="P458" i="11" s="1"/>
  <c r="R428" i="11"/>
  <c r="S428" i="11" s="1"/>
  <c r="N428" i="11"/>
  <c r="M428" i="11"/>
  <c r="L428" i="11"/>
  <c r="K428" i="11"/>
  <c r="O428" i="11" s="1"/>
  <c r="R437" i="11"/>
  <c r="N437" i="11"/>
  <c r="M437" i="11"/>
  <c r="L437" i="11"/>
  <c r="K437" i="11"/>
  <c r="R446" i="11"/>
  <c r="N446" i="11"/>
  <c r="M446" i="11"/>
  <c r="P446" i="11" s="1"/>
  <c r="L446" i="11"/>
  <c r="K446" i="11"/>
  <c r="R455" i="11"/>
  <c r="S455" i="11" s="1"/>
  <c r="N455" i="11"/>
  <c r="M455" i="11"/>
  <c r="P455" i="11" s="1"/>
  <c r="L455" i="11"/>
  <c r="K455" i="11"/>
  <c r="O455" i="11" s="1"/>
  <c r="R459" i="11"/>
  <c r="S459" i="11" s="1"/>
  <c r="N459" i="11"/>
  <c r="M459" i="11"/>
  <c r="L459" i="11"/>
  <c r="K459" i="11"/>
  <c r="O459" i="11" s="1"/>
  <c r="N409" i="11"/>
  <c r="L409" i="11"/>
  <c r="P409" i="11" s="1"/>
  <c r="K409" i="11"/>
  <c r="O409" i="11" s="1"/>
  <c r="R409" i="11"/>
  <c r="S409" i="11" s="1"/>
  <c r="Q428" i="11"/>
  <c r="T428" i="11" s="1"/>
  <c r="Q437" i="11"/>
  <c r="T437" i="11" s="1"/>
  <c r="Q446" i="11"/>
  <c r="T446" i="11" s="1"/>
  <c r="Q455" i="11"/>
  <c r="T455" i="11" s="1"/>
  <c r="Q459" i="11"/>
  <c r="T459" i="11" s="1"/>
  <c r="N419" i="11"/>
  <c r="L419" i="11"/>
  <c r="P419" i="11" s="1"/>
  <c r="K419" i="11"/>
  <c r="O419" i="11" s="1"/>
  <c r="R419" i="11"/>
  <c r="S419" i="11" s="1"/>
  <c r="Q419" i="11"/>
  <c r="T419" i="11" s="1"/>
  <c r="N429" i="11"/>
  <c r="L429" i="11"/>
  <c r="P429" i="11" s="1"/>
  <c r="K429" i="11"/>
  <c r="O429" i="11" s="1"/>
  <c r="R429" i="11"/>
  <c r="S429" i="11" s="1"/>
  <c r="Q429" i="11"/>
  <c r="T429" i="11" s="1"/>
  <c r="N438" i="11"/>
  <c r="L438" i="11"/>
  <c r="P438" i="11" s="1"/>
  <c r="K438" i="11"/>
  <c r="O438" i="11" s="1"/>
  <c r="R438" i="11"/>
  <c r="S438" i="11" s="1"/>
  <c r="Q438" i="11"/>
  <c r="T438" i="11" s="1"/>
  <c r="N447" i="11"/>
  <c r="L447" i="11"/>
  <c r="K447" i="11"/>
  <c r="O447" i="11" s="1"/>
  <c r="R447" i="11"/>
  <c r="S447" i="11" s="1"/>
  <c r="Q447" i="11"/>
  <c r="T447" i="11" s="1"/>
  <c r="N456" i="11"/>
  <c r="L456" i="11"/>
  <c r="P456" i="11" s="1"/>
  <c r="K456" i="11"/>
  <c r="O456" i="11" s="1"/>
  <c r="R456" i="11"/>
  <c r="S456" i="11" s="1"/>
  <c r="Q456" i="11"/>
  <c r="T456" i="11" s="1"/>
  <c r="N460" i="11"/>
  <c r="L460" i="11"/>
  <c r="P460" i="11" s="1"/>
  <c r="K460" i="11"/>
  <c r="O460" i="11" s="1"/>
  <c r="R460" i="11"/>
  <c r="S460" i="11" s="1"/>
  <c r="Q460" i="11"/>
  <c r="T460" i="11" s="1"/>
  <c r="R410" i="11"/>
  <c r="S410" i="11" s="1"/>
  <c r="N410" i="11"/>
  <c r="L410" i="11"/>
  <c r="P410" i="11" s="1"/>
  <c r="K410" i="11"/>
  <c r="O410" i="11" s="1"/>
  <c r="R416" i="11"/>
  <c r="S416" i="11" s="1"/>
  <c r="N416" i="11"/>
  <c r="M416" i="11"/>
  <c r="L416" i="11"/>
  <c r="K416" i="11"/>
  <c r="O416" i="11" s="1"/>
  <c r="R420" i="11"/>
  <c r="N420" i="11"/>
  <c r="M420" i="11"/>
  <c r="L420" i="11"/>
  <c r="K420" i="11"/>
  <c r="R430" i="11"/>
  <c r="N430" i="11"/>
  <c r="M430" i="11"/>
  <c r="P430" i="11" s="1"/>
  <c r="L430" i="11"/>
  <c r="K430" i="11"/>
  <c r="R439" i="11"/>
  <c r="S439" i="11" s="1"/>
  <c r="N439" i="11"/>
  <c r="M439" i="11"/>
  <c r="P439" i="11" s="1"/>
  <c r="L439" i="11"/>
  <c r="K439" i="11"/>
  <c r="O439" i="11" s="1"/>
  <c r="R453" i="11"/>
  <c r="S453" i="11" s="1"/>
  <c r="N453" i="11"/>
  <c r="M453" i="11"/>
  <c r="L453" i="11"/>
  <c r="K453" i="11"/>
  <c r="O453" i="11" s="1"/>
  <c r="R457" i="11"/>
  <c r="N457" i="11"/>
  <c r="M457" i="11"/>
  <c r="L457" i="11"/>
  <c r="K457" i="11"/>
  <c r="S274" i="14" l="1"/>
  <c r="S201" i="14"/>
  <c r="P260" i="14"/>
  <c r="S270" i="14"/>
  <c r="S272" i="14"/>
  <c r="O146" i="14"/>
  <c r="P226" i="14"/>
  <c r="S173" i="14"/>
  <c r="S249" i="14"/>
  <c r="T192" i="14"/>
  <c r="O192" i="14"/>
  <c r="P147" i="14"/>
  <c r="O145" i="14"/>
  <c r="T145" i="14"/>
  <c r="S129" i="14"/>
  <c r="O158" i="14"/>
  <c r="P121" i="14"/>
  <c r="O121" i="14"/>
  <c r="P96" i="14"/>
  <c r="S79" i="14"/>
  <c r="O25" i="14"/>
  <c r="O40" i="14"/>
  <c r="P53" i="14"/>
  <c r="S16" i="14"/>
  <c r="P21" i="14"/>
  <c r="O248" i="14"/>
  <c r="O173" i="14"/>
  <c r="T173" i="14"/>
  <c r="O249" i="14"/>
  <c r="S194" i="14"/>
  <c r="S229" i="14"/>
  <c r="P99" i="14"/>
  <c r="S99" i="14"/>
  <c r="P56" i="14"/>
  <c r="O84" i="14"/>
  <c r="O79" i="14"/>
  <c r="O37" i="14"/>
  <c r="T112" i="14"/>
  <c r="O112" i="14"/>
  <c r="S25" i="14"/>
  <c r="P27" i="14"/>
  <c r="O16" i="14"/>
  <c r="O39" i="14"/>
  <c r="O276" i="14"/>
  <c r="T276" i="14"/>
  <c r="S242" i="14"/>
  <c r="P220" i="14"/>
  <c r="O200" i="14"/>
  <c r="P273" i="14"/>
  <c r="P235" i="14"/>
  <c r="P206" i="14"/>
  <c r="O195" i="14"/>
  <c r="S262" i="14"/>
  <c r="P251" i="14"/>
  <c r="O212" i="14"/>
  <c r="S191" i="14"/>
  <c r="P210" i="14"/>
  <c r="S252" i="14"/>
  <c r="P197" i="14"/>
  <c r="O189" i="14"/>
  <c r="S186" i="14"/>
  <c r="P160" i="14"/>
  <c r="O172" i="14"/>
  <c r="O151" i="14"/>
  <c r="P259" i="14"/>
  <c r="P188" i="14"/>
  <c r="S148" i="14"/>
  <c r="S142" i="14"/>
  <c r="S147" i="14"/>
  <c r="P126" i="14"/>
  <c r="O133" i="14"/>
  <c r="O99" i="14"/>
  <c r="S120" i="14"/>
  <c r="P95" i="14"/>
  <c r="S153" i="14"/>
  <c r="O95" i="14"/>
  <c r="S96" i="14"/>
  <c r="S82" i="14"/>
  <c r="P23" i="14"/>
  <c r="P24" i="14"/>
  <c r="P113" i="14"/>
  <c r="O23" i="14"/>
  <c r="S22" i="14"/>
  <c r="O57" i="14"/>
  <c r="T57" i="14"/>
  <c r="O18" i="14"/>
  <c r="S28" i="14"/>
  <c r="P142" i="14"/>
  <c r="O115" i="14"/>
  <c r="S115" i="14"/>
  <c r="O179" i="14"/>
  <c r="O142" i="14"/>
  <c r="O28" i="14"/>
  <c r="O272" i="14"/>
  <c r="S271" i="14"/>
  <c r="S208" i="14"/>
  <c r="P200" i="14"/>
  <c r="S275" i="14"/>
  <c r="S228" i="14"/>
  <c r="P212" i="14"/>
  <c r="O159" i="14"/>
  <c r="P163" i="14"/>
  <c r="S269" i="14"/>
  <c r="P141" i="14"/>
  <c r="S202" i="14"/>
  <c r="O198" i="14"/>
  <c r="S166" i="14"/>
  <c r="S195" i="14"/>
  <c r="P133" i="14"/>
  <c r="S91" i="14"/>
  <c r="O80" i="14"/>
  <c r="P92" i="14"/>
  <c r="P57" i="14"/>
  <c r="S88" i="14"/>
  <c r="O83" i="14"/>
  <c r="P36" i="14"/>
  <c r="P18" i="14"/>
  <c r="S27" i="14"/>
  <c r="O55" i="14"/>
  <c r="T55" i="14"/>
  <c r="O270" i="14"/>
  <c r="T270" i="14"/>
  <c r="O271" i="14"/>
  <c r="P242" i="14"/>
  <c r="O208" i="14"/>
  <c r="S276" i="14"/>
  <c r="S260" i="14"/>
  <c r="O225" i="14"/>
  <c r="O201" i="14"/>
  <c r="O275" i="14"/>
  <c r="P262" i="14"/>
  <c r="O228" i="14"/>
  <c r="S157" i="14"/>
  <c r="S226" i="14"/>
  <c r="S150" i="14"/>
  <c r="P186" i="14"/>
  <c r="T269" i="14"/>
  <c r="O269" i="14"/>
  <c r="S205" i="14"/>
  <c r="O202" i="14"/>
  <c r="O166" i="14"/>
  <c r="P132" i="14"/>
  <c r="S159" i="14"/>
  <c r="P94" i="14"/>
  <c r="S217" i="14"/>
  <c r="P107" i="14"/>
  <c r="S123" i="14"/>
  <c r="O91" i="14"/>
  <c r="O90" i="14"/>
  <c r="P87" i="14"/>
  <c r="O31" i="14"/>
  <c r="T31" i="14"/>
  <c r="S84" i="14"/>
  <c r="S56" i="14"/>
  <c r="P29" i="14"/>
  <c r="P98" i="14"/>
  <c r="O88" i="14"/>
  <c r="S23" i="14"/>
  <c r="O22" i="14"/>
  <c r="O27" i="14"/>
  <c r="P74" i="14"/>
  <c r="O263" i="14"/>
  <c r="S279" i="14"/>
  <c r="S225" i="14"/>
  <c r="P193" i="14"/>
  <c r="S263" i="14"/>
  <c r="O260" i="14"/>
  <c r="P253" i="14"/>
  <c r="P218" i="14"/>
  <c r="O191" i="14"/>
  <c r="S204" i="14"/>
  <c r="S193" i="14"/>
  <c r="S162" i="14"/>
  <c r="O226" i="14"/>
  <c r="O153" i="14"/>
  <c r="P192" i="14"/>
  <c r="O150" i="14"/>
  <c r="O157" i="14"/>
  <c r="S277" i="14"/>
  <c r="P154" i="14"/>
  <c r="P144" i="14"/>
  <c r="S190" i="14"/>
  <c r="P131" i="14"/>
  <c r="S141" i="14"/>
  <c r="S108" i="14"/>
  <c r="P199" i="14"/>
  <c r="P143" i="14"/>
  <c r="S122" i="14"/>
  <c r="S93" i="14"/>
  <c r="S164" i="14"/>
  <c r="S107" i="14"/>
  <c r="P85" i="14"/>
  <c r="P32" i="14"/>
  <c r="S81" i="14"/>
  <c r="O56" i="14"/>
  <c r="T32" i="14"/>
  <c r="O32" i="14"/>
  <c r="S92" i="14"/>
  <c r="S78" i="14"/>
  <c r="O96" i="14"/>
  <c r="P33" i="14"/>
  <c r="O21" i="14"/>
  <c r="S39" i="14"/>
  <c r="P14" i="14"/>
  <c r="O163" i="14"/>
  <c r="T163" i="14"/>
  <c r="T277" i="14"/>
  <c r="O277" i="14"/>
  <c r="O190" i="14"/>
  <c r="T190" i="14"/>
  <c r="O93" i="14"/>
  <c r="O123" i="14"/>
  <c r="O78" i="14"/>
  <c r="T78" i="14"/>
  <c r="P409" i="13"/>
  <c r="P457" i="13"/>
  <c r="P414" i="13"/>
  <c r="S407" i="13"/>
  <c r="O391" i="13"/>
  <c r="S380" i="13"/>
  <c r="S410" i="13"/>
  <c r="P351" i="13"/>
  <c r="S382" i="13"/>
  <c r="O364" i="13"/>
  <c r="O330" i="13"/>
  <c r="S286" i="13"/>
  <c r="O274" i="13"/>
  <c r="S301" i="13"/>
  <c r="S248" i="13"/>
  <c r="P295" i="13"/>
  <c r="S262" i="13"/>
  <c r="O272" i="13"/>
  <c r="S242" i="13"/>
  <c r="P240" i="13"/>
  <c r="S246" i="13"/>
  <c r="S235" i="13"/>
  <c r="O224" i="13"/>
  <c r="O217" i="13"/>
  <c r="S167" i="13"/>
  <c r="P103" i="13"/>
  <c r="O103" i="13"/>
  <c r="S103" i="13"/>
  <c r="O77" i="13"/>
  <c r="O53" i="13"/>
  <c r="O24" i="13"/>
  <c r="S170" i="13"/>
  <c r="S91" i="13"/>
  <c r="S75" i="13"/>
  <c r="S51" i="13"/>
  <c r="S22" i="13"/>
  <c r="P96" i="13"/>
  <c r="O96" i="13"/>
  <c r="P88" i="13"/>
  <c r="O88" i="13"/>
  <c r="P80" i="13"/>
  <c r="O80" i="13"/>
  <c r="P64" i="13"/>
  <c r="O64" i="13"/>
  <c r="O95" i="13"/>
  <c r="O25" i="13"/>
  <c r="O31" i="13"/>
  <c r="O407" i="13"/>
  <c r="O456" i="13"/>
  <c r="S453" i="13"/>
  <c r="O414" i="13"/>
  <c r="P440" i="13"/>
  <c r="P352" i="13"/>
  <c r="P336" i="13"/>
  <c r="S417" i="13"/>
  <c r="P358" i="13"/>
  <c r="P342" i="13"/>
  <c r="P324" i="13"/>
  <c r="S361" i="13"/>
  <c r="O348" i="13"/>
  <c r="S356" i="13"/>
  <c r="S340" i="13"/>
  <c r="S328" i="13"/>
  <c r="S351" i="13"/>
  <c r="O360" i="13"/>
  <c r="S341" i="13"/>
  <c r="O343" i="13"/>
  <c r="P373" i="13"/>
  <c r="S346" i="13"/>
  <c r="P303" i="13"/>
  <c r="S401" i="13"/>
  <c r="P327" i="13"/>
  <c r="O325" i="13"/>
  <c r="P317" i="13"/>
  <c r="S280" i="13"/>
  <c r="S323" i="13"/>
  <c r="P266" i="13"/>
  <c r="O279" i="13"/>
  <c r="P283" i="13"/>
  <c r="S297" i="13"/>
  <c r="S260" i="13"/>
  <c r="S273" i="13"/>
  <c r="O262" i="13"/>
  <c r="S282" i="13"/>
  <c r="O252" i="13"/>
  <c r="T252" i="13"/>
  <c r="S186" i="13"/>
  <c r="O228" i="13"/>
  <c r="S211" i="13"/>
  <c r="S240" i="13"/>
  <c r="O213" i="13"/>
  <c r="S204" i="13"/>
  <c r="S244" i="13"/>
  <c r="P230" i="13"/>
  <c r="P214" i="13"/>
  <c r="O246" i="13"/>
  <c r="S215" i="13"/>
  <c r="O223" i="13"/>
  <c r="O175" i="13"/>
  <c r="O167" i="13"/>
  <c r="S52" i="13"/>
  <c r="S23" i="13"/>
  <c r="S146" i="13"/>
  <c r="O75" i="13"/>
  <c r="O51" i="13"/>
  <c r="O22" i="13"/>
  <c r="O170" i="13"/>
  <c r="S149" i="13"/>
  <c r="S89" i="13"/>
  <c r="S65" i="13"/>
  <c r="S49" i="13"/>
  <c r="S20" i="13"/>
  <c r="O52" i="13"/>
  <c r="O106" i="13"/>
  <c r="O58" i="13"/>
  <c r="O15" i="13"/>
  <c r="O85" i="13"/>
  <c r="S409" i="13"/>
  <c r="P379" i="13"/>
  <c r="P421" i="13"/>
  <c r="S379" i="13"/>
  <c r="O446" i="13"/>
  <c r="S391" i="13"/>
  <c r="O430" i="13"/>
  <c r="P353" i="13"/>
  <c r="O353" i="13"/>
  <c r="O417" i="13"/>
  <c r="O333" i="13"/>
  <c r="O401" i="13"/>
  <c r="O309" i="13"/>
  <c r="T309" i="13"/>
  <c r="O351" i="13"/>
  <c r="O284" i="13"/>
  <c r="O354" i="13"/>
  <c r="S330" i="13"/>
  <c r="S288" i="13"/>
  <c r="S285" i="13"/>
  <c r="T260" i="13"/>
  <c r="O260" i="13"/>
  <c r="O282" i="13"/>
  <c r="P269" i="13"/>
  <c r="P237" i="13"/>
  <c r="O244" i="13"/>
  <c r="P221" i="13"/>
  <c r="P249" i="13"/>
  <c r="S237" i="13"/>
  <c r="O203" i="13"/>
  <c r="S152" i="13"/>
  <c r="O146" i="13"/>
  <c r="O65" i="13"/>
  <c r="O49" i="13"/>
  <c r="O20" i="13"/>
  <c r="S166" i="13"/>
  <c r="S87" i="13"/>
  <c r="S63" i="13"/>
  <c r="S34" i="13"/>
  <c r="S18" i="13"/>
  <c r="P94" i="13"/>
  <c r="O94" i="13"/>
  <c r="P86" i="13"/>
  <c r="O86" i="13"/>
  <c r="P78" i="13"/>
  <c r="O78" i="13"/>
  <c r="P62" i="13"/>
  <c r="O62" i="13"/>
  <c r="O23" i="13"/>
  <c r="O29" i="13"/>
  <c r="S457" i="13"/>
  <c r="O409" i="13"/>
  <c r="O416" i="13"/>
  <c r="O379" i="13"/>
  <c r="P456" i="13"/>
  <c r="S414" i="13"/>
  <c r="S372" i="13"/>
  <c r="S459" i="13"/>
  <c r="P413" i="13"/>
  <c r="P361" i="13"/>
  <c r="O361" i="13"/>
  <c r="P365" i="13"/>
  <c r="P356" i="13"/>
  <c r="P340" i="13"/>
  <c r="S335" i="13"/>
  <c r="O336" i="13"/>
  <c r="P346" i="13"/>
  <c r="S299" i="13"/>
  <c r="O338" i="13"/>
  <c r="P321" i="13"/>
  <c r="P325" i="13"/>
  <c r="O299" i="13"/>
  <c r="T299" i="13" s="1"/>
  <c r="P279" i="13"/>
  <c r="P251" i="13"/>
  <c r="S268" i="13"/>
  <c r="O297" i="13"/>
  <c r="T297" i="13" s="1"/>
  <c r="O218" i="13"/>
  <c r="S247" i="13"/>
  <c r="O237" i="13"/>
  <c r="S219" i="13"/>
  <c r="O204" i="13"/>
  <c r="O242" i="13"/>
  <c r="T242" i="13" s="1"/>
  <c r="O221" i="13"/>
  <c r="S212" i="13"/>
  <c r="P241" i="13"/>
  <c r="O248" i="13"/>
  <c r="O225" i="13"/>
  <c r="O186" i="13"/>
  <c r="P185" i="13"/>
  <c r="P175" i="13"/>
  <c r="O227" i="13"/>
  <c r="O152" i="13"/>
  <c r="P105" i="13"/>
  <c r="O63" i="13"/>
  <c r="O34" i="13"/>
  <c r="O18" i="13"/>
  <c r="O166" i="13"/>
  <c r="P144" i="13"/>
  <c r="S101" i="13"/>
  <c r="S85" i="13"/>
  <c r="S61" i="13"/>
  <c r="S32" i="13"/>
  <c r="S16" i="13"/>
  <c r="O56" i="13"/>
  <c r="O13" i="13"/>
  <c r="O101" i="13"/>
  <c r="S64" i="13"/>
  <c r="O19" i="13"/>
  <c r="S446" i="13"/>
  <c r="O372" i="13"/>
  <c r="O268" i="13"/>
  <c r="S264" i="13"/>
  <c r="P102" i="13"/>
  <c r="S102" i="13"/>
  <c r="S142" i="13"/>
  <c r="S151" i="13"/>
  <c r="S99" i="13"/>
  <c r="S83" i="13"/>
  <c r="S59" i="13"/>
  <c r="S30" i="13"/>
  <c r="S14" i="13"/>
  <c r="P100" i="13"/>
  <c r="O100" i="13"/>
  <c r="P92" i="13"/>
  <c r="O92" i="13"/>
  <c r="P84" i="13"/>
  <c r="O84" i="13"/>
  <c r="P76" i="13"/>
  <c r="O76" i="13"/>
  <c r="O93" i="13"/>
  <c r="O97" i="13"/>
  <c r="S405" i="13"/>
  <c r="P454" i="13"/>
  <c r="T411" i="13"/>
  <c r="O411" i="13"/>
  <c r="P460" i="13"/>
  <c r="S416" i="13"/>
  <c r="O400" i="13"/>
  <c r="O453" i="13"/>
  <c r="S421" i="13"/>
  <c r="O405" i="13"/>
  <c r="O439" i="13"/>
  <c r="P458" i="13"/>
  <c r="O447" i="13"/>
  <c r="P390" i="13"/>
  <c r="P360" i="13"/>
  <c r="P344" i="13"/>
  <c r="P350" i="13"/>
  <c r="P334" i="13"/>
  <c r="O332" i="13"/>
  <c r="S365" i="13"/>
  <c r="S348" i="13"/>
  <c r="S332" i="13"/>
  <c r="P437" i="13"/>
  <c r="O344" i="13"/>
  <c r="S321" i="13"/>
  <c r="O359" i="13"/>
  <c r="S338" i="13"/>
  <c r="P362" i="13"/>
  <c r="S325" i="13"/>
  <c r="O286" i="13"/>
  <c r="S269" i="13"/>
  <c r="S279" i="13"/>
  <c r="O266" i="13"/>
  <c r="O285" i="13"/>
  <c r="S276" i="13"/>
  <c r="S251" i="13"/>
  <c r="S295" i="13"/>
  <c r="P293" i="13"/>
  <c r="P277" i="13"/>
  <c r="O264" i="13"/>
  <c r="S233" i="13"/>
  <c r="O187" i="13"/>
  <c r="P245" i="13"/>
  <c r="O247" i="13"/>
  <c r="S227" i="13"/>
  <c r="O212" i="13"/>
  <c r="P250" i="13"/>
  <c r="S220" i="13"/>
  <c r="P229" i="13"/>
  <c r="S221" i="13"/>
  <c r="O249" i="13"/>
  <c r="P222" i="13"/>
  <c r="P206" i="13"/>
  <c r="O241" i="13"/>
  <c r="O216" i="13"/>
  <c r="P236" i="13"/>
  <c r="S224" i="13"/>
  <c r="O209" i="13"/>
  <c r="O185" i="13"/>
  <c r="S165" i="13"/>
  <c r="O148" i="13"/>
  <c r="S60" i="13"/>
  <c r="S31" i="13"/>
  <c r="S15" i="13"/>
  <c r="O142" i="13"/>
  <c r="P104" i="13"/>
  <c r="O83" i="13"/>
  <c r="O59" i="13"/>
  <c r="O30" i="13"/>
  <c r="O14" i="13"/>
  <c r="S168" i="13"/>
  <c r="O151" i="13"/>
  <c r="S97" i="13"/>
  <c r="S81" i="13"/>
  <c r="S57" i="13"/>
  <c r="S28" i="13"/>
  <c r="S12" i="13"/>
  <c r="O89" i="13"/>
  <c r="O87" i="13"/>
  <c r="O33" i="13"/>
  <c r="S92" i="13"/>
  <c r="S431" i="13"/>
  <c r="O410" i="13"/>
  <c r="T365" i="13"/>
  <c r="O365" i="13"/>
  <c r="T466" i="13"/>
  <c r="O382" i="13"/>
  <c r="S343" i="13"/>
  <c r="O335" i="13"/>
  <c r="O276" i="13"/>
  <c r="S265" i="13"/>
  <c r="S245" i="13"/>
  <c r="O81" i="13"/>
  <c r="O57" i="13"/>
  <c r="T57" i="13"/>
  <c r="O28" i="13"/>
  <c r="O12" i="13"/>
  <c r="T12" i="13" s="1"/>
  <c r="O215" i="13"/>
  <c r="P98" i="13"/>
  <c r="O98" i="13"/>
  <c r="P90" i="13"/>
  <c r="O90" i="13"/>
  <c r="P82" i="13"/>
  <c r="O82" i="13"/>
  <c r="P74" i="13"/>
  <c r="O74" i="13"/>
  <c r="S100" i="13"/>
  <c r="S84" i="13"/>
  <c r="S82" i="13"/>
  <c r="O50" i="13"/>
  <c r="O431" i="13"/>
  <c r="O381" i="13"/>
  <c r="S400" i="13"/>
  <c r="P447" i="13"/>
  <c r="P329" i="13"/>
  <c r="S353" i="13"/>
  <c r="P348" i="13"/>
  <c r="P332" i="13"/>
  <c r="P341" i="13"/>
  <c r="S329" i="13"/>
  <c r="S364" i="13"/>
  <c r="S333" i="13"/>
  <c r="P338" i="13"/>
  <c r="S274" i="13"/>
  <c r="O288" i="13"/>
  <c r="P301" i="13"/>
  <c r="O265" i="13"/>
  <c r="S272" i="13"/>
  <c r="P261" i="13"/>
  <c r="S217" i="13"/>
  <c r="O220" i="13"/>
  <c r="S203" i="13"/>
  <c r="O205" i="13"/>
  <c r="P213" i="13"/>
  <c r="S205" i="13"/>
  <c r="S231" i="13"/>
  <c r="O219" i="13"/>
  <c r="O231" i="13"/>
  <c r="O207" i="13"/>
  <c r="O79" i="13"/>
  <c r="O55" i="13"/>
  <c r="T55" i="13"/>
  <c r="O211" i="13"/>
  <c r="S93" i="13"/>
  <c r="S77" i="13"/>
  <c r="S53" i="13"/>
  <c r="S24" i="13"/>
  <c r="O91" i="13"/>
  <c r="O60" i="13"/>
  <c r="O99" i="13"/>
  <c r="O21" i="13"/>
  <c r="P89" i="12"/>
  <c r="S89" i="12"/>
  <c r="P279" i="12"/>
  <c r="P253" i="12"/>
  <c r="O260" i="12"/>
  <c r="S271" i="12"/>
  <c r="S249" i="12"/>
  <c r="O208" i="12"/>
  <c r="S229" i="12"/>
  <c r="S217" i="12"/>
  <c r="O259" i="12"/>
  <c r="S228" i="12"/>
  <c r="S193" i="12"/>
  <c r="S236" i="12"/>
  <c r="O227" i="12"/>
  <c r="S204" i="12"/>
  <c r="S162" i="12"/>
  <c r="S154" i="12"/>
  <c r="S146" i="12"/>
  <c r="O211" i="12"/>
  <c r="S187" i="12"/>
  <c r="O172" i="12"/>
  <c r="S186" i="12"/>
  <c r="P195" i="12"/>
  <c r="O188" i="12"/>
  <c r="O115" i="12"/>
  <c r="O148" i="12"/>
  <c r="P99" i="12"/>
  <c r="S88" i="12"/>
  <c r="P53" i="12"/>
  <c r="S122" i="12"/>
  <c r="P87" i="12"/>
  <c r="S87" i="12"/>
  <c r="O52" i="12"/>
  <c r="S26" i="12"/>
  <c r="O32" i="12"/>
  <c r="T32" i="12"/>
  <c r="P74" i="12"/>
  <c r="S80" i="12"/>
  <c r="P28" i="12"/>
  <c r="O31" i="12"/>
  <c r="T31" i="12"/>
  <c r="P15" i="12"/>
  <c r="P272" i="12"/>
  <c r="S272" i="12"/>
  <c r="P251" i="12"/>
  <c r="T277" i="12"/>
  <c r="O277" i="12"/>
  <c r="O251" i="12"/>
  <c r="S262" i="12"/>
  <c r="O236" i="12"/>
  <c r="O242" i="12"/>
  <c r="P208" i="12"/>
  <c r="O226" i="12"/>
  <c r="O210" i="12"/>
  <c r="O202" i="12"/>
  <c r="O218" i="12"/>
  <c r="O228" i="12"/>
  <c r="S212" i="12"/>
  <c r="O204" i="12"/>
  <c r="T192" i="12"/>
  <c r="O192" i="12"/>
  <c r="O263" i="12"/>
  <c r="S199" i="12"/>
  <c r="S270" i="12"/>
  <c r="S133" i="12"/>
  <c r="O205" i="12"/>
  <c r="O194" i="12"/>
  <c r="P188" i="12"/>
  <c r="P144" i="12"/>
  <c r="O99" i="12"/>
  <c r="P52" i="12"/>
  <c r="P130" i="12"/>
  <c r="S107" i="12"/>
  <c r="O37" i="12"/>
  <c r="O92" i="12"/>
  <c r="P132" i="12"/>
  <c r="S128" i="12"/>
  <c r="S86" i="12"/>
  <c r="O23" i="12"/>
  <c r="P16" i="12"/>
  <c r="P76" i="12"/>
  <c r="S39" i="12"/>
  <c r="P25" i="12"/>
  <c r="T78" i="12"/>
  <c r="O78" i="12"/>
  <c r="P34" i="12"/>
  <c r="S15" i="12"/>
  <c r="P24" i="12"/>
  <c r="S57" i="12"/>
  <c r="O275" i="12"/>
  <c r="S260" i="12"/>
  <c r="P278" i="12"/>
  <c r="S278" i="12"/>
  <c r="P252" i="12"/>
  <c r="S252" i="12"/>
  <c r="O209" i="12"/>
  <c r="O235" i="12"/>
  <c r="S263" i="12"/>
  <c r="T190" i="12"/>
  <c r="O190" i="12"/>
  <c r="O163" i="12"/>
  <c r="T163" i="12"/>
  <c r="O140" i="12"/>
  <c r="O107" i="12"/>
  <c r="S116" i="12"/>
  <c r="S110" i="12"/>
  <c r="O89" i="12"/>
  <c r="O85" i="12"/>
  <c r="S120" i="12"/>
  <c r="S19" i="12"/>
  <c r="P187" i="12"/>
  <c r="S200" i="12"/>
  <c r="O273" i="12"/>
  <c r="S279" i="12"/>
  <c r="S253" i="12"/>
  <c r="O207" i="12"/>
  <c r="P242" i="12"/>
  <c r="P226" i="12"/>
  <c r="P210" i="12"/>
  <c r="P202" i="12"/>
  <c r="P218" i="12"/>
  <c r="P228" i="12"/>
  <c r="P227" i="12"/>
  <c r="P204" i="12"/>
  <c r="S166" i="12"/>
  <c r="S158" i="12"/>
  <c r="S150" i="12"/>
  <c r="S142" i="12"/>
  <c r="P211" i="12"/>
  <c r="S189" i="12"/>
  <c r="S179" i="12"/>
  <c r="O203" i="12"/>
  <c r="O197" i="12"/>
  <c r="O229" i="12"/>
  <c r="T173" i="12"/>
  <c r="O173" i="12"/>
  <c r="S259" i="12"/>
  <c r="P155" i="12"/>
  <c r="P196" i="12"/>
  <c r="O193" i="12"/>
  <c r="O123" i="12"/>
  <c r="P148" i="12"/>
  <c r="S99" i="12"/>
  <c r="O116" i="12"/>
  <c r="O97" i="12"/>
  <c r="P118" i="12"/>
  <c r="O110" i="12"/>
  <c r="P124" i="12"/>
  <c r="P111" i="12"/>
  <c r="P36" i="12"/>
  <c r="S114" i="12"/>
  <c r="S91" i="12"/>
  <c r="O120" i="12"/>
  <c r="P94" i="12"/>
  <c r="S29" i="12"/>
  <c r="S85" i="12"/>
  <c r="S74" i="12"/>
  <c r="P35" i="12"/>
  <c r="O19" i="12"/>
  <c r="S28" i="12"/>
  <c r="S52" i="12"/>
  <c r="O33" i="12"/>
  <c r="P276" i="12"/>
  <c r="S276" i="12"/>
  <c r="P250" i="12"/>
  <c r="S250" i="12"/>
  <c r="P225" i="12"/>
  <c r="S225" i="12"/>
  <c r="P209" i="12"/>
  <c r="S209" i="12"/>
  <c r="P201" i="12"/>
  <c r="S201" i="12"/>
  <c r="O166" i="12"/>
  <c r="O158" i="12"/>
  <c r="O150" i="12"/>
  <c r="O142" i="12"/>
  <c r="P189" i="12"/>
  <c r="P179" i="12"/>
  <c r="S220" i="12"/>
  <c r="O128" i="12"/>
  <c r="S143" i="12"/>
  <c r="O217" i="12"/>
  <c r="S151" i="12"/>
  <c r="S119" i="12"/>
  <c r="S144" i="12"/>
  <c r="O86" i="12"/>
  <c r="S56" i="12"/>
  <c r="S90" i="12"/>
  <c r="S118" i="12"/>
  <c r="O90" i="12"/>
  <c r="O126" i="12"/>
  <c r="O112" i="12"/>
  <c r="T112" i="12"/>
  <c r="O114" i="12"/>
  <c r="O56" i="12"/>
  <c r="O29" i="12"/>
  <c r="O76" i="12"/>
  <c r="P14" i="12"/>
  <c r="S25" i="12"/>
  <c r="P31" i="12"/>
  <c r="P18" i="12"/>
  <c r="O39" i="12"/>
  <c r="P30" i="12"/>
  <c r="P273" i="12"/>
  <c r="T269" i="12"/>
  <c r="O269" i="12"/>
  <c r="O276" i="12"/>
  <c r="O270" i="12"/>
  <c r="O145" i="12"/>
  <c r="T145" i="12"/>
  <c r="P212" i="12"/>
  <c r="S219" i="12"/>
  <c r="S207" i="12"/>
  <c r="S172" i="12"/>
  <c r="S155" i="12"/>
  <c r="O196" i="12"/>
  <c r="O195" i="12"/>
  <c r="T195" i="12"/>
  <c r="S194" i="12"/>
  <c r="S160" i="12"/>
  <c r="O119" i="12"/>
  <c r="O144" i="12"/>
  <c r="O118" i="12"/>
  <c r="P95" i="12"/>
  <c r="P82" i="12"/>
  <c r="P129" i="12"/>
  <c r="S124" i="12"/>
  <c r="T57" i="12"/>
  <c r="O57" i="12"/>
  <c r="S111" i="12"/>
  <c r="P83" i="12"/>
  <c r="P98" i="12"/>
  <c r="T55" i="12"/>
  <c r="O55" i="12"/>
  <c r="P41" i="12"/>
  <c r="P32" i="12"/>
  <c r="O74" i="12"/>
  <c r="S35" i="12"/>
  <c r="P22" i="12"/>
  <c r="O28" i="12"/>
  <c r="O25" i="12"/>
  <c r="S34" i="12"/>
  <c r="S24" i="12"/>
  <c r="S20" i="12"/>
  <c r="S17" i="12"/>
  <c r="S273" i="12"/>
  <c r="P261" i="12"/>
  <c r="S261" i="12"/>
  <c r="P248" i="12"/>
  <c r="S248" i="12"/>
  <c r="O200" i="12"/>
  <c r="O248" i="12"/>
  <c r="S235" i="12"/>
  <c r="O252" i="12"/>
  <c r="O160" i="12"/>
  <c r="S115" i="12"/>
  <c r="O80" i="12"/>
  <c r="O88" i="12"/>
  <c r="S37" i="12"/>
  <c r="O40" i="12"/>
  <c r="S96" i="12"/>
  <c r="O20" i="12"/>
  <c r="S431" i="11"/>
  <c r="P453" i="11"/>
  <c r="O430" i="11"/>
  <c r="S446" i="11"/>
  <c r="P428" i="11"/>
  <c r="P417" i="11"/>
  <c r="O458" i="11"/>
  <c r="S417" i="11"/>
  <c r="P414" i="11"/>
  <c r="S355" i="11"/>
  <c r="S364" i="11"/>
  <c r="O381" i="11"/>
  <c r="P362" i="11"/>
  <c r="P418" i="11"/>
  <c r="O399" i="11"/>
  <c r="S351" i="11"/>
  <c r="S339" i="11"/>
  <c r="P333" i="11"/>
  <c r="S333" i="11"/>
  <c r="O357" i="11"/>
  <c r="T357" i="11" s="1"/>
  <c r="O304" i="11"/>
  <c r="P348" i="11"/>
  <c r="P331" i="11"/>
  <c r="P293" i="11"/>
  <c r="S361" i="11"/>
  <c r="P300" i="11"/>
  <c r="O400" i="11"/>
  <c r="P349" i="11"/>
  <c r="P298" i="11"/>
  <c r="P332" i="11"/>
  <c r="P305" i="11"/>
  <c r="O284" i="11"/>
  <c r="O306" i="11"/>
  <c r="S292" i="11"/>
  <c r="S276" i="11"/>
  <c r="S303" i="11"/>
  <c r="O332" i="11"/>
  <c r="P320" i="11"/>
  <c r="O249" i="11"/>
  <c r="S249" i="11"/>
  <c r="O316" i="11"/>
  <c r="T316" i="11"/>
  <c r="S246" i="11"/>
  <c r="O250" i="11"/>
  <c r="O227" i="11"/>
  <c r="O248" i="11"/>
  <c r="O219" i="11"/>
  <c r="S214" i="11"/>
  <c r="O173" i="11"/>
  <c r="S205" i="11"/>
  <c r="P211" i="11"/>
  <c r="O207" i="11"/>
  <c r="O174" i="11"/>
  <c r="P147" i="11"/>
  <c r="S30" i="11"/>
  <c r="P21" i="11"/>
  <c r="O23" i="11"/>
  <c r="S15" i="11"/>
  <c r="O48" i="11"/>
  <c r="P171" i="11"/>
  <c r="S168" i="11"/>
  <c r="S144" i="11"/>
  <c r="S52" i="11"/>
  <c r="S13" i="11"/>
  <c r="S467" i="11" s="1"/>
  <c r="S57" i="11"/>
  <c r="O96" i="11"/>
  <c r="P54" i="11"/>
  <c r="P76" i="11"/>
  <c r="O30" i="11"/>
  <c r="S86" i="11"/>
  <c r="O431" i="11"/>
  <c r="S381" i="11"/>
  <c r="O457" i="11"/>
  <c r="S420" i="11"/>
  <c r="O437" i="11"/>
  <c r="S440" i="11"/>
  <c r="S406" i="11"/>
  <c r="S373" i="11"/>
  <c r="O382" i="11"/>
  <c r="O359" i="11"/>
  <c r="P351" i="11"/>
  <c r="P357" i="11"/>
  <c r="S335" i="11"/>
  <c r="O325" i="11"/>
  <c r="O301" i="11"/>
  <c r="O347" i="11"/>
  <c r="S325" i="11"/>
  <c r="O299" i="11"/>
  <c r="T299" i="11" s="1"/>
  <c r="O282" i="11"/>
  <c r="S290" i="11"/>
  <c r="S268" i="11"/>
  <c r="O270" i="11"/>
  <c r="S327" i="11"/>
  <c r="P324" i="11"/>
  <c r="S296" i="11"/>
  <c r="O247" i="11"/>
  <c r="S247" i="11"/>
  <c r="O246" i="11"/>
  <c r="S272" i="11"/>
  <c r="S242" i="11"/>
  <c r="S238" i="11"/>
  <c r="S244" i="11"/>
  <c r="S208" i="11"/>
  <c r="O205" i="11"/>
  <c r="P207" i="11"/>
  <c r="S220" i="11"/>
  <c r="O94" i="11"/>
  <c r="P142" i="11"/>
  <c r="O90" i="11"/>
  <c r="O186" i="11"/>
  <c r="P50" i="11"/>
  <c r="P29" i="11"/>
  <c r="O19" i="11"/>
  <c r="S185" i="11"/>
  <c r="O176" i="11"/>
  <c r="P175" i="11"/>
  <c r="S172" i="11"/>
  <c r="O33" i="11"/>
  <c r="P168" i="11"/>
  <c r="O102" i="11"/>
  <c r="S50" i="11"/>
  <c r="P167" i="11"/>
  <c r="S164" i="11"/>
  <c r="P53" i="11"/>
  <c r="S14" i="11"/>
  <c r="S94" i="11"/>
  <c r="S100" i="11"/>
  <c r="O56" i="11"/>
  <c r="S80" i="11"/>
  <c r="S78" i="11"/>
  <c r="O353" i="11"/>
  <c r="P335" i="11"/>
  <c r="P325" i="11"/>
  <c r="P306" i="11"/>
  <c r="O339" i="11"/>
  <c r="O264" i="11"/>
  <c r="S307" i="11"/>
  <c r="O242" i="11"/>
  <c r="T242" i="11" s="1"/>
  <c r="O238" i="11"/>
  <c r="O244" i="11"/>
  <c r="O169" i="11"/>
  <c r="P205" i="11"/>
  <c r="O170" i="11"/>
  <c r="S243" i="11"/>
  <c r="S152" i="11"/>
  <c r="O13" i="11"/>
  <c r="S169" i="11"/>
  <c r="O31" i="11"/>
  <c r="P98" i="11"/>
  <c r="S48" i="11"/>
  <c r="P164" i="11"/>
  <c r="P457" i="11"/>
  <c r="P437" i="11"/>
  <c r="T411" i="11"/>
  <c r="O411" i="11"/>
  <c r="O364" i="11"/>
  <c r="O361" i="11"/>
  <c r="P299" i="11"/>
  <c r="O329" i="11"/>
  <c r="P297" i="11"/>
  <c r="O278" i="11"/>
  <c r="P322" i="11"/>
  <c r="P304" i="11"/>
  <c r="S286" i="11"/>
  <c r="O296" i="11"/>
  <c r="P206" i="11"/>
  <c r="P216" i="11"/>
  <c r="O152" i="11"/>
  <c r="S90" i="11"/>
  <c r="O27" i="11"/>
  <c r="T27" i="11"/>
  <c r="O104" i="11"/>
  <c r="S421" i="11"/>
  <c r="O372" i="11"/>
  <c r="O408" i="11"/>
  <c r="P353" i="11"/>
  <c r="S430" i="11"/>
  <c r="P416" i="11"/>
  <c r="T466" i="11"/>
  <c r="P459" i="11"/>
  <c r="O446" i="11"/>
  <c r="P454" i="11"/>
  <c r="S454" i="11"/>
  <c r="O421" i="11"/>
  <c r="P390" i="11"/>
  <c r="O390" i="11"/>
  <c r="P402" i="11"/>
  <c r="O383" i="11"/>
  <c r="P404" i="11"/>
  <c r="P363" i="11"/>
  <c r="S365" i="11"/>
  <c r="S389" i="11"/>
  <c r="P336" i="11"/>
  <c r="O362" i="11"/>
  <c r="O348" i="11"/>
  <c r="P343" i="11"/>
  <c r="S329" i="11"/>
  <c r="O303" i="11"/>
  <c r="P352" i="11"/>
  <c r="O293" i="11"/>
  <c r="O360" i="11"/>
  <c r="S360" i="11"/>
  <c r="O292" i="11"/>
  <c r="O276" i="11"/>
  <c r="S300" i="11"/>
  <c r="S284" i="11"/>
  <c r="P274" i="11"/>
  <c r="O272" i="11"/>
  <c r="S295" i="11"/>
  <c r="S304" i="11"/>
  <c r="O252" i="11"/>
  <c r="T252" i="11"/>
  <c r="O260" i="11"/>
  <c r="T260" i="11"/>
  <c r="S264" i="11"/>
  <c r="O262" i="11"/>
  <c r="O243" i="11"/>
  <c r="P250" i="11"/>
  <c r="O239" i="11"/>
  <c r="S235" i="11"/>
  <c r="S225" i="11"/>
  <c r="P248" i="11"/>
  <c r="P233" i="11"/>
  <c r="P237" i="11"/>
  <c r="O214" i="11"/>
  <c r="S170" i="11"/>
  <c r="O216" i="11"/>
  <c r="P183" i="11"/>
  <c r="P187" i="11"/>
  <c r="O165" i="11"/>
  <c r="P184" i="11"/>
  <c r="P213" i="11"/>
  <c r="P209" i="11"/>
  <c r="O166" i="11"/>
  <c r="O220" i="11"/>
  <c r="S142" i="11"/>
  <c r="O14" i="11"/>
  <c r="S102" i="11"/>
  <c r="S51" i="11"/>
  <c r="S105" i="11"/>
  <c r="P57" i="11"/>
  <c r="P25" i="11"/>
  <c r="S175" i="11"/>
  <c r="O172" i="11"/>
  <c r="O25" i="11"/>
  <c r="O171" i="11"/>
  <c r="O144" i="11"/>
  <c r="O98" i="11"/>
  <c r="S31" i="11"/>
  <c r="S167" i="11"/>
  <c r="O164" i="11"/>
  <c r="P60" i="11"/>
  <c r="O100" i="11"/>
  <c r="O54" i="11"/>
  <c r="T54" i="11"/>
  <c r="O80" i="11"/>
  <c r="S74" i="11"/>
  <c r="S84" i="11"/>
  <c r="S457" i="11"/>
  <c r="O420" i="11"/>
  <c r="S437" i="11"/>
  <c r="P440" i="11"/>
  <c r="S383" i="11"/>
  <c r="P406" i="11"/>
  <c r="P356" i="11"/>
  <c r="O356" i="11"/>
  <c r="T365" i="11"/>
  <c r="O365" i="11"/>
  <c r="P389" i="11"/>
  <c r="S353" i="11"/>
  <c r="S359" i="11"/>
  <c r="O345" i="11"/>
  <c r="P301" i="11"/>
  <c r="S400" i="11"/>
  <c r="O309" i="11"/>
  <c r="T309" i="11"/>
  <c r="P292" i="11"/>
  <c r="P284" i="11"/>
  <c r="P276" i="11"/>
  <c r="O321" i="11"/>
  <c r="O355" i="11"/>
  <c r="T355" i="11" s="1"/>
  <c r="S344" i="11"/>
  <c r="O322" i="11"/>
  <c r="O290" i="11"/>
  <c r="O351" i="11"/>
  <c r="S322" i="11"/>
  <c r="S282" i="11"/>
  <c r="O268" i="11"/>
  <c r="P251" i="11"/>
  <c r="S297" i="11"/>
  <c r="O324" i="11"/>
  <c r="S316" i="11"/>
  <c r="O235" i="11"/>
  <c r="O225" i="11"/>
  <c r="O206" i="11"/>
  <c r="P174" i="11"/>
  <c r="O78" i="11"/>
  <c r="T55" i="11"/>
  <c r="T463" i="11" s="1"/>
  <c r="O55" i="11"/>
  <c r="P33" i="11"/>
  <c r="S217" i="11"/>
  <c r="S149" i="11"/>
  <c r="O29" i="11"/>
  <c r="O175" i="11"/>
  <c r="S165" i="11"/>
  <c r="O57" i="11"/>
  <c r="T57" i="11"/>
  <c r="S29" i="11"/>
  <c r="P28" i="11"/>
  <c r="P20" i="11"/>
  <c r="O20" i="11"/>
  <c r="S96" i="11"/>
  <c r="S56" i="11"/>
  <c r="O74" i="11"/>
  <c r="P84" i="11"/>
  <c r="O86" i="11"/>
  <c r="P345" i="11"/>
  <c r="S345" i="11"/>
  <c r="O327" i="11"/>
  <c r="O307" i="11"/>
  <c r="S266" i="11"/>
  <c r="P249" i="11"/>
  <c r="O266" i="11"/>
  <c r="O261" i="11"/>
  <c r="S206" i="11"/>
  <c r="S216" i="11"/>
  <c r="S186" i="11"/>
  <c r="S150" i="11"/>
  <c r="P185" i="11"/>
  <c r="S176" i="11"/>
  <c r="O149" i="11"/>
  <c r="O52" i="11"/>
  <c r="O18" i="11"/>
  <c r="P96" i="11"/>
  <c r="O51" i="11"/>
  <c r="P56" i="11"/>
  <c r="P420" i="11"/>
  <c r="O373" i="11"/>
  <c r="O308" i="11"/>
  <c r="S308" i="11"/>
  <c r="S278" i="11"/>
  <c r="S309" i="11"/>
  <c r="S19" i="11"/>
  <c r="T82" i="11"/>
  <c r="O82" i="11"/>
  <c r="S23" i="11"/>
  <c r="S466" i="11" s="1"/>
  <c r="S22" i="11"/>
  <c r="S26" i="11"/>
  <c r="S466" i="13" l="1"/>
  <c r="S467" i="13"/>
  <c r="T463" i="13"/>
  <c r="S471" i="11"/>
  <c r="S470" i="11"/>
  <c r="T470" i="11" s="1"/>
  <c r="S471" i="13" l="1"/>
  <c r="S470" i="13"/>
  <c r="T470" i="13" s="1"/>
  <c r="S472" i="11"/>
  <c r="T472" i="11" s="1"/>
  <c r="T471" i="11"/>
  <c r="S472" i="13" l="1"/>
  <c r="T472" i="13" s="1"/>
  <c r="T471" i="13"/>
  <c r="T206" i="9" l="1"/>
  <c r="K280" i="9"/>
  <c r="T280" i="9" s="1"/>
  <c r="L280" i="9"/>
  <c r="M280" i="9"/>
  <c r="N280" i="9"/>
  <c r="Q280" i="9"/>
  <c r="R280" i="9"/>
  <c r="I15" i="9"/>
  <c r="J15" i="9" s="1"/>
  <c r="I16" i="9"/>
  <c r="J16" i="9" s="1"/>
  <c r="I17" i="9"/>
  <c r="J17" i="9" s="1"/>
  <c r="I18" i="9"/>
  <c r="J18" i="9" s="1"/>
  <c r="I19" i="9"/>
  <c r="J19" i="9" s="1"/>
  <c r="I20" i="9"/>
  <c r="J20" i="9" s="1"/>
  <c r="I21" i="9"/>
  <c r="J21" i="9" s="1"/>
  <c r="I22" i="9"/>
  <c r="J22" i="9" s="1"/>
  <c r="I23" i="9"/>
  <c r="J23" i="9" s="1"/>
  <c r="I24" i="9"/>
  <c r="J24" i="9" s="1"/>
  <c r="I25" i="9"/>
  <c r="J25" i="9" s="1"/>
  <c r="I26" i="9"/>
  <c r="J26" i="9" s="1"/>
  <c r="I27" i="9"/>
  <c r="J27" i="9" s="1"/>
  <c r="I28" i="9"/>
  <c r="J28" i="9" s="1"/>
  <c r="I29" i="9"/>
  <c r="J29" i="9" s="1"/>
  <c r="I30" i="9"/>
  <c r="J30" i="9" s="1"/>
  <c r="I31" i="9"/>
  <c r="J31" i="9" s="1"/>
  <c r="I32" i="9"/>
  <c r="J32" i="9" s="1"/>
  <c r="I33" i="9"/>
  <c r="J33" i="9" s="1"/>
  <c r="I34" i="9"/>
  <c r="J34" i="9" s="1"/>
  <c r="I35" i="9"/>
  <c r="J35" i="9" s="1"/>
  <c r="I36" i="9"/>
  <c r="J36" i="9" s="1"/>
  <c r="I37" i="9"/>
  <c r="J37" i="9" s="1"/>
  <c r="I38" i="9"/>
  <c r="J38" i="9" s="1"/>
  <c r="I39" i="9"/>
  <c r="J39" i="9" s="1"/>
  <c r="I40" i="9"/>
  <c r="J40" i="9" s="1"/>
  <c r="I41" i="9"/>
  <c r="J41" i="9" s="1"/>
  <c r="I52" i="9"/>
  <c r="J52" i="9" s="1"/>
  <c r="I53" i="9"/>
  <c r="J53" i="9" s="1"/>
  <c r="I54" i="9"/>
  <c r="J54" i="9" s="1"/>
  <c r="I55" i="9"/>
  <c r="J55" i="9" s="1"/>
  <c r="I56" i="9"/>
  <c r="J56" i="9" s="1"/>
  <c r="I57" i="9"/>
  <c r="J57" i="9" s="1"/>
  <c r="I73" i="9"/>
  <c r="J73" i="9" s="1"/>
  <c r="I74" i="9"/>
  <c r="J74" i="9" s="1"/>
  <c r="I75" i="9"/>
  <c r="J75" i="9" s="1"/>
  <c r="I76" i="9"/>
  <c r="J76" i="9" s="1"/>
  <c r="I77" i="9"/>
  <c r="J77" i="9" s="1"/>
  <c r="I78" i="9"/>
  <c r="J78" i="9" s="1"/>
  <c r="I79" i="9"/>
  <c r="J79" i="9" s="1"/>
  <c r="I80" i="9"/>
  <c r="J80" i="9" s="1"/>
  <c r="I81" i="9"/>
  <c r="J81" i="9" s="1"/>
  <c r="I82" i="9"/>
  <c r="J82" i="9" s="1"/>
  <c r="I83" i="9"/>
  <c r="J83" i="9" s="1"/>
  <c r="I84" i="9"/>
  <c r="J84" i="9" s="1"/>
  <c r="I85" i="9"/>
  <c r="J85" i="9" s="1"/>
  <c r="I86" i="9"/>
  <c r="J86" i="9" s="1"/>
  <c r="I87" i="9"/>
  <c r="J87" i="9" s="1"/>
  <c r="I88" i="9"/>
  <c r="J88" i="9" s="1"/>
  <c r="I89" i="9"/>
  <c r="J89" i="9" s="1"/>
  <c r="I90" i="9"/>
  <c r="J90" i="9" s="1"/>
  <c r="I91" i="9"/>
  <c r="J91" i="9" s="1"/>
  <c r="I92" i="9"/>
  <c r="J92" i="9" s="1"/>
  <c r="I93" i="9"/>
  <c r="J93" i="9" s="1"/>
  <c r="I94" i="9"/>
  <c r="J94" i="9" s="1"/>
  <c r="I95" i="9"/>
  <c r="J95" i="9" s="1"/>
  <c r="I96" i="9"/>
  <c r="J96" i="9" s="1"/>
  <c r="I97" i="9"/>
  <c r="J97" i="9" s="1"/>
  <c r="I98" i="9"/>
  <c r="J98" i="9" s="1"/>
  <c r="I99" i="9"/>
  <c r="J99" i="9" s="1"/>
  <c r="I107" i="9"/>
  <c r="J107" i="9" s="1"/>
  <c r="I108" i="9"/>
  <c r="J108" i="9" s="1"/>
  <c r="I109" i="9"/>
  <c r="J109" i="9" s="1"/>
  <c r="I110" i="9"/>
  <c r="J110" i="9" s="1"/>
  <c r="I111" i="9"/>
  <c r="J111" i="9" s="1"/>
  <c r="I112" i="9"/>
  <c r="J112" i="9" s="1"/>
  <c r="I113" i="9"/>
  <c r="J113" i="9" s="1"/>
  <c r="I114" i="9"/>
  <c r="J114" i="9" s="1"/>
  <c r="I115" i="9"/>
  <c r="J115" i="9" s="1"/>
  <c r="I116" i="9"/>
  <c r="J116" i="9" s="1"/>
  <c r="I117" i="9"/>
  <c r="J117" i="9" s="1"/>
  <c r="M117" i="9" s="1"/>
  <c r="I118" i="9"/>
  <c r="J118" i="9" s="1"/>
  <c r="I119" i="9"/>
  <c r="J119" i="9" s="1"/>
  <c r="I120" i="9"/>
  <c r="J120" i="9" s="1"/>
  <c r="N120" i="9" s="1"/>
  <c r="I121" i="9"/>
  <c r="J121" i="9" s="1"/>
  <c r="I122" i="9"/>
  <c r="J122" i="9" s="1"/>
  <c r="I123" i="9"/>
  <c r="J123" i="9" s="1"/>
  <c r="N123" i="9" s="1"/>
  <c r="I124" i="9"/>
  <c r="J124" i="9" s="1"/>
  <c r="I125" i="9"/>
  <c r="J125" i="9" s="1"/>
  <c r="I126" i="9"/>
  <c r="J126" i="9" s="1"/>
  <c r="I127" i="9"/>
  <c r="J127" i="9" s="1"/>
  <c r="I128" i="9"/>
  <c r="J128" i="9" s="1"/>
  <c r="I129" i="9"/>
  <c r="J129" i="9" s="1"/>
  <c r="I130" i="9"/>
  <c r="J130" i="9" s="1"/>
  <c r="I131" i="9"/>
  <c r="J131" i="9" s="1"/>
  <c r="I132" i="9"/>
  <c r="J132" i="9" s="1"/>
  <c r="I133" i="9"/>
  <c r="J133" i="9" s="1"/>
  <c r="I140" i="9"/>
  <c r="J140" i="9" s="1"/>
  <c r="I141" i="9"/>
  <c r="J141" i="9" s="1"/>
  <c r="I142" i="9"/>
  <c r="J142" i="9" s="1"/>
  <c r="L142" i="9" s="1"/>
  <c r="I143" i="9"/>
  <c r="J143" i="9" s="1"/>
  <c r="I144" i="9"/>
  <c r="J144" i="9" s="1"/>
  <c r="K144" i="9" s="1"/>
  <c r="I145" i="9"/>
  <c r="J145" i="9" s="1"/>
  <c r="I146" i="9"/>
  <c r="J146" i="9" s="1"/>
  <c r="I147" i="9"/>
  <c r="J147" i="9" s="1"/>
  <c r="I148" i="9"/>
  <c r="J148" i="9" s="1"/>
  <c r="I149" i="9"/>
  <c r="J149" i="9" s="1"/>
  <c r="I150" i="9"/>
  <c r="J150" i="9" s="1"/>
  <c r="I151" i="9"/>
  <c r="J151" i="9" s="1"/>
  <c r="R151" i="9" s="1"/>
  <c r="I152" i="9"/>
  <c r="J152" i="9" s="1"/>
  <c r="I153" i="9"/>
  <c r="J153" i="9" s="1"/>
  <c r="Q153" i="9" s="1"/>
  <c r="T153" i="9" s="1"/>
  <c r="I154" i="9"/>
  <c r="J154" i="9" s="1"/>
  <c r="I155" i="9"/>
  <c r="J155" i="9" s="1"/>
  <c r="M155" i="9" s="1"/>
  <c r="I156" i="9"/>
  <c r="J156" i="9" s="1"/>
  <c r="I157" i="9"/>
  <c r="J157" i="9" s="1"/>
  <c r="I158" i="9"/>
  <c r="J158" i="9" s="1"/>
  <c r="I159" i="9"/>
  <c r="J159" i="9" s="1"/>
  <c r="M159" i="9" s="1"/>
  <c r="I160" i="9"/>
  <c r="J160" i="9" s="1"/>
  <c r="I161" i="9"/>
  <c r="J161" i="9" s="1"/>
  <c r="N161" i="9" s="1"/>
  <c r="I162" i="9"/>
  <c r="J162" i="9" s="1"/>
  <c r="I163" i="9"/>
  <c r="J163" i="9" s="1"/>
  <c r="I164" i="9"/>
  <c r="J164" i="9" s="1"/>
  <c r="I165" i="9"/>
  <c r="J165" i="9" s="1"/>
  <c r="I166" i="9"/>
  <c r="J166" i="9" s="1"/>
  <c r="I172" i="9"/>
  <c r="J172" i="9" s="1"/>
  <c r="Q172" i="9" s="1"/>
  <c r="T172" i="9" s="1"/>
  <c r="I173" i="9"/>
  <c r="J173" i="9" s="1"/>
  <c r="I179" i="9"/>
  <c r="J179" i="9" s="1"/>
  <c r="I186" i="9"/>
  <c r="J186" i="9" s="1"/>
  <c r="I187" i="9"/>
  <c r="J187" i="9" s="1"/>
  <c r="I188" i="9"/>
  <c r="J188" i="9" s="1"/>
  <c r="M188" i="9" s="1"/>
  <c r="I189" i="9"/>
  <c r="J189" i="9" s="1"/>
  <c r="I190" i="9"/>
  <c r="J190" i="9" s="1"/>
  <c r="L190" i="9" s="1"/>
  <c r="I191" i="9"/>
  <c r="J191" i="9" s="1"/>
  <c r="I192" i="9"/>
  <c r="J192" i="9" s="1"/>
  <c r="I193" i="9"/>
  <c r="J193" i="9" s="1"/>
  <c r="I194" i="9"/>
  <c r="J194" i="9" s="1"/>
  <c r="I195" i="9"/>
  <c r="J195" i="9" s="1"/>
  <c r="Q195" i="9" s="1"/>
  <c r="I196" i="9"/>
  <c r="J196" i="9" s="1"/>
  <c r="K196" i="9" s="1"/>
  <c r="I197" i="9"/>
  <c r="J197" i="9" s="1"/>
  <c r="I198" i="9"/>
  <c r="J198" i="9" s="1"/>
  <c r="I199" i="9"/>
  <c r="J199" i="9" s="1"/>
  <c r="I200" i="9"/>
  <c r="J200" i="9" s="1"/>
  <c r="Q200" i="9" s="1"/>
  <c r="T200" i="9" s="1"/>
  <c r="I201" i="9"/>
  <c r="J201" i="9" s="1"/>
  <c r="K201" i="9" s="1"/>
  <c r="I202" i="9"/>
  <c r="J202" i="9" s="1"/>
  <c r="R202" i="9" s="1"/>
  <c r="I203" i="9"/>
  <c r="J203" i="9" s="1"/>
  <c r="I204" i="9"/>
  <c r="J204" i="9" s="1"/>
  <c r="I205" i="9"/>
  <c r="J205" i="9" s="1"/>
  <c r="I206" i="9"/>
  <c r="J206" i="9" s="1"/>
  <c r="Q206" i="9" s="1"/>
  <c r="I207" i="9"/>
  <c r="J207" i="9" s="1"/>
  <c r="I208" i="9"/>
  <c r="J208" i="9" s="1"/>
  <c r="L208" i="9" s="1"/>
  <c r="I209" i="9"/>
  <c r="J209" i="9" s="1"/>
  <c r="I210" i="9"/>
  <c r="J210" i="9" s="1"/>
  <c r="I211" i="9"/>
  <c r="J211" i="9" s="1"/>
  <c r="N211" i="9" s="1"/>
  <c r="I212" i="9"/>
  <c r="J212" i="9" s="1"/>
  <c r="Q212" i="9" s="1"/>
  <c r="T212" i="9" s="1"/>
  <c r="I217" i="9"/>
  <c r="J217" i="9" s="1"/>
  <c r="I218" i="9"/>
  <c r="J218" i="9" s="1"/>
  <c r="R218" i="9" s="1"/>
  <c r="I219" i="9"/>
  <c r="J219" i="9" s="1"/>
  <c r="I220" i="9"/>
  <c r="J220" i="9" s="1"/>
  <c r="M220" i="9" s="1"/>
  <c r="I225" i="9"/>
  <c r="J225" i="9" s="1"/>
  <c r="K225" i="9" s="1"/>
  <c r="I226" i="9"/>
  <c r="J226" i="9" s="1"/>
  <c r="R226" i="9" s="1"/>
  <c r="I227" i="9"/>
  <c r="J227" i="9" s="1"/>
  <c r="I228" i="9"/>
  <c r="J228" i="9" s="1"/>
  <c r="I229" i="9"/>
  <c r="J229" i="9" s="1"/>
  <c r="I235" i="9"/>
  <c r="J235" i="9" s="1"/>
  <c r="K235" i="9" s="1"/>
  <c r="I236" i="9"/>
  <c r="J236" i="9" s="1"/>
  <c r="K236" i="9" s="1"/>
  <c r="I242" i="9"/>
  <c r="J242" i="9" s="1"/>
  <c r="K242" i="9" s="1"/>
  <c r="I248" i="9"/>
  <c r="J248" i="9" s="1"/>
  <c r="K248" i="9" s="1"/>
  <c r="I249" i="9"/>
  <c r="J249" i="9" s="1"/>
  <c r="K249" i="9" s="1"/>
  <c r="I250" i="9"/>
  <c r="J250" i="9" s="1"/>
  <c r="I251" i="9"/>
  <c r="J251" i="9" s="1"/>
  <c r="L251" i="9" s="1"/>
  <c r="I252" i="9"/>
  <c r="J252" i="9" s="1"/>
  <c r="M252" i="9" s="1"/>
  <c r="I253" i="9"/>
  <c r="J253" i="9" s="1"/>
  <c r="N253" i="9" s="1"/>
  <c r="I259" i="9"/>
  <c r="J259" i="9" s="1"/>
  <c r="I260" i="9"/>
  <c r="J260" i="9" s="1"/>
  <c r="L260" i="9" s="1"/>
  <c r="I261" i="9"/>
  <c r="J261" i="9" s="1"/>
  <c r="M261" i="9" s="1"/>
  <c r="I262" i="9"/>
  <c r="J262" i="9" s="1"/>
  <c r="N262" i="9" s="1"/>
  <c r="I263" i="9"/>
  <c r="J263" i="9" s="1"/>
  <c r="I269" i="9"/>
  <c r="J269" i="9" s="1"/>
  <c r="I270" i="9"/>
  <c r="J270" i="9" s="1"/>
  <c r="N270" i="9" s="1"/>
  <c r="I271" i="9"/>
  <c r="J271" i="9" s="1"/>
  <c r="Q271" i="9" s="1"/>
  <c r="T271" i="9" s="1"/>
  <c r="I272" i="9"/>
  <c r="J272" i="9" s="1"/>
  <c r="K272" i="9" s="1"/>
  <c r="I273" i="9"/>
  <c r="J273" i="9" s="1"/>
  <c r="K273" i="9" s="1"/>
  <c r="I274" i="9"/>
  <c r="J274" i="9" s="1"/>
  <c r="K274" i="9" s="1"/>
  <c r="I275" i="9"/>
  <c r="J275" i="9" s="1"/>
  <c r="I276" i="9"/>
  <c r="J276" i="9" s="1"/>
  <c r="N276" i="9" s="1"/>
  <c r="I277" i="9"/>
  <c r="J277" i="9" s="1"/>
  <c r="Q277" i="9" s="1"/>
  <c r="I278" i="9"/>
  <c r="J278" i="9" s="1"/>
  <c r="R278" i="9" s="1"/>
  <c r="I279" i="9"/>
  <c r="J279" i="9" s="1"/>
  <c r="I14" i="9"/>
  <c r="J14" i="9" s="1"/>
  <c r="K108" i="7"/>
  <c r="L108" i="7"/>
  <c r="M108" i="7"/>
  <c r="N108" i="7"/>
  <c r="Q108" i="7"/>
  <c r="R108" i="7"/>
  <c r="K109" i="7"/>
  <c r="T109" i="7" s="1"/>
  <c r="L109" i="7"/>
  <c r="M109" i="7"/>
  <c r="N109" i="7"/>
  <c r="Q109" i="7"/>
  <c r="R109" i="7"/>
  <c r="K110" i="7"/>
  <c r="L110" i="7"/>
  <c r="M110" i="7"/>
  <c r="N110" i="7"/>
  <c r="Q110" i="7"/>
  <c r="R110" i="7"/>
  <c r="K111" i="7"/>
  <c r="T111" i="7" s="1"/>
  <c r="L111" i="7"/>
  <c r="M111" i="7"/>
  <c r="N111" i="7"/>
  <c r="Q111" i="7"/>
  <c r="R111" i="7"/>
  <c r="K112" i="7"/>
  <c r="L112" i="7"/>
  <c r="M112" i="7"/>
  <c r="N112" i="7"/>
  <c r="Q112" i="7"/>
  <c r="R112" i="7"/>
  <c r="K113" i="7"/>
  <c r="L113" i="7"/>
  <c r="M113" i="7"/>
  <c r="N113" i="7"/>
  <c r="Q113" i="7"/>
  <c r="R113" i="7"/>
  <c r="K114" i="7"/>
  <c r="T114" i="7" s="1"/>
  <c r="L114" i="7"/>
  <c r="M114" i="7"/>
  <c r="N114" i="7"/>
  <c r="Q114" i="7"/>
  <c r="R114" i="7"/>
  <c r="K115" i="7"/>
  <c r="L115" i="7"/>
  <c r="M115" i="7"/>
  <c r="N115" i="7"/>
  <c r="Q115" i="7"/>
  <c r="R115" i="7"/>
  <c r="K116" i="7"/>
  <c r="L116" i="7"/>
  <c r="M116" i="7"/>
  <c r="N116" i="7"/>
  <c r="Q116" i="7"/>
  <c r="R116" i="7"/>
  <c r="K117" i="7"/>
  <c r="T117" i="7" s="1"/>
  <c r="L117" i="7"/>
  <c r="M117" i="7"/>
  <c r="N117" i="7"/>
  <c r="Q117" i="7"/>
  <c r="R117" i="7"/>
  <c r="K118" i="7"/>
  <c r="L118" i="7"/>
  <c r="M118" i="7"/>
  <c r="N118" i="7"/>
  <c r="Q118" i="7"/>
  <c r="R118" i="7"/>
  <c r="K119" i="7"/>
  <c r="T119" i="7" s="1"/>
  <c r="L119" i="7"/>
  <c r="M119" i="7"/>
  <c r="N119" i="7"/>
  <c r="Q119" i="7"/>
  <c r="R119" i="7"/>
  <c r="K120" i="7"/>
  <c r="L120" i="7"/>
  <c r="M120" i="7"/>
  <c r="N120" i="7"/>
  <c r="Q120" i="7"/>
  <c r="R120" i="7"/>
  <c r="K121" i="7"/>
  <c r="T121" i="7" s="1"/>
  <c r="L121" i="7"/>
  <c r="M121" i="7"/>
  <c r="N121" i="7"/>
  <c r="Q121" i="7"/>
  <c r="R121" i="7"/>
  <c r="K122" i="7"/>
  <c r="T122" i="7" s="1"/>
  <c r="L122" i="7"/>
  <c r="M122" i="7"/>
  <c r="N122" i="7"/>
  <c r="Q122" i="7"/>
  <c r="R122" i="7"/>
  <c r="K123" i="7"/>
  <c r="T123" i="7" s="1"/>
  <c r="L123" i="7"/>
  <c r="M123" i="7"/>
  <c r="N123" i="7"/>
  <c r="Q123" i="7"/>
  <c r="R123" i="7"/>
  <c r="K124" i="7"/>
  <c r="L124" i="7"/>
  <c r="M124" i="7"/>
  <c r="N124" i="7"/>
  <c r="Q124" i="7"/>
  <c r="R124" i="7"/>
  <c r="K125" i="7"/>
  <c r="T125" i="7" s="1"/>
  <c r="L125" i="7"/>
  <c r="M125" i="7"/>
  <c r="N125" i="7"/>
  <c r="Q125" i="7"/>
  <c r="R125" i="7"/>
  <c r="K126" i="7"/>
  <c r="T126" i="7" s="1"/>
  <c r="L126" i="7"/>
  <c r="M126" i="7"/>
  <c r="N126" i="7"/>
  <c r="Q126" i="7"/>
  <c r="R126" i="7"/>
  <c r="K127" i="7"/>
  <c r="T127" i="7" s="1"/>
  <c r="L127" i="7"/>
  <c r="M127" i="7"/>
  <c r="N127" i="7"/>
  <c r="Q127" i="7"/>
  <c r="R127" i="7"/>
  <c r="K128" i="7"/>
  <c r="L128" i="7"/>
  <c r="M128" i="7"/>
  <c r="N128" i="7"/>
  <c r="Q128" i="7"/>
  <c r="R128" i="7"/>
  <c r="K129" i="7"/>
  <c r="L129" i="7"/>
  <c r="M129" i="7"/>
  <c r="N129" i="7"/>
  <c r="Q129" i="7"/>
  <c r="R129" i="7"/>
  <c r="K130" i="7"/>
  <c r="T130" i="7" s="1"/>
  <c r="L130" i="7"/>
  <c r="M130" i="7"/>
  <c r="N130" i="7"/>
  <c r="Q130" i="7"/>
  <c r="R130" i="7"/>
  <c r="K131" i="7"/>
  <c r="T131" i="7" s="1"/>
  <c r="L131" i="7"/>
  <c r="M131" i="7"/>
  <c r="N131" i="7"/>
  <c r="Q131" i="7"/>
  <c r="R131" i="7"/>
  <c r="K132" i="7"/>
  <c r="T132" i="7" s="1"/>
  <c r="L132" i="7"/>
  <c r="M132" i="7"/>
  <c r="N132" i="7"/>
  <c r="Q132" i="7"/>
  <c r="R132" i="7"/>
  <c r="K133" i="7"/>
  <c r="T133" i="7" s="1"/>
  <c r="L133" i="7"/>
  <c r="M133" i="7"/>
  <c r="N133" i="7"/>
  <c r="Q133" i="7"/>
  <c r="R133" i="7"/>
  <c r="K134" i="7"/>
  <c r="L134" i="7"/>
  <c r="M134" i="7"/>
  <c r="N134" i="7"/>
  <c r="Q134" i="7"/>
  <c r="R134" i="7"/>
  <c r="K135" i="7"/>
  <c r="L135" i="7"/>
  <c r="M135" i="7"/>
  <c r="N135" i="7"/>
  <c r="Q135" i="7"/>
  <c r="R135" i="7"/>
  <c r="K136" i="7"/>
  <c r="L136" i="7"/>
  <c r="M136" i="7"/>
  <c r="N136" i="7"/>
  <c r="Q136" i="7"/>
  <c r="R136" i="7"/>
  <c r="K137" i="7"/>
  <c r="L137" i="7"/>
  <c r="M137" i="7"/>
  <c r="N137" i="7"/>
  <c r="Q137" i="7"/>
  <c r="R137" i="7"/>
  <c r="R107" i="7"/>
  <c r="Q107" i="7"/>
  <c r="N107" i="7"/>
  <c r="M107" i="7"/>
  <c r="L107" i="7"/>
  <c r="K107" i="7"/>
  <c r="T107" i="7" s="1"/>
  <c r="P122" i="7" l="1"/>
  <c r="P118" i="7"/>
  <c r="P114" i="7"/>
  <c r="P110" i="7"/>
  <c r="S115" i="7"/>
  <c r="S123" i="7"/>
  <c r="S124" i="7"/>
  <c r="P131" i="7"/>
  <c r="P127" i="7"/>
  <c r="S135" i="7"/>
  <c r="P132" i="7"/>
  <c r="P128" i="7"/>
  <c r="P119" i="7"/>
  <c r="P111" i="7"/>
  <c r="O110" i="7"/>
  <c r="P124" i="7"/>
  <c r="O137" i="7"/>
  <c r="S121" i="7"/>
  <c r="P135" i="7"/>
  <c r="O132" i="7"/>
  <c r="S136" i="7"/>
  <c r="O136" i="7"/>
  <c r="S133" i="7"/>
  <c r="O125" i="7"/>
  <c r="S120" i="7"/>
  <c r="S108" i="7"/>
  <c r="S107" i="7"/>
  <c r="P130" i="7"/>
  <c r="P126" i="7"/>
  <c r="P120" i="7"/>
  <c r="P116" i="7"/>
  <c r="P112" i="7"/>
  <c r="P108" i="7"/>
  <c r="S119" i="7"/>
  <c r="P280" i="9"/>
  <c r="R274" i="9"/>
  <c r="K252" i="9"/>
  <c r="L229" i="9"/>
  <c r="N229" i="9"/>
  <c r="R273" i="9"/>
  <c r="R249" i="9"/>
  <c r="L202" i="9"/>
  <c r="R195" i="9"/>
  <c r="K279" i="9"/>
  <c r="Q279" i="9"/>
  <c r="T279" i="9" s="1"/>
  <c r="L276" i="9"/>
  <c r="L253" i="9"/>
  <c r="R208" i="9"/>
  <c r="L262" i="9"/>
  <c r="Q272" i="9"/>
  <c r="T272" i="9" s="1"/>
  <c r="K261" i="9"/>
  <c r="O261" i="9" s="1"/>
  <c r="Q248" i="9"/>
  <c r="T248" i="9" s="1"/>
  <c r="M271" i="9"/>
  <c r="L220" i="9"/>
  <c r="P220" i="9" s="1"/>
  <c r="L270" i="9"/>
  <c r="K218" i="9"/>
  <c r="N278" i="9"/>
  <c r="Q242" i="9"/>
  <c r="T242" i="9" s="1"/>
  <c r="S280" i="9"/>
  <c r="M277" i="9"/>
  <c r="K250" i="9"/>
  <c r="L250" i="9"/>
  <c r="M250" i="9"/>
  <c r="R250" i="9"/>
  <c r="N250" i="9"/>
  <c r="Q250" i="9"/>
  <c r="T250" i="9" s="1"/>
  <c r="N192" i="9"/>
  <c r="R192" i="9"/>
  <c r="K192" i="9"/>
  <c r="T192" i="9" s="1"/>
  <c r="M192" i="9"/>
  <c r="Q192" i="9"/>
  <c r="L192" i="9"/>
  <c r="L275" i="9"/>
  <c r="M275" i="9"/>
  <c r="N275" i="9"/>
  <c r="Q275" i="9"/>
  <c r="T275" i="9" s="1"/>
  <c r="R275" i="9"/>
  <c r="K275" i="9"/>
  <c r="M269" i="9"/>
  <c r="N269" i="9"/>
  <c r="K269" i="9"/>
  <c r="Q269" i="9"/>
  <c r="R269" i="9"/>
  <c r="L269" i="9"/>
  <c r="Q263" i="9"/>
  <c r="T263" i="9" s="1"/>
  <c r="R263" i="9"/>
  <c r="M263" i="9"/>
  <c r="K263" i="9"/>
  <c r="L263" i="9"/>
  <c r="N263" i="9"/>
  <c r="N198" i="9"/>
  <c r="R198" i="9"/>
  <c r="K198" i="9"/>
  <c r="L198" i="9"/>
  <c r="M198" i="9"/>
  <c r="Q198" i="9"/>
  <c r="T198" i="9" s="1"/>
  <c r="Q199" i="9"/>
  <c r="T199" i="9" s="1"/>
  <c r="K199" i="9"/>
  <c r="L199" i="9"/>
  <c r="R199" i="9"/>
  <c r="M199" i="9"/>
  <c r="P199" i="9" s="1"/>
  <c r="N199" i="9"/>
  <c r="R111" i="9"/>
  <c r="K111" i="9"/>
  <c r="L111" i="9"/>
  <c r="M111" i="9"/>
  <c r="Q111" i="9"/>
  <c r="T111" i="9" s="1"/>
  <c r="N111" i="9"/>
  <c r="N14" i="9"/>
  <c r="M14" i="9"/>
  <c r="L14" i="9"/>
  <c r="K14" i="9"/>
  <c r="R14" i="9"/>
  <c r="Q14" i="9"/>
  <c r="T14" i="9" s="1"/>
  <c r="M227" i="9"/>
  <c r="Q227" i="9"/>
  <c r="T227" i="9" s="1"/>
  <c r="R227" i="9"/>
  <c r="N227" i="9"/>
  <c r="K227" i="9"/>
  <c r="L227" i="9"/>
  <c r="N205" i="9"/>
  <c r="R205" i="9"/>
  <c r="K205" i="9"/>
  <c r="M205" i="9"/>
  <c r="L205" i="9"/>
  <c r="Q205" i="9"/>
  <c r="T205" i="9" s="1"/>
  <c r="L197" i="9"/>
  <c r="N197" i="9"/>
  <c r="Q197" i="9"/>
  <c r="T197" i="9" s="1"/>
  <c r="R197" i="9"/>
  <c r="K197" i="9"/>
  <c r="M197" i="9"/>
  <c r="K189" i="9"/>
  <c r="L189" i="9"/>
  <c r="M189" i="9"/>
  <c r="N189" i="9"/>
  <c r="R189" i="9"/>
  <c r="Q189" i="9"/>
  <c r="T189" i="9" s="1"/>
  <c r="Q109" i="9"/>
  <c r="T109" i="9" s="1"/>
  <c r="R109" i="9"/>
  <c r="K109" i="9"/>
  <c r="M109" i="9"/>
  <c r="N109" i="9"/>
  <c r="L109" i="9"/>
  <c r="K207" i="9"/>
  <c r="L207" i="9"/>
  <c r="M207" i="9"/>
  <c r="N207" i="9"/>
  <c r="Q207" i="9"/>
  <c r="T207" i="9" s="1"/>
  <c r="R207" i="9"/>
  <c r="K91" i="9"/>
  <c r="L91" i="9"/>
  <c r="M91" i="9"/>
  <c r="N91" i="9"/>
  <c r="Q91" i="9"/>
  <c r="T91" i="9" s="1"/>
  <c r="R91" i="9"/>
  <c r="K19" i="9"/>
  <c r="L19" i="9"/>
  <c r="R19" i="9"/>
  <c r="M19" i="9"/>
  <c r="N19" i="9"/>
  <c r="Q19" i="9"/>
  <c r="T19" i="9" s="1"/>
  <c r="L191" i="9"/>
  <c r="N191" i="9"/>
  <c r="Q191" i="9"/>
  <c r="T191" i="9" s="1"/>
  <c r="R191" i="9"/>
  <c r="K191" i="9"/>
  <c r="M191" i="9"/>
  <c r="P191" i="9" s="1"/>
  <c r="M219" i="9"/>
  <c r="Q219" i="9"/>
  <c r="T219" i="9" s="1"/>
  <c r="R219" i="9"/>
  <c r="K219" i="9"/>
  <c r="L219" i="9"/>
  <c r="N219" i="9"/>
  <c r="K75" i="9"/>
  <c r="L75" i="9"/>
  <c r="R75" i="9"/>
  <c r="M75" i="9"/>
  <c r="N75" i="9"/>
  <c r="Q75" i="9"/>
  <c r="T75" i="9" s="1"/>
  <c r="Q37" i="9"/>
  <c r="T37" i="9" s="1"/>
  <c r="R37" i="9"/>
  <c r="N37" i="9"/>
  <c r="M37" i="9"/>
  <c r="L37" i="9"/>
  <c r="K37" i="9"/>
  <c r="L259" i="9"/>
  <c r="M259" i="9"/>
  <c r="P259" i="9" s="1"/>
  <c r="N259" i="9"/>
  <c r="R259" i="9"/>
  <c r="Q259" i="9"/>
  <c r="T259" i="9" s="1"/>
  <c r="K259" i="9"/>
  <c r="M210" i="9"/>
  <c r="Q210" i="9"/>
  <c r="T210" i="9" s="1"/>
  <c r="R210" i="9"/>
  <c r="K210" i="9"/>
  <c r="L210" i="9"/>
  <c r="N210" i="9"/>
  <c r="Q186" i="9"/>
  <c r="T186" i="9" s="1"/>
  <c r="R186" i="9"/>
  <c r="K186" i="9"/>
  <c r="L186" i="9"/>
  <c r="N186" i="9"/>
  <c r="M186" i="9"/>
  <c r="K53" i="9"/>
  <c r="L53" i="9"/>
  <c r="R53" i="9"/>
  <c r="M53" i="9"/>
  <c r="N53" i="9"/>
  <c r="Q53" i="9"/>
  <c r="T53" i="9" s="1"/>
  <c r="L209" i="9"/>
  <c r="N209" i="9"/>
  <c r="Q209" i="9"/>
  <c r="T209" i="9" s="1"/>
  <c r="R209" i="9"/>
  <c r="M209" i="9"/>
  <c r="K209" i="9"/>
  <c r="Q193" i="9"/>
  <c r="T193" i="9" s="1"/>
  <c r="K193" i="9"/>
  <c r="L193" i="9"/>
  <c r="M193" i="9"/>
  <c r="N193" i="9"/>
  <c r="R193" i="9"/>
  <c r="L163" i="9"/>
  <c r="N163" i="9"/>
  <c r="Q163" i="9"/>
  <c r="R163" i="9"/>
  <c r="M163" i="9"/>
  <c r="K163" i="9"/>
  <c r="L157" i="9"/>
  <c r="N157" i="9"/>
  <c r="R157" i="9"/>
  <c r="K157" i="9"/>
  <c r="Q157" i="9"/>
  <c r="T157" i="9" s="1"/>
  <c r="M157" i="9"/>
  <c r="L113" i="9"/>
  <c r="M113" i="9"/>
  <c r="N113" i="9"/>
  <c r="Q113" i="9"/>
  <c r="T113" i="9" s="1"/>
  <c r="K113" i="9"/>
  <c r="R113" i="9"/>
  <c r="N93" i="9"/>
  <c r="Q93" i="9"/>
  <c r="T93" i="9" s="1"/>
  <c r="R93" i="9"/>
  <c r="M93" i="9"/>
  <c r="L93" i="9"/>
  <c r="K93" i="9"/>
  <c r="R114" i="9"/>
  <c r="K114" i="9"/>
  <c r="L114" i="9"/>
  <c r="N114" i="9"/>
  <c r="Q114" i="9"/>
  <c r="T114" i="9" s="1"/>
  <c r="N79" i="9"/>
  <c r="Q79" i="9"/>
  <c r="T79" i="9" s="1"/>
  <c r="R79" i="9"/>
  <c r="M79" i="9"/>
  <c r="K79" i="9"/>
  <c r="L79" i="9"/>
  <c r="Q52" i="9"/>
  <c r="T52" i="9" s="1"/>
  <c r="R52" i="9"/>
  <c r="N52" i="9"/>
  <c r="K52" i="9"/>
  <c r="M52" i="9"/>
  <c r="L52" i="9"/>
  <c r="Q18" i="9"/>
  <c r="T18" i="9" s="1"/>
  <c r="R18" i="9"/>
  <c r="K18" i="9"/>
  <c r="N18" i="9"/>
  <c r="M18" i="9"/>
  <c r="L18" i="9"/>
  <c r="N228" i="9"/>
  <c r="R228" i="9"/>
  <c r="K228" i="9"/>
  <c r="L217" i="9"/>
  <c r="N217" i="9"/>
  <c r="Q217" i="9"/>
  <c r="T217" i="9" s="1"/>
  <c r="R217" i="9"/>
  <c r="M211" i="9"/>
  <c r="Q211" i="9"/>
  <c r="T211" i="9" s="1"/>
  <c r="R211" i="9"/>
  <c r="N187" i="9"/>
  <c r="R187" i="9"/>
  <c r="K187" i="9"/>
  <c r="M187" i="9"/>
  <c r="M164" i="9"/>
  <c r="Q164" i="9"/>
  <c r="T164" i="9" s="1"/>
  <c r="K164" i="9"/>
  <c r="L164" i="9"/>
  <c r="N164" i="9"/>
  <c r="R164" i="9"/>
  <c r="N158" i="9"/>
  <c r="R158" i="9"/>
  <c r="K158" i="9"/>
  <c r="L158" i="9"/>
  <c r="M158" i="9"/>
  <c r="Q158" i="9"/>
  <c r="T158" i="9" s="1"/>
  <c r="Q152" i="9"/>
  <c r="T152" i="9" s="1"/>
  <c r="L152" i="9"/>
  <c r="M152" i="9"/>
  <c r="P152" i="9" s="1"/>
  <c r="N152" i="9"/>
  <c r="R152" i="9"/>
  <c r="K152" i="9"/>
  <c r="R146" i="9"/>
  <c r="L146" i="9"/>
  <c r="N146" i="9"/>
  <c r="Q146" i="9"/>
  <c r="T146" i="9" s="1"/>
  <c r="M146" i="9"/>
  <c r="K140" i="9"/>
  <c r="M140" i="9"/>
  <c r="Q140" i="9"/>
  <c r="T140" i="9" s="1"/>
  <c r="R140" i="9"/>
  <c r="L140" i="9"/>
  <c r="N140" i="9"/>
  <c r="N128" i="9"/>
  <c r="R128" i="9"/>
  <c r="K128" i="9"/>
  <c r="M128" i="9"/>
  <c r="L128" i="9"/>
  <c r="Q128" i="9"/>
  <c r="T128" i="9" s="1"/>
  <c r="Q122" i="9"/>
  <c r="T122" i="9" s="1"/>
  <c r="L122" i="9"/>
  <c r="M122" i="9"/>
  <c r="K122" i="9"/>
  <c r="O122" i="9" s="1"/>
  <c r="N122" i="9"/>
  <c r="R122" i="9"/>
  <c r="Q115" i="9"/>
  <c r="T115" i="9" s="1"/>
  <c r="K115" i="9"/>
  <c r="L115" i="9"/>
  <c r="N115" i="9"/>
  <c r="M115" i="9"/>
  <c r="R115" i="9"/>
  <c r="L98" i="9"/>
  <c r="M98" i="9"/>
  <c r="N98" i="9"/>
  <c r="K98" i="9"/>
  <c r="R98" i="9"/>
  <c r="Q98" i="9"/>
  <c r="T98" i="9" s="1"/>
  <c r="Q86" i="9"/>
  <c r="T86" i="9" s="1"/>
  <c r="R86" i="9"/>
  <c r="N86" i="9"/>
  <c r="K86" i="9"/>
  <c r="L86" i="9"/>
  <c r="Q80" i="9"/>
  <c r="T80" i="9" s="1"/>
  <c r="R80" i="9"/>
  <c r="N80" i="9"/>
  <c r="K80" i="9"/>
  <c r="M80" i="9"/>
  <c r="O80" i="9" s="1"/>
  <c r="L80" i="9"/>
  <c r="Q30" i="9"/>
  <c r="T30" i="9" s="1"/>
  <c r="R30" i="9"/>
  <c r="K30" i="9"/>
  <c r="L30" i="9"/>
  <c r="M30" i="9"/>
  <c r="N30" i="9"/>
  <c r="Q24" i="9"/>
  <c r="T24" i="9" s="1"/>
  <c r="R24" i="9"/>
  <c r="K24" i="9"/>
  <c r="L24" i="9"/>
  <c r="N24" i="9"/>
  <c r="M24" i="9"/>
  <c r="R279" i="9"/>
  <c r="Q278" i="9"/>
  <c r="T278" i="9" s="1"/>
  <c r="N277" i="9"/>
  <c r="M276" i="9"/>
  <c r="R272" i="9"/>
  <c r="N271" i="9"/>
  <c r="M270" i="9"/>
  <c r="M262" i="9"/>
  <c r="L261" i="9"/>
  <c r="P261" i="9" s="1"/>
  <c r="K260" i="9"/>
  <c r="M253" i="9"/>
  <c r="L252" i="9"/>
  <c r="P252" i="9" s="1"/>
  <c r="K251" i="9"/>
  <c r="R248" i="9"/>
  <c r="R242" i="9"/>
  <c r="Q229" i="9"/>
  <c r="T229" i="9" s="1"/>
  <c r="L218" i="9"/>
  <c r="L212" i="9"/>
  <c r="L187" i="9"/>
  <c r="K146" i="9"/>
  <c r="L204" i="9"/>
  <c r="N204" i="9"/>
  <c r="Q204" i="9"/>
  <c r="T204" i="9" s="1"/>
  <c r="R204" i="9"/>
  <c r="L150" i="9"/>
  <c r="N150" i="9"/>
  <c r="M150" i="9"/>
  <c r="Q150" i="9"/>
  <c r="T150" i="9" s="1"/>
  <c r="R150" i="9"/>
  <c r="K150" i="9"/>
  <c r="L133" i="9"/>
  <c r="N133" i="9"/>
  <c r="R133" i="9"/>
  <c r="K133" i="9"/>
  <c r="Q133" i="9"/>
  <c r="T133" i="9" s="1"/>
  <c r="M133" i="9"/>
  <c r="M108" i="9"/>
  <c r="N108" i="9"/>
  <c r="Q108" i="9"/>
  <c r="T108" i="9" s="1"/>
  <c r="R108" i="9"/>
  <c r="K108" i="9"/>
  <c r="L108" i="9"/>
  <c r="K84" i="9"/>
  <c r="L84" i="9"/>
  <c r="M84" i="9"/>
  <c r="N84" i="9"/>
  <c r="Q84" i="9"/>
  <c r="T84" i="9" s="1"/>
  <c r="R84" i="9"/>
  <c r="Q73" i="9"/>
  <c r="T73" i="9" s="1"/>
  <c r="R73" i="9"/>
  <c r="K73" i="9"/>
  <c r="L73" i="9"/>
  <c r="M73" i="9"/>
  <c r="N73" i="9"/>
  <c r="L35" i="9"/>
  <c r="M35" i="9"/>
  <c r="N35" i="9"/>
  <c r="Q35" i="9"/>
  <c r="T35" i="9" s="1"/>
  <c r="K35" i="9"/>
  <c r="R35" i="9"/>
  <c r="Q17" i="9"/>
  <c r="T17" i="9" s="1"/>
  <c r="R17" i="9"/>
  <c r="N17" i="9"/>
  <c r="K17" i="9"/>
  <c r="L17" i="9"/>
  <c r="M17" i="9"/>
  <c r="N279" i="9"/>
  <c r="M278" i="9"/>
  <c r="L277" i="9"/>
  <c r="P277" i="9" s="1"/>
  <c r="K276" i="9"/>
  <c r="Q274" i="9"/>
  <c r="T274" i="9" s="1"/>
  <c r="Q273" i="9"/>
  <c r="T273" i="9" s="1"/>
  <c r="N272" i="9"/>
  <c r="L271" i="9"/>
  <c r="P271" i="9" s="1"/>
  <c r="K270" i="9"/>
  <c r="T270" i="9" s="1"/>
  <c r="K262" i="9"/>
  <c r="R260" i="9"/>
  <c r="K253" i="9"/>
  <c r="R251" i="9"/>
  <c r="Q249" i="9"/>
  <c r="T249" i="9" s="1"/>
  <c r="N248" i="9"/>
  <c r="Q235" i="9"/>
  <c r="T235" i="9" s="1"/>
  <c r="M217" i="9"/>
  <c r="L211" i="9"/>
  <c r="R201" i="9"/>
  <c r="M127" i="9"/>
  <c r="R127" i="9"/>
  <c r="L127" i="9"/>
  <c r="N127" i="9"/>
  <c r="Q127" i="9"/>
  <c r="T127" i="9" s="1"/>
  <c r="K127" i="9"/>
  <c r="L92" i="9"/>
  <c r="M92" i="9"/>
  <c r="N92" i="9"/>
  <c r="Q92" i="9"/>
  <c r="T92" i="9" s="1"/>
  <c r="K92" i="9"/>
  <c r="R92" i="9"/>
  <c r="N57" i="9"/>
  <c r="Q57" i="9"/>
  <c r="R57" i="9"/>
  <c r="M57" i="9"/>
  <c r="K57" i="9"/>
  <c r="L57" i="9"/>
  <c r="N29" i="9"/>
  <c r="Q29" i="9"/>
  <c r="T29" i="9" s="1"/>
  <c r="R29" i="9"/>
  <c r="M29" i="9"/>
  <c r="K29" i="9"/>
  <c r="L29" i="9"/>
  <c r="M226" i="9"/>
  <c r="S226" i="9" s="1"/>
  <c r="Q226" i="9"/>
  <c r="T226" i="9" s="1"/>
  <c r="K203" i="9"/>
  <c r="M203" i="9"/>
  <c r="N203" i="9"/>
  <c r="Q203" i="9"/>
  <c r="T203" i="9" s="1"/>
  <c r="R203" i="9"/>
  <c r="M179" i="9"/>
  <c r="N179" i="9"/>
  <c r="Q179" i="9"/>
  <c r="T179" i="9" s="1"/>
  <c r="R179" i="9"/>
  <c r="L179" i="9"/>
  <c r="Q173" i="9"/>
  <c r="L173" i="9"/>
  <c r="K173" i="9"/>
  <c r="M173" i="9"/>
  <c r="N173" i="9"/>
  <c r="R173" i="9"/>
  <c r="L162" i="9"/>
  <c r="N162" i="9"/>
  <c r="R162" i="9"/>
  <c r="K162" i="9"/>
  <c r="M162" i="9"/>
  <c r="Q162" i="9"/>
  <c r="T162" i="9" s="1"/>
  <c r="L156" i="9"/>
  <c r="Q156" i="9"/>
  <c r="T156" i="9" s="1"/>
  <c r="K156" i="9"/>
  <c r="M156" i="9"/>
  <c r="N156" i="9"/>
  <c r="R156" i="9"/>
  <c r="L149" i="9"/>
  <c r="Q149" i="9"/>
  <c r="T149" i="9" s="1"/>
  <c r="K149" i="9"/>
  <c r="M149" i="9"/>
  <c r="N149" i="9"/>
  <c r="L144" i="9"/>
  <c r="N144" i="9"/>
  <c r="Q144" i="9"/>
  <c r="T144" i="9" s="1"/>
  <c r="R144" i="9"/>
  <c r="M144" i="9"/>
  <c r="L132" i="9"/>
  <c r="N132" i="9"/>
  <c r="Q132" i="9"/>
  <c r="T132" i="9" s="1"/>
  <c r="K132" i="9"/>
  <c r="M132" i="9"/>
  <c r="M126" i="9"/>
  <c r="R126" i="9"/>
  <c r="L126" i="9"/>
  <c r="K126" i="9"/>
  <c r="N126" i="9"/>
  <c r="M120" i="9"/>
  <c r="Q120" i="9"/>
  <c r="T120" i="9" s="1"/>
  <c r="L120" i="9"/>
  <c r="K120" i="9"/>
  <c r="R120" i="9"/>
  <c r="L107" i="9"/>
  <c r="M107" i="9"/>
  <c r="N107" i="9"/>
  <c r="Q107" i="9"/>
  <c r="T107" i="9" s="1"/>
  <c r="K107" i="9"/>
  <c r="K96" i="9"/>
  <c r="L96" i="9"/>
  <c r="R96" i="9"/>
  <c r="N96" i="9"/>
  <c r="Q96" i="9"/>
  <c r="T96" i="9" s="1"/>
  <c r="M96" i="9"/>
  <c r="K83" i="9"/>
  <c r="L83" i="9"/>
  <c r="M83" i="9"/>
  <c r="P83" i="9" s="1"/>
  <c r="R83" i="9"/>
  <c r="Q83" i="9"/>
  <c r="T83" i="9" s="1"/>
  <c r="N83" i="9"/>
  <c r="N78" i="9"/>
  <c r="Q78" i="9"/>
  <c r="R78" i="9"/>
  <c r="M78" i="9"/>
  <c r="K78" i="9"/>
  <c r="L78" i="9"/>
  <c r="L56" i="9"/>
  <c r="M56" i="9"/>
  <c r="N56" i="9"/>
  <c r="Q56" i="9"/>
  <c r="T56" i="9" s="1"/>
  <c r="K56" i="9"/>
  <c r="R56" i="9"/>
  <c r="K40" i="9"/>
  <c r="L40" i="9"/>
  <c r="M40" i="9"/>
  <c r="Q40" i="9"/>
  <c r="T40" i="9" s="1"/>
  <c r="R40" i="9"/>
  <c r="N40" i="9"/>
  <c r="L28" i="9"/>
  <c r="M28" i="9"/>
  <c r="N28" i="9"/>
  <c r="Q28" i="9"/>
  <c r="T28" i="9" s="1"/>
  <c r="K28" i="9"/>
  <c r="R28" i="9"/>
  <c r="N22" i="9"/>
  <c r="Q22" i="9"/>
  <c r="T22" i="9" s="1"/>
  <c r="R22" i="9"/>
  <c r="M22" i="9"/>
  <c r="K22" i="9"/>
  <c r="L22" i="9"/>
  <c r="M16" i="9"/>
  <c r="N16" i="9"/>
  <c r="Q16" i="9"/>
  <c r="T16" i="9" s="1"/>
  <c r="R16" i="9"/>
  <c r="L16" i="9"/>
  <c r="K16" i="9"/>
  <c r="M279" i="9"/>
  <c r="L278" i="9"/>
  <c r="K277" i="9"/>
  <c r="M272" i="9"/>
  <c r="O272" i="9" s="1"/>
  <c r="K271" i="9"/>
  <c r="R261" i="9"/>
  <c r="S261" i="9" s="1"/>
  <c r="Q260" i="9"/>
  <c r="T260" i="9" s="1"/>
  <c r="R252" i="9"/>
  <c r="S252" i="9" s="1"/>
  <c r="Q251" i="9"/>
  <c r="T251" i="9" s="1"/>
  <c r="M248" i="9"/>
  <c r="N242" i="9"/>
  <c r="M235" i="9"/>
  <c r="O235" i="9" s="1"/>
  <c r="Q228" i="9"/>
  <c r="T228" i="9" s="1"/>
  <c r="N226" i="9"/>
  <c r="K217" i="9"/>
  <c r="K211" i="9"/>
  <c r="M204" i="9"/>
  <c r="Q201" i="9"/>
  <c r="T201" i="9" s="1"/>
  <c r="M114" i="9"/>
  <c r="N145" i="9"/>
  <c r="Q145" i="9"/>
  <c r="K145" i="9"/>
  <c r="L145" i="9"/>
  <c r="M145" i="9"/>
  <c r="R145" i="9"/>
  <c r="R121" i="9"/>
  <c r="K121" i="9"/>
  <c r="L121" i="9"/>
  <c r="N121" i="9"/>
  <c r="M121" i="9"/>
  <c r="Q121" i="9"/>
  <c r="T121" i="9" s="1"/>
  <c r="R74" i="9"/>
  <c r="K74" i="9"/>
  <c r="L74" i="9"/>
  <c r="Q74" i="9"/>
  <c r="T74" i="9" s="1"/>
  <c r="N74" i="9"/>
  <c r="M74" i="9"/>
  <c r="M36" i="9"/>
  <c r="N36" i="9"/>
  <c r="Q36" i="9"/>
  <c r="T36" i="9" s="1"/>
  <c r="R36" i="9"/>
  <c r="L36" i="9"/>
  <c r="K36" i="9"/>
  <c r="L225" i="9"/>
  <c r="N225" i="9"/>
  <c r="R225" i="9"/>
  <c r="N220" i="9"/>
  <c r="R220" i="9"/>
  <c r="S220" i="9" s="1"/>
  <c r="K220" i="9"/>
  <c r="O220" i="9" s="1"/>
  <c r="K208" i="9"/>
  <c r="M208" i="9"/>
  <c r="P208" i="9" s="1"/>
  <c r="N208" i="9"/>
  <c r="Q208" i="9"/>
  <c r="T208" i="9" s="1"/>
  <c r="K202" i="9"/>
  <c r="M202" i="9"/>
  <c r="S202" i="9" s="1"/>
  <c r="N202" i="9"/>
  <c r="Q202" i="9"/>
  <c r="T202" i="9" s="1"/>
  <c r="L196" i="9"/>
  <c r="M196" i="9"/>
  <c r="N196" i="9"/>
  <c r="Q196" i="9"/>
  <c r="T196" i="9" s="1"/>
  <c r="K190" i="9"/>
  <c r="T190" i="9" s="1"/>
  <c r="M190" i="9"/>
  <c r="P190" i="9" s="1"/>
  <c r="N190" i="9"/>
  <c r="Q190" i="9"/>
  <c r="R190" i="9"/>
  <c r="M172" i="9"/>
  <c r="K172" i="9"/>
  <c r="L172" i="9"/>
  <c r="N172" i="9"/>
  <c r="R172" i="9"/>
  <c r="K161" i="9"/>
  <c r="M161" i="9"/>
  <c r="Q161" i="9"/>
  <c r="T161" i="9" s="1"/>
  <c r="R161" i="9"/>
  <c r="L161" i="9"/>
  <c r="K155" i="9"/>
  <c r="O155" i="9" s="1"/>
  <c r="N155" i="9"/>
  <c r="R155" i="9"/>
  <c r="S155" i="9" s="1"/>
  <c r="L155" i="9"/>
  <c r="P155" i="9" s="1"/>
  <c r="Q155" i="9"/>
  <c r="T155" i="9" s="1"/>
  <c r="L143" i="9"/>
  <c r="Q143" i="9"/>
  <c r="T143" i="9" s="1"/>
  <c r="K143" i="9"/>
  <c r="M143" i="9"/>
  <c r="N143" i="9"/>
  <c r="R143" i="9"/>
  <c r="K131" i="9"/>
  <c r="M131" i="9"/>
  <c r="P131" i="9" s="1"/>
  <c r="N131" i="9"/>
  <c r="R131" i="9"/>
  <c r="L131" i="9"/>
  <c r="Q131" i="9"/>
  <c r="T131" i="9" s="1"/>
  <c r="K125" i="9"/>
  <c r="M125" i="9"/>
  <c r="Q125" i="9"/>
  <c r="T125" i="9" s="1"/>
  <c r="R125" i="9"/>
  <c r="L125" i="9"/>
  <c r="N125" i="9"/>
  <c r="L119" i="9"/>
  <c r="N119" i="9"/>
  <c r="Q119" i="9"/>
  <c r="T119" i="9" s="1"/>
  <c r="R119" i="9"/>
  <c r="K119" i="9"/>
  <c r="M119" i="9"/>
  <c r="P119" i="9" s="1"/>
  <c r="K112" i="9"/>
  <c r="T112" i="9" s="1"/>
  <c r="L112" i="9"/>
  <c r="M112" i="9"/>
  <c r="R112" i="9"/>
  <c r="Q112" i="9"/>
  <c r="N112" i="9"/>
  <c r="Q95" i="9"/>
  <c r="T95" i="9" s="1"/>
  <c r="R95" i="9"/>
  <c r="K95" i="9"/>
  <c r="L95" i="9"/>
  <c r="M95" i="9"/>
  <c r="N95" i="9"/>
  <c r="K90" i="9"/>
  <c r="L90" i="9"/>
  <c r="M90" i="9"/>
  <c r="N90" i="9"/>
  <c r="Q90" i="9"/>
  <c r="T90" i="9" s="1"/>
  <c r="R90" i="9"/>
  <c r="L77" i="9"/>
  <c r="M77" i="9"/>
  <c r="N77" i="9"/>
  <c r="Q77" i="9"/>
  <c r="T77" i="9" s="1"/>
  <c r="K77" i="9"/>
  <c r="R77" i="9"/>
  <c r="K55" i="9"/>
  <c r="T55" i="9" s="1"/>
  <c r="L55" i="9"/>
  <c r="M55" i="9"/>
  <c r="N55" i="9"/>
  <c r="R55" i="9"/>
  <c r="Q55" i="9"/>
  <c r="R39" i="9"/>
  <c r="K39" i="9"/>
  <c r="L39" i="9"/>
  <c r="Q39" i="9"/>
  <c r="T39" i="9" s="1"/>
  <c r="M39" i="9"/>
  <c r="N39" i="9"/>
  <c r="L34" i="9"/>
  <c r="M34" i="9"/>
  <c r="N34" i="9"/>
  <c r="K34" i="9"/>
  <c r="Q34" i="9"/>
  <c r="T34" i="9" s="1"/>
  <c r="R34" i="9"/>
  <c r="K27" i="9"/>
  <c r="L27" i="9"/>
  <c r="M27" i="9"/>
  <c r="N27" i="9"/>
  <c r="R27" i="9"/>
  <c r="Q27" i="9"/>
  <c r="T27" i="9" s="1"/>
  <c r="L21" i="9"/>
  <c r="M21" i="9"/>
  <c r="N21" i="9"/>
  <c r="Q21" i="9"/>
  <c r="T21" i="9" s="1"/>
  <c r="K21" i="9"/>
  <c r="R21" i="9"/>
  <c r="K15" i="9"/>
  <c r="L15" i="9"/>
  <c r="M15" i="9"/>
  <c r="N15" i="9"/>
  <c r="Q15" i="9"/>
  <c r="T15" i="9" s="1"/>
  <c r="R15" i="9"/>
  <c r="L279" i="9"/>
  <c r="K278" i="9"/>
  <c r="R276" i="9"/>
  <c r="S276" i="9" s="1"/>
  <c r="N274" i="9"/>
  <c r="N273" i="9"/>
  <c r="L272" i="9"/>
  <c r="Q261" i="9"/>
  <c r="T261" i="9" s="1"/>
  <c r="R253" i="9"/>
  <c r="Q252" i="9"/>
  <c r="T252" i="9" s="1"/>
  <c r="N249" i="9"/>
  <c r="L248" i="9"/>
  <c r="M242" i="9"/>
  <c r="M228" i="9"/>
  <c r="L226" i="9"/>
  <c r="P226" i="9" s="1"/>
  <c r="K204" i="9"/>
  <c r="K179" i="9"/>
  <c r="R107" i="9"/>
  <c r="S107" i="9" s="1"/>
  <c r="K97" i="9"/>
  <c r="L97" i="9"/>
  <c r="M97" i="9"/>
  <c r="N97" i="9"/>
  <c r="Q97" i="9"/>
  <c r="T97" i="9" s="1"/>
  <c r="R97" i="9"/>
  <c r="N23" i="9"/>
  <c r="Q23" i="9"/>
  <c r="T23" i="9" s="1"/>
  <c r="R23" i="9"/>
  <c r="M23" i="9"/>
  <c r="K23" i="9"/>
  <c r="L23" i="9"/>
  <c r="L236" i="9"/>
  <c r="N236" i="9"/>
  <c r="L201" i="9"/>
  <c r="M201" i="9"/>
  <c r="O201" i="9" s="1"/>
  <c r="N201" i="9"/>
  <c r="K195" i="9"/>
  <c r="T195" i="9" s="1"/>
  <c r="L195" i="9"/>
  <c r="M195" i="9"/>
  <c r="N195" i="9"/>
  <c r="N166" i="9"/>
  <c r="K166" i="9"/>
  <c r="L166" i="9"/>
  <c r="M166" i="9"/>
  <c r="Q166" i="9"/>
  <c r="T166" i="9" s="1"/>
  <c r="R154" i="9"/>
  <c r="L154" i="9"/>
  <c r="M154" i="9"/>
  <c r="N154" i="9"/>
  <c r="Q154" i="9"/>
  <c r="T154" i="9" s="1"/>
  <c r="K154" i="9"/>
  <c r="R148" i="9"/>
  <c r="M148" i="9"/>
  <c r="L148" i="9"/>
  <c r="N148" i="9"/>
  <c r="Q148" i="9"/>
  <c r="T148" i="9" s="1"/>
  <c r="K148" i="9"/>
  <c r="K142" i="9"/>
  <c r="N142" i="9"/>
  <c r="Q142" i="9"/>
  <c r="T142" i="9" s="1"/>
  <c r="R142" i="9"/>
  <c r="M142" i="9"/>
  <c r="P142" i="9" s="1"/>
  <c r="R130" i="9"/>
  <c r="K130" i="9"/>
  <c r="M130" i="9"/>
  <c r="N130" i="9"/>
  <c r="Q130" i="9"/>
  <c r="T130" i="9" s="1"/>
  <c r="L130" i="9"/>
  <c r="L118" i="9"/>
  <c r="N118" i="9"/>
  <c r="Q118" i="9"/>
  <c r="T118" i="9" s="1"/>
  <c r="R118" i="9"/>
  <c r="K118" i="9"/>
  <c r="M118" i="9"/>
  <c r="K89" i="9"/>
  <c r="L89" i="9"/>
  <c r="M89" i="9"/>
  <c r="R89" i="9"/>
  <c r="N89" i="9"/>
  <c r="Q89" i="9"/>
  <c r="T89" i="9" s="1"/>
  <c r="K82" i="9"/>
  <c r="L82" i="9"/>
  <c r="M82" i="9"/>
  <c r="R82" i="9"/>
  <c r="N82" i="9"/>
  <c r="Q82" i="9"/>
  <c r="T82" i="9" s="1"/>
  <c r="K33" i="9"/>
  <c r="L33" i="9"/>
  <c r="M33" i="9"/>
  <c r="N33" i="9"/>
  <c r="R33" i="9"/>
  <c r="Q33" i="9"/>
  <c r="T33" i="9" s="1"/>
  <c r="K26" i="9"/>
  <c r="L26" i="9"/>
  <c r="M26" i="9"/>
  <c r="R26" i="9"/>
  <c r="N26" i="9"/>
  <c r="Q26" i="9"/>
  <c r="T26" i="9" s="1"/>
  <c r="R277" i="9"/>
  <c r="S277" i="9" s="1"/>
  <c r="Q276" i="9"/>
  <c r="M274" i="9"/>
  <c r="M273" i="9"/>
  <c r="R270" i="9"/>
  <c r="R262" i="9"/>
  <c r="N260" i="9"/>
  <c r="Q253" i="9"/>
  <c r="T253" i="9" s="1"/>
  <c r="N251" i="9"/>
  <c r="M249" i="9"/>
  <c r="O249" i="9" s="1"/>
  <c r="L242" i="9"/>
  <c r="R236" i="9"/>
  <c r="L228" i="9"/>
  <c r="K226" i="9"/>
  <c r="O226" i="9" s="1"/>
  <c r="R188" i="9"/>
  <c r="S188" i="9" s="1"/>
  <c r="R166" i="9"/>
  <c r="R132" i="9"/>
  <c r="M86" i="9"/>
  <c r="M85" i="9"/>
  <c r="N85" i="9"/>
  <c r="Q85" i="9"/>
  <c r="T85" i="9" s="1"/>
  <c r="R85" i="9"/>
  <c r="L85" i="9"/>
  <c r="K85" i="9"/>
  <c r="L41" i="9"/>
  <c r="M41" i="9"/>
  <c r="N41" i="9"/>
  <c r="K41" i="9"/>
  <c r="Q41" i="9"/>
  <c r="T41" i="9" s="1"/>
  <c r="R41" i="9"/>
  <c r="L235" i="9"/>
  <c r="N235" i="9"/>
  <c r="R235" i="9"/>
  <c r="R229" i="9"/>
  <c r="K229" i="9"/>
  <c r="M229" i="9"/>
  <c r="R200" i="9"/>
  <c r="K200" i="9"/>
  <c r="L200" i="9"/>
  <c r="M200" i="9"/>
  <c r="N200" i="9"/>
  <c r="R194" i="9"/>
  <c r="K194" i="9"/>
  <c r="L194" i="9"/>
  <c r="M194" i="9"/>
  <c r="N194" i="9"/>
  <c r="Q194" i="9"/>
  <c r="T194" i="9" s="1"/>
  <c r="Q165" i="9"/>
  <c r="T165" i="9" s="1"/>
  <c r="L165" i="9"/>
  <c r="N165" i="9"/>
  <c r="R165" i="9"/>
  <c r="M165" i="9"/>
  <c r="K160" i="9"/>
  <c r="N160" i="9"/>
  <c r="L160" i="9"/>
  <c r="M160" i="9"/>
  <c r="Q160" i="9"/>
  <c r="T160" i="9" s="1"/>
  <c r="R160" i="9"/>
  <c r="R153" i="9"/>
  <c r="K153" i="9"/>
  <c r="N153" i="9"/>
  <c r="L153" i="9"/>
  <c r="M153" i="9"/>
  <c r="Q147" i="9"/>
  <c r="T147" i="9" s="1"/>
  <c r="L147" i="9"/>
  <c r="K147" i="9"/>
  <c r="M147" i="9"/>
  <c r="N147" i="9"/>
  <c r="M141" i="9"/>
  <c r="Q141" i="9"/>
  <c r="T141" i="9" s="1"/>
  <c r="L141" i="9"/>
  <c r="K141" i="9"/>
  <c r="N141" i="9"/>
  <c r="R141" i="9"/>
  <c r="Q129" i="9"/>
  <c r="T129" i="9" s="1"/>
  <c r="L129" i="9"/>
  <c r="M129" i="9"/>
  <c r="K129" i="9"/>
  <c r="N129" i="9"/>
  <c r="K124" i="9"/>
  <c r="M124" i="9"/>
  <c r="N124" i="9"/>
  <c r="R124" i="9"/>
  <c r="L124" i="9"/>
  <c r="Q124" i="9"/>
  <c r="T124" i="9" s="1"/>
  <c r="L117" i="9"/>
  <c r="P117" i="9" s="1"/>
  <c r="N117" i="9"/>
  <c r="Q117" i="9"/>
  <c r="T117" i="9" s="1"/>
  <c r="K117" i="9"/>
  <c r="O117" i="9" s="1"/>
  <c r="R117" i="9"/>
  <c r="S117" i="9" s="1"/>
  <c r="L99" i="9"/>
  <c r="M99" i="9"/>
  <c r="N99" i="9"/>
  <c r="Q99" i="9"/>
  <c r="T99" i="9" s="1"/>
  <c r="K99" i="9"/>
  <c r="R99" i="9"/>
  <c r="Q94" i="9"/>
  <c r="T94" i="9" s="1"/>
  <c r="R94" i="9"/>
  <c r="K94" i="9"/>
  <c r="L94" i="9"/>
  <c r="M94" i="9"/>
  <c r="N94" i="9"/>
  <c r="R88" i="9"/>
  <c r="K88" i="9"/>
  <c r="Q88" i="9"/>
  <c r="T88" i="9" s="1"/>
  <c r="L88" i="9"/>
  <c r="M88" i="9"/>
  <c r="O88" i="9" s="1"/>
  <c r="N88" i="9"/>
  <c r="R81" i="9"/>
  <c r="K81" i="9"/>
  <c r="L81" i="9"/>
  <c r="Q81" i="9"/>
  <c r="T81" i="9" s="1"/>
  <c r="M81" i="9"/>
  <c r="N81" i="9"/>
  <c r="K76" i="9"/>
  <c r="L76" i="9"/>
  <c r="M76" i="9"/>
  <c r="N76" i="9"/>
  <c r="Q76" i="9"/>
  <c r="T76" i="9" s="1"/>
  <c r="R76" i="9"/>
  <c r="K54" i="9"/>
  <c r="L54" i="9"/>
  <c r="M54" i="9"/>
  <c r="N54" i="9"/>
  <c r="Q54" i="9"/>
  <c r="T54" i="9" s="1"/>
  <c r="R54" i="9"/>
  <c r="R38" i="9"/>
  <c r="K38" i="9"/>
  <c r="L38" i="9"/>
  <c r="Q38" i="9"/>
  <c r="T38" i="9" s="1"/>
  <c r="M38" i="9"/>
  <c r="N38" i="9"/>
  <c r="K32" i="9"/>
  <c r="T32" i="9" s="1"/>
  <c r="L32" i="9"/>
  <c r="R32" i="9"/>
  <c r="M32" i="9"/>
  <c r="N32" i="9"/>
  <c r="Q32" i="9"/>
  <c r="R25" i="9"/>
  <c r="K25" i="9"/>
  <c r="L25" i="9"/>
  <c r="Q25" i="9"/>
  <c r="T25" i="9" s="1"/>
  <c r="M25" i="9"/>
  <c r="N25" i="9"/>
  <c r="K20" i="9"/>
  <c r="L20" i="9"/>
  <c r="M20" i="9"/>
  <c r="N20" i="9"/>
  <c r="Q20" i="9"/>
  <c r="T20" i="9" s="1"/>
  <c r="R20" i="9"/>
  <c r="L274" i="9"/>
  <c r="L273" i="9"/>
  <c r="R271" i="9"/>
  <c r="Q270" i="9"/>
  <c r="Q262" i="9"/>
  <c r="T262" i="9" s="1"/>
  <c r="N261" i="9"/>
  <c r="M260" i="9"/>
  <c r="N252" i="9"/>
  <c r="M251" i="9"/>
  <c r="L249" i="9"/>
  <c r="Q236" i="9"/>
  <c r="T236" i="9" s="1"/>
  <c r="Q225" i="9"/>
  <c r="T225" i="9" s="1"/>
  <c r="L203" i="9"/>
  <c r="K165" i="9"/>
  <c r="R149" i="9"/>
  <c r="R129" i="9"/>
  <c r="M151" i="9"/>
  <c r="Q151" i="9"/>
  <c r="T151" i="9" s="1"/>
  <c r="K151" i="9"/>
  <c r="L151" i="9"/>
  <c r="N151" i="9"/>
  <c r="M218" i="9"/>
  <c r="S218" i="9" s="1"/>
  <c r="Q218" i="9"/>
  <c r="T218" i="9" s="1"/>
  <c r="N212" i="9"/>
  <c r="R212" i="9"/>
  <c r="K212" i="9"/>
  <c r="R206" i="9"/>
  <c r="K206" i="9"/>
  <c r="L206" i="9"/>
  <c r="M206" i="9"/>
  <c r="Q188" i="9"/>
  <c r="T188" i="9" s="1"/>
  <c r="K188" i="9"/>
  <c r="O188" i="9" s="1"/>
  <c r="L188" i="9"/>
  <c r="P188" i="9" s="1"/>
  <c r="N188" i="9"/>
  <c r="Q159" i="9"/>
  <c r="T159" i="9" s="1"/>
  <c r="L159" i="9"/>
  <c r="P159" i="9" s="1"/>
  <c r="R159" i="9"/>
  <c r="S159" i="9" s="1"/>
  <c r="K159" i="9"/>
  <c r="O159" i="9" s="1"/>
  <c r="N159" i="9"/>
  <c r="R123" i="9"/>
  <c r="L123" i="9"/>
  <c r="M123" i="9"/>
  <c r="Q123" i="9"/>
  <c r="T123" i="9" s="1"/>
  <c r="K123" i="9"/>
  <c r="R116" i="9"/>
  <c r="L116" i="9"/>
  <c r="M116" i="9"/>
  <c r="Q116" i="9"/>
  <c r="T116" i="9" s="1"/>
  <c r="K116" i="9"/>
  <c r="N116" i="9"/>
  <c r="R110" i="9"/>
  <c r="K110" i="9"/>
  <c r="L110" i="9"/>
  <c r="N110" i="9"/>
  <c r="M110" i="9"/>
  <c r="Q110" i="9"/>
  <c r="T110" i="9" s="1"/>
  <c r="Q87" i="9"/>
  <c r="T87" i="9" s="1"/>
  <c r="R87" i="9"/>
  <c r="N87" i="9"/>
  <c r="L87" i="9"/>
  <c r="M87" i="9"/>
  <c r="K87" i="9"/>
  <c r="Q31" i="9"/>
  <c r="R31" i="9"/>
  <c r="K31" i="9"/>
  <c r="T31" i="9" s="1"/>
  <c r="M31" i="9"/>
  <c r="N31" i="9"/>
  <c r="L31" i="9"/>
  <c r="O280" i="9"/>
  <c r="M236" i="9"/>
  <c r="O236" i="9" s="1"/>
  <c r="M225" i="9"/>
  <c r="O225" i="9" s="1"/>
  <c r="Q220" i="9"/>
  <c r="T220" i="9" s="1"/>
  <c r="N218" i="9"/>
  <c r="M212" i="9"/>
  <c r="N206" i="9"/>
  <c r="R196" i="9"/>
  <c r="S196" i="9" s="1"/>
  <c r="Q187" i="9"/>
  <c r="T187" i="9" s="1"/>
  <c r="R147" i="9"/>
  <c r="Q126" i="9"/>
  <c r="T126" i="9" s="1"/>
  <c r="O252" i="9"/>
  <c r="O115" i="7"/>
  <c r="S129" i="7"/>
  <c r="O118" i="7"/>
  <c r="S116" i="7"/>
  <c r="S113" i="7"/>
  <c r="S131" i="7"/>
  <c r="S127" i="7"/>
  <c r="S111" i="7"/>
  <c r="T115" i="7"/>
  <c r="O121" i="7"/>
  <c r="O134" i="7"/>
  <c r="S132" i="7"/>
  <c r="O128" i="7"/>
  <c r="P136" i="7"/>
  <c r="O135" i="7"/>
  <c r="O129" i="7"/>
  <c r="O123" i="7"/>
  <c r="O113" i="7"/>
  <c r="O133" i="7"/>
  <c r="O117" i="7"/>
  <c r="S112" i="7"/>
  <c r="T113" i="7"/>
  <c r="O130" i="7"/>
  <c r="O120" i="7"/>
  <c r="O112" i="7"/>
  <c r="O109" i="7"/>
  <c r="T136" i="7"/>
  <c r="T128" i="7"/>
  <c r="T120" i="7"/>
  <c r="T112" i="7"/>
  <c r="T137" i="7"/>
  <c r="O107" i="7"/>
  <c r="P134" i="7"/>
  <c r="P123" i="7"/>
  <c r="O122" i="7"/>
  <c r="P115" i="7"/>
  <c r="O114" i="7"/>
  <c r="T135" i="7"/>
  <c r="S128" i="7"/>
  <c r="O131" i="7"/>
  <c r="S125" i="7"/>
  <c r="S117" i="7"/>
  <c r="S109" i="7"/>
  <c r="T134" i="7"/>
  <c r="T118" i="7"/>
  <c r="T110" i="7"/>
  <c r="T129" i="7"/>
  <c r="P107" i="7"/>
  <c r="O127" i="7"/>
  <c r="O119" i="7"/>
  <c r="O111" i="7"/>
  <c r="S137" i="7"/>
  <c r="O124" i="7"/>
  <c r="O116" i="7"/>
  <c r="O108" i="7"/>
  <c r="T124" i="7"/>
  <c r="T116" i="7"/>
  <c r="T108" i="7"/>
  <c r="O126" i="7"/>
  <c r="P137" i="7"/>
  <c r="P133" i="7"/>
  <c r="P129" i="7"/>
  <c r="P125" i="7"/>
  <c r="P121" i="7"/>
  <c r="P117" i="7"/>
  <c r="P113" i="7"/>
  <c r="P109" i="7"/>
  <c r="S126" i="7"/>
  <c r="S122" i="7"/>
  <c r="S118" i="7"/>
  <c r="S114" i="7"/>
  <c r="S110" i="7"/>
  <c r="S134" i="7"/>
  <c r="S130" i="7"/>
  <c r="I460" i="7"/>
  <c r="J460" i="7" s="1"/>
  <c r="I459" i="7"/>
  <c r="J459" i="7" s="1"/>
  <c r="I458" i="7"/>
  <c r="J458" i="7" s="1"/>
  <c r="I457" i="7"/>
  <c r="J457" i="7" s="1"/>
  <c r="I456" i="7"/>
  <c r="J456" i="7" s="1"/>
  <c r="I455" i="7"/>
  <c r="J455" i="7" s="1"/>
  <c r="I454" i="7"/>
  <c r="J454" i="7" s="1"/>
  <c r="I453" i="7"/>
  <c r="J453" i="7" s="1"/>
  <c r="I447" i="7"/>
  <c r="J447" i="7" s="1"/>
  <c r="I446" i="7"/>
  <c r="J446" i="7" s="1"/>
  <c r="I440" i="7"/>
  <c r="J440" i="7" s="1"/>
  <c r="I439" i="7"/>
  <c r="J439" i="7" s="1"/>
  <c r="I438" i="7"/>
  <c r="J438" i="7" s="1"/>
  <c r="I437" i="7"/>
  <c r="J437" i="7" s="1"/>
  <c r="I431" i="7"/>
  <c r="J431" i="7" s="1"/>
  <c r="I430" i="7"/>
  <c r="J430" i="7" s="1"/>
  <c r="I429" i="7"/>
  <c r="J429" i="7" s="1"/>
  <c r="I428" i="7"/>
  <c r="J428" i="7" s="1"/>
  <c r="I421" i="7"/>
  <c r="J421" i="7" s="1"/>
  <c r="I420" i="7"/>
  <c r="J420" i="7" s="1"/>
  <c r="I419" i="7"/>
  <c r="J419" i="7" s="1"/>
  <c r="I418" i="7"/>
  <c r="J418" i="7" s="1"/>
  <c r="I417" i="7"/>
  <c r="J417" i="7" s="1"/>
  <c r="I416" i="7"/>
  <c r="J416" i="7" s="1"/>
  <c r="I415" i="7"/>
  <c r="J415" i="7" s="1"/>
  <c r="I414" i="7"/>
  <c r="J414" i="7" s="1"/>
  <c r="I413" i="7"/>
  <c r="J413" i="7" s="1"/>
  <c r="I412" i="7"/>
  <c r="J412" i="7" s="1"/>
  <c r="I411" i="7"/>
  <c r="J411" i="7" s="1"/>
  <c r="I410" i="7"/>
  <c r="J410" i="7" s="1"/>
  <c r="I409" i="7"/>
  <c r="J409" i="7" s="1"/>
  <c r="I408" i="7"/>
  <c r="J408" i="7" s="1"/>
  <c r="I407" i="7"/>
  <c r="J407" i="7" s="1"/>
  <c r="I406" i="7"/>
  <c r="J406" i="7" s="1"/>
  <c r="I405" i="7"/>
  <c r="J405" i="7" s="1"/>
  <c r="I404" i="7"/>
  <c r="J404" i="7" s="1"/>
  <c r="I403" i="7"/>
  <c r="J403" i="7" s="1"/>
  <c r="I402" i="7"/>
  <c r="J402" i="7" s="1"/>
  <c r="I401" i="7"/>
  <c r="J401" i="7" s="1"/>
  <c r="I400" i="7"/>
  <c r="J400" i="7" s="1"/>
  <c r="I399" i="7"/>
  <c r="J399" i="7" s="1"/>
  <c r="I391" i="7"/>
  <c r="J391" i="7" s="1"/>
  <c r="I390" i="7"/>
  <c r="J390" i="7" s="1"/>
  <c r="I389" i="7"/>
  <c r="J389" i="7" s="1"/>
  <c r="I383" i="7"/>
  <c r="J383" i="7" s="1"/>
  <c r="I382" i="7"/>
  <c r="J382" i="7" s="1"/>
  <c r="I381" i="7"/>
  <c r="J381" i="7" s="1"/>
  <c r="I380" i="7"/>
  <c r="J380" i="7" s="1"/>
  <c r="I379" i="7"/>
  <c r="J379" i="7" s="1"/>
  <c r="I373" i="7"/>
  <c r="J373" i="7" s="1"/>
  <c r="I372" i="7"/>
  <c r="J372" i="7" s="1"/>
  <c r="I371" i="7"/>
  <c r="J371" i="7" s="1"/>
  <c r="I365" i="7"/>
  <c r="J365" i="7" s="1"/>
  <c r="I364" i="7"/>
  <c r="J364" i="7" s="1"/>
  <c r="I363" i="7"/>
  <c r="J363" i="7" s="1"/>
  <c r="I362" i="7"/>
  <c r="J362" i="7" s="1"/>
  <c r="I361" i="7"/>
  <c r="J361" i="7" s="1"/>
  <c r="I360" i="7"/>
  <c r="J360" i="7" s="1"/>
  <c r="I359" i="7"/>
  <c r="J359" i="7" s="1"/>
  <c r="I358" i="7"/>
  <c r="J358" i="7" s="1"/>
  <c r="I357" i="7"/>
  <c r="J357" i="7" s="1"/>
  <c r="I356" i="7"/>
  <c r="J356" i="7" s="1"/>
  <c r="I355" i="7"/>
  <c r="J355" i="7" s="1"/>
  <c r="I354" i="7"/>
  <c r="J354" i="7" s="1"/>
  <c r="I353" i="7"/>
  <c r="J353" i="7" s="1"/>
  <c r="I352" i="7"/>
  <c r="J352" i="7" s="1"/>
  <c r="I351" i="7"/>
  <c r="J351" i="7" s="1"/>
  <c r="I350" i="7"/>
  <c r="J350" i="7" s="1"/>
  <c r="I349" i="7"/>
  <c r="J349" i="7" s="1"/>
  <c r="I348" i="7"/>
  <c r="J348" i="7" s="1"/>
  <c r="I347" i="7"/>
  <c r="J347" i="7" s="1"/>
  <c r="I346" i="7"/>
  <c r="J346" i="7" s="1"/>
  <c r="I345" i="7"/>
  <c r="J345" i="7" s="1"/>
  <c r="I344" i="7"/>
  <c r="J344" i="7" s="1"/>
  <c r="I343" i="7"/>
  <c r="J343" i="7" s="1"/>
  <c r="I342" i="7"/>
  <c r="J342" i="7" s="1"/>
  <c r="I341" i="7"/>
  <c r="J341" i="7" s="1"/>
  <c r="I340" i="7"/>
  <c r="J340" i="7" s="1"/>
  <c r="I339" i="7"/>
  <c r="J339" i="7" s="1"/>
  <c r="I338" i="7"/>
  <c r="J338" i="7" s="1"/>
  <c r="I337" i="7"/>
  <c r="J337" i="7" s="1"/>
  <c r="I336" i="7"/>
  <c r="J336" i="7" s="1"/>
  <c r="I335" i="7"/>
  <c r="J335" i="7" s="1"/>
  <c r="I334" i="7"/>
  <c r="J334" i="7" s="1"/>
  <c r="I333" i="7"/>
  <c r="J333" i="7" s="1"/>
  <c r="I332" i="7"/>
  <c r="J332" i="7" s="1"/>
  <c r="I331" i="7"/>
  <c r="J331" i="7" s="1"/>
  <c r="I330" i="7"/>
  <c r="J330" i="7" s="1"/>
  <c r="I329" i="7"/>
  <c r="J329" i="7" s="1"/>
  <c r="I328" i="7"/>
  <c r="J328" i="7" s="1"/>
  <c r="I327" i="7"/>
  <c r="J327" i="7" s="1"/>
  <c r="I326" i="7"/>
  <c r="J326" i="7" s="1"/>
  <c r="I325" i="7"/>
  <c r="J325" i="7" s="1"/>
  <c r="I324" i="7"/>
  <c r="J324" i="7" s="1"/>
  <c r="I323" i="7"/>
  <c r="J323" i="7" s="1"/>
  <c r="I322" i="7"/>
  <c r="J322" i="7" s="1"/>
  <c r="I321" i="7"/>
  <c r="J321" i="7" s="1"/>
  <c r="I320" i="7"/>
  <c r="J320" i="7" s="1"/>
  <c r="I319" i="7"/>
  <c r="J319" i="7" s="1"/>
  <c r="I318" i="7"/>
  <c r="J318" i="7" s="1"/>
  <c r="I317" i="7"/>
  <c r="J317" i="7" s="1"/>
  <c r="I316" i="7"/>
  <c r="J316" i="7" s="1"/>
  <c r="I309" i="7"/>
  <c r="J309" i="7" s="1"/>
  <c r="I308" i="7"/>
  <c r="J308" i="7" s="1"/>
  <c r="I307" i="7"/>
  <c r="J307" i="7" s="1"/>
  <c r="I306" i="7"/>
  <c r="J306" i="7" s="1"/>
  <c r="I305" i="7"/>
  <c r="J305" i="7" s="1"/>
  <c r="I304" i="7"/>
  <c r="J304" i="7" s="1"/>
  <c r="I303" i="7"/>
  <c r="J303" i="7" s="1"/>
  <c r="I302" i="7"/>
  <c r="J302" i="7" s="1"/>
  <c r="I301" i="7"/>
  <c r="J301" i="7" s="1"/>
  <c r="I300" i="7"/>
  <c r="J300" i="7" s="1"/>
  <c r="I299" i="7"/>
  <c r="J299" i="7" s="1"/>
  <c r="I298" i="7"/>
  <c r="J298" i="7" s="1"/>
  <c r="I297" i="7"/>
  <c r="J297" i="7" s="1"/>
  <c r="I296" i="7"/>
  <c r="J296" i="7" s="1"/>
  <c r="I295" i="7"/>
  <c r="J295" i="7" s="1"/>
  <c r="I294" i="7"/>
  <c r="J294" i="7" s="1"/>
  <c r="I293" i="7"/>
  <c r="J293" i="7" s="1"/>
  <c r="I292" i="7"/>
  <c r="J292" i="7" s="1"/>
  <c r="I291" i="7"/>
  <c r="J291" i="7" s="1"/>
  <c r="I290" i="7"/>
  <c r="J290" i="7" s="1"/>
  <c r="I289" i="7"/>
  <c r="J289" i="7" s="1"/>
  <c r="I288" i="7"/>
  <c r="J288" i="7" s="1"/>
  <c r="I287" i="7"/>
  <c r="J287" i="7" s="1"/>
  <c r="I286" i="7"/>
  <c r="J286" i="7" s="1"/>
  <c r="I285" i="7"/>
  <c r="J285" i="7" s="1"/>
  <c r="I284" i="7"/>
  <c r="J284" i="7" s="1"/>
  <c r="I283" i="7"/>
  <c r="J283" i="7" s="1"/>
  <c r="I282" i="7"/>
  <c r="J282" i="7" s="1"/>
  <c r="I281" i="7"/>
  <c r="J281" i="7" s="1"/>
  <c r="I280" i="7"/>
  <c r="J280" i="7" s="1"/>
  <c r="I279" i="7"/>
  <c r="J279" i="7" s="1"/>
  <c r="I278" i="7"/>
  <c r="J278" i="7" s="1"/>
  <c r="I277" i="7"/>
  <c r="J277" i="7" s="1"/>
  <c r="I276" i="7"/>
  <c r="J276" i="7" s="1"/>
  <c r="I275" i="7"/>
  <c r="J275" i="7" s="1"/>
  <c r="I274" i="7"/>
  <c r="J274" i="7" s="1"/>
  <c r="I273" i="7"/>
  <c r="J273" i="7" s="1"/>
  <c r="I272" i="7"/>
  <c r="J272" i="7" s="1"/>
  <c r="I271" i="7"/>
  <c r="J271" i="7" s="1"/>
  <c r="I270" i="7"/>
  <c r="J270" i="7" s="1"/>
  <c r="I269" i="7"/>
  <c r="J269" i="7" s="1"/>
  <c r="I268" i="7"/>
  <c r="J268" i="7" s="1"/>
  <c r="I267" i="7"/>
  <c r="J267" i="7" s="1"/>
  <c r="I266" i="7"/>
  <c r="J266" i="7" s="1"/>
  <c r="I265" i="7"/>
  <c r="J265" i="7" s="1"/>
  <c r="I264" i="7"/>
  <c r="J264" i="7" s="1"/>
  <c r="I263" i="7"/>
  <c r="J263" i="7" s="1"/>
  <c r="I262" i="7"/>
  <c r="J262" i="7" s="1"/>
  <c r="I261" i="7"/>
  <c r="J261" i="7" s="1"/>
  <c r="I260" i="7"/>
  <c r="J260" i="7" s="1"/>
  <c r="I252" i="7"/>
  <c r="J252" i="7" s="1"/>
  <c r="I251" i="7"/>
  <c r="J251" i="7" s="1"/>
  <c r="I250" i="7"/>
  <c r="J250" i="7" s="1"/>
  <c r="I249" i="7"/>
  <c r="J249" i="7" s="1"/>
  <c r="I248" i="7"/>
  <c r="J248" i="7" s="1"/>
  <c r="I247" i="7"/>
  <c r="J247" i="7" s="1"/>
  <c r="I246" i="7"/>
  <c r="J246" i="7" s="1"/>
  <c r="I245" i="7"/>
  <c r="J245" i="7" s="1"/>
  <c r="I244" i="7"/>
  <c r="J244" i="7" s="1"/>
  <c r="I243" i="7"/>
  <c r="J243" i="7" s="1"/>
  <c r="I242" i="7"/>
  <c r="J242" i="7" s="1"/>
  <c r="I241" i="7"/>
  <c r="J241" i="7" s="1"/>
  <c r="I240" i="7"/>
  <c r="J240" i="7" s="1"/>
  <c r="I239" i="7"/>
  <c r="J239" i="7" s="1"/>
  <c r="I238" i="7"/>
  <c r="J238" i="7" s="1"/>
  <c r="I237" i="7"/>
  <c r="J237" i="7" s="1"/>
  <c r="I236" i="7"/>
  <c r="J236" i="7" s="1"/>
  <c r="I235" i="7"/>
  <c r="J235" i="7" s="1"/>
  <c r="I234" i="7"/>
  <c r="J234" i="7" s="1"/>
  <c r="I233" i="7"/>
  <c r="J233" i="7" s="1"/>
  <c r="I232" i="7"/>
  <c r="J232" i="7" s="1"/>
  <c r="I231" i="7"/>
  <c r="J231" i="7" s="1"/>
  <c r="I230" i="7"/>
  <c r="J230" i="7" s="1"/>
  <c r="I229" i="7"/>
  <c r="J229" i="7" s="1"/>
  <c r="I228" i="7"/>
  <c r="J228" i="7" s="1"/>
  <c r="I227" i="7"/>
  <c r="J227" i="7" s="1"/>
  <c r="I226" i="7"/>
  <c r="J226" i="7" s="1"/>
  <c r="I225" i="7"/>
  <c r="J225" i="7" s="1"/>
  <c r="I224" i="7"/>
  <c r="J224" i="7" s="1"/>
  <c r="I223" i="7"/>
  <c r="J223" i="7" s="1"/>
  <c r="I222" i="7"/>
  <c r="J222" i="7" s="1"/>
  <c r="I221" i="7"/>
  <c r="J221" i="7" s="1"/>
  <c r="I220" i="7"/>
  <c r="J220" i="7" s="1"/>
  <c r="I219" i="7"/>
  <c r="J219" i="7" s="1"/>
  <c r="I218" i="7"/>
  <c r="J218" i="7" s="1"/>
  <c r="I217" i="7"/>
  <c r="J217" i="7" s="1"/>
  <c r="I216" i="7"/>
  <c r="J216" i="7" s="1"/>
  <c r="I215" i="7"/>
  <c r="J215" i="7" s="1"/>
  <c r="I214" i="7"/>
  <c r="J214" i="7" s="1"/>
  <c r="I213" i="7"/>
  <c r="J213" i="7" s="1"/>
  <c r="I212" i="7"/>
  <c r="J212" i="7" s="1"/>
  <c r="I211" i="7"/>
  <c r="J211" i="7" s="1"/>
  <c r="I210" i="7"/>
  <c r="J210" i="7" s="1"/>
  <c r="I209" i="7"/>
  <c r="J209" i="7" s="1"/>
  <c r="I208" i="7"/>
  <c r="J208" i="7" s="1"/>
  <c r="I207" i="7"/>
  <c r="J207" i="7" s="1"/>
  <c r="I206" i="7"/>
  <c r="J206" i="7" s="1"/>
  <c r="I205" i="7"/>
  <c r="J205" i="7" s="1"/>
  <c r="I204" i="7"/>
  <c r="J204" i="7" s="1"/>
  <c r="I203" i="7"/>
  <c r="J203" i="7" s="1"/>
  <c r="I187" i="7"/>
  <c r="J187" i="7" s="1"/>
  <c r="I186" i="7"/>
  <c r="J186" i="7" s="1"/>
  <c r="I185" i="7"/>
  <c r="J185" i="7" s="1"/>
  <c r="I184" i="7"/>
  <c r="J184" i="7" s="1"/>
  <c r="I183" i="7"/>
  <c r="J183" i="7" s="1"/>
  <c r="I176" i="7"/>
  <c r="J176" i="7" s="1"/>
  <c r="I175" i="7"/>
  <c r="J175" i="7" s="1"/>
  <c r="I174" i="7"/>
  <c r="J174" i="7" s="1"/>
  <c r="I173" i="7"/>
  <c r="J173" i="7" s="1"/>
  <c r="I172" i="7"/>
  <c r="J172" i="7" s="1"/>
  <c r="I171" i="7"/>
  <c r="J171" i="7" s="1"/>
  <c r="I170" i="7"/>
  <c r="J170" i="7" s="1"/>
  <c r="I169" i="7"/>
  <c r="J169" i="7" s="1"/>
  <c r="I168" i="7"/>
  <c r="J168" i="7" s="1"/>
  <c r="I167" i="7"/>
  <c r="J167" i="7" s="1"/>
  <c r="I166" i="7"/>
  <c r="J166" i="7" s="1"/>
  <c r="I165" i="7"/>
  <c r="J165" i="7" s="1"/>
  <c r="I164" i="7"/>
  <c r="J164" i="7" s="1"/>
  <c r="I152" i="7"/>
  <c r="J152" i="7" s="1"/>
  <c r="I151" i="7"/>
  <c r="J151" i="7" s="1"/>
  <c r="I150" i="7"/>
  <c r="J150" i="7" s="1"/>
  <c r="I149" i="7"/>
  <c r="J149" i="7" s="1"/>
  <c r="I148" i="7"/>
  <c r="J148" i="7" s="1"/>
  <c r="I147" i="7"/>
  <c r="J147" i="7" s="1"/>
  <c r="I146" i="7"/>
  <c r="J146" i="7" s="1"/>
  <c r="I145" i="7"/>
  <c r="J145" i="7" s="1"/>
  <c r="I144" i="7"/>
  <c r="J144" i="7" s="1"/>
  <c r="I143" i="7"/>
  <c r="J143" i="7" s="1"/>
  <c r="I142" i="7"/>
  <c r="J142" i="7" s="1"/>
  <c r="I106" i="7"/>
  <c r="J106" i="7" s="1"/>
  <c r="I105" i="7"/>
  <c r="J105" i="7" s="1"/>
  <c r="I104" i="7"/>
  <c r="J104" i="7" s="1"/>
  <c r="I103" i="7"/>
  <c r="J103" i="7" s="1"/>
  <c r="I102" i="7"/>
  <c r="J102" i="7" s="1"/>
  <c r="I101" i="7"/>
  <c r="J101" i="7" s="1"/>
  <c r="I100" i="7"/>
  <c r="J100" i="7" s="1"/>
  <c r="I99" i="7"/>
  <c r="J99" i="7" s="1"/>
  <c r="I98" i="7"/>
  <c r="J98" i="7" s="1"/>
  <c r="I97" i="7"/>
  <c r="J97" i="7" s="1"/>
  <c r="I96" i="7"/>
  <c r="J96" i="7" s="1"/>
  <c r="I95" i="7"/>
  <c r="J95" i="7" s="1"/>
  <c r="I94" i="7"/>
  <c r="J94" i="7" s="1"/>
  <c r="I93" i="7"/>
  <c r="J93" i="7" s="1"/>
  <c r="I92" i="7"/>
  <c r="J92" i="7" s="1"/>
  <c r="I91" i="7"/>
  <c r="J91" i="7" s="1"/>
  <c r="I90" i="7"/>
  <c r="J90" i="7" s="1"/>
  <c r="I89" i="7"/>
  <c r="J89" i="7" s="1"/>
  <c r="I88" i="7"/>
  <c r="J88" i="7" s="1"/>
  <c r="I87" i="7"/>
  <c r="J87" i="7" s="1"/>
  <c r="I86" i="7"/>
  <c r="J86" i="7" s="1"/>
  <c r="I85" i="7"/>
  <c r="J85" i="7" s="1"/>
  <c r="I84" i="7"/>
  <c r="J84" i="7" s="1"/>
  <c r="I83" i="7"/>
  <c r="J83" i="7" s="1"/>
  <c r="I82" i="7"/>
  <c r="J82" i="7" s="1"/>
  <c r="I81" i="7"/>
  <c r="J81" i="7" s="1"/>
  <c r="I80" i="7"/>
  <c r="J80" i="7" s="1"/>
  <c r="I79" i="7"/>
  <c r="J79" i="7" s="1"/>
  <c r="I78" i="7"/>
  <c r="J78" i="7" s="1"/>
  <c r="I77" i="7"/>
  <c r="J77" i="7" s="1"/>
  <c r="I76" i="7"/>
  <c r="J76" i="7" s="1"/>
  <c r="I75" i="7"/>
  <c r="J75" i="7" s="1"/>
  <c r="I74" i="7"/>
  <c r="J74" i="7" s="1"/>
  <c r="I65" i="7"/>
  <c r="J65" i="7" s="1"/>
  <c r="I64" i="7"/>
  <c r="J64" i="7" s="1"/>
  <c r="I63" i="7"/>
  <c r="J63" i="7" s="1"/>
  <c r="I62" i="7"/>
  <c r="J62" i="7" s="1"/>
  <c r="I61" i="7"/>
  <c r="J61" i="7" s="1"/>
  <c r="I60" i="7"/>
  <c r="J60" i="7" s="1"/>
  <c r="I59" i="7"/>
  <c r="J59" i="7" s="1"/>
  <c r="I58" i="7"/>
  <c r="J58" i="7" s="1"/>
  <c r="I57" i="7"/>
  <c r="J57" i="7" s="1"/>
  <c r="I56" i="7"/>
  <c r="J56" i="7" s="1"/>
  <c r="I55" i="7"/>
  <c r="J55" i="7" s="1"/>
  <c r="I54" i="7"/>
  <c r="J54" i="7" s="1"/>
  <c r="I53" i="7"/>
  <c r="J53" i="7" s="1"/>
  <c r="I52" i="7"/>
  <c r="J52" i="7" s="1"/>
  <c r="I51" i="7"/>
  <c r="J51" i="7" s="1"/>
  <c r="I50" i="7"/>
  <c r="J50" i="7" s="1"/>
  <c r="I49" i="7"/>
  <c r="J49" i="7" s="1"/>
  <c r="I48" i="7"/>
  <c r="J48" i="7" s="1"/>
  <c r="I34" i="7"/>
  <c r="J34" i="7" s="1"/>
  <c r="I33" i="7"/>
  <c r="J33" i="7" s="1"/>
  <c r="I32" i="7"/>
  <c r="J32" i="7" s="1"/>
  <c r="I31" i="7"/>
  <c r="J31" i="7" s="1"/>
  <c r="I30" i="7"/>
  <c r="J30" i="7" s="1"/>
  <c r="I29" i="7"/>
  <c r="J29" i="7" s="1"/>
  <c r="I28" i="7"/>
  <c r="J28" i="7" s="1"/>
  <c r="I27" i="7"/>
  <c r="J27" i="7" s="1"/>
  <c r="I26" i="7"/>
  <c r="J26" i="7" s="1"/>
  <c r="I25" i="7"/>
  <c r="J25" i="7" s="1"/>
  <c r="I24" i="7"/>
  <c r="J24" i="7" s="1"/>
  <c r="I23" i="7"/>
  <c r="J23" i="7" s="1"/>
  <c r="I22" i="7"/>
  <c r="J22" i="7" s="1"/>
  <c r="I21" i="7"/>
  <c r="J21" i="7" s="1"/>
  <c r="I20" i="7"/>
  <c r="J20" i="7" s="1"/>
  <c r="I19" i="7"/>
  <c r="J19" i="7" s="1"/>
  <c r="I18" i="7"/>
  <c r="J18" i="7" s="1"/>
  <c r="I17" i="7"/>
  <c r="J17" i="7" s="1"/>
  <c r="I16" i="7"/>
  <c r="J16" i="7" s="1"/>
  <c r="I15" i="7"/>
  <c r="J15" i="7" s="1"/>
  <c r="I14" i="7"/>
  <c r="J14" i="7" s="1"/>
  <c r="I13" i="7"/>
  <c r="J13" i="7" s="1"/>
  <c r="I12" i="7"/>
  <c r="J12" i="7" s="1"/>
  <c r="Q12" i="7" s="1"/>
  <c r="P145" i="9" l="1"/>
  <c r="P28" i="9"/>
  <c r="O132" i="9"/>
  <c r="S53" i="9"/>
  <c r="O263" i="9"/>
  <c r="P52" i="9"/>
  <c r="P127" i="9"/>
  <c r="S262" i="9"/>
  <c r="S229" i="9"/>
  <c r="P115" i="9"/>
  <c r="P130" i="9"/>
  <c r="P120" i="9"/>
  <c r="S132" i="9"/>
  <c r="S109" i="9"/>
  <c r="P22" i="9"/>
  <c r="P151" i="9"/>
  <c r="O25" i="9"/>
  <c r="P143" i="9"/>
  <c r="P85" i="9"/>
  <c r="O204" i="9"/>
  <c r="S197" i="9"/>
  <c r="P40" i="9"/>
  <c r="S21" i="9"/>
  <c r="P172" i="9"/>
  <c r="S37" i="9"/>
  <c r="S54" i="9"/>
  <c r="O141" i="9"/>
  <c r="S173" i="9"/>
  <c r="O38" i="9"/>
  <c r="P99" i="9"/>
  <c r="S141" i="9"/>
  <c r="S194" i="9"/>
  <c r="S27" i="9"/>
  <c r="S39" i="9"/>
  <c r="S55" i="9"/>
  <c r="O95" i="9"/>
  <c r="S108" i="9"/>
  <c r="P24" i="9"/>
  <c r="P229" i="9"/>
  <c r="O172" i="9"/>
  <c r="S205" i="9"/>
  <c r="S250" i="9"/>
  <c r="S273" i="9"/>
  <c r="P161" i="9"/>
  <c r="O217" i="9"/>
  <c r="P262" i="9"/>
  <c r="S90" i="9"/>
  <c r="S122" i="9"/>
  <c r="S20" i="9"/>
  <c r="P153" i="9"/>
  <c r="O85" i="9"/>
  <c r="S133" i="9"/>
  <c r="S116" i="9"/>
  <c r="O20" i="9"/>
  <c r="O54" i="9"/>
  <c r="P78" i="9"/>
  <c r="P193" i="9"/>
  <c r="P186" i="9"/>
  <c r="O37" i="9"/>
  <c r="P80" i="9"/>
  <c r="P88" i="9"/>
  <c r="O154" i="9"/>
  <c r="O191" i="9"/>
  <c r="S156" i="9"/>
  <c r="O260" i="9"/>
  <c r="P91" i="9"/>
  <c r="S235" i="9"/>
  <c r="P36" i="9"/>
  <c r="S79" i="9"/>
  <c r="O96" i="9"/>
  <c r="S203" i="9"/>
  <c r="O271" i="9"/>
  <c r="S115" i="9"/>
  <c r="P160" i="9"/>
  <c r="P200" i="9"/>
  <c r="P89" i="9"/>
  <c r="P27" i="9"/>
  <c r="P55" i="9"/>
  <c r="O17" i="9"/>
  <c r="P35" i="9"/>
  <c r="P53" i="9"/>
  <c r="P189" i="9"/>
  <c r="S31" i="9"/>
  <c r="P123" i="9"/>
  <c r="S269" i="9"/>
  <c r="O156" i="9"/>
  <c r="P279" i="9"/>
  <c r="O40" i="9"/>
  <c r="O107" i="9"/>
  <c r="P149" i="9"/>
  <c r="P179" i="9"/>
  <c r="P79" i="9"/>
  <c r="P157" i="9"/>
  <c r="O14" i="9"/>
  <c r="P274" i="9"/>
  <c r="O26" i="9"/>
  <c r="O82" i="9"/>
  <c r="S130" i="9"/>
  <c r="P77" i="9"/>
  <c r="O149" i="9"/>
  <c r="O133" i="9"/>
  <c r="O93" i="9"/>
  <c r="S193" i="9"/>
  <c r="S271" i="9"/>
  <c r="P76" i="9"/>
  <c r="P94" i="9"/>
  <c r="P147" i="9"/>
  <c r="S153" i="9"/>
  <c r="S165" i="9"/>
  <c r="O194" i="9"/>
  <c r="P236" i="9"/>
  <c r="O39" i="9"/>
  <c r="S172" i="9"/>
  <c r="P248" i="9"/>
  <c r="P16" i="9"/>
  <c r="P144" i="9"/>
  <c r="O108" i="9"/>
  <c r="P253" i="9"/>
  <c r="P140" i="9"/>
  <c r="O158" i="9"/>
  <c r="P164" i="9"/>
  <c r="P18" i="9"/>
  <c r="P210" i="9"/>
  <c r="P195" i="9"/>
  <c r="O145" i="9"/>
  <c r="T145" i="9"/>
  <c r="P73" i="9"/>
  <c r="P84" i="9"/>
  <c r="S191" i="9"/>
  <c r="O269" i="9"/>
  <c r="T269" i="9"/>
  <c r="P148" i="9"/>
  <c r="O15" i="9"/>
  <c r="O119" i="9"/>
  <c r="O76" i="9"/>
  <c r="O87" i="9"/>
  <c r="O110" i="9"/>
  <c r="O206" i="9"/>
  <c r="S38" i="9"/>
  <c r="S85" i="9"/>
  <c r="S89" i="9"/>
  <c r="S148" i="9"/>
  <c r="O23" i="9"/>
  <c r="O97" i="9"/>
  <c r="P242" i="9"/>
  <c r="O278" i="9"/>
  <c r="S95" i="9"/>
  <c r="S119" i="9"/>
  <c r="P125" i="9"/>
  <c r="S16" i="9"/>
  <c r="P56" i="9"/>
  <c r="P107" i="9"/>
  <c r="O126" i="9"/>
  <c r="S73" i="9"/>
  <c r="P98" i="9"/>
  <c r="O128" i="9"/>
  <c r="O140" i="9"/>
  <c r="S158" i="9"/>
  <c r="S163" i="9"/>
  <c r="O210" i="9"/>
  <c r="S75" i="9"/>
  <c r="S207" i="9"/>
  <c r="O197" i="9"/>
  <c r="O205" i="9"/>
  <c r="O164" i="9"/>
  <c r="O36" i="9"/>
  <c r="S110" i="9"/>
  <c r="S206" i="9"/>
  <c r="S149" i="9"/>
  <c r="S94" i="9"/>
  <c r="P86" i="9"/>
  <c r="O179" i="9"/>
  <c r="P29" i="9"/>
  <c r="O127" i="9"/>
  <c r="P270" i="9"/>
  <c r="O30" i="9"/>
  <c r="S128" i="9"/>
  <c r="O219" i="9"/>
  <c r="O199" i="9"/>
  <c r="O78" i="9"/>
  <c r="T78" i="9"/>
  <c r="O173" i="9"/>
  <c r="T173" i="9"/>
  <c r="P206" i="9"/>
  <c r="P128" i="9"/>
  <c r="O212" i="9"/>
  <c r="O165" i="9"/>
  <c r="O32" i="9"/>
  <c r="P124" i="9"/>
  <c r="O41" i="9"/>
  <c r="S26" i="9"/>
  <c r="S82" i="9"/>
  <c r="O142" i="9"/>
  <c r="O203" i="9"/>
  <c r="S29" i="9"/>
  <c r="O262" i="9"/>
  <c r="S84" i="9"/>
  <c r="O150" i="9"/>
  <c r="S164" i="9"/>
  <c r="O259" i="9"/>
  <c r="S219" i="9"/>
  <c r="O116" i="9"/>
  <c r="S212" i="9"/>
  <c r="P39" i="9"/>
  <c r="O277" i="9"/>
  <c r="T277" i="9"/>
  <c r="P126" i="9"/>
  <c r="S92" i="9"/>
  <c r="P108" i="9"/>
  <c r="S150" i="9"/>
  <c r="S157" i="9"/>
  <c r="P207" i="9"/>
  <c r="O111" i="9"/>
  <c r="O57" i="9"/>
  <c r="T57" i="9"/>
  <c r="O163" i="9"/>
  <c r="T163" i="9"/>
  <c r="S142" i="9"/>
  <c r="O131" i="9"/>
  <c r="O218" i="9"/>
  <c r="S248" i="9"/>
  <c r="P20" i="9"/>
  <c r="P54" i="9"/>
  <c r="O130" i="9"/>
  <c r="S253" i="9"/>
  <c r="P21" i="9"/>
  <c r="S34" i="9"/>
  <c r="S131" i="9"/>
  <c r="P196" i="9"/>
  <c r="O211" i="9"/>
  <c r="S96" i="9"/>
  <c r="O253" i="9"/>
  <c r="O276" i="9"/>
  <c r="T276" i="9"/>
  <c r="P276" i="9"/>
  <c r="S211" i="9"/>
  <c r="O209" i="9"/>
  <c r="S259" i="9"/>
  <c r="P19" i="9"/>
  <c r="P227" i="9"/>
  <c r="S14" i="9"/>
  <c r="P198" i="9"/>
  <c r="O250" i="9"/>
  <c r="S260" i="9"/>
  <c r="P260" i="9"/>
  <c r="S129" i="9"/>
  <c r="P129" i="9"/>
  <c r="P228" i="9"/>
  <c r="S125" i="9"/>
  <c r="S124" i="9"/>
  <c r="S225" i="9"/>
  <c r="P225" i="9"/>
  <c r="P31" i="9"/>
  <c r="O123" i="9"/>
  <c r="P32" i="9"/>
  <c r="O147" i="9"/>
  <c r="S160" i="9"/>
  <c r="S195" i="9"/>
  <c r="S228" i="9"/>
  <c r="S147" i="9"/>
  <c r="O31" i="9"/>
  <c r="P87" i="9"/>
  <c r="S25" i="9"/>
  <c r="P25" i="9"/>
  <c r="S32" i="9"/>
  <c r="O94" i="9"/>
  <c r="O195" i="9"/>
  <c r="P202" i="9"/>
  <c r="P97" i="9"/>
  <c r="O34" i="9"/>
  <c r="S143" i="9"/>
  <c r="P121" i="9"/>
  <c r="O22" i="9"/>
  <c r="O56" i="9"/>
  <c r="S83" i="9"/>
  <c r="P173" i="9"/>
  <c r="O29" i="9"/>
  <c r="S17" i="9"/>
  <c r="P17" i="9"/>
  <c r="O146" i="9"/>
  <c r="S279" i="9"/>
  <c r="P30" i="9"/>
  <c r="O86" i="9"/>
  <c r="S152" i="9"/>
  <c r="S114" i="9"/>
  <c r="P75" i="9"/>
  <c r="O279" i="9"/>
  <c r="P111" i="9"/>
  <c r="P275" i="9"/>
  <c r="O251" i="9"/>
  <c r="P251" i="9"/>
  <c r="S81" i="9"/>
  <c r="P81" i="9"/>
  <c r="O229" i="9"/>
  <c r="P166" i="9"/>
  <c r="S217" i="9"/>
  <c r="P217" i="9"/>
  <c r="S242" i="9"/>
  <c r="S86" i="9"/>
  <c r="O52" i="9"/>
  <c r="P249" i="9"/>
  <c r="P187" i="9"/>
  <c r="S249" i="9"/>
  <c r="O274" i="9"/>
  <c r="S33" i="9"/>
  <c r="P33" i="9"/>
  <c r="S201" i="9"/>
  <c r="P201" i="9"/>
  <c r="S77" i="9"/>
  <c r="S22" i="9"/>
  <c r="O144" i="9"/>
  <c r="O187" i="9"/>
  <c r="S209" i="9"/>
  <c r="P209" i="9"/>
  <c r="S19" i="9"/>
  <c r="S36" i="9"/>
  <c r="S87" i="9"/>
  <c r="S123" i="9"/>
  <c r="S76" i="9"/>
  <c r="S99" i="9"/>
  <c r="O124" i="9"/>
  <c r="O200" i="9"/>
  <c r="P118" i="9"/>
  <c r="O166" i="9"/>
  <c r="P23" i="9"/>
  <c r="O21" i="9"/>
  <c r="P34" i="9"/>
  <c r="O77" i="9"/>
  <c r="O125" i="9"/>
  <c r="O143" i="9"/>
  <c r="O190" i="9"/>
  <c r="O202" i="9"/>
  <c r="O121" i="9"/>
  <c r="S78" i="9"/>
  <c r="O83" i="9"/>
  <c r="S144" i="9"/>
  <c r="S208" i="9"/>
  <c r="S251" i="9"/>
  <c r="P218" i="9"/>
  <c r="S30" i="9"/>
  <c r="S187" i="9"/>
  <c r="P93" i="9"/>
  <c r="O75" i="9"/>
  <c r="O91" i="9"/>
  <c r="P109" i="9"/>
  <c r="O189" i="9"/>
  <c r="S111" i="9"/>
  <c r="P263" i="9"/>
  <c r="P192" i="9"/>
  <c r="O113" i="9"/>
  <c r="P113" i="9"/>
  <c r="S189" i="9"/>
  <c r="S52" i="9"/>
  <c r="P212" i="9"/>
  <c r="P110" i="9"/>
  <c r="P116" i="9"/>
  <c r="O151" i="9"/>
  <c r="P38" i="9"/>
  <c r="S88" i="9"/>
  <c r="O99" i="9"/>
  <c r="P141" i="9"/>
  <c r="O160" i="9"/>
  <c r="S200" i="9"/>
  <c r="S166" i="9"/>
  <c r="S236" i="9"/>
  <c r="S270" i="9"/>
  <c r="O33" i="9"/>
  <c r="O89" i="9"/>
  <c r="O118" i="9"/>
  <c r="O148" i="9"/>
  <c r="S23" i="9"/>
  <c r="S15" i="9"/>
  <c r="P90" i="9"/>
  <c r="S112" i="9"/>
  <c r="S161" i="9"/>
  <c r="P74" i="9"/>
  <c r="S121" i="9"/>
  <c r="P235" i="9"/>
  <c r="S40" i="9"/>
  <c r="P96" i="9"/>
  <c r="O162" i="9"/>
  <c r="P203" i="9"/>
  <c r="O92" i="9"/>
  <c r="P133" i="9"/>
  <c r="S272" i="9"/>
  <c r="O24" i="9"/>
  <c r="P122" i="9"/>
  <c r="O228" i="9"/>
  <c r="S93" i="9"/>
  <c r="S151" i="9"/>
  <c r="P163" i="9"/>
  <c r="S210" i="9"/>
  <c r="P37" i="9"/>
  <c r="O19" i="9"/>
  <c r="O196" i="9"/>
  <c r="O109" i="9"/>
  <c r="P197" i="9"/>
  <c r="P205" i="9"/>
  <c r="S263" i="9"/>
  <c r="O275" i="9"/>
  <c r="O192" i="9"/>
  <c r="O81" i="9"/>
  <c r="O129" i="9"/>
  <c r="O153" i="9"/>
  <c r="P165" i="9"/>
  <c r="P194" i="9"/>
  <c r="S41" i="9"/>
  <c r="P41" i="9"/>
  <c r="P273" i="9"/>
  <c r="P26" i="9"/>
  <c r="P82" i="9"/>
  <c r="S118" i="9"/>
  <c r="P154" i="9"/>
  <c r="S97" i="9"/>
  <c r="O27" i="9"/>
  <c r="O55" i="9"/>
  <c r="O90" i="9"/>
  <c r="P112" i="9"/>
  <c r="O74" i="9"/>
  <c r="S145" i="9"/>
  <c r="P272" i="9"/>
  <c r="S28" i="9"/>
  <c r="S120" i="9"/>
  <c r="S126" i="9"/>
  <c r="S162" i="9"/>
  <c r="S179" i="9"/>
  <c r="S127" i="9"/>
  <c r="S24" i="9"/>
  <c r="S80" i="9"/>
  <c r="S98" i="9"/>
  <c r="P146" i="9"/>
  <c r="O18" i="9"/>
  <c r="S113" i="9"/>
  <c r="O53" i="9"/>
  <c r="O186" i="9"/>
  <c r="P219" i="9"/>
  <c r="O242" i="9"/>
  <c r="O273" i="9"/>
  <c r="O227" i="9"/>
  <c r="S275" i="9"/>
  <c r="S192" i="9"/>
  <c r="S74" i="9"/>
  <c r="P204" i="9"/>
  <c r="O16" i="9"/>
  <c r="O28" i="9"/>
  <c r="O120" i="9"/>
  <c r="P156" i="9"/>
  <c r="S274" i="9"/>
  <c r="P278" i="9"/>
  <c r="S35" i="9"/>
  <c r="O98" i="9"/>
  <c r="O115" i="9"/>
  <c r="S140" i="9"/>
  <c r="S146" i="9"/>
  <c r="S18" i="9"/>
  <c r="P114" i="9"/>
  <c r="S186" i="9"/>
  <c r="S91" i="9"/>
  <c r="P14" i="9"/>
  <c r="S199" i="9"/>
  <c r="O198" i="9"/>
  <c r="O248" i="9"/>
  <c r="P269" i="9"/>
  <c r="S154" i="9"/>
  <c r="P15" i="9"/>
  <c r="P95" i="9"/>
  <c r="O112" i="9"/>
  <c r="O161" i="9"/>
  <c r="S190" i="9"/>
  <c r="O208" i="9"/>
  <c r="S56" i="9"/>
  <c r="P132" i="9"/>
  <c r="P162" i="9"/>
  <c r="S57" i="9"/>
  <c r="P57" i="9"/>
  <c r="P92" i="9"/>
  <c r="O270" i="9"/>
  <c r="O35" i="9"/>
  <c r="O73" i="9"/>
  <c r="O84" i="9"/>
  <c r="P150" i="9"/>
  <c r="S204" i="9"/>
  <c r="O152" i="9"/>
  <c r="P158" i="9"/>
  <c r="P211" i="9"/>
  <c r="O79" i="9"/>
  <c r="O114" i="9"/>
  <c r="O157" i="9"/>
  <c r="O193" i="9"/>
  <c r="S278" i="9"/>
  <c r="O207" i="9"/>
  <c r="S227" i="9"/>
  <c r="S198" i="9"/>
  <c r="P250" i="9"/>
  <c r="N288" i="7"/>
  <c r="Q456" i="7"/>
  <c r="T456" i="7" s="1"/>
  <c r="Q372" i="7"/>
  <c r="T372" i="7" s="1"/>
  <c r="Q409" i="7"/>
  <c r="T409" i="7" s="1"/>
  <c r="Q454" i="7"/>
  <c r="T454" i="7" s="1"/>
  <c r="R12" i="7"/>
  <c r="Q381" i="7"/>
  <c r="T381" i="7" s="1"/>
  <c r="Q60" i="7"/>
  <c r="T60" i="7" s="1"/>
  <c r="R64" i="7"/>
  <c r="Q13" i="7"/>
  <c r="T13" i="7" s="1"/>
  <c r="Q21" i="7"/>
  <c r="T21" i="7" s="1"/>
  <c r="Q25" i="7"/>
  <c r="T25" i="7" s="1"/>
  <c r="Q29" i="7"/>
  <c r="T29" i="7" s="1"/>
  <c r="L238" i="7"/>
  <c r="Q243" i="7"/>
  <c r="T243" i="7" s="1"/>
  <c r="Q306" i="7"/>
  <c r="T306" i="7" s="1"/>
  <c r="Q316" i="7"/>
  <c r="Q324" i="7"/>
  <c r="T324" i="7" s="1"/>
  <c r="R360" i="7"/>
  <c r="L390" i="7"/>
  <c r="Q458" i="7"/>
  <c r="T458" i="7" s="1"/>
  <c r="Q148" i="7"/>
  <c r="T148" i="7" s="1"/>
  <c r="L175" i="7"/>
  <c r="Q212" i="7"/>
  <c r="T212" i="7" s="1"/>
  <c r="N216" i="7"/>
  <c r="Q220" i="7"/>
  <c r="T220" i="7" s="1"/>
  <c r="Q232" i="7"/>
  <c r="T232" i="7" s="1"/>
  <c r="Q283" i="7"/>
  <c r="T283" i="7" s="1"/>
  <c r="Q82" i="7"/>
  <c r="R229" i="7"/>
  <c r="Q233" i="7"/>
  <c r="T233" i="7" s="1"/>
  <c r="M237" i="7"/>
  <c r="Q245" i="7"/>
  <c r="T245" i="7" s="1"/>
  <c r="Q379" i="7"/>
  <c r="T379" i="7" s="1"/>
  <c r="Q383" i="7"/>
  <c r="T383" i="7" s="1"/>
  <c r="Q403" i="7"/>
  <c r="T403" i="7" s="1"/>
  <c r="Q18" i="7"/>
  <c r="T18" i="7" s="1"/>
  <c r="Q22" i="7"/>
  <c r="T22" i="7" s="1"/>
  <c r="L26" i="7"/>
  <c r="Q34" i="7"/>
  <c r="T34" i="7" s="1"/>
  <c r="Q51" i="7"/>
  <c r="T51" i="7" s="1"/>
  <c r="Q308" i="7"/>
  <c r="T308" i="7" s="1"/>
  <c r="Q338" i="7"/>
  <c r="T338" i="7" s="1"/>
  <c r="Q342" i="7"/>
  <c r="T342" i="7" s="1"/>
  <c r="Q354" i="7"/>
  <c r="T354" i="7" s="1"/>
  <c r="Q460" i="7"/>
  <c r="T460" i="7" s="1"/>
  <c r="M335" i="7"/>
  <c r="Q285" i="7"/>
  <c r="T285" i="7" s="1"/>
  <c r="Q430" i="7"/>
  <c r="T430" i="7" s="1"/>
  <c r="K318" i="7"/>
  <c r="Q14" i="7"/>
  <c r="T14" i="7" s="1"/>
  <c r="R85" i="7"/>
  <c r="N89" i="7"/>
  <c r="Q244" i="7"/>
  <c r="T244" i="7" s="1"/>
  <c r="Q251" i="7"/>
  <c r="T251" i="7" s="1"/>
  <c r="Q286" i="7"/>
  <c r="T286" i="7" s="1"/>
  <c r="Q309" i="7"/>
  <c r="Q331" i="7"/>
  <c r="T331" i="7" s="1"/>
  <c r="Q371" i="7"/>
  <c r="T371" i="7" s="1"/>
  <c r="Q411" i="7"/>
  <c r="L415" i="7"/>
  <c r="Q83" i="7"/>
  <c r="T83" i="7" s="1"/>
  <c r="Q103" i="7"/>
  <c r="T103" i="7" s="1"/>
  <c r="Q146" i="7"/>
  <c r="T146" i="7" s="1"/>
  <c r="Q183" i="7"/>
  <c r="T183" i="7" s="1"/>
  <c r="Q187" i="7"/>
  <c r="T187" i="7" s="1"/>
  <c r="Q214" i="7"/>
  <c r="T214" i="7" s="1"/>
  <c r="Q268" i="7"/>
  <c r="T268" i="7" s="1"/>
  <c r="R272" i="7"/>
  <c r="K276" i="7"/>
  <c r="Q336" i="7"/>
  <c r="T336" i="7" s="1"/>
  <c r="Q340" i="7"/>
  <c r="T340" i="7" s="1"/>
  <c r="Q344" i="7"/>
  <c r="T344" i="7" s="1"/>
  <c r="N352" i="7"/>
  <c r="Q360" i="7"/>
  <c r="T360" i="7" s="1"/>
  <c r="Q321" i="7"/>
  <c r="T321" i="7" s="1"/>
  <c r="Q325" i="7"/>
  <c r="T325" i="7" s="1"/>
  <c r="Q329" i="7"/>
  <c r="T329" i="7" s="1"/>
  <c r="Q373" i="7"/>
  <c r="T373" i="7" s="1"/>
  <c r="Q382" i="7"/>
  <c r="T382" i="7" s="1"/>
  <c r="Q402" i="7"/>
  <c r="T402" i="7" s="1"/>
  <c r="Q406" i="7"/>
  <c r="T406" i="7" s="1"/>
  <c r="R16" i="7"/>
  <c r="Q24" i="7"/>
  <c r="T24" i="7" s="1"/>
  <c r="Q32" i="7"/>
  <c r="T32" i="7" s="1"/>
  <c r="Q80" i="7"/>
  <c r="T80" i="7" s="1"/>
  <c r="Q104" i="7"/>
  <c r="T104" i="7" s="1"/>
  <c r="L184" i="7"/>
  <c r="Q203" i="7"/>
  <c r="Q211" i="7"/>
  <c r="T211" i="7" s="1"/>
  <c r="Q227" i="7"/>
  <c r="T227" i="7" s="1"/>
  <c r="R261" i="7"/>
  <c r="Q265" i="7"/>
  <c r="T265" i="7" s="1"/>
  <c r="Q269" i="7"/>
  <c r="T269" i="7" s="1"/>
  <c r="R273" i="7"/>
  <c r="Q277" i="7"/>
  <c r="T277" i="7" s="1"/>
  <c r="Q300" i="7"/>
  <c r="T300" i="7" s="1"/>
  <c r="Q337" i="7"/>
  <c r="T337" i="7" s="1"/>
  <c r="Q345" i="7"/>
  <c r="T345" i="7" s="1"/>
  <c r="Q353" i="7"/>
  <c r="T353" i="7" s="1"/>
  <c r="Q357" i="7"/>
  <c r="Q410" i="7"/>
  <c r="T410" i="7" s="1"/>
  <c r="Q291" i="7"/>
  <c r="T291" i="7" s="1"/>
  <c r="M299" i="7"/>
  <c r="K12" i="7"/>
  <c r="M167" i="7"/>
  <c r="Q19" i="7"/>
  <c r="T19" i="7" s="1"/>
  <c r="Q27" i="7"/>
  <c r="R48" i="7"/>
  <c r="Q145" i="7"/>
  <c r="T145" i="7" s="1"/>
  <c r="Q149" i="7"/>
  <c r="T149" i="7" s="1"/>
  <c r="Q176" i="7"/>
  <c r="T176" i="7" s="1"/>
  <c r="Q186" i="7"/>
  <c r="T186" i="7" s="1"/>
  <c r="Q205" i="7"/>
  <c r="T205" i="7" s="1"/>
  <c r="Q213" i="7"/>
  <c r="T213" i="7" s="1"/>
  <c r="Q235" i="7"/>
  <c r="T235" i="7" s="1"/>
  <c r="Q242" i="7"/>
  <c r="Q246" i="7"/>
  <c r="T246" i="7" s="1"/>
  <c r="N284" i="7"/>
  <c r="Q307" i="7"/>
  <c r="T307" i="7" s="1"/>
  <c r="Q339" i="7"/>
  <c r="T339" i="7" s="1"/>
  <c r="Q343" i="7"/>
  <c r="T343" i="7" s="1"/>
  <c r="Q351" i="7"/>
  <c r="T351" i="7" s="1"/>
  <c r="Q359" i="7"/>
  <c r="T359" i="7" s="1"/>
  <c r="Q380" i="7"/>
  <c r="T380" i="7" s="1"/>
  <c r="R400" i="7"/>
  <c r="Q404" i="7"/>
  <c r="T404" i="7" s="1"/>
  <c r="L12" i="7"/>
  <c r="M12" i="7"/>
  <c r="R281" i="7"/>
  <c r="Q401" i="7"/>
  <c r="T401" i="7" s="1"/>
  <c r="N12" i="7"/>
  <c r="Q247" i="7"/>
  <c r="T247" i="7" s="1"/>
  <c r="Q65" i="7"/>
  <c r="T65" i="7" s="1"/>
  <c r="Q84" i="7"/>
  <c r="T84" i="7" s="1"/>
  <c r="Q92" i="7"/>
  <c r="T92" i="7" s="1"/>
  <c r="Q100" i="7"/>
  <c r="T100" i="7" s="1"/>
  <c r="K229" i="7"/>
  <c r="Q266" i="7"/>
  <c r="T266" i="7" s="1"/>
  <c r="Q270" i="7"/>
  <c r="T270" i="7" s="1"/>
  <c r="Q274" i="7"/>
  <c r="T274" i="7" s="1"/>
  <c r="K289" i="7"/>
  <c r="L297" i="7"/>
  <c r="R326" i="7"/>
  <c r="L329" i="7"/>
  <c r="Q74" i="7"/>
  <c r="T74" i="7" s="1"/>
  <c r="Q85" i="7"/>
  <c r="T85" i="7" s="1"/>
  <c r="Q89" i="7"/>
  <c r="T89" i="7" s="1"/>
  <c r="Q93" i="7"/>
  <c r="T93" i="7" s="1"/>
  <c r="Q97" i="7"/>
  <c r="T97" i="7" s="1"/>
  <c r="Q101" i="7"/>
  <c r="T101" i="7" s="1"/>
  <c r="N207" i="7"/>
  <c r="Q241" i="7"/>
  <c r="T241" i="7" s="1"/>
  <c r="Q271" i="7"/>
  <c r="T271" i="7" s="1"/>
  <c r="Q302" i="7"/>
  <c r="T302" i="7" s="1"/>
  <c r="Q323" i="7"/>
  <c r="T323" i="7" s="1"/>
  <c r="Q327" i="7"/>
  <c r="T327" i="7" s="1"/>
  <c r="Q421" i="7"/>
  <c r="T421" i="7" s="1"/>
  <c r="N429" i="7"/>
  <c r="M429" i="7"/>
  <c r="M447" i="7"/>
  <c r="L447" i="7"/>
  <c r="K263" i="7"/>
  <c r="Q50" i="7"/>
  <c r="T50" i="7" s="1"/>
  <c r="Q58" i="7"/>
  <c r="T58" i="7" s="1"/>
  <c r="Q77" i="7"/>
  <c r="T77" i="7" s="1"/>
  <c r="Q88" i="7"/>
  <c r="T88" i="7" s="1"/>
  <c r="Q142" i="7"/>
  <c r="T142" i="7" s="1"/>
  <c r="N145" i="7"/>
  <c r="Q164" i="7"/>
  <c r="T164" i="7" s="1"/>
  <c r="Q168" i="7"/>
  <c r="T168" i="7" s="1"/>
  <c r="Q172" i="7"/>
  <c r="T172" i="7" s="1"/>
  <c r="Q219" i="7"/>
  <c r="T219" i="7" s="1"/>
  <c r="L229" i="7"/>
  <c r="Q240" i="7"/>
  <c r="T240" i="7" s="1"/>
  <c r="R280" i="7"/>
  <c r="K291" i="7"/>
  <c r="Q295" i="7"/>
  <c r="T295" i="7" s="1"/>
  <c r="M309" i="7"/>
  <c r="M319" i="7"/>
  <c r="Q333" i="7"/>
  <c r="T333" i="7" s="1"/>
  <c r="N335" i="7"/>
  <c r="L343" i="7"/>
  <c r="Q362" i="7"/>
  <c r="T362" i="7" s="1"/>
  <c r="N379" i="7"/>
  <c r="Q413" i="7"/>
  <c r="T413" i="7" s="1"/>
  <c r="Q417" i="7"/>
  <c r="T417" i="7" s="1"/>
  <c r="Q453" i="7"/>
  <c r="T453" i="7" s="1"/>
  <c r="N26" i="7"/>
  <c r="Q55" i="7"/>
  <c r="M81" i="7"/>
  <c r="Q150" i="7"/>
  <c r="T150" i="7" s="1"/>
  <c r="Q169" i="7"/>
  <c r="T169" i="7" s="1"/>
  <c r="Q173" i="7"/>
  <c r="T173" i="7" s="1"/>
  <c r="Q209" i="7"/>
  <c r="T209" i="7" s="1"/>
  <c r="R224" i="7"/>
  <c r="Q248" i="7"/>
  <c r="T248" i="7" s="1"/>
  <c r="Q252" i="7"/>
  <c r="K265" i="7"/>
  <c r="M281" i="7"/>
  <c r="Q292" i="7"/>
  <c r="T292" i="7" s="1"/>
  <c r="Q296" i="7"/>
  <c r="T296" i="7" s="1"/>
  <c r="Q320" i="7"/>
  <c r="T320" i="7" s="1"/>
  <c r="L327" i="7"/>
  <c r="R330" i="7"/>
  <c r="Q355" i="7"/>
  <c r="Q419" i="7"/>
  <c r="T419" i="7" s="1"/>
  <c r="Q16" i="7"/>
  <c r="T16" i="7" s="1"/>
  <c r="Q238" i="7"/>
  <c r="T238" i="7" s="1"/>
  <c r="M303" i="7"/>
  <c r="Q317" i="7"/>
  <c r="T317" i="7" s="1"/>
  <c r="K327" i="7"/>
  <c r="R410" i="7"/>
  <c r="Q428" i="7"/>
  <c r="T428" i="7" s="1"/>
  <c r="Q299" i="7"/>
  <c r="Q56" i="7"/>
  <c r="T56" i="7" s="1"/>
  <c r="Q79" i="7"/>
  <c r="T79" i="7" s="1"/>
  <c r="R90" i="7"/>
  <c r="Q94" i="7"/>
  <c r="T94" i="7" s="1"/>
  <c r="Q98" i="7"/>
  <c r="T98" i="7" s="1"/>
  <c r="R144" i="7"/>
  <c r="Q151" i="7"/>
  <c r="T151" i="7" s="1"/>
  <c r="Q166" i="7"/>
  <c r="T166" i="7" s="1"/>
  <c r="Q206" i="7"/>
  <c r="T206" i="7" s="1"/>
  <c r="K221" i="7"/>
  <c r="Q282" i="7"/>
  <c r="T282" i="7" s="1"/>
  <c r="Q289" i="7"/>
  <c r="T289" i="7" s="1"/>
  <c r="Q293" i="7"/>
  <c r="T293" i="7" s="1"/>
  <c r="Q297" i="7"/>
  <c r="K349" i="7"/>
  <c r="Q364" i="7"/>
  <c r="T364" i="7" s="1"/>
  <c r="Q390" i="7"/>
  <c r="T390" i="7" s="1"/>
  <c r="Q408" i="7"/>
  <c r="T408" i="7" s="1"/>
  <c r="Q415" i="7"/>
  <c r="T415" i="7" s="1"/>
  <c r="N431" i="7"/>
  <c r="Q447" i="7"/>
  <c r="T447" i="7" s="1"/>
  <c r="Q455" i="7"/>
  <c r="T455" i="7" s="1"/>
  <c r="Q49" i="7"/>
  <c r="T49" i="7" s="1"/>
  <c r="Q28" i="7"/>
  <c r="T28" i="7" s="1"/>
  <c r="Q53" i="7"/>
  <c r="T53" i="7" s="1"/>
  <c r="Q57" i="7"/>
  <c r="R61" i="7"/>
  <c r="Q87" i="7"/>
  <c r="T87" i="7" s="1"/>
  <c r="Q95" i="7"/>
  <c r="T95" i="7" s="1"/>
  <c r="Q99" i="7"/>
  <c r="T99" i="7" s="1"/>
  <c r="R102" i="7"/>
  <c r="Q106" i="7"/>
  <c r="T106" i="7" s="1"/>
  <c r="R148" i="7"/>
  <c r="Q167" i="7"/>
  <c r="T167" i="7" s="1"/>
  <c r="Q171" i="7"/>
  <c r="T171" i="7" s="1"/>
  <c r="Q175" i="7"/>
  <c r="T175" i="7" s="1"/>
  <c r="Q222" i="7"/>
  <c r="T222" i="7" s="1"/>
  <c r="Q239" i="7"/>
  <c r="T239" i="7" s="1"/>
  <c r="Q250" i="7"/>
  <c r="T250" i="7" s="1"/>
  <c r="Q261" i="7"/>
  <c r="T261" i="7" s="1"/>
  <c r="Q294" i="7"/>
  <c r="T294" i="7" s="1"/>
  <c r="Q298" i="7"/>
  <c r="T298" i="7" s="1"/>
  <c r="Q305" i="7"/>
  <c r="T305" i="7" s="1"/>
  <c r="Q350" i="7"/>
  <c r="T350" i="7" s="1"/>
  <c r="R361" i="7"/>
  <c r="Q365" i="7"/>
  <c r="Q391" i="7"/>
  <c r="T391" i="7" s="1"/>
  <c r="N405" i="7"/>
  <c r="Q416" i="7"/>
  <c r="T416" i="7" s="1"/>
  <c r="Q440" i="7"/>
  <c r="T440" i="7" s="1"/>
  <c r="Q20" i="7"/>
  <c r="T20" i="7" s="1"/>
  <c r="Q54" i="7"/>
  <c r="Q96" i="7"/>
  <c r="T96" i="7" s="1"/>
  <c r="Q208" i="7"/>
  <c r="T208" i="7" s="1"/>
  <c r="R287" i="7"/>
  <c r="Q287" i="7"/>
  <c r="T287" i="7" s="1"/>
  <c r="M347" i="7"/>
  <c r="Q347" i="7"/>
  <c r="T347" i="7" s="1"/>
  <c r="Q62" i="7"/>
  <c r="T62" i="7" s="1"/>
  <c r="Q59" i="7"/>
  <c r="T59" i="7" s="1"/>
  <c r="Q78" i="7"/>
  <c r="T78" i="7" s="1"/>
  <c r="L143" i="7"/>
  <c r="Q143" i="7"/>
  <c r="T143" i="7" s="1"/>
  <c r="N143" i="7"/>
  <c r="Q363" i="7"/>
  <c r="T363" i="7" s="1"/>
  <c r="Q414" i="7"/>
  <c r="T414" i="7" s="1"/>
  <c r="Q63" i="7"/>
  <c r="T63" i="7" s="1"/>
  <c r="L147" i="7"/>
  <c r="Q147" i="7"/>
  <c r="T147" i="7" s="1"/>
  <c r="N231" i="7"/>
  <c r="Q231" i="7"/>
  <c r="T231" i="7" s="1"/>
  <c r="Q341" i="7"/>
  <c r="T341" i="7" s="1"/>
  <c r="Q356" i="7"/>
  <c r="T356" i="7" s="1"/>
  <c r="Q52" i="7"/>
  <c r="T52" i="7" s="1"/>
  <c r="R170" i="7"/>
  <c r="Q170" i="7"/>
  <c r="T170" i="7" s="1"/>
  <c r="Q174" i="7"/>
  <c r="T174" i="7" s="1"/>
  <c r="N328" i="7"/>
  <c r="Q328" i="7"/>
  <c r="T328" i="7" s="1"/>
  <c r="Q439" i="7"/>
  <c r="T439" i="7" s="1"/>
  <c r="Q30" i="7"/>
  <c r="T30" i="7" s="1"/>
  <c r="N262" i="7"/>
  <c r="Q262" i="7"/>
  <c r="T262" i="7" s="1"/>
  <c r="Q102" i="7"/>
  <c r="T102" i="7" s="1"/>
  <c r="Q275" i="7"/>
  <c r="T275" i="7" s="1"/>
  <c r="Q301" i="7"/>
  <c r="T301" i="7" s="1"/>
  <c r="Q459" i="7"/>
  <c r="T459" i="7" s="1"/>
  <c r="N76" i="7"/>
  <c r="Q76" i="7"/>
  <c r="T76" i="7" s="1"/>
  <c r="Q152" i="7"/>
  <c r="T152" i="7" s="1"/>
  <c r="Q279" i="7"/>
  <c r="T279" i="7" s="1"/>
  <c r="Q290" i="7"/>
  <c r="T290" i="7" s="1"/>
  <c r="Q215" i="7"/>
  <c r="T215" i="7" s="1"/>
  <c r="K15" i="7"/>
  <c r="R165" i="7"/>
  <c r="L167" i="7"/>
  <c r="L225" i="7"/>
  <c r="R230" i="7"/>
  <c r="N251" i="7"/>
  <c r="L303" i="7"/>
  <c r="L318" i="7"/>
  <c r="R346" i="7"/>
  <c r="N348" i="7"/>
  <c r="M358" i="7"/>
  <c r="Q420" i="7"/>
  <c r="T420" i="7" s="1"/>
  <c r="Q412" i="7"/>
  <c r="T412" i="7" s="1"/>
  <c r="Q348" i="7"/>
  <c r="T348" i="7" s="1"/>
  <c r="Q332" i="7"/>
  <c r="T332" i="7" s="1"/>
  <c r="Q284" i="7"/>
  <c r="T284" i="7" s="1"/>
  <c r="Q276" i="7"/>
  <c r="T276" i="7" s="1"/>
  <c r="Q260" i="7"/>
  <c r="Q236" i="7"/>
  <c r="T236" i="7" s="1"/>
  <c r="Q228" i="7"/>
  <c r="T228" i="7" s="1"/>
  <c r="Q204" i="7"/>
  <c r="T204" i="7" s="1"/>
  <c r="Q61" i="7"/>
  <c r="T61" i="7" s="1"/>
  <c r="Q267" i="7"/>
  <c r="T267" i="7" s="1"/>
  <c r="K80" i="7"/>
  <c r="K143" i="7"/>
  <c r="K219" i="7"/>
  <c r="N318" i="7"/>
  <c r="N399" i="7"/>
  <c r="Q418" i="7"/>
  <c r="T418" i="7" s="1"/>
  <c r="Q346" i="7"/>
  <c r="T346" i="7" s="1"/>
  <c r="Q330" i="7"/>
  <c r="T330" i="7" s="1"/>
  <c r="Q322" i="7"/>
  <c r="T322" i="7" s="1"/>
  <c r="Q234" i="7"/>
  <c r="T234" i="7" s="1"/>
  <c r="Q226" i="7"/>
  <c r="T226" i="7" s="1"/>
  <c r="Q218" i="7"/>
  <c r="T218" i="7" s="1"/>
  <c r="Q210" i="7"/>
  <c r="T210" i="7" s="1"/>
  <c r="Q91" i="7"/>
  <c r="Q75" i="7"/>
  <c r="T75" i="7" s="1"/>
  <c r="R23" i="7"/>
  <c r="N81" i="7"/>
  <c r="K208" i="7"/>
  <c r="L216" i="7"/>
  <c r="M223" i="7"/>
  <c r="K278" i="7"/>
  <c r="R334" i="7"/>
  <c r="K343" i="7"/>
  <c r="L358" i="7"/>
  <c r="M408" i="7"/>
  <c r="Q457" i="7"/>
  <c r="T457" i="7" s="1"/>
  <c r="Q361" i="7"/>
  <c r="T361" i="7" s="1"/>
  <c r="Q281" i="7"/>
  <c r="T281" i="7" s="1"/>
  <c r="Q273" i="7"/>
  <c r="T273" i="7" s="1"/>
  <c r="Q249" i="7"/>
  <c r="T249" i="7" s="1"/>
  <c r="Q225" i="7"/>
  <c r="T225" i="7" s="1"/>
  <c r="Q217" i="7"/>
  <c r="T217" i="7" s="1"/>
  <c r="Q185" i="7"/>
  <c r="T185" i="7" s="1"/>
  <c r="Q90" i="7"/>
  <c r="T90" i="7" s="1"/>
  <c r="Q26" i="7"/>
  <c r="T26" i="7" s="1"/>
  <c r="K299" i="7"/>
  <c r="Q400" i="7"/>
  <c r="T400" i="7" s="1"/>
  <c r="Q352" i="7"/>
  <c r="T352" i="7" s="1"/>
  <c r="Q304" i="7"/>
  <c r="T304" i="7" s="1"/>
  <c r="Q288" i="7"/>
  <c r="T288" i="7" s="1"/>
  <c r="Q280" i="7"/>
  <c r="T280" i="7" s="1"/>
  <c r="Q272" i="7"/>
  <c r="T272" i="7" s="1"/>
  <c r="Q264" i="7"/>
  <c r="T264" i="7" s="1"/>
  <c r="Q224" i="7"/>
  <c r="T224" i="7" s="1"/>
  <c r="Q216" i="7"/>
  <c r="T216" i="7" s="1"/>
  <c r="Q184" i="7"/>
  <c r="T184" i="7" s="1"/>
  <c r="Q144" i="7"/>
  <c r="T144" i="7" s="1"/>
  <c r="Q105" i="7"/>
  <c r="T105" i="7" s="1"/>
  <c r="Q81" i="7"/>
  <c r="T81" i="7" s="1"/>
  <c r="Q33" i="7"/>
  <c r="T33" i="7" s="1"/>
  <c r="Q17" i="7"/>
  <c r="T17" i="7" s="1"/>
  <c r="R52" i="7"/>
  <c r="N65" i="7"/>
  <c r="K184" i="7"/>
  <c r="K231" i="7"/>
  <c r="K237" i="7"/>
  <c r="N281" i="7"/>
  <c r="L299" i="7"/>
  <c r="R305" i="7"/>
  <c r="N319" i="7"/>
  <c r="K390" i="7"/>
  <c r="N407" i="7"/>
  <c r="R446" i="7"/>
  <c r="N454" i="7"/>
  <c r="Q431" i="7"/>
  <c r="T431" i="7" s="1"/>
  <c r="Q407" i="7"/>
  <c r="T407" i="7" s="1"/>
  <c r="Q399" i="7"/>
  <c r="T399" i="7" s="1"/>
  <c r="Q335" i="7"/>
  <c r="T335" i="7" s="1"/>
  <c r="Q319" i="7"/>
  <c r="T319" i="7" s="1"/>
  <c r="Q303" i="7"/>
  <c r="T303" i="7" s="1"/>
  <c r="Q263" i="7"/>
  <c r="T263" i="7" s="1"/>
  <c r="Q223" i="7"/>
  <c r="T223" i="7" s="1"/>
  <c r="Q207" i="7"/>
  <c r="T207" i="7" s="1"/>
  <c r="Q64" i="7"/>
  <c r="T64" i="7" s="1"/>
  <c r="Q48" i="7"/>
  <c r="T48" i="7" s="1"/>
  <c r="R53" i="7"/>
  <c r="M89" i="7"/>
  <c r="R235" i="7"/>
  <c r="N237" i="7"/>
  <c r="N390" i="7"/>
  <c r="L429" i="7"/>
  <c r="Q446" i="7"/>
  <c r="T446" i="7" s="1"/>
  <c r="Q438" i="7"/>
  <c r="T438" i="7" s="1"/>
  <c r="Q358" i="7"/>
  <c r="T358" i="7" s="1"/>
  <c r="Q334" i="7"/>
  <c r="T334" i="7" s="1"/>
  <c r="Q326" i="7"/>
  <c r="T326" i="7" s="1"/>
  <c r="Q318" i="7"/>
  <c r="T318" i="7" s="1"/>
  <c r="Q278" i="7"/>
  <c r="T278" i="7" s="1"/>
  <c r="Q230" i="7"/>
  <c r="T230" i="7" s="1"/>
  <c r="Q31" i="7"/>
  <c r="T31" i="7" s="1"/>
  <c r="Q23" i="7"/>
  <c r="T23" i="7" s="1"/>
  <c r="Q15" i="7"/>
  <c r="T15" i="7" s="1"/>
  <c r="M145" i="7"/>
  <c r="M147" i="7"/>
  <c r="N229" i="7"/>
  <c r="R285" i="7"/>
  <c r="L290" i="7"/>
  <c r="R391" i="7"/>
  <c r="Q437" i="7"/>
  <c r="T437" i="7" s="1"/>
  <c r="Q429" i="7"/>
  <c r="T429" i="7" s="1"/>
  <c r="Q405" i="7"/>
  <c r="T405" i="7" s="1"/>
  <c r="Q389" i="7"/>
  <c r="T389" i="7" s="1"/>
  <c r="Q349" i="7"/>
  <c r="T349" i="7" s="1"/>
  <c r="Q237" i="7"/>
  <c r="T237" i="7" s="1"/>
  <c r="Q229" i="7"/>
  <c r="T229" i="7" s="1"/>
  <c r="Q221" i="7"/>
  <c r="T221" i="7" s="1"/>
  <c r="Q165" i="7"/>
  <c r="T165" i="7" s="1"/>
  <c r="Q86" i="7"/>
  <c r="T86" i="7" s="1"/>
  <c r="N218" i="7"/>
  <c r="M218" i="7"/>
  <c r="N274" i="7"/>
  <c r="L274" i="7"/>
  <c r="K274" i="7"/>
  <c r="R77" i="7"/>
  <c r="R248" i="7"/>
  <c r="L248" i="7"/>
  <c r="K248" i="7"/>
  <c r="R271" i="7"/>
  <c r="M348" i="7"/>
  <c r="L348" i="7"/>
  <c r="K348" i="7"/>
  <c r="N364" i="7"/>
  <c r="M364" i="7"/>
  <c r="R56" i="7"/>
  <c r="M56" i="7"/>
  <c r="R240" i="7"/>
  <c r="L240" i="7"/>
  <c r="R308" i="7"/>
  <c r="N308" i="7"/>
  <c r="M308" i="7"/>
  <c r="N320" i="7"/>
  <c r="K320" i="7"/>
  <c r="K404" i="7"/>
  <c r="M25" i="7"/>
  <c r="K25" i="7"/>
  <c r="M244" i="7"/>
  <c r="L244" i="7"/>
  <c r="K244" i="7"/>
  <c r="N301" i="7"/>
  <c r="M301" i="7"/>
  <c r="K301" i="7"/>
  <c r="R325" i="7"/>
  <c r="M325" i="7"/>
  <c r="M428" i="7"/>
  <c r="R459" i="7"/>
  <c r="M459" i="7"/>
  <c r="R25" i="7"/>
  <c r="N99" i="7"/>
  <c r="L99" i="7"/>
  <c r="K99" i="7"/>
  <c r="M99" i="7"/>
  <c r="N270" i="7"/>
  <c r="K270" i="7"/>
  <c r="N84" i="7"/>
  <c r="R88" i="7"/>
  <c r="L88" i="7"/>
  <c r="M203" i="7"/>
  <c r="M220" i="7"/>
  <c r="R296" i="7"/>
  <c r="N344" i="7"/>
  <c r="R362" i="7"/>
  <c r="L362" i="7"/>
  <c r="K362" i="7"/>
  <c r="R269" i="7"/>
  <c r="M290" i="7"/>
  <c r="M460" i="7"/>
  <c r="L460" i="7"/>
  <c r="K26" i="7"/>
  <c r="N57" i="7"/>
  <c r="R76" i="7"/>
  <c r="L171" i="7"/>
  <c r="M229" i="7"/>
  <c r="M295" i="7"/>
  <c r="R149" i="7"/>
  <c r="M50" i="7"/>
  <c r="K97" i="7"/>
  <c r="K145" i="7"/>
  <c r="N305" i="7"/>
  <c r="K399" i="7"/>
  <c r="M407" i="7"/>
  <c r="M446" i="7"/>
  <c r="R15" i="7"/>
  <c r="K88" i="7"/>
  <c r="K147" i="7"/>
  <c r="M174" i="7"/>
  <c r="L220" i="7"/>
  <c r="M231" i="7"/>
  <c r="R291" i="7"/>
  <c r="N326" i="7"/>
  <c r="R389" i="7"/>
  <c r="L399" i="7"/>
  <c r="R419" i="7"/>
  <c r="N460" i="7"/>
  <c r="K64" i="7"/>
  <c r="K27" i="7"/>
  <c r="T27" i="7" s="1"/>
  <c r="M48" i="7"/>
  <c r="L149" i="7"/>
  <c r="R167" i="7"/>
  <c r="K170" i="7"/>
  <c r="M216" i="7"/>
  <c r="L276" i="7"/>
  <c r="M328" i="7"/>
  <c r="K335" i="7"/>
  <c r="K344" i="7"/>
  <c r="M390" i="7"/>
  <c r="M399" i="7"/>
  <c r="N447" i="7"/>
  <c r="R456" i="7"/>
  <c r="R164" i="7"/>
  <c r="M65" i="7"/>
  <c r="R80" i="7"/>
  <c r="R84" i="7"/>
  <c r="M149" i="7"/>
  <c r="L170" i="7"/>
  <c r="N273" i="7"/>
  <c r="R276" i="7"/>
  <c r="L325" i="7"/>
  <c r="L335" i="7"/>
  <c r="L344" i="7"/>
  <c r="M404" i="7"/>
  <c r="R412" i="7"/>
  <c r="R438" i="7"/>
  <c r="L56" i="7"/>
  <c r="R104" i="7"/>
  <c r="N149" i="7"/>
  <c r="R407" i="7"/>
  <c r="L165" i="7"/>
  <c r="R184" i="7"/>
  <c r="L203" i="7"/>
  <c r="R399" i="7"/>
  <c r="R428" i="7"/>
  <c r="M54" i="7"/>
  <c r="K54" i="7"/>
  <c r="T54" i="7" s="1"/>
  <c r="R54" i="7"/>
  <c r="L29" i="7"/>
  <c r="K29" i="7"/>
  <c r="R29" i="7"/>
  <c r="N29" i="7"/>
  <c r="M29" i="7"/>
  <c r="R17" i="7"/>
  <c r="M17" i="7"/>
  <c r="K17" i="7"/>
  <c r="M51" i="7"/>
  <c r="L51" i="7"/>
  <c r="K51" i="7"/>
  <c r="R51" i="7"/>
  <c r="N51" i="7"/>
  <c r="L58" i="7"/>
  <c r="K58" i="7"/>
  <c r="R58" i="7"/>
  <c r="N58" i="7"/>
  <c r="M58" i="7"/>
  <c r="L13" i="7"/>
  <c r="K13" i="7"/>
  <c r="R13" i="7"/>
  <c r="N13" i="7"/>
  <c r="M13" i="7"/>
  <c r="L21" i="7"/>
  <c r="K21" i="7"/>
  <c r="N21" i="7"/>
  <c r="M21" i="7"/>
  <c r="R21" i="7"/>
  <c r="L82" i="7"/>
  <c r="K82" i="7"/>
  <c r="T82" i="7" s="1"/>
  <c r="R82" i="7"/>
  <c r="M82" i="7"/>
  <c r="N82" i="7"/>
  <c r="M14" i="7"/>
  <c r="L14" i="7"/>
  <c r="K14" i="7"/>
  <c r="R14" i="7"/>
  <c r="N14" i="7"/>
  <c r="M22" i="7"/>
  <c r="L22" i="7"/>
  <c r="K22" i="7"/>
  <c r="R22" i="7"/>
  <c r="N22" i="7"/>
  <c r="R24" i="7"/>
  <c r="L24" i="7"/>
  <c r="M33" i="7"/>
  <c r="R33" i="7"/>
  <c r="K33" i="7"/>
  <c r="L74" i="7"/>
  <c r="K74" i="7"/>
  <c r="R74" i="7"/>
  <c r="M74" i="7"/>
  <c r="N74" i="7"/>
  <c r="L16" i="7"/>
  <c r="R19" i="7"/>
  <c r="N19" i="7"/>
  <c r="M83" i="7"/>
  <c r="L83" i="7"/>
  <c r="K83" i="7"/>
  <c r="R83" i="7"/>
  <c r="N83" i="7"/>
  <c r="R87" i="7"/>
  <c r="N87" i="7"/>
  <c r="M87" i="7"/>
  <c r="M95" i="7"/>
  <c r="N95" i="7"/>
  <c r="L95" i="7"/>
  <c r="K95" i="7"/>
  <c r="K100" i="7"/>
  <c r="R100" i="7"/>
  <c r="N100" i="7"/>
  <c r="M100" i="7"/>
  <c r="R18" i="7"/>
  <c r="M18" i="7"/>
  <c r="N20" i="7"/>
  <c r="R27" i="7"/>
  <c r="N27" i="7"/>
  <c r="K28" i="7"/>
  <c r="R28" i="7"/>
  <c r="R31" i="7"/>
  <c r="R34" i="7"/>
  <c r="N34" i="7"/>
  <c r="M34" i="7"/>
  <c r="K49" i="7"/>
  <c r="R49" i="7"/>
  <c r="L50" i="7"/>
  <c r="K50" i="7"/>
  <c r="R50" i="7"/>
  <c r="R92" i="7"/>
  <c r="M183" i="7"/>
  <c r="L183" i="7"/>
  <c r="R183" i="7"/>
  <c r="K183" i="7"/>
  <c r="N183" i="7"/>
  <c r="L246" i="7"/>
  <c r="K246" i="7"/>
  <c r="R246" i="7"/>
  <c r="N246" i="7"/>
  <c r="M246" i="7"/>
  <c r="M30" i="7"/>
  <c r="L30" i="7"/>
  <c r="K30" i="7"/>
  <c r="R30" i="7"/>
  <c r="N60" i="7"/>
  <c r="M60" i="7"/>
  <c r="L60" i="7"/>
  <c r="K60" i="7"/>
  <c r="M92" i="7"/>
  <c r="K92" i="7"/>
  <c r="R105" i="7"/>
  <c r="M105" i="7"/>
  <c r="L105" i="7"/>
  <c r="K105" i="7"/>
  <c r="K18" i="7"/>
  <c r="L27" i="7"/>
  <c r="K34" i="7"/>
  <c r="K48" i="7"/>
  <c r="L49" i="7"/>
  <c r="N50" i="7"/>
  <c r="R55" i="7"/>
  <c r="N55" i="7"/>
  <c r="M55" i="7"/>
  <c r="K57" i="7"/>
  <c r="T57" i="7" s="1"/>
  <c r="R57" i="7"/>
  <c r="M93" i="7"/>
  <c r="L93" i="7"/>
  <c r="K93" i="7"/>
  <c r="R93" i="7"/>
  <c r="N93" i="7"/>
  <c r="K106" i="7"/>
  <c r="N106" i="7"/>
  <c r="M106" i="7"/>
  <c r="L106" i="7"/>
  <c r="R106" i="7"/>
  <c r="M146" i="7"/>
  <c r="N146" i="7"/>
  <c r="L146" i="7"/>
  <c r="K146" i="7"/>
  <c r="R146" i="7"/>
  <c r="R212" i="7"/>
  <c r="L212" i="7"/>
  <c r="K212" i="7"/>
  <c r="N212" i="7"/>
  <c r="M212" i="7"/>
  <c r="N32" i="7"/>
  <c r="M32" i="7"/>
  <c r="L32" i="7"/>
  <c r="K32" i="7"/>
  <c r="M59" i="7"/>
  <c r="L59" i="7"/>
  <c r="K59" i="7"/>
  <c r="R59" i="7"/>
  <c r="R96" i="7"/>
  <c r="M96" i="7"/>
  <c r="L96" i="7"/>
  <c r="K96" i="7"/>
  <c r="N31" i="7"/>
  <c r="M31" i="7"/>
  <c r="L31" i="7"/>
  <c r="R79" i="7"/>
  <c r="N79" i="7"/>
  <c r="M79" i="7"/>
  <c r="L18" i="7"/>
  <c r="K19" i="7"/>
  <c r="N23" i="7"/>
  <c r="M23" i="7"/>
  <c r="L23" i="7"/>
  <c r="N24" i="7"/>
  <c r="M24" i="7"/>
  <c r="K24" i="7"/>
  <c r="M27" i="7"/>
  <c r="L28" i="7"/>
  <c r="L34" i="7"/>
  <c r="L48" i="7"/>
  <c r="M49" i="7"/>
  <c r="N53" i="7"/>
  <c r="M53" i="7"/>
  <c r="L53" i="7"/>
  <c r="K53" i="7"/>
  <c r="L64" i="7"/>
  <c r="L80" i="7"/>
  <c r="R95" i="7"/>
  <c r="L100" i="7"/>
  <c r="L168" i="7"/>
  <c r="K168" i="7"/>
  <c r="R168" i="7"/>
  <c r="N168" i="7"/>
  <c r="M168" i="7"/>
  <c r="N234" i="7"/>
  <c r="M234" i="7"/>
  <c r="K234" i="7"/>
  <c r="K20" i="7"/>
  <c r="R20" i="7"/>
  <c r="R63" i="7"/>
  <c r="N63" i="7"/>
  <c r="M63" i="7"/>
  <c r="M75" i="7"/>
  <c r="L75" i="7"/>
  <c r="K75" i="7"/>
  <c r="R75" i="7"/>
  <c r="N75" i="7"/>
  <c r="L92" i="7"/>
  <c r="N18" i="7"/>
  <c r="L19" i="7"/>
  <c r="M28" i="7"/>
  <c r="N30" i="7"/>
  <c r="K31" i="7"/>
  <c r="N49" i="7"/>
  <c r="N59" i="7"/>
  <c r="R60" i="7"/>
  <c r="K63" i="7"/>
  <c r="M64" i="7"/>
  <c r="K79" i="7"/>
  <c r="M80" i="7"/>
  <c r="K87" i="7"/>
  <c r="M88" i="7"/>
  <c r="M90" i="7"/>
  <c r="N90" i="7"/>
  <c r="L90" i="7"/>
  <c r="K90" i="7"/>
  <c r="K101" i="7"/>
  <c r="N101" i="7"/>
  <c r="M101" i="7"/>
  <c r="L101" i="7"/>
  <c r="R101" i="7"/>
  <c r="M103" i="7"/>
  <c r="K103" i="7"/>
  <c r="L103" i="7"/>
  <c r="R103" i="7"/>
  <c r="N103" i="7"/>
  <c r="M206" i="7"/>
  <c r="L206" i="7"/>
  <c r="R206" i="7"/>
  <c r="K206" i="7"/>
  <c r="N206" i="7"/>
  <c r="N15" i="7"/>
  <c r="M15" i="7"/>
  <c r="L15" i="7"/>
  <c r="N16" i="7"/>
  <c r="M16" i="7"/>
  <c r="K16" i="7"/>
  <c r="M19" i="7"/>
  <c r="L20" i="7"/>
  <c r="R26" i="7"/>
  <c r="M26" i="7"/>
  <c r="N28" i="7"/>
  <c r="R32" i="7"/>
  <c r="N52" i="7"/>
  <c r="M52" i="7"/>
  <c r="L52" i="7"/>
  <c r="K52" i="7"/>
  <c r="K55" i="7"/>
  <c r="T55" i="7" s="1"/>
  <c r="K56" i="7"/>
  <c r="L57" i="7"/>
  <c r="N61" i="7"/>
  <c r="M61" i="7"/>
  <c r="L61" i="7"/>
  <c r="K61" i="7"/>
  <c r="M62" i="7"/>
  <c r="R62" i="7"/>
  <c r="L63" i="7"/>
  <c r="N77" i="7"/>
  <c r="M77" i="7"/>
  <c r="L77" i="7"/>
  <c r="K77" i="7"/>
  <c r="M78" i="7"/>
  <c r="R78" i="7"/>
  <c r="L79" i="7"/>
  <c r="N85" i="7"/>
  <c r="M85" i="7"/>
  <c r="L85" i="7"/>
  <c r="K85" i="7"/>
  <c r="M86" i="7"/>
  <c r="R86" i="7"/>
  <c r="L87" i="7"/>
  <c r="M91" i="7"/>
  <c r="L91" i="7"/>
  <c r="K91" i="7"/>
  <c r="T91" i="7" s="1"/>
  <c r="R91" i="7"/>
  <c r="N98" i="7"/>
  <c r="M98" i="7"/>
  <c r="L98" i="7"/>
  <c r="R98" i="7"/>
  <c r="K98" i="7"/>
  <c r="R142" i="7"/>
  <c r="M142" i="7"/>
  <c r="L142" i="7"/>
  <c r="K142" i="7"/>
  <c r="N142" i="7"/>
  <c r="M239" i="7"/>
  <c r="L239" i="7"/>
  <c r="R239" i="7"/>
  <c r="N239" i="7"/>
  <c r="K239" i="7"/>
  <c r="M249" i="7"/>
  <c r="L249" i="7"/>
  <c r="M20" i="7"/>
  <c r="K23" i="7"/>
  <c r="L55" i="7"/>
  <c r="M57" i="7"/>
  <c r="K62" i="7"/>
  <c r="K65" i="7"/>
  <c r="R65" i="7"/>
  <c r="L65" i="7"/>
  <c r="K78" i="7"/>
  <c r="K81" i="7"/>
  <c r="R81" i="7"/>
  <c r="L81" i="7"/>
  <c r="K86" i="7"/>
  <c r="K89" i="7"/>
  <c r="R89" i="7"/>
  <c r="L89" i="7"/>
  <c r="L94" i="7"/>
  <c r="N94" i="7"/>
  <c r="M94" i="7"/>
  <c r="K94" i="7"/>
  <c r="R94" i="7"/>
  <c r="N213" i="7"/>
  <c r="L213" i="7"/>
  <c r="K213" i="7"/>
  <c r="R213" i="7"/>
  <c r="M213" i="7"/>
  <c r="R97" i="7"/>
  <c r="R173" i="7"/>
  <c r="M173" i="7"/>
  <c r="L173" i="7"/>
  <c r="K173" i="7"/>
  <c r="N210" i="7"/>
  <c r="L210" i="7"/>
  <c r="K210" i="7"/>
  <c r="R210" i="7"/>
  <c r="M210" i="7"/>
  <c r="L215" i="7"/>
  <c r="R215" i="7"/>
  <c r="N215" i="7"/>
  <c r="K215" i="7"/>
  <c r="M215" i="7"/>
  <c r="L226" i="7"/>
  <c r="N226" i="7"/>
  <c r="M226" i="7"/>
  <c r="K226" i="7"/>
  <c r="R226" i="7"/>
  <c r="N245" i="7"/>
  <c r="M245" i="7"/>
  <c r="L245" i="7"/>
  <c r="R266" i="7"/>
  <c r="M266" i="7"/>
  <c r="K266" i="7"/>
  <c r="N266" i="7"/>
  <c r="L266" i="7"/>
  <c r="K268" i="7"/>
  <c r="N268" i="7"/>
  <c r="M268" i="7"/>
  <c r="L268" i="7"/>
  <c r="R268" i="7"/>
  <c r="L164" i="7"/>
  <c r="K164" i="7"/>
  <c r="R166" i="7"/>
  <c r="N166" i="7"/>
  <c r="K166" i="7"/>
  <c r="L172" i="7"/>
  <c r="R172" i="7"/>
  <c r="N172" i="7"/>
  <c r="M172" i="7"/>
  <c r="K172" i="7"/>
  <c r="R187" i="7"/>
  <c r="M187" i="7"/>
  <c r="K187" i="7"/>
  <c r="N211" i="7"/>
  <c r="R211" i="7"/>
  <c r="M211" i="7"/>
  <c r="L211" i="7"/>
  <c r="K211" i="7"/>
  <c r="M232" i="7"/>
  <c r="N232" i="7"/>
  <c r="L232" i="7"/>
  <c r="K232" i="7"/>
  <c r="R232" i="7"/>
  <c r="R241" i="7"/>
  <c r="M241" i="7"/>
  <c r="L241" i="7"/>
  <c r="L17" i="7"/>
  <c r="L25" i="7"/>
  <c r="L33" i="7"/>
  <c r="N48" i="7"/>
  <c r="L54" i="7"/>
  <c r="N56" i="7"/>
  <c r="L62" i="7"/>
  <c r="N64" i="7"/>
  <c r="L78" i="7"/>
  <c r="N80" i="7"/>
  <c r="L86" i="7"/>
  <c r="N88" i="7"/>
  <c r="N92" i="7"/>
  <c r="N152" i="7"/>
  <c r="K152" i="7"/>
  <c r="M152" i="7"/>
  <c r="L152" i="7"/>
  <c r="N173" i="7"/>
  <c r="K174" i="7"/>
  <c r="M207" i="7"/>
  <c r="N209" i="7"/>
  <c r="L209" i="7"/>
  <c r="K209" i="7"/>
  <c r="R209" i="7"/>
  <c r="M209" i="7"/>
  <c r="N217" i="7"/>
  <c r="K217" i="7"/>
  <c r="M217" i="7"/>
  <c r="L217" i="7"/>
  <c r="R217" i="7"/>
  <c r="N223" i="7"/>
  <c r="K223" i="7"/>
  <c r="L242" i="7"/>
  <c r="R242" i="7"/>
  <c r="N242" i="7"/>
  <c r="M242" i="7"/>
  <c r="K242" i="7"/>
  <c r="L277" i="7"/>
  <c r="K277" i="7"/>
  <c r="M277" i="7"/>
  <c r="R277" i="7"/>
  <c r="N277" i="7"/>
  <c r="L295" i="7"/>
  <c r="K76" i="7"/>
  <c r="K84" i="7"/>
  <c r="L97" i="7"/>
  <c r="M151" i="7"/>
  <c r="K151" i="7"/>
  <c r="R151" i="7"/>
  <c r="M169" i="7"/>
  <c r="L169" i="7"/>
  <c r="R169" i="7"/>
  <c r="N169" i="7"/>
  <c r="K169" i="7"/>
  <c r="R171" i="7"/>
  <c r="L174" i="7"/>
  <c r="L176" i="7"/>
  <c r="K176" i="7"/>
  <c r="N176" i="7"/>
  <c r="M176" i="7"/>
  <c r="L205" i="7"/>
  <c r="K205" i="7"/>
  <c r="N205" i="7"/>
  <c r="M205" i="7"/>
  <c r="M227" i="7"/>
  <c r="R227" i="7"/>
  <c r="N227" i="7"/>
  <c r="L227" i="7"/>
  <c r="L323" i="7"/>
  <c r="N323" i="7"/>
  <c r="M323" i="7"/>
  <c r="R323" i="7"/>
  <c r="K323" i="7"/>
  <c r="L331" i="7"/>
  <c r="K331" i="7"/>
  <c r="R331" i="7"/>
  <c r="N331" i="7"/>
  <c r="M331" i="7"/>
  <c r="N17" i="7"/>
  <c r="N25" i="7"/>
  <c r="N33" i="7"/>
  <c r="N54" i="7"/>
  <c r="N62" i="7"/>
  <c r="L76" i="7"/>
  <c r="N78" i="7"/>
  <c r="L84" i="7"/>
  <c r="N86" i="7"/>
  <c r="M97" i="7"/>
  <c r="K102" i="7"/>
  <c r="N104" i="7"/>
  <c r="M104" i="7"/>
  <c r="L104" i="7"/>
  <c r="K104" i="7"/>
  <c r="N144" i="7"/>
  <c r="K144" i="7"/>
  <c r="M144" i="7"/>
  <c r="L144" i="7"/>
  <c r="N148" i="7"/>
  <c r="M148" i="7"/>
  <c r="L148" i="7"/>
  <c r="K148" i="7"/>
  <c r="L150" i="7"/>
  <c r="R150" i="7"/>
  <c r="N150" i="7"/>
  <c r="M150" i="7"/>
  <c r="K150" i="7"/>
  <c r="M164" i="7"/>
  <c r="K165" i="7"/>
  <c r="L166" i="7"/>
  <c r="L186" i="7"/>
  <c r="N186" i="7"/>
  <c r="M186" i="7"/>
  <c r="K186" i="7"/>
  <c r="L187" i="7"/>
  <c r="K203" i="7"/>
  <c r="T203" i="7" s="1"/>
  <c r="K214" i="7"/>
  <c r="R214" i="7"/>
  <c r="N214" i="7"/>
  <c r="M214" i="7"/>
  <c r="L214" i="7"/>
  <c r="M252" i="7"/>
  <c r="L252" i="7"/>
  <c r="N293" i="7"/>
  <c r="K293" i="7"/>
  <c r="N317" i="7"/>
  <c r="M317" i="7"/>
  <c r="K317" i="7"/>
  <c r="L317" i="7"/>
  <c r="R317" i="7"/>
  <c r="M76" i="7"/>
  <c r="M84" i="7"/>
  <c r="N97" i="7"/>
  <c r="M102" i="7"/>
  <c r="N105" i="7"/>
  <c r="L151" i="7"/>
  <c r="N164" i="7"/>
  <c r="M166" i="7"/>
  <c r="K175" i="7"/>
  <c r="R175" i="7"/>
  <c r="N175" i="7"/>
  <c r="M175" i="7"/>
  <c r="P175" i="7" s="1"/>
  <c r="R176" i="7"/>
  <c r="N187" i="7"/>
  <c r="R208" i="7"/>
  <c r="K222" i="7"/>
  <c r="M222" i="7"/>
  <c r="L222" i="7"/>
  <c r="R222" i="7"/>
  <c r="N222" i="7"/>
  <c r="K227" i="7"/>
  <c r="M233" i="7"/>
  <c r="L233" i="7"/>
  <c r="K252" i="7"/>
  <c r="T252" i="7" s="1"/>
  <c r="M267" i="7"/>
  <c r="L267" i="7"/>
  <c r="K267" i="7"/>
  <c r="M294" i="7"/>
  <c r="N294" i="7"/>
  <c r="L294" i="7"/>
  <c r="K294" i="7"/>
  <c r="R294" i="7"/>
  <c r="N91" i="7"/>
  <c r="N102" i="7"/>
  <c r="N151" i="7"/>
  <c r="R152" i="7"/>
  <c r="N185" i="7"/>
  <c r="K185" i="7"/>
  <c r="R185" i="7"/>
  <c r="M185" i="7"/>
  <c r="L185" i="7"/>
  <c r="R186" i="7"/>
  <c r="K204" i="7"/>
  <c r="R204" i="7"/>
  <c r="N204" i="7"/>
  <c r="M204" i="7"/>
  <c r="L204" i="7"/>
  <c r="R205" i="7"/>
  <c r="R207" i="7"/>
  <c r="R249" i="7"/>
  <c r="R282" i="7"/>
  <c r="M282" i="7"/>
  <c r="N282" i="7"/>
  <c r="L282" i="7"/>
  <c r="K282" i="7"/>
  <c r="N165" i="7"/>
  <c r="N167" i="7"/>
  <c r="M171" i="7"/>
  <c r="L208" i="7"/>
  <c r="M235" i="7"/>
  <c r="N235" i="7"/>
  <c r="L235" i="7"/>
  <c r="K235" i="7"/>
  <c r="M236" i="7"/>
  <c r="L236" i="7"/>
  <c r="K236" i="7"/>
  <c r="K260" i="7"/>
  <c r="T260" i="7" s="1"/>
  <c r="R260" i="7"/>
  <c r="N260" i="7"/>
  <c r="M260" i="7"/>
  <c r="L260" i="7"/>
  <c r="N279" i="7"/>
  <c r="M279" i="7"/>
  <c r="R279" i="7"/>
  <c r="L279" i="7"/>
  <c r="K279" i="7"/>
  <c r="R298" i="7"/>
  <c r="N298" i="7"/>
  <c r="M298" i="7"/>
  <c r="L298" i="7"/>
  <c r="K298" i="7"/>
  <c r="R321" i="7"/>
  <c r="N321" i="7"/>
  <c r="L321" i="7"/>
  <c r="L382" i="7"/>
  <c r="N382" i="7"/>
  <c r="M382" i="7"/>
  <c r="K382" i="7"/>
  <c r="R382" i="7"/>
  <c r="N96" i="7"/>
  <c r="R99" i="7"/>
  <c r="L102" i="7"/>
  <c r="L145" i="7"/>
  <c r="R145" i="7"/>
  <c r="R147" i="7"/>
  <c r="N147" i="7"/>
  <c r="K149" i="7"/>
  <c r="N170" i="7"/>
  <c r="M170" i="7"/>
  <c r="N208" i="7"/>
  <c r="R221" i="7"/>
  <c r="M225" i="7"/>
  <c r="K238" i="7"/>
  <c r="R238" i="7"/>
  <c r="N238" i="7"/>
  <c r="M238" i="7"/>
  <c r="R243" i="7"/>
  <c r="M243" i="7"/>
  <c r="N243" i="7"/>
  <c r="L243" i="7"/>
  <c r="K243" i="7"/>
  <c r="L250" i="7"/>
  <c r="R250" i="7"/>
  <c r="N250" i="7"/>
  <c r="M250" i="7"/>
  <c r="K250" i="7"/>
  <c r="R263" i="7"/>
  <c r="L263" i="7"/>
  <c r="M270" i="7"/>
  <c r="L270" i="7"/>
  <c r="R270" i="7"/>
  <c r="L271" i="7"/>
  <c r="K271" i="7"/>
  <c r="K321" i="7"/>
  <c r="M143" i="7"/>
  <c r="R143" i="7"/>
  <c r="R174" i="7"/>
  <c r="N174" i="7"/>
  <c r="N184" i="7"/>
  <c r="M184" i="7"/>
  <c r="L207" i="7"/>
  <c r="K207" i="7"/>
  <c r="K230" i="7"/>
  <c r="N230" i="7"/>
  <c r="M230" i="7"/>
  <c r="L230" i="7"/>
  <c r="K292" i="7"/>
  <c r="M292" i="7"/>
  <c r="L292" i="7"/>
  <c r="R292" i="7"/>
  <c r="N292" i="7"/>
  <c r="M165" i="7"/>
  <c r="K167" i="7"/>
  <c r="N171" i="7"/>
  <c r="K171" i="7"/>
  <c r="R203" i="7"/>
  <c r="N203" i="7"/>
  <c r="M219" i="7"/>
  <c r="R219" i="7"/>
  <c r="N219" i="7"/>
  <c r="L219" i="7"/>
  <c r="N221" i="7"/>
  <c r="M221" i="7"/>
  <c r="L221" i="7"/>
  <c r="M224" i="7"/>
  <c r="N224" i="7"/>
  <c r="L224" i="7"/>
  <c r="K224" i="7"/>
  <c r="R228" i="7"/>
  <c r="N228" i="7"/>
  <c r="M228" i="7"/>
  <c r="L228" i="7"/>
  <c r="K228" i="7"/>
  <c r="R245" i="7"/>
  <c r="M247" i="7"/>
  <c r="L247" i="7"/>
  <c r="R247" i="7"/>
  <c r="N247" i="7"/>
  <c r="K247" i="7"/>
  <c r="N264" i="7"/>
  <c r="K264" i="7"/>
  <c r="R264" i="7"/>
  <c r="M264" i="7"/>
  <c r="L264" i="7"/>
  <c r="R265" i="7"/>
  <c r="N272" i="7"/>
  <c r="K272" i="7"/>
  <c r="M272" i="7"/>
  <c r="L272" i="7"/>
  <c r="R275" i="7"/>
  <c r="N275" i="7"/>
  <c r="M275" i="7"/>
  <c r="L275" i="7"/>
  <c r="K275" i="7"/>
  <c r="N278" i="7"/>
  <c r="M341" i="7"/>
  <c r="L341" i="7"/>
  <c r="K341" i="7"/>
  <c r="R341" i="7"/>
  <c r="N353" i="7"/>
  <c r="M353" i="7"/>
  <c r="L353" i="7"/>
  <c r="R353" i="7"/>
  <c r="K353" i="7"/>
  <c r="M380" i="7"/>
  <c r="L380" i="7"/>
  <c r="K380" i="7"/>
  <c r="R380" i="7"/>
  <c r="N380" i="7"/>
  <c r="M208" i="7"/>
  <c r="L261" i="7"/>
  <c r="K261" i="7"/>
  <c r="N261" i="7"/>
  <c r="M261" i="7"/>
  <c r="R283" i="7"/>
  <c r="N283" i="7"/>
  <c r="M283" i="7"/>
  <c r="L283" i="7"/>
  <c r="K283" i="7"/>
  <c r="L285" i="7"/>
  <c r="K285" i="7"/>
  <c r="N285" i="7"/>
  <c r="M285" i="7"/>
  <c r="M306" i="7"/>
  <c r="L306" i="7"/>
  <c r="K306" i="7"/>
  <c r="L218" i="7"/>
  <c r="R218" i="7"/>
  <c r="R220" i="7"/>
  <c r="N220" i="7"/>
  <c r="R237" i="7"/>
  <c r="L265" i="7"/>
  <c r="N280" i="7"/>
  <c r="K280" i="7"/>
  <c r="M289" i="7"/>
  <c r="R289" i="7"/>
  <c r="L289" i="7"/>
  <c r="M297" i="7"/>
  <c r="R297" i="7"/>
  <c r="K322" i="7"/>
  <c r="R322" i="7"/>
  <c r="N322" i="7"/>
  <c r="M322" i="7"/>
  <c r="L322" i="7"/>
  <c r="M324" i="7"/>
  <c r="R324" i="7"/>
  <c r="N324" i="7"/>
  <c r="L324" i="7"/>
  <c r="K324" i="7"/>
  <c r="L333" i="7"/>
  <c r="K333" i="7"/>
  <c r="R337" i="7"/>
  <c r="N337" i="7"/>
  <c r="M337" i="7"/>
  <c r="L337" i="7"/>
  <c r="K337" i="7"/>
  <c r="L351" i="7"/>
  <c r="K351" i="7"/>
  <c r="R351" i="7"/>
  <c r="N351" i="7"/>
  <c r="M351" i="7"/>
  <c r="R216" i="7"/>
  <c r="L231" i="7"/>
  <c r="R231" i="7"/>
  <c r="N233" i="7"/>
  <c r="K233" i="7"/>
  <c r="R233" i="7"/>
  <c r="R251" i="7"/>
  <c r="M251" i="7"/>
  <c r="M262" i="7"/>
  <c r="L262" i="7"/>
  <c r="R262" i="7"/>
  <c r="L269" i="7"/>
  <c r="K269" i="7"/>
  <c r="L273" i="7"/>
  <c r="K284" i="7"/>
  <c r="R284" i="7"/>
  <c r="M286" i="7"/>
  <c r="L286" i="7"/>
  <c r="K286" i="7"/>
  <c r="R286" i="7"/>
  <c r="L296" i="7"/>
  <c r="N296" i="7"/>
  <c r="M296" i="7"/>
  <c r="K296" i="7"/>
  <c r="M302" i="7"/>
  <c r="N302" i="7"/>
  <c r="L302" i="7"/>
  <c r="K302" i="7"/>
  <c r="N304" i="7"/>
  <c r="M304" i="7"/>
  <c r="K304" i="7"/>
  <c r="R307" i="7"/>
  <c r="M307" i="7"/>
  <c r="L307" i="7"/>
  <c r="K307" i="7"/>
  <c r="M316" i="7"/>
  <c r="L316" i="7"/>
  <c r="R316" i="7"/>
  <c r="N316" i="7"/>
  <c r="K316" i="7"/>
  <c r="T316" i="7" s="1"/>
  <c r="R342" i="7"/>
  <c r="K342" i="7"/>
  <c r="N240" i="7"/>
  <c r="M240" i="7"/>
  <c r="L281" i="7"/>
  <c r="N287" i="7"/>
  <c r="K287" i="7"/>
  <c r="M287" i="7"/>
  <c r="N291" i="7"/>
  <c r="L291" i="7"/>
  <c r="K297" i="7"/>
  <c r="M332" i="7"/>
  <c r="L332" i="7"/>
  <c r="N332" i="7"/>
  <c r="K332" i="7"/>
  <c r="R332" i="7"/>
  <c r="L338" i="7"/>
  <c r="K338" i="7"/>
  <c r="R338" i="7"/>
  <c r="N338" i="7"/>
  <c r="M338" i="7"/>
  <c r="R357" i="7"/>
  <c r="M357" i="7"/>
  <c r="L357" i="7"/>
  <c r="K357" i="7"/>
  <c r="N357" i="7"/>
  <c r="L223" i="7"/>
  <c r="R223" i="7"/>
  <c r="N225" i="7"/>
  <c r="K225" i="7"/>
  <c r="R225" i="7"/>
  <c r="R244" i="7"/>
  <c r="N244" i="7"/>
  <c r="N248" i="7"/>
  <c r="M248" i="7"/>
  <c r="R274" i="7"/>
  <c r="M274" i="7"/>
  <c r="M278" i="7"/>
  <c r="L278" i="7"/>
  <c r="R278" i="7"/>
  <c r="K300" i="7"/>
  <c r="N300" i="7"/>
  <c r="M300" i="7"/>
  <c r="L300" i="7"/>
  <c r="N307" i="7"/>
  <c r="K330" i="7"/>
  <c r="M330" i="7"/>
  <c r="L330" i="7"/>
  <c r="N330" i="7"/>
  <c r="K216" i="7"/>
  <c r="K218" i="7"/>
  <c r="K220" i="7"/>
  <c r="L234" i="7"/>
  <c r="R234" i="7"/>
  <c r="R236" i="7"/>
  <c r="N236" i="7"/>
  <c r="L237" i="7"/>
  <c r="N241" i="7"/>
  <c r="K241" i="7"/>
  <c r="K251" i="7"/>
  <c r="R252" i="7"/>
  <c r="N252" i="7"/>
  <c r="N263" i="7"/>
  <c r="M263" i="7"/>
  <c r="M265" i="7"/>
  <c r="M269" i="7"/>
  <c r="K273" i="7"/>
  <c r="M276" i="7"/>
  <c r="L280" i="7"/>
  <c r="L284" i="7"/>
  <c r="M288" i="7"/>
  <c r="N289" i="7"/>
  <c r="M291" i="7"/>
  <c r="N297" i="7"/>
  <c r="R302" i="7"/>
  <c r="M305" i="7"/>
  <c r="L305" i="7"/>
  <c r="K305" i="7"/>
  <c r="L309" i="7"/>
  <c r="K309" i="7"/>
  <c r="T309" i="7" s="1"/>
  <c r="R309" i="7"/>
  <c r="N309" i="7"/>
  <c r="K350" i="7"/>
  <c r="R350" i="7"/>
  <c r="M350" i="7"/>
  <c r="L350" i="7"/>
  <c r="N350" i="7"/>
  <c r="N373" i="7"/>
  <c r="L373" i="7"/>
  <c r="K373" i="7"/>
  <c r="R373" i="7"/>
  <c r="M373" i="7"/>
  <c r="K240" i="7"/>
  <c r="K245" i="7"/>
  <c r="N249" i="7"/>
  <c r="K249" i="7"/>
  <c r="L251" i="7"/>
  <c r="K262" i="7"/>
  <c r="N265" i="7"/>
  <c r="R267" i="7"/>
  <c r="N267" i="7"/>
  <c r="N269" i="7"/>
  <c r="N271" i="7"/>
  <c r="M271" i="7"/>
  <c r="M273" i="7"/>
  <c r="N276" i="7"/>
  <c r="M280" i="7"/>
  <c r="K281" i="7"/>
  <c r="M284" i="7"/>
  <c r="N286" i="7"/>
  <c r="L287" i="7"/>
  <c r="L293" i="7"/>
  <c r="R293" i="7"/>
  <c r="M293" i="7"/>
  <c r="R300" i="7"/>
  <c r="M339" i="7"/>
  <c r="L339" i="7"/>
  <c r="K339" i="7"/>
  <c r="R339" i="7"/>
  <c r="N339" i="7"/>
  <c r="N371" i="7"/>
  <c r="L371" i="7"/>
  <c r="K371" i="7"/>
  <c r="R371" i="7"/>
  <c r="M371" i="7"/>
  <c r="L288" i="7"/>
  <c r="R288" i="7"/>
  <c r="R290" i="7"/>
  <c r="N290" i="7"/>
  <c r="N299" i="7"/>
  <c r="R355" i="7"/>
  <c r="M355" i="7"/>
  <c r="L359" i="7"/>
  <c r="K359" i="7"/>
  <c r="R359" i="7"/>
  <c r="N359" i="7"/>
  <c r="M359" i="7"/>
  <c r="N440" i="7"/>
  <c r="M440" i="7"/>
  <c r="R440" i="7"/>
  <c r="L440" i="7"/>
  <c r="K440" i="7"/>
  <c r="L301" i="7"/>
  <c r="R301" i="7"/>
  <c r="N303" i="7"/>
  <c r="K303" i="7"/>
  <c r="R303" i="7"/>
  <c r="R318" i="7"/>
  <c r="M326" i="7"/>
  <c r="L326" i="7"/>
  <c r="R329" i="7"/>
  <c r="N329" i="7"/>
  <c r="M329" i="7"/>
  <c r="R336" i="7"/>
  <c r="N336" i="7"/>
  <c r="M336" i="7"/>
  <c r="L336" i="7"/>
  <c r="N354" i="7"/>
  <c r="M354" i="7"/>
  <c r="L354" i="7"/>
  <c r="K354" i="7"/>
  <c r="K355" i="7"/>
  <c r="R299" i="7"/>
  <c r="K308" i="7"/>
  <c r="K319" i="7"/>
  <c r="R319" i="7"/>
  <c r="R320" i="7"/>
  <c r="M320" i="7"/>
  <c r="L320" i="7"/>
  <c r="R327" i="7"/>
  <c r="N327" i="7"/>
  <c r="M327" i="7"/>
  <c r="R328" i="7"/>
  <c r="L328" i="7"/>
  <c r="K328" i="7"/>
  <c r="L355" i="7"/>
  <c r="M360" i="7"/>
  <c r="L360" i="7"/>
  <c r="K360" i="7"/>
  <c r="N360" i="7"/>
  <c r="N295" i="7"/>
  <c r="K295" i="7"/>
  <c r="R295" i="7"/>
  <c r="K325" i="7"/>
  <c r="N340" i="7"/>
  <c r="M340" i="7"/>
  <c r="L340" i="7"/>
  <c r="K340" i="7"/>
  <c r="R340" i="7"/>
  <c r="R356" i="7"/>
  <c r="N356" i="7"/>
  <c r="M356" i="7"/>
  <c r="L356" i="7"/>
  <c r="K356" i="7"/>
  <c r="R363" i="7"/>
  <c r="M363" i="7"/>
  <c r="L363" i="7"/>
  <c r="K363" i="7"/>
  <c r="K288" i="7"/>
  <c r="K290" i="7"/>
  <c r="L304" i="7"/>
  <c r="R304" i="7"/>
  <c r="R306" i="7"/>
  <c r="N306" i="7"/>
  <c r="L308" i="7"/>
  <c r="L319" i="7"/>
  <c r="M321" i="7"/>
  <c r="K326" i="7"/>
  <c r="K329" i="7"/>
  <c r="N334" i="7"/>
  <c r="M334" i="7"/>
  <c r="L334" i="7"/>
  <c r="K334" i="7"/>
  <c r="K336" i="7"/>
  <c r="L347" i="7"/>
  <c r="K347" i="7"/>
  <c r="R347" i="7"/>
  <c r="R354" i="7"/>
  <c r="R365" i="7"/>
  <c r="N365" i="7"/>
  <c r="M365" i="7"/>
  <c r="L365" i="7"/>
  <c r="K365" i="7"/>
  <c r="T365" i="7" s="1"/>
  <c r="M403" i="7"/>
  <c r="K403" i="7"/>
  <c r="L403" i="7"/>
  <c r="R403" i="7"/>
  <c r="N403" i="7"/>
  <c r="R416" i="7"/>
  <c r="N416" i="7"/>
  <c r="M416" i="7"/>
  <c r="L416" i="7"/>
  <c r="K416" i="7"/>
  <c r="M318" i="7"/>
  <c r="N325" i="7"/>
  <c r="R335" i="7"/>
  <c r="M383" i="7"/>
  <c r="K383" i="7"/>
  <c r="R383" i="7"/>
  <c r="N383" i="7"/>
  <c r="L383" i="7"/>
  <c r="N333" i="7"/>
  <c r="M333" i="7"/>
  <c r="R333" i="7"/>
  <c r="R343" i="7"/>
  <c r="N343" i="7"/>
  <c r="M343" i="7"/>
  <c r="M344" i="7"/>
  <c r="R344" i="7"/>
  <c r="N345" i="7"/>
  <c r="L345" i="7"/>
  <c r="K345" i="7"/>
  <c r="R345" i="7"/>
  <c r="L346" i="7"/>
  <c r="K346" i="7"/>
  <c r="K358" i="7"/>
  <c r="R358" i="7"/>
  <c r="N358" i="7"/>
  <c r="K381" i="7"/>
  <c r="R381" i="7"/>
  <c r="N381" i="7"/>
  <c r="M381" i="7"/>
  <c r="L381" i="7"/>
  <c r="N421" i="7"/>
  <c r="M421" i="7"/>
  <c r="R421" i="7"/>
  <c r="L421" i="7"/>
  <c r="K421" i="7"/>
  <c r="N342" i="7"/>
  <c r="M342" i="7"/>
  <c r="L342" i="7"/>
  <c r="R349" i="7"/>
  <c r="N349" i="7"/>
  <c r="M349" i="7"/>
  <c r="L349" i="7"/>
  <c r="M352" i="7"/>
  <c r="L352" i="7"/>
  <c r="K352" i="7"/>
  <c r="R352" i="7"/>
  <c r="N341" i="7"/>
  <c r="M345" i="7"/>
  <c r="N372" i="7"/>
  <c r="L372" i="7"/>
  <c r="K372" i="7"/>
  <c r="N400" i="7"/>
  <c r="M400" i="7"/>
  <c r="L400" i="7"/>
  <c r="K400" i="7"/>
  <c r="L402" i="7"/>
  <c r="N402" i="7"/>
  <c r="M402" i="7"/>
  <c r="R402" i="7"/>
  <c r="K402" i="7"/>
  <c r="R439" i="7"/>
  <c r="K439" i="7"/>
  <c r="K401" i="7"/>
  <c r="R401" i="7"/>
  <c r="N401" i="7"/>
  <c r="K409" i="7"/>
  <c r="R409" i="7"/>
  <c r="N409" i="7"/>
  <c r="M409" i="7"/>
  <c r="L409" i="7"/>
  <c r="M411" i="7"/>
  <c r="L411" i="7"/>
  <c r="K411" i="7"/>
  <c r="T411" i="7" s="1"/>
  <c r="R411" i="7"/>
  <c r="K414" i="7"/>
  <c r="M414" i="7"/>
  <c r="K430" i="7"/>
  <c r="R430" i="7"/>
  <c r="L430" i="7"/>
  <c r="N430" i="7"/>
  <c r="K453" i="7"/>
  <c r="R453" i="7"/>
  <c r="L453" i="7"/>
  <c r="N453" i="7"/>
  <c r="M455" i="7"/>
  <c r="L455" i="7"/>
  <c r="K455" i="7"/>
  <c r="R455" i="7"/>
  <c r="N455" i="7"/>
  <c r="N361" i="7"/>
  <c r="M361" i="7"/>
  <c r="L361" i="7"/>
  <c r="R364" i="7"/>
  <c r="R406" i="7"/>
  <c r="M406" i="7"/>
  <c r="K406" i="7"/>
  <c r="K412" i="7"/>
  <c r="L414" i="7"/>
  <c r="K379" i="7"/>
  <c r="L406" i="7"/>
  <c r="N413" i="7"/>
  <c r="M413" i="7"/>
  <c r="R413" i="7"/>
  <c r="L413" i="7"/>
  <c r="K413" i="7"/>
  <c r="R414" i="7"/>
  <c r="K417" i="7"/>
  <c r="R417" i="7"/>
  <c r="L417" i="7"/>
  <c r="N417" i="7"/>
  <c r="R418" i="7"/>
  <c r="N418" i="7"/>
  <c r="M430" i="7"/>
  <c r="M453" i="7"/>
  <c r="R348" i="7"/>
  <c r="N362" i="7"/>
  <c r="M362" i="7"/>
  <c r="L379" i="7"/>
  <c r="L401" i="7"/>
  <c r="R408" i="7"/>
  <c r="N408" i="7"/>
  <c r="L408" i="7"/>
  <c r="N411" i="7"/>
  <c r="R437" i="7"/>
  <c r="N437" i="7"/>
  <c r="K364" i="7"/>
  <c r="M379" i="7"/>
  <c r="N391" i="7"/>
  <c r="M391" i="7"/>
  <c r="L391" i="7"/>
  <c r="K391" i="7"/>
  <c r="M401" i="7"/>
  <c r="L410" i="7"/>
  <c r="K410" i="7"/>
  <c r="N410" i="7"/>
  <c r="M410" i="7"/>
  <c r="L431" i="7"/>
  <c r="K431" i="7"/>
  <c r="R431" i="7"/>
  <c r="M431" i="7"/>
  <c r="L454" i="7"/>
  <c r="K454" i="7"/>
  <c r="R454" i="7"/>
  <c r="M454" i="7"/>
  <c r="R457" i="7"/>
  <c r="K457" i="7"/>
  <c r="N346" i="7"/>
  <c r="M346" i="7"/>
  <c r="K361" i="7"/>
  <c r="L364" i="7"/>
  <c r="N389" i="7"/>
  <c r="L389" i="7"/>
  <c r="M389" i="7"/>
  <c r="K389" i="7"/>
  <c r="K408" i="7"/>
  <c r="N415" i="7"/>
  <c r="M415" i="7"/>
  <c r="K415" i="7"/>
  <c r="M417" i="7"/>
  <c r="R420" i="7"/>
  <c r="K420" i="7"/>
  <c r="N458" i="7"/>
  <c r="M458" i="7"/>
  <c r="R458" i="7"/>
  <c r="L458" i="7"/>
  <c r="K458" i="7"/>
  <c r="M405" i="7"/>
  <c r="R405" i="7"/>
  <c r="R390" i="7"/>
  <c r="R429" i="7"/>
  <c r="R447" i="7"/>
  <c r="R460" i="7"/>
  <c r="N347" i="7"/>
  <c r="N355" i="7"/>
  <c r="N363" i="7"/>
  <c r="M372" i="7"/>
  <c r="R372" i="7"/>
  <c r="R379" i="7"/>
  <c r="K405" i="7"/>
  <c r="K407" i="7"/>
  <c r="K428" i="7"/>
  <c r="K446" i="7"/>
  <c r="K459" i="7"/>
  <c r="N404" i="7"/>
  <c r="L404" i="7"/>
  <c r="R404" i="7"/>
  <c r="L405" i="7"/>
  <c r="N406" i="7"/>
  <c r="L407" i="7"/>
  <c r="N412" i="7"/>
  <c r="M412" i="7"/>
  <c r="L412" i="7"/>
  <c r="R415" i="7"/>
  <c r="M418" i="7"/>
  <c r="L418" i="7"/>
  <c r="K418" i="7"/>
  <c r="N419" i="7"/>
  <c r="M419" i="7"/>
  <c r="L419" i="7"/>
  <c r="K419" i="7"/>
  <c r="L428" i="7"/>
  <c r="K429" i="7"/>
  <c r="M437" i="7"/>
  <c r="L437" i="7"/>
  <c r="K437" i="7"/>
  <c r="N438" i="7"/>
  <c r="M438" i="7"/>
  <c r="L438" i="7"/>
  <c r="K438" i="7"/>
  <c r="L446" i="7"/>
  <c r="K447" i="7"/>
  <c r="N456" i="7"/>
  <c r="M456" i="7"/>
  <c r="L456" i="7"/>
  <c r="K456" i="7"/>
  <c r="L459" i="7"/>
  <c r="K460" i="7"/>
  <c r="N420" i="7"/>
  <c r="N439" i="7"/>
  <c r="N457" i="7"/>
  <c r="N414" i="7"/>
  <c r="L420" i="7"/>
  <c r="N428" i="7"/>
  <c r="L439" i="7"/>
  <c r="N446" i="7"/>
  <c r="L457" i="7"/>
  <c r="N459" i="7"/>
  <c r="M420" i="7"/>
  <c r="M439" i="7"/>
  <c r="M457" i="7"/>
  <c r="P428" i="7" l="1"/>
  <c r="P20" i="7"/>
  <c r="P167" i="7"/>
  <c r="P28" i="7"/>
  <c r="P401" i="7"/>
  <c r="P430" i="7"/>
  <c r="S237" i="7"/>
  <c r="S360" i="7"/>
  <c r="S235" i="7"/>
  <c r="P64" i="7"/>
  <c r="S48" i="7"/>
  <c r="S335" i="7"/>
  <c r="P335" i="7"/>
  <c r="P26" i="7"/>
  <c r="O237" i="7"/>
  <c r="O15" i="7"/>
  <c r="S306" i="7"/>
  <c r="P229" i="7"/>
  <c r="O299" i="7"/>
  <c r="T299" i="7" s="1"/>
  <c r="P343" i="7"/>
  <c r="P237" i="7"/>
  <c r="O167" i="7"/>
  <c r="P184" i="7"/>
  <c r="S95" i="7"/>
  <c r="S267" i="7"/>
  <c r="P145" i="7"/>
  <c r="P81" i="7"/>
  <c r="O335" i="7"/>
  <c r="P447" i="7"/>
  <c r="S281" i="7"/>
  <c r="P225" i="7"/>
  <c r="S147" i="7"/>
  <c r="O303" i="7"/>
  <c r="P415" i="7"/>
  <c r="P238" i="7"/>
  <c r="O447" i="7"/>
  <c r="S447" i="7"/>
  <c r="P329" i="7"/>
  <c r="O12" i="7"/>
  <c r="T12" i="7" s="1"/>
  <c r="S218" i="7"/>
  <c r="P390" i="7"/>
  <c r="O281" i="7"/>
  <c r="S261" i="7"/>
  <c r="S167" i="7"/>
  <c r="P281" i="7"/>
  <c r="P89" i="7"/>
  <c r="P358" i="7"/>
  <c r="P297" i="7"/>
  <c r="O81" i="7"/>
  <c r="P290" i="7"/>
  <c r="P299" i="7"/>
  <c r="S12" i="7"/>
  <c r="O301" i="7"/>
  <c r="S295" i="7"/>
  <c r="S299" i="7"/>
  <c r="S81" i="7"/>
  <c r="P429" i="7"/>
  <c r="O295" i="7"/>
  <c r="O429" i="7"/>
  <c r="S245" i="7"/>
  <c r="S152" i="7"/>
  <c r="P295" i="7"/>
  <c r="P147" i="7"/>
  <c r="S170" i="7"/>
  <c r="S429" i="7"/>
  <c r="O245" i="7"/>
  <c r="O228" i="7"/>
  <c r="S232" i="7"/>
  <c r="P172" i="7"/>
  <c r="O460" i="7"/>
  <c r="P289" i="7"/>
  <c r="S290" i="7"/>
  <c r="O241" i="7"/>
  <c r="O380" i="7"/>
  <c r="O247" i="7"/>
  <c r="O151" i="7"/>
  <c r="P277" i="7"/>
  <c r="O232" i="7"/>
  <c r="O94" i="7"/>
  <c r="P239" i="7"/>
  <c r="P91" i="7"/>
  <c r="P85" i="7"/>
  <c r="P77" i="7"/>
  <c r="P61" i="7"/>
  <c r="O16" i="7"/>
  <c r="O103" i="7"/>
  <c r="P325" i="7"/>
  <c r="S164" i="7"/>
  <c r="S283" i="7"/>
  <c r="P219" i="7"/>
  <c r="P303" i="7"/>
  <c r="P274" i="7"/>
  <c r="S233" i="7"/>
  <c r="S99" i="7"/>
  <c r="O33" i="7"/>
  <c r="O22" i="7"/>
  <c r="S54" i="7"/>
  <c r="P216" i="7"/>
  <c r="S241" i="7"/>
  <c r="P105" i="7"/>
  <c r="P408" i="7"/>
  <c r="S303" i="7"/>
  <c r="P24" i="7"/>
  <c r="O60" i="7"/>
  <c r="O95" i="7"/>
  <c r="O405" i="7"/>
  <c r="S405" i="7"/>
  <c r="P389" i="7"/>
  <c r="O240" i="7"/>
  <c r="S322" i="7"/>
  <c r="S145" i="7"/>
  <c r="O231" i="7"/>
  <c r="P362" i="7"/>
  <c r="P364" i="7"/>
  <c r="P414" i="7"/>
  <c r="S343" i="7"/>
  <c r="S304" i="7"/>
  <c r="P273" i="7"/>
  <c r="S324" i="7"/>
  <c r="O221" i="7"/>
  <c r="O317" i="7"/>
  <c r="O34" i="7"/>
  <c r="O50" i="7"/>
  <c r="S34" i="7"/>
  <c r="S87" i="7"/>
  <c r="S399" i="7"/>
  <c r="O147" i="7"/>
  <c r="P420" i="7"/>
  <c r="S354" i="7"/>
  <c r="S356" i="7"/>
  <c r="S251" i="7"/>
  <c r="S339" i="7"/>
  <c r="P410" i="7"/>
  <c r="S411" i="7"/>
  <c r="P333" i="7"/>
  <c r="P88" i="7"/>
  <c r="O87" i="7"/>
  <c r="O99" i="7"/>
  <c r="O244" i="7"/>
  <c r="O320" i="7"/>
  <c r="O218" i="7"/>
  <c r="P458" i="7"/>
  <c r="O225" i="7"/>
  <c r="S174" i="7"/>
  <c r="P174" i="7"/>
  <c r="S242" i="7"/>
  <c r="O205" i="7"/>
  <c r="O174" i="7"/>
  <c r="S404" i="7"/>
  <c r="S390" i="7"/>
  <c r="O364" i="7"/>
  <c r="S408" i="7"/>
  <c r="P327" i="7"/>
  <c r="O319" i="7"/>
  <c r="S234" i="7"/>
  <c r="P248" i="7"/>
  <c r="S223" i="7"/>
  <c r="S275" i="7"/>
  <c r="S229" i="7"/>
  <c r="P143" i="7"/>
  <c r="S294" i="7"/>
  <c r="S175" i="7"/>
  <c r="O169" i="7"/>
  <c r="P209" i="7"/>
  <c r="P183" i="7"/>
  <c r="S29" i="7"/>
  <c r="S80" i="7"/>
  <c r="O145" i="7"/>
  <c r="P404" i="7"/>
  <c r="S364" i="7"/>
  <c r="P344" i="7"/>
  <c r="P318" i="7"/>
  <c r="P319" i="7"/>
  <c r="S309" i="7"/>
  <c r="O300" i="7"/>
  <c r="P223" i="7"/>
  <c r="S260" i="7"/>
  <c r="P235" i="7"/>
  <c r="O223" i="7"/>
  <c r="S74" i="7"/>
  <c r="O390" i="7"/>
  <c r="P437" i="7"/>
  <c r="S347" i="7"/>
  <c r="P218" i="7"/>
  <c r="P217" i="7"/>
  <c r="O347" i="7"/>
  <c r="O408" i="7"/>
  <c r="S319" i="7"/>
  <c r="P380" i="7"/>
  <c r="P185" i="7"/>
  <c r="P460" i="7"/>
  <c r="S325" i="7"/>
  <c r="S419" i="7"/>
  <c r="P308" i="7"/>
  <c r="O325" i="7"/>
  <c r="S300" i="7"/>
  <c r="O309" i="7"/>
  <c r="P269" i="7"/>
  <c r="S330" i="7"/>
  <c r="S216" i="7"/>
  <c r="O224" i="7"/>
  <c r="O292" i="7"/>
  <c r="O260" i="7"/>
  <c r="P150" i="7"/>
  <c r="O229" i="7"/>
  <c r="P31" i="7"/>
  <c r="S100" i="7"/>
  <c r="O29" i="7"/>
  <c r="P348" i="7"/>
  <c r="P413" i="7"/>
  <c r="P271" i="7"/>
  <c r="O216" i="7"/>
  <c r="P347" i="7"/>
  <c r="S205" i="7"/>
  <c r="S460" i="7"/>
  <c r="O308" i="7"/>
  <c r="P280" i="7"/>
  <c r="P309" i="7"/>
  <c r="S244" i="7"/>
  <c r="O357" i="7"/>
  <c r="T357" i="7" s="1"/>
  <c r="O149" i="7"/>
  <c r="O242" i="7"/>
  <c r="T242" i="7" s="1"/>
  <c r="S60" i="7"/>
  <c r="P146" i="7"/>
  <c r="O100" i="7"/>
  <c r="S149" i="7"/>
  <c r="P268" i="7"/>
  <c r="P407" i="7"/>
  <c r="S391" i="7"/>
  <c r="O345" i="7"/>
  <c r="S334" i="7"/>
  <c r="P208" i="7"/>
  <c r="S277" i="7"/>
  <c r="O226" i="7"/>
  <c r="S50" i="7"/>
  <c r="S21" i="7"/>
  <c r="P446" i="7"/>
  <c r="P220" i="7"/>
  <c r="S308" i="7"/>
  <c r="O348" i="7"/>
  <c r="S210" i="7"/>
  <c r="O428" i="7"/>
  <c r="S348" i="7"/>
  <c r="O358" i="7"/>
  <c r="P233" i="7"/>
  <c r="O210" i="7"/>
  <c r="S89" i="7"/>
  <c r="P49" i="7"/>
  <c r="S183" i="7"/>
  <c r="S83" i="7"/>
  <c r="P345" i="7"/>
  <c r="O407" i="7"/>
  <c r="P453" i="7"/>
  <c r="P365" i="7"/>
  <c r="P300" i="7"/>
  <c r="O233" i="7"/>
  <c r="S351" i="7"/>
  <c r="S297" i="7"/>
  <c r="O306" i="7"/>
  <c r="P250" i="7"/>
  <c r="O102" i="7"/>
  <c r="O323" i="7"/>
  <c r="S169" i="7"/>
  <c r="O89" i="7"/>
  <c r="P52" i="7"/>
  <c r="P19" i="7"/>
  <c r="O79" i="7"/>
  <c r="P48" i="7"/>
  <c r="S146" i="7"/>
  <c r="P399" i="7"/>
  <c r="P56" i="7"/>
  <c r="S431" i="7"/>
  <c r="S414" i="7"/>
  <c r="O379" i="7"/>
  <c r="S341" i="7"/>
  <c r="P294" i="7"/>
  <c r="S176" i="7"/>
  <c r="S150" i="7"/>
  <c r="P97" i="7"/>
  <c r="S323" i="7"/>
  <c r="O86" i="7"/>
  <c r="S65" i="7"/>
  <c r="S98" i="7"/>
  <c r="O206" i="7"/>
  <c r="O90" i="7"/>
  <c r="S63" i="7"/>
  <c r="S79" i="7"/>
  <c r="S59" i="7"/>
  <c r="O146" i="7"/>
  <c r="O51" i="7"/>
  <c r="S358" i="7"/>
  <c r="S379" i="7"/>
  <c r="P405" i="7"/>
  <c r="P454" i="7"/>
  <c r="O431" i="7"/>
  <c r="O391" i="7"/>
  <c r="S402" i="7"/>
  <c r="S421" i="7"/>
  <c r="S381" i="7"/>
  <c r="P276" i="7"/>
  <c r="O251" i="7"/>
  <c r="S231" i="7"/>
  <c r="O351" i="7"/>
  <c r="O341" i="7"/>
  <c r="S203" i="7"/>
  <c r="O203" i="7"/>
  <c r="P241" i="7"/>
  <c r="P99" i="7"/>
  <c r="O173" i="7"/>
  <c r="O65" i="7"/>
  <c r="P16" i="7"/>
  <c r="S206" i="7"/>
  <c r="O63" i="7"/>
  <c r="S75" i="7"/>
  <c r="P165" i="7"/>
  <c r="P50" i="7"/>
  <c r="S372" i="7"/>
  <c r="O458" i="7"/>
  <c r="P417" i="7"/>
  <c r="S418" i="7"/>
  <c r="O413" i="7"/>
  <c r="P301" i="7"/>
  <c r="P284" i="7"/>
  <c r="P240" i="7"/>
  <c r="S316" i="7"/>
  <c r="O304" i="7"/>
  <c r="P231" i="7"/>
  <c r="P285" i="7"/>
  <c r="O211" i="7"/>
  <c r="S268" i="7"/>
  <c r="O266" i="7"/>
  <c r="S226" i="7"/>
  <c r="O62" i="7"/>
  <c r="O53" i="7"/>
  <c r="P203" i="7"/>
  <c r="S446" i="7"/>
  <c r="O270" i="7"/>
  <c r="O25" i="7"/>
  <c r="S32" i="7"/>
  <c r="P106" i="7"/>
  <c r="S363" i="7"/>
  <c r="O328" i="7"/>
  <c r="P265" i="7"/>
  <c r="O330" i="7"/>
  <c r="O284" i="7"/>
  <c r="P262" i="7"/>
  <c r="P353" i="7"/>
  <c r="O252" i="7"/>
  <c r="P214" i="7"/>
  <c r="P249" i="7"/>
  <c r="O414" i="7"/>
  <c r="P332" i="7"/>
  <c r="O272" i="7"/>
  <c r="O418" i="7"/>
  <c r="P381" i="7"/>
  <c r="S362" i="7"/>
  <c r="P328" i="7"/>
  <c r="O355" i="7"/>
  <c r="T355" i="7" s="1"/>
  <c r="O359" i="7"/>
  <c r="O262" i="7"/>
  <c r="S373" i="7"/>
  <c r="P350" i="7"/>
  <c r="O305" i="7"/>
  <c r="P288" i="7"/>
  <c r="P263" i="7"/>
  <c r="O220" i="7"/>
  <c r="O287" i="7"/>
  <c r="O261" i="7"/>
  <c r="P224" i="7"/>
  <c r="S279" i="7"/>
  <c r="O236" i="7"/>
  <c r="O294" i="7"/>
  <c r="P166" i="7"/>
  <c r="O150" i="7"/>
  <c r="P148" i="7"/>
  <c r="P104" i="7"/>
  <c r="P25" i="7"/>
  <c r="S211" i="7"/>
  <c r="O172" i="7"/>
  <c r="P57" i="7"/>
  <c r="O142" i="7"/>
  <c r="S86" i="7"/>
  <c r="S78" i="7"/>
  <c r="S62" i="7"/>
  <c r="O56" i="7"/>
  <c r="P206" i="7"/>
  <c r="S101" i="7"/>
  <c r="O75" i="7"/>
  <c r="S56" i="7"/>
  <c r="O59" i="7"/>
  <c r="P22" i="7"/>
  <c r="O399" i="7"/>
  <c r="P456" i="7"/>
  <c r="O459" i="7"/>
  <c r="S458" i="7"/>
  <c r="O361" i="7"/>
  <c r="O454" i="7"/>
  <c r="S413" i="7"/>
  <c r="P455" i="7"/>
  <c r="O402" i="7"/>
  <c r="S352" i="7"/>
  <c r="O421" i="7"/>
  <c r="O326" i="7"/>
  <c r="O356" i="7"/>
  <c r="O340" i="7"/>
  <c r="S320" i="7"/>
  <c r="P440" i="7"/>
  <c r="S293" i="7"/>
  <c r="O373" i="7"/>
  <c r="S225" i="7"/>
  <c r="P357" i="7"/>
  <c r="P316" i="7"/>
  <c r="S289" i="7"/>
  <c r="S247" i="7"/>
  <c r="S292" i="7"/>
  <c r="O238" i="7"/>
  <c r="P279" i="7"/>
  <c r="P171" i="7"/>
  <c r="S214" i="7"/>
  <c r="P176" i="7"/>
  <c r="O277" i="7"/>
  <c r="O55" i="7"/>
  <c r="P27" i="7"/>
  <c r="O64" i="7"/>
  <c r="P74" i="7"/>
  <c r="O21" i="7"/>
  <c r="P58" i="7"/>
  <c r="S51" i="7"/>
  <c r="S407" i="7"/>
  <c r="P12" i="7"/>
  <c r="O404" i="7"/>
  <c r="P291" i="7"/>
  <c r="P222" i="7"/>
  <c r="O217" i="7"/>
  <c r="P93" i="7"/>
  <c r="P14" i="7"/>
  <c r="P349" i="7"/>
  <c r="O446" i="7"/>
  <c r="S349" i="7"/>
  <c r="P321" i="7"/>
  <c r="O290" i="7"/>
  <c r="S328" i="7"/>
  <c r="P371" i="7"/>
  <c r="O302" i="7"/>
  <c r="S286" i="7"/>
  <c r="O324" i="7"/>
  <c r="S220" i="7"/>
  <c r="O230" i="7"/>
  <c r="S249" i="7"/>
  <c r="P84" i="7"/>
  <c r="O84" i="7"/>
  <c r="O23" i="7"/>
  <c r="O168" i="7"/>
  <c r="S30" i="7"/>
  <c r="O246" i="7"/>
  <c r="S428" i="7"/>
  <c r="P187" i="7"/>
  <c r="S459" i="7"/>
  <c r="S430" i="7"/>
  <c r="O336" i="7"/>
  <c r="P356" i="7"/>
  <c r="P340" i="7"/>
  <c r="O360" i="7"/>
  <c r="S355" i="7"/>
  <c r="O249" i="7"/>
  <c r="S252" i="7"/>
  <c r="S236" i="7"/>
  <c r="O332" i="7"/>
  <c r="O297" i="7"/>
  <c r="T297" i="7" s="1"/>
  <c r="O307" i="7"/>
  <c r="O286" i="7"/>
  <c r="P337" i="7"/>
  <c r="S270" i="7"/>
  <c r="S221" i="7"/>
  <c r="P382" i="7"/>
  <c r="P298" i="7"/>
  <c r="S186" i="7"/>
  <c r="P76" i="7"/>
  <c r="O214" i="7"/>
  <c r="P144" i="7"/>
  <c r="O268" i="7"/>
  <c r="P215" i="7"/>
  <c r="P65" i="7"/>
  <c r="P80" i="7"/>
  <c r="O234" i="7"/>
  <c r="P53" i="7"/>
  <c r="S93" i="7"/>
  <c r="O48" i="7"/>
  <c r="O92" i="7"/>
  <c r="O30" i="7"/>
  <c r="P83" i="7"/>
  <c r="P149" i="7"/>
  <c r="S406" i="7"/>
  <c r="O439" i="7"/>
  <c r="S307" i="7"/>
  <c r="P267" i="7"/>
  <c r="P459" i="7"/>
  <c r="O419" i="7"/>
  <c r="O389" i="7"/>
  <c r="O457" i="7"/>
  <c r="O406" i="7"/>
  <c r="S401" i="7"/>
  <c r="P342" i="7"/>
  <c r="P421" i="7"/>
  <c r="O363" i="7"/>
  <c r="S301" i="7"/>
  <c r="P339" i="7"/>
  <c r="S302" i="7"/>
  <c r="O322" i="7"/>
  <c r="O207" i="7"/>
  <c r="P260" i="7"/>
  <c r="S317" i="7"/>
  <c r="P323" i="7"/>
  <c r="O101" i="7"/>
  <c r="S212" i="7"/>
  <c r="S25" i="7"/>
  <c r="P244" i="7"/>
  <c r="P296" i="7"/>
  <c r="S296" i="7"/>
  <c r="O248" i="7"/>
  <c r="S321" i="7"/>
  <c r="S271" i="7"/>
  <c r="S171" i="7"/>
  <c r="P207" i="7"/>
  <c r="P18" i="7"/>
  <c r="O344" i="7"/>
  <c r="P418" i="7"/>
  <c r="P346" i="7"/>
  <c r="P361" i="7"/>
  <c r="S409" i="7"/>
  <c r="S439" i="7"/>
  <c r="P352" i="7"/>
  <c r="O381" i="7"/>
  <c r="S403" i="7"/>
  <c r="O288" i="7"/>
  <c r="S361" i="7"/>
  <c r="P354" i="7"/>
  <c r="O349" i="7"/>
  <c r="S371" i="7"/>
  <c r="O339" i="7"/>
  <c r="S350" i="7"/>
  <c r="O327" i="7"/>
  <c r="O291" i="7"/>
  <c r="P338" i="7"/>
  <c r="S346" i="7"/>
  <c r="P304" i="7"/>
  <c r="P251" i="7"/>
  <c r="P283" i="7"/>
  <c r="P275" i="7"/>
  <c r="S219" i="7"/>
  <c r="O289" i="7"/>
  <c r="S143" i="7"/>
  <c r="S382" i="7"/>
  <c r="O298" i="7"/>
  <c r="S185" i="7"/>
  <c r="O267" i="7"/>
  <c r="S222" i="7"/>
  <c r="S285" i="7"/>
  <c r="P151" i="7"/>
  <c r="P245" i="7"/>
  <c r="S97" i="7"/>
  <c r="P94" i="7"/>
  <c r="P234" i="7"/>
  <c r="O24" i="7"/>
  <c r="P96" i="7"/>
  <c r="P32" i="7"/>
  <c r="S106" i="7"/>
  <c r="O93" i="7"/>
  <c r="S105" i="7"/>
  <c r="S31" i="7"/>
  <c r="S64" i="7"/>
  <c r="S33" i="7"/>
  <c r="S84" i="7"/>
  <c r="S77" i="7"/>
  <c r="O17" i="7"/>
  <c r="P457" i="7"/>
  <c r="O438" i="7"/>
  <c r="P431" i="7"/>
  <c r="O410" i="7"/>
  <c r="P379" i="7"/>
  <c r="S417" i="7"/>
  <c r="O412" i="7"/>
  <c r="O411" i="7"/>
  <c r="O409" i="7"/>
  <c r="O400" i="7"/>
  <c r="O362" i="7"/>
  <c r="S345" i="7"/>
  <c r="S383" i="7"/>
  <c r="O416" i="7"/>
  <c r="O334" i="7"/>
  <c r="S410" i="7"/>
  <c r="S340" i="7"/>
  <c r="P320" i="7"/>
  <c r="S456" i="7"/>
  <c r="S329" i="7"/>
  <c r="P359" i="7"/>
  <c r="O371" i="7"/>
  <c r="O350" i="7"/>
  <c r="P305" i="7"/>
  <c r="S278" i="7"/>
  <c r="O342" i="7"/>
  <c r="S265" i="7"/>
  <c r="S280" i="7"/>
  <c r="S250" i="7"/>
  <c r="P243" i="7"/>
  <c r="O382" i="7"/>
  <c r="P282" i="7"/>
  <c r="P204" i="7"/>
  <c r="O185" i="7"/>
  <c r="S227" i="7"/>
  <c r="P211" i="7"/>
  <c r="S187" i="7"/>
  <c r="O166" i="7"/>
  <c r="O215" i="7"/>
  <c r="O97" i="7"/>
  <c r="O184" i="7"/>
  <c r="P98" i="7"/>
  <c r="P103" i="7"/>
  <c r="S96" i="7"/>
  <c r="S57" i="7"/>
  <c r="S28" i="7"/>
  <c r="S18" i="7"/>
  <c r="P33" i="7"/>
  <c r="S53" i="7"/>
  <c r="P17" i="7"/>
  <c r="P439" i="7"/>
  <c r="S415" i="7"/>
  <c r="O417" i="7"/>
  <c r="S365" i="7"/>
  <c r="O440" i="7"/>
  <c r="S342" i="7"/>
  <c r="S337" i="7"/>
  <c r="O280" i="7"/>
  <c r="O265" i="7"/>
  <c r="O321" i="7"/>
  <c r="O274" i="7"/>
  <c r="P331" i="7"/>
  <c r="P227" i="7"/>
  <c r="S184" i="7"/>
  <c r="O219" i="7"/>
  <c r="O57" i="7"/>
  <c r="P92" i="7"/>
  <c r="S224" i="7"/>
  <c r="S49" i="7"/>
  <c r="O28" i="7"/>
  <c r="S104" i="7"/>
  <c r="O27" i="7"/>
  <c r="P13" i="7"/>
  <c r="S17" i="7"/>
  <c r="O456" i="7"/>
  <c r="P438" i="7"/>
  <c r="O420" i="7"/>
  <c r="S457" i="7"/>
  <c r="P406" i="7"/>
  <c r="S455" i="7"/>
  <c r="S453" i="7"/>
  <c r="O430" i="7"/>
  <c r="P411" i="7"/>
  <c r="P400" i="7"/>
  <c r="O383" i="7"/>
  <c r="P416" i="7"/>
  <c r="O403" i="7"/>
  <c r="P334" i="7"/>
  <c r="S400" i="7"/>
  <c r="P336" i="7"/>
  <c r="P326" i="7"/>
  <c r="S359" i="7"/>
  <c r="O318" i="7"/>
  <c r="P278" i="7"/>
  <c r="S338" i="7"/>
  <c r="O316" i="7"/>
  <c r="O269" i="7"/>
  <c r="S240" i="7"/>
  <c r="O333" i="7"/>
  <c r="O285" i="7"/>
  <c r="S273" i="7"/>
  <c r="P264" i="7"/>
  <c r="P228" i="7"/>
  <c r="O263" i="7"/>
  <c r="P270" i="7"/>
  <c r="S243" i="7"/>
  <c r="S269" i="7"/>
  <c r="P236" i="7"/>
  <c r="S282" i="7"/>
  <c r="S204" i="7"/>
  <c r="O175" i="7"/>
  <c r="P252" i="7"/>
  <c r="O144" i="7"/>
  <c r="O76" i="7"/>
  <c r="S209" i="7"/>
  <c r="P152" i="7"/>
  <c r="S166" i="7"/>
  <c r="S215" i="7"/>
  <c r="O239" i="7"/>
  <c r="P86" i="7"/>
  <c r="P78" i="7"/>
  <c r="P62" i="7"/>
  <c r="P15" i="7"/>
  <c r="O143" i="7"/>
  <c r="P90" i="7"/>
  <c r="P168" i="7"/>
  <c r="S88" i="7"/>
  <c r="P212" i="7"/>
  <c r="P55" i="7"/>
  <c r="P30" i="7"/>
  <c r="O208" i="7"/>
  <c r="S92" i="7"/>
  <c r="O49" i="7"/>
  <c r="P100" i="7"/>
  <c r="O74" i="7"/>
  <c r="S24" i="7"/>
  <c r="P82" i="7"/>
  <c r="S58" i="7"/>
  <c r="P51" i="7"/>
  <c r="S85" i="7"/>
  <c r="S76" i="7"/>
  <c r="P419" i="7"/>
  <c r="P412" i="7"/>
  <c r="S420" i="7"/>
  <c r="O453" i="7"/>
  <c r="S333" i="7"/>
  <c r="P383" i="7"/>
  <c r="P403" i="7"/>
  <c r="S318" i="7"/>
  <c r="S440" i="7"/>
  <c r="S288" i="7"/>
  <c r="O343" i="7"/>
  <c r="O273" i="7"/>
  <c r="O338" i="7"/>
  <c r="P287" i="7"/>
  <c r="P307" i="7"/>
  <c r="S389" i="7"/>
  <c r="P324" i="7"/>
  <c r="O276" i="7"/>
  <c r="O353" i="7"/>
  <c r="P341" i="7"/>
  <c r="S264" i="7"/>
  <c r="P221" i="7"/>
  <c r="S248" i="7"/>
  <c r="P170" i="7"/>
  <c r="O170" i="7"/>
  <c r="S298" i="7"/>
  <c r="O235" i="7"/>
  <c r="O204" i="7"/>
  <c r="O222" i="7"/>
  <c r="P102" i="7"/>
  <c r="S102" i="7"/>
  <c r="P317" i="7"/>
  <c r="O186" i="7"/>
  <c r="S331" i="7"/>
  <c r="P205" i="7"/>
  <c r="O176" i="7"/>
  <c r="P169" i="7"/>
  <c r="S217" i="7"/>
  <c r="O209" i="7"/>
  <c r="O152" i="7"/>
  <c r="S276" i="7"/>
  <c r="S165" i="7"/>
  <c r="P266" i="7"/>
  <c r="P173" i="7"/>
  <c r="P213" i="7"/>
  <c r="S148" i="7"/>
  <c r="O78" i="7"/>
  <c r="P142" i="7"/>
  <c r="S91" i="7"/>
  <c r="O52" i="7"/>
  <c r="S26" i="7"/>
  <c r="S20" i="7"/>
  <c r="P23" i="7"/>
  <c r="P79" i="7"/>
  <c r="S23" i="7"/>
  <c r="O106" i="7"/>
  <c r="O88" i="7"/>
  <c r="O18" i="7"/>
  <c r="P246" i="7"/>
  <c r="P34" i="7"/>
  <c r="P95" i="7"/>
  <c r="O83" i="7"/>
  <c r="S19" i="7"/>
  <c r="S14" i="7"/>
  <c r="P21" i="7"/>
  <c r="S13" i="7"/>
  <c r="O58" i="7"/>
  <c r="S15" i="7"/>
  <c r="S52" i="7"/>
  <c r="O437" i="7"/>
  <c r="S437" i="7"/>
  <c r="O455" i="7"/>
  <c r="O365" i="7"/>
  <c r="O329" i="7"/>
  <c r="P302" i="7"/>
  <c r="P286" i="7"/>
  <c r="S262" i="7"/>
  <c r="O337" i="7"/>
  <c r="S326" i="7"/>
  <c r="S291" i="7"/>
  <c r="P261" i="7"/>
  <c r="S353" i="7"/>
  <c r="O264" i="7"/>
  <c r="P247" i="7"/>
  <c r="S228" i="7"/>
  <c r="O171" i="7"/>
  <c r="P292" i="7"/>
  <c r="P230" i="7"/>
  <c r="S230" i="7"/>
  <c r="S263" i="7"/>
  <c r="O279" i="7"/>
  <c r="S287" i="7"/>
  <c r="S208" i="7"/>
  <c r="P186" i="7"/>
  <c r="O165" i="7"/>
  <c r="O148" i="7"/>
  <c r="O104" i="7"/>
  <c r="S151" i="7"/>
  <c r="P242" i="7"/>
  <c r="P232" i="7"/>
  <c r="S172" i="7"/>
  <c r="P226" i="7"/>
  <c r="P210" i="7"/>
  <c r="S213" i="7"/>
  <c r="S239" i="7"/>
  <c r="S142" i="7"/>
  <c r="O91" i="7"/>
  <c r="O85" i="7"/>
  <c r="O77" i="7"/>
  <c r="O61" i="7"/>
  <c r="S103" i="7"/>
  <c r="P101" i="7"/>
  <c r="P75" i="7"/>
  <c r="O20" i="7"/>
  <c r="S168" i="7"/>
  <c r="S144" i="7"/>
  <c r="P59" i="7"/>
  <c r="O105" i="7"/>
  <c r="P60" i="7"/>
  <c r="S27" i="7"/>
  <c r="S90" i="7"/>
  <c r="S61" i="7"/>
  <c r="O14" i="7"/>
  <c r="S82" i="7"/>
  <c r="P29" i="7"/>
  <c r="O54" i="7"/>
  <c r="P372" i="7"/>
  <c r="O415" i="7"/>
  <c r="S454" i="7"/>
  <c r="P391" i="7"/>
  <c r="S438" i="7"/>
  <c r="S412" i="7"/>
  <c r="P409" i="7"/>
  <c r="O401" i="7"/>
  <c r="P402" i="7"/>
  <c r="O372" i="7"/>
  <c r="O352" i="7"/>
  <c r="O346" i="7"/>
  <c r="S344" i="7"/>
  <c r="S416" i="7"/>
  <c r="P363" i="7"/>
  <c r="P360" i="7"/>
  <c r="S327" i="7"/>
  <c r="O354" i="7"/>
  <c r="S336" i="7"/>
  <c r="P355" i="7"/>
  <c r="P293" i="7"/>
  <c r="P373" i="7"/>
  <c r="P330" i="7"/>
  <c r="S274" i="7"/>
  <c r="S357" i="7"/>
  <c r="S332" i="7"/>
  <c r="S305" i="7"/>
  <c r="O296" i="7"/>
  <c r="S284" i="7"/>
  <c r="P351" i="7"/>
  <c r="P322" i="7"/>
  <c r="P306" i="7"/>
  <c r="O283" i="7"/>
  <c r="S380" i="7"/>
  <c r="O275" i="7"/>
  <c r="P272" i="7"/>
  <c r="S272" i="7"/>
  <c r="O271" i="7"/>
  <c r="O250" i="7"/>
  <c r="O243" i="7"/>
  <c r="S238" i="7"/>
  <c r="O282" i="7"/>
  <c r="S207" i="7"/>
  <c r="O227" i="7"/>
  <c r="O293" i="7"/>
  <c r="P164" i="7"/>
  <c r="O331" i="7"/>
  <c r="O187" i="7"/>
  <c r="O164" i="7"/>
  <c r="S266" i="7"/>
  <c r="S173" i="7"/>
  <c r="O213" i="7"/>
  <c r="S94" i="7"/>
  <c r="O98" i="7"/>
  <c r="O31" i="7"/>
  <c r="P63" i="7"/>
  <c r="O278" i="7"/>
  <c r="O19" i="7"/>
  <c r="O96" i="7"/>
  <c r="O32" i="7"/>
  <c r="O212" i="7"/>
  <c r="O80" i="7"/>
  <c r="S55" i="7"/>
  <c r="S246" i="7"/>
  <c r="O183" i="7"/>
  <c r="P87" i="7"/>
  <c r="O26" i="7"/>
  <c r="S16" i="7"/>
  <c r="S22" i="7"/>
  <c r="O82" i="7"/>
  <c r="O13" i="7"/>
  <c r="P54" i="7"/>
  <c r="T463" i="7" l="1"/>
  <c r="S467" i="7"/>
  <c r="S470" i="7" s="1"/>
  <c r="T470" i="7" s="1"/>
  <c r="S466" i="7"/>
  <c r="S471" i="7" l="1"/>
  <c r="T471" i="7" s="1"/>
  <c r="T466" i="7"/>
  <c r="S472" i="7" l="1"/>
  <c r="T472" i="7" s="1"/>
</calcChain>
</file>

<file path=xl/sharedStrings.xml><?xml version="1.0" encoding="utf-8"?>
<sst xmlns="http://schemas.openxmlformats.org/spreadsheetml/2006/main" count="6582" uniqueCount="447">
  <si>
    <t>REPUESTOS EQUIPO FIJO INGENIEROS UNIDADES</t>
  </si>
  <si>
    <t>DESCRIPCIÓN:</t>
  </si>
  <si>
    <t>CUARTO FRIO MARCA M.G.C</t>
  </si>
  <si>
    <t>CUARTO FRIO MARCA COLCOCINAS</t>
  </si>
  <si>
    <t>ITEM</t>
  </si>
  <si>
    <t>CODIGO DANE</t>
  </si>
  <si>
    <t>DESCRIPCION DEL BIEN Y / O SERVICIO</t>
  </si>
  <si>
    <t>UNIDAD MEDIDA</t>
  </si>
  <si>
    <t>FILTRO DANFUS DE ½ SOLDADO O ROSCADO</t>
  </si>
  <si>
    <t>UN</t>
  </si>
  <si>
    <t>CAPACITOR DE 40 UF</t>
  </si>
  <si>
    <t xml:space="preserve">COMPRESOR DE 2.5 HP </t>
  </si>
  <si>
    <t>KIT DE ARRANQUE ELECTRONICO</t>
  </si>
  <si>
    <t>EMPAQUES DE PUERTA DE ACCESO AL CUARTO FRIO</t>
  </si>
  <si>
    <t>CERRADURAS PRINCIPAL DE SEGURIDAD</t>
  </si>
  <si>
    <t xml:space="preserve">EVAPORADOR </t>
  </si>
  <si>
    <t>CONTATORES O ARRANCADORES CON RELEI</t>
  </si>
  <si>
    <t>GAS REFRIGERANTE</t>
  </si>
  <si>
    <t>LUCES PILOTO</t>
  </si>
  <si>
    <t>TERMOMETRO DIGITAL</t>
  </si>
  <si>
    <t>CHAPA DE COMPUERTA</t>
  </si>
  <si>
    <t>BOMBILLO INTERNO DE ILUMINACION</t>
  </si>
  <si>
    <t>ESTANTERIA INTERNA</t>
  </si>
  <si>
    <t>COMPUERTAS</t>
  </si>
  <si>
    <t>AISLANTE TERMICO</t>
  </si>
  <si>
    <t>EVAPORADOR 3 HP</t>
  </si>
  <si>
    <t>GAS REFRIGERANTE R507</t>
  </si>
  <si>
    <t>FILTRO 1/2 X 1/2 ROSCA DML-164 023Z5044</t>
  </si>
  <si>
    <t>EMPAQUE PARA PUERTA DE CUARTO FRÍO CAFFSA G67 – INTERTECNICA G67</t>
  </si>
  <si>
    <t>ASPAS PARA MOTOR DEL EVAPORADOR</t>
  </si>
  <si>
    <t>MOTOR DE ROTACION DEL EVAPORADOR</t>
  </si>
  <si>
    <t>TERMOSTATO DE ALTA Y BAJA PARA RFMO 49.</t>
  </si>
  <si>
    <t xml:space="preserve">MARMITA MARCA METALASTIC CAP. 60 GALONES (50 X 50) </t>
  </si>
  <si>
    <t xml:space="preserve">MARMITA MARCA JHONSON CAP. 60 GALONES </t>
  </si>
  <si>
    <t>MARMITA MARCA JHONSON CAP. 80 GALONES MOD. 1972</t>
  </si>
  <si>
    <t>MARMITA MARCA METALASTIC CAP. 80 GALONES</t>
  </si>
  <si>
    <t>MARMITA COLCOCINAS DE 100 GALONES MOD. 1985</t>
  </si>
  <si>
    <t>MARMITA COLCOCINAS DE 120 GALONES MOD. 1990 - 1985</t>
  </si>
  <si>
    <t xml:space="preserve">MARMITA MARCA J.S.A. CAP. 120 GLS - OAI-056/07 MOD. 2008 </t>
  </si>
  <si>
    <t xml:space="preserve">MARMITA MARCA J.S.A CAP. 100 GLS - OAI-056/07 MOD. 2008 </t>
  </si>
  <si>
    <t xml:space="preserve">MARMITA MARCA J.S.A MOD 1997  </t>
  </si>
  <si>
    <t>MARMITA MARCA VAP- 8085  80 GALONES</t>
  </si>
  <si>
    <t xml:space="preserve">LLAVE DE PASO DE 1" EN LA LINEA DE VAPOR </t>
  </si>
  <si>
    <t xml:space="preserve">LLAVE DE PASO DE ½ EN LA LINEA DE AGUA </t>
  </si>
  <si>
    <t xml:space="preserve">VALVULA DE SEGURIDAD ¾ PRESION DE APERTURA 45 PSI </t>
  </si>
  <si>
    <t xml:space="preserve">LLAVE DE ACERO INOXIDABLE DE 2” </t>
  </si>
  <si>
    <t>CODO DE ACERO INOXIDABLE DE 2</t>
  </si>
  <si>
    <t xml:space="preserve">TUBO DE ACERO INOXIDABLE DE 2” </t>
  </si>
  <si>
    <t xml:space="preserve">FILTRO TIPO Y DE ¾ </t>
  </si>
  <si>
    <t xml:space="preserve">TRAMPA TERMODINAMICA DE ¾ </t>
  </si>
  <si>
    <t xml:space="preserve">LLAVE DE PASO DE ¾ EN LINEA DE PURGA </t>
  </si>
  <si>
    <t xml:space="preserve">TORNILLERIA PARA LA TAPA SUPERIOR </t>
  </si>
  <si>
    <t xml:space="preserve">TAPA SUPERIOR </t>
  </si>
  <si>
    <t>BRAZO PARA ABRIR TAPA</t>
  </si>
  <si>
    <t>RUEDAS CON FRENO DE SEGURIDAD</t>
  </si>
  <si>
    <t>VALVULAS</t>
  </si>
  <si>
    <t>TERMOMETRO</t>
  </si>
  <si>
    <t>CONTATOR CON RELEI</t>
  </si>
  <si>
    <t>BANDEJAS</t>
  </si>
  <si>
    <t>SOPORTER DE BANDEJAS</t>
  </si>
  <si>
    <t>CALDERA MARCA 40 BHP MARCA MAINCOL SERIE 1410</t>
  </si>
  <si>
    <t xml:space="preserve">CALDERA MARCA MAINCOLSA MOD. 2004 CAP. 40 BHP </t>
  </si>
  <si>
    <t>CALDERA MARCA MAINCOL MODELO REMANUFACTURADA CHA-43</t>
  </si>
  <si>
    <t>CALDERA MARCA COLMAQUINAS</t>
  </si>
  <si>
    <t xml:space="preserve">BOMBA DE INYECCIÓN DE AGUA PARA LA CALDERA DE 3HP Y 3440 RPMA: </t>
  </si>
  <si>
    <t xml:space="preserve">MOTOR SIEMENS 1 HP A 3440 RPM  </t>
  </si>
  <si>
    <t xml:space="preserve">MOTOR SIEMENS 3 HP A 3440 RPM: </t>
  </si>
  <si>
    <t>CABLE DE ALTA TENSION ENTRE TRANSFORMADOR Y ELECTRODOS.</t>
  </si>
  <si>
    <t>TRANSFORMADOR DE IGNICION 110 A 10.000</t>
  </si>
  <si>
    <t xml:space="preserve">ELECTRODOS DE IGNICIÓN DE 9/16"X6" </t>
  </si>
  <si>
    <t>BOQUILLA DE INYECCIÓN DE COMBUSTIBLE DE 4 GALONES X 30° -3 GALONES X 45°</t>
  </si>
  <si>
    <t xml:space="preserve">IMPELES PARA TUBERÍA DE CALDERA DE 2 ½ </t>
  </si>
  <si>
    <t>FILTRO DE ACPM REDUCCION BUCHING 3/8 A SALIDA 1/4</t>
  </si>
  <si>
    <t xml:space="preserve">MIRILLA DE VIDRIO DE LA TAPA POSTERIOR DE LA CALDERA </t>
  </si>
  <si>
    <t xml:space="preserve">MIRILLA DE VIDRIO Y LLAVES DEL CONTROL DE NIVEL DE AGUA MC DONELL </t>
  </si>
  <si>
    <t>REGISTRO DE HANDHOLE: CONSTA DE CAMBIO DE EMPAQUES.</t>
  </si>
  <si>
    <t>VÁLVULA DE SEGURIDAD DE VAPOR DE 1 1/4"</t>
  </si>
  <si>
    <t xml:space="preserve">CHECK DE 1" X 800 PSI </t>
  </si>
  <si>
    <t xml:space="preserve">LLAVE DE PASO DE 1" </t>
  </si>
  <si>
    <t xml:space="preserve">EMPAQUETADURA PARA HANDHOLE: </t>
  </si>
  <si>
    <t>MOTOR VENTILACION DE 1 HP</t>
  </si>
  <si>
    <t>VALVULA DE PASO DE GAS</t>
  </si>
  <si>
    <t>REGULADOR DE GAS</t>
  </si>
  <si>
    <t>MANOMETRO PARA GAS</t>
  </si>
  <si>
    <t>MANGUERAS DE 3/4 EN ACERO</t>
  </si>
  <si>
    <t xml:space="preserve">ZELENOIDES </t>
  </si>
  <si>
    <t>BUJIA GUARRIK</t>
  </si>
  <si>
    <t>CONTACTORES ELECTRICO DE 220 W</t>
  </si>
  <si>
    <t>SISTEMA ELECTRONICO PARA CALDERA</t>
  </si>
  <si>
    <t>GORRO TIPO CHINO DE CHIMENEA</t>
  </si>
  <si>
    <t>TUBO PARA CHIMENEA</t>
  </si>
  <si>
    <t>VÁLVULA DE SEGURIDAD DE VAPOR 1" X 125 PSI</t>
  </si>
  <si>
    <t>ESTABILIZADOR DE CORRIENTE PARA 220W</t>
  </si>
  <si>
    <t>FOTO CELDAS PARA CALDERA</t>
  </si>
  <si>
    <t>TACOS PARA 220 W</t>
  </si>
  <si>
    <t>BOQUILLA DE INYECCIÓN DE COMBUSTIBLE DE 4 GALONES X 30°</t>
  </si>
  <si>
    <t xml:space="preserve">EMPAQUES PARA REGISTRO DE HANDHOLE </t>
  </si>
  <si>
    <t>DESCRIPCIÓN: COCINAS DE CAMPAÑA MARCA FERREINDUSTRIAL 4 PUESTOS</t>
  </si>
  <si>
    <t>LLAVE DE GAS O VALVULA CON PERRILLA</t>
  </si>
  <si>
    <t>QUEMADOR DOBLE TIPO HERRADURA</t>
  </si>
  <si>
    <t>PARRILLA EN VARILLA DE ½ CUADRADA</t>
  </si>
  <si>
    <t>FLAUTA DE ENCENDIDO</t>
  </si>
  <si>
    <t>BOTONES DE ENCENDIDO</t>
  </si>
  <si>
    <t>MARMITAS CUADRADAS</t>
  </si>
  <si>
    <t xml:space="preserve">LLANTAS </t>
  </si>
  <si>
    <t>ANILLO DE BRONCE PARA UNION</t>
  </si>
  <si>
    <t>ESPARRAGOS</t>
  </si>
  <si>
    <t>KIT TAPAS DE DESAGUE</t>
  </si>
  <si>
    <t>PATAS NIVELADORAS</t>
  </si>
  <si>
    <t>ESTUFA MARCA FERREINDUSTRIAL 4 PUESTOS</t>
  </si>
  <si>
    <t xml:space="preserve">ESTUFA GAS INDUSTRIAL 4 PUESTOS </t>
  </si>
  <si>
    <t xml:space="preserve">ESTUFA GAS INDUSTRIAL 6 PUESTOS </t>
  </si>
  <si>
    <t>ESTUFA GAS INDUSTRIAL 6 PUESTOS MARCA CONCINDINOX</t>
  </si>
  <si>
    <t xml:space="preserve">ESTUFA GAS INDUSTRIAL 4 PUESTOS GENERICA X MOD. 2000 </t>
  </si>
  <si>
    <t xml:space="preserve">ESTUFA GAS INDUSTRIAL 6 PUESTOS MARCA CONCINDINOX  MOD. 2000 </t>
  </si>
  <si>
    <t>MANGUERA DE GAS</t>
  </si>
  <si>
    <t>CODOS EN ACERO</t>
  </si>
  <si>
    <t>HORNO DE GAS 8 PUESTOS MARCA JAVER</t>
  </si>
  <si>
    <t xml:space="preserve">VALVULAS PASO DE GAS </t>
  </si>
  <si>
    <t>TERMOMETRO DE 0 A 350°</t>
  </si>
  <si>
    <t>FLAUTAS O FOGONES</t>
  </si>
  <si>
    <t xml:space="preserve">TAPAS </t>
  </si>
  <si>
    <t>MANGUERA DE PASO DE GAS</t>
  </si>
  <si>
    <t>PLANTA GENERADORA ELECTRICA DE 5 KVA</t>
  </si>
  <si>
    <t>PLANTA GENERADORA BS1525 PLANTA</t>
  </si>
  <si>
    <t>PLANTA ELECTRICA 110V</t>
  </si>
  <si>
    <t>PLANTA ELECTRICA A GASOLINA H-FORCE 2500 KVA</t>
  </si>
  <si>
    <t>PLANTA GENERADORA DIESEL 6000 WATIOS</t>
  </si>
  <si>
    <t>PLANTA GENERADORA</t>
  </si>
  <si>
    <t>PLANTA GENERADORA ELECTRICA</t>
  </si>
  <si>
    <t>PLANTA GENERADORA ELECTRICA PORTATIL</t>
  </si>
  <si>
    <t>PLANTA GENERADORA ELECTRICA MODELO PF28E1 CAPACIDAD 28 KVA/23 SERIE 665</t>
  </si>
  <si>
    <t>FILTRO DE ACEITE</t>
  </si>
  <si>
    <t>FILTRO PARA ACPM</t>
  </si>
  <si>
    <t>STOP TRASEROS</t>
  </si>
  <si>
    <t>CONTROLES DE ENCENDIDO</t>
  </si>
  <si>
    <t>CONTROL DE AMPERAGE</t>
  </si>
  <si>
    <t>BUJIAS</t>
  </si>
  <si>
    <t>CABLES DE ALTA</t>
  </si>
  <si>
    <t>TUBO DE ESCAPE</t>
  </si>
  <si>
    <t xml:space="preserve">INYECTOR </t>
  </si>
  <si>
    <t xml:space="preserve">EMPAQUETADURA DE CULATA </t>
  </si>
  <si>
    <t>TORNILLOS INYECTORES</t>
  </si>
  <si>
    <t>TURBINA DE AGUA</t>
  </si>
  <si>
    <t>VENTILADOR</t>
  </si>
  <si>
    <t xml:space="preserve">BENDIX </t>
  </si>
  <si>
    <t xml:space="preserve">INDUCIDO MOTOR DE ARRANQUE </t>
  </si>
  <si>
    <t>BUJES</t>
  </si>
  <si>
    <t xml:space="preserve">AUTOMATICO DE ARRANQUE </t>
  </si>
  <si>
    <t>PORTAESCOBILLAS</t>
  </si>
  <si>
    <t>INDUCIDO ALTERNADOR</t>
  </si>
  <si>
    <t xml:space="preserve">CORONA ALTERNADOR </t>
  </si>
  <si>
    <t>PORTADIODOS</t>
  </si>
  <si>
    <t xml:space="preserve">ARANDELAS 1/2 </t>
  </si>
  <si>
    <t>SUICHE ENCENDIDO</t>
  </si>
  <si>
    <t xml:space="preserve">AMPERIMETRO </t>
  </si>
  <si>
    <t xml:space="preserve">BOMBA DE ACEITE </t>
  </si>
  <si>
    <t xml:space="preserve">TUBO COMBUSTIBLE DE INYECTORES </t>
  </si>
  <si>
    <t xml:space="preserve">CORREA DE VENTILADOR DE ACCESORIOS </t>
  </si>
  <si>
    <t>INDICADOS AMPERIMETRO</t>
  </si>
  <si>
    <t xml:space="preserve">BOMBA DE AGUA </t>
  </si>
  <si>
    <t xml:space="preserve">FILTRO DE AIRE  </t>
  </si>
  <si>
    <t xml:space="preserve">FILTRO DE COMBUSTIBLE </t>
  </si>
  <si>
    <t xml:space="preserve">FILTRO TRAMPA DE COMBUSTIBLE </t>
  </si>
  <si>
    <t xml:space="preserve">RADIADOR </t>
  </si>
  <si>
    <t>TERMINALES Y CONECTORES</t>
  </si>
  <si>
    <t xml:space="preserve">TARJETA ELECTRICA </t>
  </si>
  <si>
    <t>BOMBA</t>
  </si>
  <si>
    <t>EMPAQUES DE BOMBA</t>
  </si>
  <si>
    <t>YOYO</t>
  </si>
  <si>
    <t>INTERRUPTOR DEL MOTOR</t>
  </si>
  <si>
    <t>INTERRUPTOR DE CONTROL DEL SISTEMA DE IGNICON</t>
  </si>
  <si>
    <t>GUARDAS FRONTALES DEL GENERADOR DE LA PLANTA</t>
  </si>
  <si>
    <t>ASPA DEL MOTOR</t>
  </si>
  <si>
    <t>GENERADOR DEL MOTOR</t>
  </si>
  <si>
    <t>CARBURADOR</t>
  </si>
  <si>
    <t xml:space="preserve">BORNE EN COBRE PARA BATERIA DE 1100 AMPERIOS </t>
  </si>
  <si>
    <t>PLANTA GENERADORA ELECTRICA CHEVRON MOTOR 105120301235 HATZ MIN-1180</t>
  </si>
  <si>
    <t>PLANTA ELECTRICA CIRMAG 8GF-LDEF CABINADA DIESEL</t>
  </si>
  <si>
    <t>GENERADOR POWER SYSTEMS PERKINS OLYMPIAN, MODEL GE</t>
  </si>
  <si>
    <t>PLANTA GENERADORA 1543676 PLANTA ELECT ELECTRICA-FIJA MAYOR A 75 KW DETROIT</t>
  </si>
  <si>
    <t>PLANTA GENERADORA ELECTRICA 100 KVA RJ5133B505589Y SERIE 1114 - PERKINS</t>
  </si>
  <si>
    <t>TRASFORMADOR TIPO PEDESTAL DE 112.5 KVA</t>
  </si>
  <si>
    <t>FUSIBLES DE EXPULSION</t>
  </si>
  <si>
    <t xml:space="preserve">CONECTOR DE CABLE DE ENERGIA </t>
  </si>
  <si>
    <t xml:space="preserve">ADAPTADOR FIJADOR DE CONECTORES </t>
  </si>
  <si>
    <t>TRANSFERENCIA MOTORIZADA 315-800 AMP,W/2 LLAVES</t>
  </si>
  <si>
    <t>INTERRUPTOR DE CORRIENTE DE 100 AM</t>
  </si>
  <si>
    <t>INTERRUPTOR DE CORRIENTE DE 220 AM</t>
  </si>
  <si>
    <t>CONECTOR DE CABLE</t>
  </si>
  <si>
    <t xml:space="preserve">VARILLA BAÑO DE COBRE CON GRAPA PUESTA A TIERRA </t>
  </si>
  <si>
    <t xml:space="preserve">TABLERO DE ILUMINACION </t>
  </si>
  <si>
    <t xml:space="preserve">LAMPARA DE LUZ LED DE 40 VOLTIOS </t>
  </si>
  <si>
    <t xml:space="preserve">LAMPARA DE LUZ LED DE 60 VOLTIOS </t>
  </si>
  <si>
    <t xml:space="preserve">LAMPARA DE LUZ LED DE 100 VOLTIOS </t>
  </si>
  <si>
    <t>GUADAÑADORA (GASOLINA) </t>
  </si>
  <si>
    <t>MOD.B45 MOTOR HP 7000 R PM JAPON</t>
  </si>
  <si>
    <r>
      <t>GUADAÑA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143R2</t>
    </r>
  </si>
  <si>
    <t>MANUBRIO ERGONOMICO DE CONTROLES</t>
  </si>
  <si>
    <t xml:space="preserve">CARBURADOR DE MULTIPLE POSICION </t>
  </si>
  <si>
    <t>TUBO DE ALUMINIO AEROESPACIAL</t>
  </si>
  <si>
    <t xml:space="preserve">PISTON </t>
  </si>
  <si>
    <t xml:space="preserve">ENCENDIDO ELECTRONICO </t>
  </si>
  <si>
    <t>BIELA</t>
  </si>
  <si>
    <t xml:space="preserve">EJE CENTRAL DE ACERO SOLIDO ESTRIADO </t>
  </si>
  <si>
    <t>CAJA DE ENGRANAJE</t>
  </si>
  <si>
    <t>BUJIAS PARA GUADAÑA</t>
  </si>
  <si>
    <t>CUERDA DE ARRANQUE</t>
  </si>
  <si>
    <t>YOYO DE ARRANQUE</t>
  </si>
  <si>
    <t>TANQUE PLASTICO PARA COMBUSTIBLE</t>
  </si>
  <si>
    <t>ANILLOS</t>
  </si>
  <si>
    <t>CULATA</t>
  </si>
  <si>
    <t xml:space="preserve">MOTOR </t>
  </si>
  <si>
    <t xml:space="preserve">CARCASA DE 28 MM </t>
  </si>
  <si>
    <t>ARRANQUE</t>
  </si>
  <si>
    <t>GUAYA DE ACELERACION</t>
  </si>
  <si>
    <t xml:space="preserve">MANDO DE ACELERACION </t>
  </si>
  <si>
    <t>Cuchilla Para Guadaña Guadañadora Pulida</t>
  </si>
  <si>
    <t>Copa Protectora De Tuerca Para Guadañas</t>
  </si>
  <si>
    <t>Yoyo Para Guadaña Husqvarna 143 R2 Bonhoeffer</t>
  </si>
  <si>
    <t>Nylon Corte Guadaña Cable Corte 3.3 Mm Rojo X 46 Metros</t>
  </si>
  <si>
    <t>MOTOBOMBA FICHA TECNICA JEMPP-CEDE4-DIETE-FT0080</t>
  </si>
  <si>
    <t xml:space="preserve">RETENEDORES DE ACEITE </t>
  </si>
  <si>
    <t>VALVULAS DE ADMISION Y ESCAPE</t>
  </si>
  <si>
    <t>ARRANCADOR DEL RETROCESO</t>
  </si>
  <si>
    <t xml:space="preserve">CONJUNTO DE BOMBA DE INYECCION DE COMBUSTIBLE </t>
  </si>
  <si>
    <t>MOTOSIERRA STHEAL MS 382</t>
  </si>
  <si>
    <t>CADENA</t>
  </si>
  <si>
    <t>EMPAQUETADURO DEL CARBURADOR</t>
  </si>
  <si>
    <t xml:space="preserve">BOMBA TRIFASICA </t>
  </si>
  <si>
    <t xml:space="preserve">RODAMIENTOS </t>
  </si>
  <si>
    <t xml:space="preserve">SELLO MECANICO </t>
  </si>
  <si>
    <t>HIDROLAVADORA PORTATIL KARCHER</t>
  </si>
  <si>
    <t xml:space="preserve">FILTRO DE ACEITE  </t>
  </si>
  <si>
    <t xml:space="preserve">CARBURADOR </t>
  </si>
  <si>
    <t>RACOR DE MANGUERA DE PRESEION DE 1/2"</t>
  </si>
  <si>
    <t xml:space="preserve">MANGUERA DE 15 METROS DE PRESION </t>
  </si>
  <si>
    <t xml:space="preserve">PISTOLA DE AGUA DE LAVADO DE ALTA PRESION </t>
  </si>
  <si>
    <t xml:space="preserve">TANQUE METALICO PARA COMBUSTIBLE </t>
  </si>
  <si>
    <t>CLASIFICADOR POR OBJETO DEL GASTO:  02-02-01-004-003</t>
  </si>
  <si>
    <t>CLASIFICADOR POR OBJETO DEL GASTO: 02-02-01-004-003</t>
  </si>
  <si>
    <t>CLASIFICADOR POR OBJETO DEL GASTO : 02-02-01-004-003</t>
  </si>
  <si>
    <t>MANTENIMIENTO EQUIPO FIJO INGENIEROS</t>
  </si>
  <si>
    <t>CUARTO FRIO PARA CONGELACION REFRIGERACION   PF 2938</t>
  </si>
  <si>
    <t>CUARTO FRIO DE CONSERVACION M.G.C. CONSERVACION</t>
  </si>
  <si>
    <t>CUARTO FRIO MARCA FRIGOCOL</t>
  </si>
  <si>
    <t xml:space="preserve">CUARTO FRIO MARCA WESTELL </t>
  </si>
  <si>
    <t>CUARTO FRIO CON ACCESORIOS Usa</t>
  </si>
  <si>
    <t>8715621</t>
  </si>
  <si>
    <t>LIMPIEZA DE EVAPORADOR Y CONDENSADOR</t>
  </si>
  <si>
    <t>SERVICIO</t>
  </si>
  <si>
    <t xml:space="preserve">REPARACIÓN PARTE ELÉCTRICA. </t>
  </si>
  <si>
    <t xml:space="preserve">CARGA DE REFRIGERANTE. </t>
  </si>
  <si>
    <t xml:space="preserve">LAVADO GENERAL </t>
  </si>
  <si>
    <t xml:space="preserve">MANTENIMIENTO GENERAL QUE INCLUTA: AJUSTE DE LA TORNILLERIA, CABLEADO, CONTROL Y POTENCIA  DE TEMPERATURA ELECTRONICO </t>
  </si>
  <si>
    <t xml:space="preserve"> MANTENIMIENTO VÁLVULA SOLENOIDE </t>
  </si>
  <si>
    <t xml:space="preserve">MANTENIMIENTO DE CONDENSARORA, UNIDAD EVAPORADORA Y CAJA DE CONTROL ELÉCTRICO </t>
  </si>
  <si>
    <t xml:space="preserve">MANTENIMIENTO DEL COMPRESOR DE 2.5 HP </t>
  </si>
  <si>
    <t xml:space="preserve">MANTENIMIENTO DEL FILTRO </t>
  </si>
  <si>
    <t xml:space="preserve">MANTENIMIENTO DE LA PUERTA Y EMPAQUETADURA </t>
  </si>
  <si>
    <t xml:space="preserve">MANTENIMIENTO DE LA CERRADURAS </t>
  </si>
  <si>
    <t>CAMBIO MOTOR DEL EVAPORADOR</t>
  </si>
  <si>
    <t xml:space="preserve">CAMBIO DE LA PUERTA Y EMPAQUETADURA </t>
  </si>
  <si>
    <t>CAMBIO DE EVAPORADOR 3 HP</t>
  </si>
  <si>
    <t>CAMBIO DE GAS REFRIGERANTE R507</t>
  </si>
  <si>
    <t>CAMBIO DE LUCES PILOTO</t>
  </si>
  <si>
    <t>CAMBIO DE CHAPA DE COMPUERTA</t>
  </si>
  <si>
    <t>CAMBIO DE BOMBILLO INTERNO DE ILUMINACION</t>
  </si>
  <si>
    <t xml:space="preserve">CAMBIO DE COMPRESOR DE 2.5 HP </t>
  </si>
  <si>
    <t xml:space="preserve"> MANTENIMIENTO DEL EVAPORADOR. </t>
  </si>
  <si>
    <t xml:space="preserve">CAMBIO DE MOTOR ROTACIÓN DEL EVAPORADOR. </t>
  </si>
  <si>
    <t xml:space="preserve">CAMBIO DEL TERMOSTATO DE ALTA Y BAJA PARA RFMO 49. </t>
  </si>
  <si>
    <t xml:space="preserve"> LIMPIEZA, MEDICION Y APLICACIÓN DE CARGA DE GAS REFIGERANTE</t>
  </si>
  <si>
    <t xml:space="preserve">MANTENIMIENTO DEL CABLEADO </t>
  </si>
  <si>
    <t xml:space="preserve">MANTENIMIENTO DEL TABLERO ELECTRICO DE CONTROL Y POTENCIA </t>
  </si>
  <si>
    <t>AJUSTE DE LOS PARAMETROS DEL CONTROL DE TEMPERATURA ELECTRONICO</t>
  </si>
  <si>
    <t xml:space="preserve">MANTENIMIENTO DE LAS CERRADURAS </t>
  </si>
  <si>
    <t xml:space="preserve">CAMBIO DE ASPAS UNIDAD EVAPORADORA. </t>
  </si>
  <si>
    <t xml:space="preserve">MARMITA COLCOCINAS DE 120 GALONES MOD. 1990 </t>
  </si>
  <si>
    <t>MARMITA COLCOCINAS DE 120 GALONES MOD. 1985</t>
  </si>
  <si>
    <t>8715610</t>
  </si>
  <si>
    <t xml:space="preserve"> MANTENIMIENTO DE LA VALVULA DE SEGURIDAD ¾ PRESION DE APERTURA 45 PSI </t>
  </si>
  <si>
    <t xml:space="preserve">MANTENIMIENTO DE LA LLAVE DE PASO DE 1" EN LA LINEA DE VAPOR </t>
  </si>
  <si>
    <t xml:space="preserve">MANTENIMIENTO DE LA LLAVE DE PASO DE ½ EN LA LINEA DE AGUA </t>
  </si>
  <si>
    <t xml:space="preserve">MANTENIMIENTO DEL FILTRO TIPO Y DE ¾ </t>
  </si>
  <si>
    <t xml:space="preserve">MANTENIIMIENTO DE LA TRAMPA TERMODINAMICA DE ¾ </t>
  </si>
  <si>
    <t>CAMBIO DE VÁLVULAS DE SEGURIDAD</t>
  </si>
  <si>
    <t xml:space="preserve">DESCRIPCIÓN DEL BIEN Y/O EQUIPO:  </t>
  </si>
  <si>
    <t xml:space="preserve">SRVICIO DE INSTALACION DE LOS FILTROS DEL COMBUSTIBLE </t>
  </si>
  <si>
    <t xml:space="preserve">SERVICIO CAMBIO DE ACEITE </t>
  </si>
  <si>
    <t xml:space="preserve">REPARACIÓN SISTEMA ELÉCTRICO. </t>
  </si>
  <si>
    <t xml:space="preserve">REPARACIÓN PARTE MECÁNICA. </t>
  </si>
  <si>
    <t xml:space="preserve">CAMBIO DE FILTROS. </t>
  </si>
  <si>
    <t xml:space="preserve">MANTENIMIENTO INYECTORES. </t>
  </si>
  <si>
    <t xml:space="preserve">MANTENIMIENTO BOMBA. </t>
  </si>
  <si>
    <t xml:space="preserve">CAMBIO DE EMPAQUES BOMBA. </t>
  </si>
  <si>
    <t xml:space="preserve">CAMBIO DE ASPAS DEL MOTOR. </t>
  </si>
  <si>
    <t>REPARACIÓN GENERADOR PLANTA</t>
  </si>
  <si>
    <t xml:space="preserve">REPARACIÓN MOTOR PLANTA. </t>
  </si>
  <si>
    <t>MANTENIMIENTO QUE CONSTA DE: LIMPIEZA Y AJUSTE DE MANDO ELECTRICO, MANTENIMIENTO DE REDES ELECTRICAS</t>
  </si>
  <si>
    <t>MANTENIMIENTO QUE CONSTA DE CAMBIO DE FILTROS , AIRE, ACEITE, COMBUSTIBLE</t>
  </si>
  <si>
    <t xml:space="preserve">MANTENIMIENTO DEL ALTERNADOR QUE CONSTA EN REVISION LIMPIEZA DESARMADO ARREGLO DE DAÑOS CAMBIO DE INDUCIDO, CORONA, PORTADIODOS. </t>
  </si>
  <si>
    <t xml:space="preserve">MANTENIMIENTO DEL MOTOR DEARRANQUE QUE CONSTA EN REVISION LIMPIEZA DESARMADO ARREGLO DE DAÑOS CAMBIO DE BENDIX, INDUCIDO, BUJES, AUTOMATICO, ARMADO Y MONTAJE </t>
  </si>
  <si>
    <t>MANTENIMIENTO DEL MOTOR QUE CONSTA DEL SISTEMA DE INYECCION, CAMBIO DE INYECTOR, TUBO DE COMBUSTIBLE, CORREA DE VENTINLADOR.</t>
  </si>
  <si>
    <t>MANTENIMIENTO DEL TABLERO DE INDICADORES Y CAMBIO DE SUICHE DE ENCENDIDO</t>
  </si>
  <si>
    <t>MANTENIMIENTO DEL SISTEMA ELÉCTRICO.</t>
  </si>
  <si>
    <t xml:space="preserve">MANTENIMIENTO DE LAS TARJETAS ELECTRONICA </t>
  </si>
  <si>
    <t>CAMBIO DE EMPAQUES BOMBA.</t>
  </si>
  <si>
    <t xml:space="preserve">MANTENIMIENTO GENERAL DE LA PLANTA ELECTRICA INCLUYE QUE SEA PINTADA </t>
  </si>
  <si>
    <t>MANTENIMIENTO DEL MANDO ELECTRICO QUE CONSISTE EN EL AJUSTE GENERAL  DEL MISMO</t>
  </si>
  <si>
    <t>MANTENIMIENTO SISTEMA DE ENCENDIDO</t>
  </si>
  <si>
    <t>CAMBIO BUJÍA</t>
  </si>
  <si>
    <t>CAMBIO DISPOSITIVO DE ARRANQUE YO-YO</t>
  </si>
  <si>
    <t>MANTENIMIENTO SISTEMA DE CARBURACION</t>
  </si>
  <si>
    <t xml:space="preserve">MANTENIMIENTO SISTEMA DE MOTOR </t>
  </si>
  <si>
    <t xml:space="preserve">MANTENIMIENTO QUE CONSTA DE: LIMPIEZA Y AJUSTE DE MANDO ELECTRICO, MANTENIMIENTO DE REDES ELECTRICAS Y PUESTA EN FUNCIONAMIENTO </t>
  </si>
  <si>
    <t>MANTENIMIETNO CAMBIO DE FUSIBLES, CAMBIO DE CONECTOR DE CABLE DE ENERGIA, CAMBIO DE ADAPTADOR FIJADOR DE CONECTORES</t>
  </si>
  <si>
    <t>AJUSTE REDES DE ELECTRICAS, MANTENIMIETNO DE TABLEROS Y CIRCUITOS DE ELECTRICIDAD, VERIFICACIÓN DE PASO DE CORRIENTE.</t>
  </si>
  <si>
    <t>GUADAÑA</t>
  </si>
  <si>
    <t>GUADAÑADORA HUSQVARNA 143R-II (GASOLINA)</t>
  </si>
  <si>
    <t>CAMBIO DEL MANGO ERGONOMICO DE CONTROLES (SERVICIO)</t>
  </si>
  <si>
    <t xml:space="preserve">MANTENIMIENTO DEL CARBURADOR DE MULTIPLE POSICION </t>
  </si>
  <si>
    <t>CAMBIO DEL TUBO AEROESPACIAL (SERVICIO)</t>
  </si>
  <si>
    <t>MANTENIMIENTO PREVENTIVO MOTOR GUADAÑA</t>
  </si>
  <si>
    <t>CAMBIO DEL PISTON (SERVICIO)</t>
  </si>
  <si>
    <t xml:space="preserve">REVISION - MANTENIMIENTO DEL SISTEMA ELECTRICO (SERVICIO) </t>
  </si>
  <si>
    <t>CAMBIO DE LA BIELA (SERVICIO)</t>
  </si>
  <si>
    <t>CAMBIO DEL EJE CENTRAL ESTRIADO (SERVICIO)</t>
  </si>
  <si>
    <t>MANTENIMIENTO DE LA CAJA DE ENGRANAJE</t>
  </si>
  <si>
    <t>CAMBIO DE BUJIAS</t>
  </si>
  <si>
    <t xml:space="preserve">MANTENIMIENTO SISTEMA DE ENCENDIDO, CAMBIO DE DISPOSITIVO DE ARRANQUE DE YO-YO. </t>
  </si>
  <si>
    <t>MANTENIMIENTO SISTEMA DE ALIMENTACION, CAMBIO DE TANQUE Y FILTRO DE COMBUSTIBLE.</t>
  </si>
  <si>
    <t>MANTENIMIENTO SISTEMA DE ACELERACION CAMBIO DE COMANDO ACELERADOR COMPLETO.</t>
  </si>
  <si>
    <t>MANTENIMIENTO SISTEMA DE ENCENDIDO ARREGLO BOBINAS</t>
  </si>
  <si>
    <t>MANTENIMIENTO SISTEMA DE TRANSMISIÓN ARREGLO ENGRANAJE CON CUÑA</t>
  </si>
  <si>
    <t xml:space="preserve">MANTENIMIENTO SISTEMA DE ENCENDIDO </t>
  </si>
  <si>
    <t xml:space="preserve">MANTENIMIENTO SISTEMA DE ALIMENTACION </t>
  </si>
  <si>
    <t xml:space="preserve">MANTENIMIENTO SISTEMA DE ACELERACION </t>
  </si>
  <si>
    <t xml:space="preserve">MANTENIMIENTO SISTEMA DE TRANSMISIÓN </t>
  </si>
  <si>
    <t>MANTENIMIENTO DEL MANGO ERGONOMICO DE CONTROLES (SERVICIO)</t>
  </si>
  <si>
    <t>MANTENIMIENTO DEL TUBO AEROESPACIAL (SERVICIO)</t>
  </si>
  <si>
    <t>MANTENIMIENTO DEL PISTON (SERVICIO)</t>
  </si>
  <si>
    <t xml:space="preserve">CAMBIO E INSTALACION DEL TANQUE Y FILTRO DE COMBUSTIBLE. AL SISTEMA DE ALIMENTACIÓN </t>
  </si>
  <si>
    <t>CAMBIO DE ANILLOS</t>
  </si>
  <si>
    <t>CAMBIO DE CULATA</t>
  </si>
  <si>
    <t>CAMBIO E INSTALACION DE LA CAJA DE ENGRANAJE DEL SISTEMA DE TRANSMISIÓN</t>
  </si>
  <si>
    <t xml:space="preserve">MANTENIMIENTO SISTEMA DE CORTE </t>
  </si>
  <si>
    <t xml:space="preserve">MANTENIMIENTO  DEL SISTEMA DE ARRANQUE </t>
  </si>
  <si>
    <t xml:space="preserve">CAMBIO DE RETENEDORES DE ACEITE </t>
  </si>
  <si>
    <t xml:space="preserve">MANTENIMIENTO DE VALVULAS DE ADMISION </t>
  </si>
  <si>
    <t>MANTENIMIENTO DE VALVULAS DE ESCAPE</t>
  </si>
  <si>
    <t xml:space="preserve">MANTENIMIENTO DEL MOTOR DE ARRANQUE </t>
  </si>
  <si>
    <t xml:space="preserve">MANTENIMIENTO CONJUNTO DE BOMBA DE INYECCION DE COMBUSTIBLE </t>
  </si>
  <si>
    <t>MANTENIMIENTO QUE CONSTA DE: LIMPIEZA Y AJUSTE DE MANDO ELECTRICO</t>
  </si>
  <si>
    <t>MANTENIMIENTO QUE CONSTA DE: CAMBIO DE RODAMIENTOS, SELLO MECANICO, FILTRO DE ACEITE, CAMBIO DE MANGUERA, PISTOLA DE AGUA Y TANQUE DE COMBUSTIBLE</t>
  </si>
  <si>
    <t>BOMBA TRIFASICA</t>
  </si>
  <si>
    <t>MANTENIMIENTO QUE CONSTA DE: LIMPIEZA Y AJUSTE DE MANDO ELECTRICO, CAMBIO DE RODAMIENTOS Y SELLO MECANICO</t>
  </si>
  <si>
    <t xml:space="preserve">ESTUFA GAS INDUSTRIAL 6 PUESTOS MARCA COCINDINOX MOD. 2000 </t>
  </si>
  <si>
    <t xml:space="preserve"> CAMBIO DE VÁLVULAS. </t>
  </si>
  <si>
    <t xml:space="preserve"> CAMBIO DE QUEMADORES. </t>
  </si>
  <si>
    <t xml:space="preserve"> MANTENIMIENTO GENERAL. (PREVENTIVO) </t>
  </si>
  <si>
    <t xml:space="preserve"> DESMONTAJE DE LOS QUEMADORES, REVISION Y MANTENIMIENTO </t>
  </si>
  <si>
    <t xml:space="preserve">INSTALACION DE LAS VALVULAS DE CORTE DEL GAS INCLUYENDO LAS PERILLAS EN ALUMINIO </t>
  </si>
  <si>
    <t>MANTENIMIENTO GENERAL QUE CONSTA DE: LAVADO QUIMICO GENERAL E INSTALACION DE REPUESTOS.</t>
  </si>
  <si>
    <t>MANTENIMIENTO CONSTA DE: LAVADO QUIMICO PARTE INTERNA Y EXTERNA</t>
  </si>
  <si>
    <t>MANTENIMIENTO DE CUERPO VALVULAS</t>
  </si>
  <si>
    <t xml:space="preserve">MANTENIMIENTO DE ELECTRODOS DE IGNICION </t>
  </si>
  <si>
    <t>MANTENIMIENTO DE TERMOSTATO</t>
  </si>
  <si>
    <t>MANTENIMIENTO DE FLAUTAS</t>
  </si>
  <si>
    <t>MANTENIMIENTO LAVADO INTERNO DE LA CALDERA PARA REMOVER LA INCRUSTACIÓN DE LOS TUBOS</t>
  </si>
  <si>
    <t xml:space="preserve">MANTENIMIENTO DEL TRANSFORMADOR DE IGNICION 110 A 10.000 </t>
  </si>
  <si>
    <t>MANTENIMIENTO DE LOS ELECTRODOS DE IGNICIÓN DE 9/16"X6"</t>
  </si>
  <si>
    <t>MANTENIMIENTO DE LA BOQUILLA DE INYECCIÓN DE COMBUSTIBLE DE 4 GALONES X 30°</t>
  </si>
  <si>
    <t xml:space="preserve">MANTENIMIENTO DE IMPELES PARA TUBERÍA DE CALDERA DE 2 ½ </t>
  </si>
  <si>
    <t xml:space="preserve">MANTENIMIENTO DE LA MIRILLA DE VIDRIO Y LLAVES DEL CONTROL DE NIVEL DE AGUA MC DONELL </t>
  </si>
  <si>
    <t>MANTENIMIENTO DEL REGISTRO DE HANDHOLE : CONSTA DE CAMBIO DE EMPAQUES.</t>
  </si>
  <si>
    <t xml:space="preserve">MANTENIMIENTO DE LA VÁLVULA DE SEGURIDAD DE VAPOR DE 1 1/4" </t>
  </si>
  <si>
    <t xml:space="preserve">MANTENIMIENTO DEL CHECK DE 1" X 800 PSI </t>
  </si>
  <si>
    <t>MANTENIMIENTO Y REACONDICIONAMIENTO DE RED DE ALIMENTACIÓN DE AGUA</t>
  </si>
  <si>
    <t>MANTENIMIENTO DE MAGDONELL</t>
  </si>
  <si>
    <t>SERVICIO </t>
  </si>
  <si>
    <t>CLASIFICADOR POR OBJETO DEL GASTO:  02-02-02-008-007</t>
  </si>
  <si>
    <t>CLASIFICADOR POR OBJETO DEL GASTO: 02-02-02-008-007</t>
  </si>
  <si>
    <t>CLASIFICADOR POR OBJETO DEL GASTO:02-02-02-008-007</t>
  </si>
  <si>
    <t>CLASIFICADOR POR OBJETO DEL GASTO :02-02-02-008-007</t>
  </si>
  <si>
    <t>TEE DE 3/4, EN ACERO AL CARBON  X 150 LB</t>
  </si>
  <si>
    <t>TEE DE 1" EN ACERO AL CARBON  X 150 LB</t>
  </si>
  <si>
    <t>TEE DE 1"1/2 EN ACERO AL CARBON  X 150 LB</t>
  </si>
  <si>
    <t>TEE DE 1/2, EN ACERO AL CARBON  X 150 LB</t>
  </si>
  <si>
    <t>UNIONES DE 1/4 ACERO AL CARBON</t>
  </si>
  <si>
    <t>UNIVERSAL DE 1" EN ACERO AL CARBON X 150 LB  (TUERCA)</t>
  </si>
  <si>
    <t>UNIVERSAL DE 1"1/2 EN ACERO AL CARBON X 150 LB  (TUERCA)</t>
  </si>
  <si>
    <t>UNIVERSAL DE 1"/4 EN ACERO AL CARBON X 150 LB  (TUERCA)</t>
  </si>
  <si>
    <t>REDUCCION BUCHIN DE 1"1/2  REDUCIDO 1/2</t>
  </si>
  <si>
    <t>SIFON COLA DE MARRON DE 1/4 EN ACERO INOX</t>
  </si>
  <si>
    <t>TUBO ACERO CARBON SCH40 1  X METROS S/C</t>
  </si>
  <si>
    <t>TUBO ACERO CARBON SCH40 1 1/2 X METROS S/C</t>
  </si>
  <si>
    <t>TUBO ACERO CARBON SCH40 1 1/4 X METROS S/C</t>
  </si>
  <si>
    <t>TUBO ACERO CARBON SCH40 3/4 X METROS S/C</t>
  </si>
  <si>
    <t>TUBO ACERO INOXIDABLE 1/2 X MT</t>
  </si>
  <si>
    <t>UNIVERSAL EN ACERO AL CARBON DE 1/2 X 150LB</t>
  </si>
  <si>
    <t>UNIVERSAL EN ACERO AL CARBON DE 3/4 X 150LB</t>
  </si>
  <si>
    <t>UNIVERSAL EN ACERO AL CARBON DE 1" X 150LB</t>
  </si>
  <si>
    <t>UNIVERSAL EN ACERO AL CARBON DE 1"1/4 X 150LB</t>
  </si>
  <si>
    <t>UNIVERSAL EN ACERO AL CARBON DE 1"1/2 X 150LB</t>
  </si>
  <si>
    <t>VALVULA CIERRE RAPIDO DE 1"1/4 X 1000 LB LB</t>
  </si>
  <si>
    <t>VALVULA DE 1"1/2 EN ACERO INOX</t>
  </si>
  <si>
    <t>VALVULA DE SEGURIDAD PARA MARMITA DE 3/4</t>
  </si>
  <si>
    <t>VALVULA TERMODINAMICA 1/2 X 150LB</t>
  </si>
  <si>
    <t>VALVULA CHEQUE  1"1/4 X 300 PSI</t>
  </si>
  <si>
    <t>VALVULA CHEQUE  1/2 X 300 PSI</t>
  </si>
  <si>
    <t>MANOMETRO DE 0-60 PSI CON GLICERINA CARATULA DE 1/2</t>
  </si>
  <si>
    <t>BISAGRAS PARA TAPA EN ACERO INOX</t>
  </si>
  <si>
    <t>CODO 1"1/4 X 300 PSI</t>
  </si>
  <si>
    <t>CODO 1/2 X 300 PSI</t>
  </si>
  <si>
    <t>CODO 3/4 X 300 PSI</t>
  </si>
  <si>
    <t>MANTENIIMIENTO REHABILITACIÓN INTEGRAL DE LÍNEAS DE VAPOR Y RETORNO DE CONDENSADOS</t>
  </si>
  <si>
    <t>promedio</t>
  </si>
  <si>
    <t>mediana</t>
  </si>
  <si>
    <t>RANGO A UTILIZAR</t>
  </si>
  <si>
    <t>primer rango (Entre 0 y 1/2Med)</t>
  </si>
  <si>
    <t>MENOR</t>
  </si>
  <si>
    <t>segundo rango (Entre 1/2Med y Med)</t>
  </si>
  <si>
    <t>PROMEDIO MEN-MEDIANA</t>
  </si>
  <si>
    <t>tercer rango (Entre Med y Med^2)</t>
  </si>
  <si>
    <t>MEDIANA</t>
  </si>
  <si>
    <t>cuarto rango (Mayor a Med^2)</t>
  </si>
  <si>
    <t xml:space="preserve">PROMEDIO </t>
  </si>
  <si>
    <t>PRECIO UNITARIO INCLUIDO IVA Y DEMÁS GRAVÁMENES (SI APLICA)</t>
  </si>
  <si>
    <t>VALOR INDEXADO INFLACION  5,10% AÑO 2025</t>
  </si>
  <si>
    <t>PRECIO UNITARIO INCLUIDO IVA Y DEMÁS GRAVÁMENES (SI APLICA) - (INDEXADO )</t>
  </si>
  <si>
    <t>MEDIA ARMONICA</t>
  </si>
  <si>
    <t>MENOR VALOR</t>
  </si>
  <si>
    <t>PREMEDIO MEN- MED</t>
  </si>
  <si>
    <t>TECNIPROYECTOS MIL SAS NIT 900594774-5</t>
  </si>
  <si>
    <t>NEW CONCEPT CAR COLOMBIA SAS NIT 901384161-3</t>
  </si>
  <si>
    <t>MULTISERVICIOS Y MANTENIMIENTO DEL CESAR SAS NIT 901060200-1</t>
  </si>
  <si>
    <t xml:space="preserve">PRECIO UNITARIO DE REFERENCIA (incluido IVA y demás gravámenes que aplique) </t>
  </si>
  <si>
    <t>COMUNICACIÓN DE ACEPTACIÓN DE OFERTA No. 033-CENACBUC-2025</t>
  </si>
  <si>
    <t>MAYOR</t>
  </si>
  <si>
    <t>PROMEDIO</t>
  </si>
  <si>
    <t>DESVIACION ESTANDAR</t>
  </si>
  <si>
    <t>PROMEDIO MAYOR MEDIANA</t>
  </si>
  <si>
    <t>PROMEDIO MENOR MEDIANA</t>
  </si>
  <si>
    <t>%DISPER</t>
  </si>
  <si>
    <t>CRITERIO DE SELECCIÓN</t>
  </si>
  <si>
    <t>NO HISTORICO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</si>
</sst>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FF0000"/>
      <name val="Arial Narrow"/>
      <family val="2"/>
    </font>
    <font>
      <sz val="10"/>
      <name val="Arial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475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164" fontId="2" fillId="0" borderId="1" xfId="3" applyNumberFormat="1" applyFont="1" applyBorder="1" applyAlignment="1">
      <alignment horizontal="center" vertical="center" wrapText="1"/>
    </xf>
    <xf numFmtId="164" fontId="2" fillId="4" borderId="1" xfId="3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64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164" fontId="7" fillId="5" borderId="0" xfId="0" applyNumberFormat="1" applyFont="1" applyFill="1" applyAlignment="1">
      <alignment horizontal="center" vertical="center"/>
    </xf>
    <xf numFmtId="10" fontId="7" fillId="5" borderId="0" xfId="0" applyNumberFormat="1" applyFont="1" applyFill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164" fontId="7" fillId="8" borderId="1" xfId="0" applyNumberFormat="1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/>
    </xf>
    <xf numFmtId="164" fontId="7" fillId="6" borderId="1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2" borderId="0" xfId="3" applyNumberFormat="1" applyFont="1" applyFill="1" applyAlignment="1">
      <alignment vertical="center"/>
    </xf>
    <xf numFmtId="164" fontId="3" fillId="3" borderId="0" xfId="3" applyNumberFormat="1" applyFont="1" applyFill="1" applyAlignment="1">
      <alignment horizontal="center" vertical="center"/>
    </xf>
    <xf numFmtId="164" fontId="3" fillId="3" borderId="3" xfId="3" applyNumberFormat="1" applyFont="1" applyFill="1" applyBorder="1" applyAlignment="1">
      <alignment horizontal="center" vertical="center"/>
    </xf>
    <xf numFmtId="164" fontId="3" fillId="3" borderId="8" xfId="3" applyNumberFormat="1" applyFont="1" applyFill="1" applyBorder="1" applyAlignment="1">
      <alignment horizontal="center" vertical="center"/>
    </xf>
    <xf numFmtId="164" fontId="2" fillId="4" borderId="12" xfId="3" applyNumberFormat="1" applyFont="1" applyFill="1" applyBorder="1" applyAlignment="1">
      <alignment vertical="center"/>
    </xf>
    <xf numFmtId="164" fontId="2" fillId="0" borderId="0" xfId="3" applyNumberFormat="1" applyFont="1" applyAlignment="1">
      <alignment vertical="center"/>
    </xf>
    <xf numFmtId="10" fontId="2" fillId="0" borderId="1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164" fontId="3" fillId="3" borderId="0" xfId="3" applyNumberFormat="1" applyFont="1" applyFill="1" applyBorder="1" applyAlignment="1">
      <alignment vertical="center"/>
    </xf>
    <xf numFmtId="164" fontId="3" fillId="3" borderId="8" xfId="3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3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3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1" xfId="3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2" fillId="0" borderId="0" xfId="3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3" fillId="3" borderId="0" xfId="0" applyNumberFormat="1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3" fillId="4" borderId="13" xfId="3" applyNumberFormat="1" applyFont="1" applyFill="1" applyBorder="1" applyAlignment="1">
      <alignment horizontal="center" vertical="center" wrapText="1"/>
    </xf>
    <xf numFmtId="164" fontId="3" fillId="4" borderId="13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/>
    </xf>
    <xf numFmtId="164" fontId="2" fillId="4" borderId="12" xfId="0" applyNumberFormat="1" applyFont="1" applyFill="1" applyBorder="1" applyAlignment="1">
      <alignment horizontal="center" vertical="center"/>
    </xf>
    <xf numFmtId="10" fontId="2" fillId="4" borderId="12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/>
    </xf>
    <xf numFmtId="10" fontId="2" fillId="0" borderId="13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64" fontId="3" fillId="3" borderId="0" xfId="3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164" fontId="3" fillId="4" borderId="1" xfId="3" applyNumberFormat="1" applyFont="1" applyFill="1" applyBorder="1" applyAlignment="1">
      <alignment vertical="center"/>
    </xf>
    <xf numFmtId="164" fontId="3" fillId="9" borderId="3" xfId="3" applyNumberFormat="1" applyFont="1" applyFill="1" applyBorder="1" applyAlignment="1">
      <alignment horizontal="center" vertical="center"/>
    </xf>
    <xf numFmtId="164" fontId="2" fillId="9" borderId="3" xfId="0" applyNumberFormat="1" applyFont="1" applyFill="1" applyBorder="1" applyAlignment="1">
      <alignment horizontal="center" vertical="center"/>
    </xf>
    <xf numFmtId="10" fontId="2" fillId="9" borderId="3" xfId="0" applyNumberFormat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164" fontId="3" fillId="9" borderId="0" xfId="3" applyNumberFormat="1" applyFont="1" applyFill="1" applyBorder="1" applyAlignment="1">
      <alignment horizontal="center" vertical="center"/>
    </xf>
    <xf numFmtId="164" fontId="2" fillId="9" borderId="0" xfId="0" applyNumberFormat="1" applyFont="1" applyFill="1" applyBorder="1" applyAlignment="1">
      <alignment horizontal="center" vertical="center"/>
    </xf>
    <xf numFmtId="10" fontId="2" fillId="9" borderId="0" xfId="0" applyNumberFormat="1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164" fontId="3" fillId="9" borderId="8" xfId="3" applyNumberFormat="1" applyFont="1" applyFill="1" applyBorder="1" applyAlignment="1">
      <alignment horizontal="center" vertical="center"/>
    </xf>
    <xf numFmtId="164" fontId="2" fillId="9" borderId="8" xfId="0" applyNumberFormat="1" applyFont="1" applyFill="1" applyBorder="1" applyAlignment="1">
      <alignment horizontal="center" vertical="center"/>
    </xf>
    <xf numFmtId="10" fontId="2" fillId="9" borderId="8" xfId="0" applyNumberFormat="1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164" fontId="3" fillId="10" borderId="3" xfId="3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10" fontId="2" fillId="10" borderId="3" xfId="0" applyNumberFormat="1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164" fontId="3" fillId="10" borderId="0" xfId="3" applyNumberFormat="1" applyFont="1" applyFill="1" applyBorder="1" applyAlignment="1">
      <alignment horizontal="center" vertical="center"/>
    </xf>
    <xf numFmtId="164" fontId="2" fillId="10" borderId="0" xfId="0" applyNumberFormat="1" applyFont="1" applyFill="1" applyBorder="1" applyAlignment="1">
      <alignment horizontal="center" vertical="center"/>
    </xf>
    <xf numFmtId="10" fontId="2" fillId="10" borderId="0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164" fontId="3" fillId="10" borderId="8" xfId="3" applyNumberFormat="1" applyFont="1" applyFill="1" applyBorder="1" applyAlignment="1">
      <alignment horizontal="center" vertical="center"/>
    </xf>
    <xf numFmtId="164" fontId="2" fillId="10" borderId="8" xfId="0" applyNumberFormat="1" applyFont="1" applyFill="1" applyBorder="1" applyAlignment="1">
      <alignment horizontal="center" vertical="center"/>
    </xf>
    <xf numFmtId="10" fontId="2" fillId="10" borderId="8" xfId="0" applyNumberFormat="1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10" fontId="2" fillId="3" borderId="3" xfId="0" applyNumberFormat="1" applyFont="1" applyFill="1" applyBorder="1" applyAlignment="1">
      <alignment horizontal="center" vertical="center"/>
    </xf>
    <xf numFmtId="10" fontId="2" fillId="3" borderId="0" xfId="0" applyNumberFormat="1" applyFont="1" applyFill="1" applyBorder="1" applyAlignment="1">
      <alignment horizontal="center" vertical="center"/>
    </xf>
    <xf numFmtId="10" fontId="2" fillId="3" borderId="8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164" fontId="3" fillId="4" borderId="8" xfId="3" applyNumberFormat="1" applyFont="1" applyFill="1" applyBorder="1" applyAlignment="1">
      <alignment horizontal="center" vertical="center"/>
    </xf>
    <xf numFmtId="164" fontId="3" fillId="4" borderId="1" xfId="3" applyNumberFormat="1" applyFont="1" applyFill="1" applyBorder="1" applyAlignment="1">
      <alignment horizontal="center" vertical="center"/>
    </xf>
    <xf numFmtId="164" fontId="2" fillId="9" borderId="1" xfId="0" applyNumberFormat="1" applyFont="1" applyFill="1" applyBorder="1" applyAlignment="1">
      <alignment horizontal="center" vertical="center"/>
    </xf>
    <xf numFmtId="10" fontId="2" fillId="9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64" fontId="3" fillId="9" borderId="1" xfId="3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10" fontId="2" fillId="0" borderId="1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164" fontId="3" fillId="4" borderId="13" xfId="3" applyNumberFormat="1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10" fontId="2" fillId="4" borderId="13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vertical="center"/>
    </xf>
    <xf numFmtId="0" fontId="3" fillId="9" borderId="3" xfId="0" applyFont="1" applyFill="1" applyBorder="1" applyAlignment="1">
      <alignment vertical="center"/>
    </xf>
    <xf numFmtId="164" fontId="3" fillId="9" borderId="3" xfId="3" applyNumberFormat="1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 wrapText="1"/>
    </xf>
    <xf numFmtId="164" fontId="6" fillId="4" borderId="13" xfId="0" applyNumberFormat="1" applyFont="1" applyFill="1" applyBorder="1" applyAlignment="1">
      <alignment horizontal="center" vertical="center" wrapText="1"/>
    </xf>
    <xf numFmtId="4" fontId="6" fillId="4" borderId="13" xfId="0" applyNumberFormat="1" applyFont="1" applyFill="1" applyBorder="1" applyAlignment="1">
      <alignment horizontal="center" vertical="center" wrapText="1"/>
    </xf>
    <xf numFmtId="164" fontId="2" fillId="4" borderId="8" xfId="0" applyNumberFormat="1" applyFont="1" applyFill="1" applyBorder="1" applyAlignment="1">
      <alignment horizontal="center" vertical="center"/>
    </xf>
    <xf numFmtId="10" fontId="2" fillId="4" borderId="8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164" fontId="3" fillId="4" borderId="3" xfId="3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0" fontId="2" fillId="4" borderId="3" xfId="0" applyNumberFormat="1" applyFont="1" applyFill="1" applyBorder="1" applyAlignment="1">
      <alignment horizontal="center" vertical="center"/>
    </xf>
    <xf numFmtId="164" fontId="2" fillId="10" borderId="3" xfId="3" applyNumberFormat="1" applyFont="1" applyFill="1" applyBorder="1" applyAlignment="1">
      <alignment horizontal="center" vertical="center"/>
    </xf>
    <xf numFmtId="164" fontId="2" fillId="10" borderId="0" xfId="3" applyNumberFormat="1" applyFont="1" applyFill="1" applyBorder="1" applyAlignment="1">
      <alignment horizontal="center" vertical="center"/>
    </xf>
    <xf numFmtId="164" fontId="3" fillId="10" borderId="3" xfId="3" applyNumberFormat="1" applyFont="1" applyFill="1" applyBorder="1" applyAlignment="1">
      <alignment horizontal="center" vertical="center" wrapText="1"/>
    </xf>
    <xf numFmtId="164" fontId="3" fillId="10" borderId="0" xfId="3" applyNumberFormat="1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vertical="center"/>
    </xf>
    <xf numFmtId="164" fontId="2" fillId="0" borderId="13" xfId="0" applyNumberFormat="1" applyFont="1" applyFill="1" applyBorder="1" applyAlignment="1">
      <alignment vertical="center"/>
    </xf>
    <xf numFmtId="0" fontId="3" fillId="10" borderId="2" xfId="0" applyFont="1" applyFill="1" applyBorder="1" applyAlignment="1">
      <alignment vertical="center"/>
    </xf>
    <xf numFmtId="0" fontId="3" fillId="10" borderId="3" xfId="0" applyFont="1" applyFill="1" applyBorder="1" applyAlignment="1">
      <alignment vertical="center"/>
    </xf>
    <xf numFmtId="164" fontId="3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vertical="center"/>
    </xf>
    <xf numFmtId="0" fontId="2" fillId="10" borderId="4" xfId="0" applyFont="1" applyFill="1" applyBorder="1" applyAlignment="1">
      <alignment vertical="center"/>
    </xf>
    <xf numFmtId="0" fontId="3" fillId="10" borderId="5" xfId="0" applyFont="1" applyFill="1" applyBorder="1" applyAlignment="1">
      <alignment vertical="center"/>
    </xf>
    <xf numFmtId="0" fontId="3" fillId="10" borderId="0" xfId="0" applyFont="1" applyFill="1" applyBorder="1" applyAlignment="1">
      <alignment vertical="center"/>
    </xf>
    <xf numFmtId="164" fontId="3" fillId="10" borderId="0" xfId="0" applyNumberFormat="1" applyFont="1" applyFill="1" applyBorder="1" applyAlignment="1">
      <alignment horizontal="center" vertical="center"/>
    </xf>
    <xf numFmtId="164" fontId="2" fillId="10" borderId="0" xfId="0" applyNumberFormat="1" applyFont="1" applyFill="1" applyBorder="1" applyAlignment="1">
      <alignment vertical="center"/>
    </xf>
    <xf numFmtId="0" fontId="2" fillId="10" borderId="6" xfId="0" applyFont="1" applyFill="1" applyBorder="1" applyAlignment="1">
      <alignment vertical="center"/>
    </xf>
    <xf numFmtId="0" fontId="3" fillId="10" borderId="7" xfId="0" applyFont="1" applyFill="1" applyBorder="1" applyAlignment="1">
      <alignment vertical="center"/>
    </xf>
    <xf numFmtId="0" fontId="3" fillId="10" borderId="8" xfId="0" applyFont="1" applyFill="1" applyBorder="1" applyAlignment="1">
      <alignment vertical="center"/>
    </xf>
    <xf numFmtId="164" fontId="3" fillId="10" borderId="8" xfId="0" applyNumberFormat="1" applyFont="1" applyFill="1" applyBorder="1" applyAlignment="1">
      <alignment horizontal="center" vertical="center"/>
    </xf>
    <xf numFmtId="164" fontId="2" fillId="10" borderId="8" xfId="0" applyNumberFormat="1" applyFont="1" applyFill="1" applyBorder="1" applyAlignment="1">
      <alignment vertical="center"/>
    </xf>
    <xf numFmtId="0" fontId="2" fillId="10" borderId="9" xfId="0" applyFont="1" applyFill="1" applyBorder="1" applyAlignment="1">
      <alignment vertical="center"/>
    </xf>
    <xf numFmtId="0" fontId="3" fillId="10" borderId="13" xfId="0" applyFont="1" applyFill="1" applyBorder="1" applyAlignment="1">
      <alignment vertical="center"/>
    </xf>
    <xf numFmtId="164" fontId="3" fillId="10" borderId="13" xfId="0" applyNumberFormat="1" applyFont="1" applyFill="1" applyBorder="1" applyAlignment="1">
      <alignment horizontal="center" vertical="center"/>
    </xf>
    <xf numFmtId="164" fontId="2" fillId="10" borderId="13" xfId="0" applyNumberFormat="1" applyFont="1" applyFill="1" applyBorder="1" applyAlignment="1">
      <alignment horizontal="center" vertical="center"/>
    </xf>
    <xf numFmtId="164" fontId="2" fillId="10" borderId="13" xfId="0" applyNumberFormat="1" applyFont="1" applyFill="1" applyBorder="1" applyAlignment="1">
      <alignment vertical="center"/>
    </xf>
    <xf numFmtId="10" fontId="2" fillId="10" borderId="13" xfId="0" applyNumberFormat="1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vertical="center"/>
    </xf>
    <xf numFmtId="0" fontId="3" fillId="10" borderId="3" xfId="0" applyFont="1" applyFill="1" applyBorder="1" applyAlignment="1">
      <alignment vertical="center" wrapText="1"/>
    </xf>
    <xf numFmtId="164" fontId="3" fillId="10" borderId="3" xfId="0" applyNumberFormat="1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vertical="center" wrapText="1"/>
    </xf>
    <xf numFmtId="164" fontId="3" fillId="10" borderId="0" xfId="0" applyNumberFormat="1" applyFont="1" applyFill="1" applyBorder="1" applyAlignment="1">
      <alignment horizontal="center" vertical="center" wrapText="1"/>
    </xf>
    <xf numFmtId="164" fontId="2" fillId="4" borderId="13" xfId="0" applyNumberFormat="1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0" fontId="3" fillId="10" borderId="0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164" fontId="2" fillId="0" borderId="13" xfId="3" applyNumberFormat="1" applyFont="1" applyFill="1" applyBorder="1" applyAlignment="1">
      <alignment horizontal="center" vertical="center" wrapText="1"/>
    </xf>
    <xf numFmtId="164" fontId="2" fillId="4" borderId="8" xfId="0" applyNumberFormat="1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2" borderId="0" xfId="0" applyFont="1" applyFill="1" applyAlignment="1" applyProtection="1">
      <alignment vertical="center"/>
    </xf>
    <xf numFmtId="0" fontId="2" fillId="2" borderId="0" xfId="0" applyFont="1" applyFill="1" applyAlignment="1" applyProtection="1">
      <alignment vertical="center" wrapText="1"/>
    </xf>
    <xf numFmtId="164" fontId="2" fillId="2" borderId="0" xfId="3" applyNumberFormat="1" applyFont="1" applyFill="1" applyAlignment="1" applyProtection="1">
      <alignment vertical="center"/>
    </xf>
    <xf numFmtId="164" fontId="2" fillId="2" borderId="0" xfId="0" applyNumberFormat="1" applyFont="1" applyFill="1" applyAlignment="1" applyProtection="1">
      <alignment vertical="center"/>
    </xf>
    <xf numFmtId="0" fontId="2" fillId="2" borderId="0" xfId="0" applyFont="1" applyFill="1" applyAlignment="1" applyProtection="1">
      <alignment horizontal="center" vertical="center"/>
    </xf>
    <xf numFmtId="0" fontId="3" fillId="3" borderId="5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164" fontId="3" fillId="3" borderId="0" xfId="3" applyNumberFormat="1" applyFont="1" applyFill="1" applyBorder="1" applyAlignment="1" applyProtection="1">
      <alignment vertical="center"/>
    </xf>
    <xf numFmtId="164" fontId="2" fillId="3" borderId="0" xfId="0" applyNumberFormat="1" applyFont="1" applyFill="1" applyBorder="1" applyAlignment="1" applyProtection="1">
      <alignment vertical="center"/>
    </xf>
    <xf numFmtId="0" fontId="2" fillId="3" borderId="0" xfId="0" applyFont="1" applyFill="1" applyBorder="1" applyAlignment="1" applyProtection="1">
      <alignment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3" fillId="3" borderId="7" xfId="0" applyFont="1" applyFill="1" applyBorder="1" applyAlignment="1" applyProtection="1">
      <alignment vertical="center"/>
    </xf>
    <xf numFmtId="0" fontId="3" fillId="3" borderId="8" xfId="0" applyFont="1" applyFill="1" applyBorder="1" applyAlignment="1" applyProtection="1">
      <alignment vertical="center"/>
    </xf>
    <xf numFmtId="164" fontId="3" fillId="3" borderId="8" xfId="3" applyNumberFormat="1" applyFont="1" applyFill="1" applyBorder="1" applyAlignment="1" applyProtection="1">
      <alignment vertical="center"/>
    </xf>
    <xf numFmtId="164" fontId="2" fillId="3" borderId="8" xfId="0" applyNumberFormat="1" applyFont="1" applyFill="1" applyBorder="1" applyAlignment="1" applyProtection="1">
      <alignment vertical="center"/>
    </xf>
    <xf numFmtId="0" fontId="2" fillId="3" borderId="8" xfId="0" applyFont="1" applyFill="1" applyBorder="1" applyAlignment="1" applyProtection="1">
      <alignment vertical="center"/>
    </xf>
    <xf numFmtId="0" fontId="2" fillId="3" borderId="9" xfId="0" applyFont="1" applyFill="1" applyBorder="1" applyAlignment="1" applyProtection="1">
      <alignment horizontal="center" vertical="center"/>
    </xf>
    <xf numFmtId="164" fontId="6" fillId="4" borderId="1" xfId="0" applyNumberFormat="1" applyFont="1" applyFill="1" applyBorder="1" applyAlignment="1" applyProtection="1">
      <alignment horizontal="center" vertical="center" wrapText="1"/>
    </xf>
    <xf numFmtId="4" fontId="6" fillId="4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164" fontId="2" fillId="0" borderId="1" xfId="3" applyNumberFormat="1" applyFont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164" fontId="2" fillId="0" borderId="1" xfId="3" applyNumberFormat="1" applyFont="1" applyFill="1" applyBorder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vertical="center"/>
    </xf>
    <xf numFmtId="0" fontId="2" fillId="4" borderId="12" xfId="0" applyFont="1" applyFill="1" applyBorder="1" applyAlignment="1" applyProtection="1">
      <alignment vertical="center" wrapText="1"/>
    </xf>
    <xf numFmtId="164" fontId="2" fillId="4" borderId="12" xfId="3" applyNumberFormat="1" applyFont="1" applyFill="1" applyBorder="1" applyAlignment="1" applyProtection="1">
      <alignment vertical="center"/>
    </xf>
    <xf numFmtId="164" fontId="2" fillId="4" borderId="12" xfId="0" applyNumberFormat="1" applyFont="1" applyFill="1" applyBorder="1" applyAlignment="1" applyProtection="1">
      <alignment horizontal="center" vertical="center"/>
    </xf>
    <xf numFmtId="10" fontId="2" fillId="4" borderId="12" xfId="0" applyNumberFormat="1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vertical="center"/>
    </xf>
    <xf numFmtId="0" fontId="3" fillId="3" borderId="3" xfId="0" applyFont="1" applyFill="1" applyBorder="1" applyAlignment="1" applyProtection="1">
      <alignment vertical="center"/>
    </xf>
    <xf numFmtId="164" fontId="3" fillId="3" borderId="3" xfId="3" applyNumberFormat="1" applyFont="1" applyFill="1" applyBorder="1" applyAlignment="1" applyProtection="1">
      <alignment horizontal="center" vertical="center"/>
    </xf>
    <xf numFmtId="164" fontId="2" fillId="3" borderId="3" xfId="0" applyNumberFormat="1" applyFont="1" applyFill="1" applyBorder="1" applyAlignment="1" applyProtection="1">
      <alignment horizontal="center" vertical="center"/>
    </xf>
    <xf numFmtId="10" fontId="2" fillId="3" borderId="3" xfId="0" applyNumberFormat="1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164" fontId="3" fillId="3" borderId="0" xfId="3" applyNumberFormat="1" applyFont="1" applyFill="1" applyBorder="1" applyAlignment="1" applyProtection="1">
      <alignment horizontal="center" vertical="center"/>
    </xf>
    <xf numFmtId="164" fontId="2" fillId="3" borderId="0" xfId="0" applyNumberFormat="1" applyFont="1" applyFill="1" applyBorder="1" applyAlignment="1" applyProtection="1">
      <alignment horizontal="center" vertical="center"/>
    </xf>
    <xf numFmtId="10" fontId="2" fillId="3" borderId="0" xfId="0" applyNumberFormat="1" applyFont="1" applyFill="1" applyBorder="1" applyAlignment="1" applyProtection="1">
      <alignment horizontal="center" vertical="center"/>
    </xf>
    <xf numFmtId="164" fontId="3" fillId="3" borderId="8" xfId="3" applyNumberFormat="1" applyFont="1" applyFill="1" applyBorder="1" applyAlignment="1" applyProtection="1">
      <alignment horizontal="center" vertical="center"/>
    </xf>
    <xf numFmtId="164" fontId="2" fillId="3" borderId="8" xfId="0" applyNumberFormat="1" applyFont="1" applyFill="1" applyBorder="1" applyAlignment="1" applyProtection="1">
      <alignment horizontal="center" vertical="center"/>
    </xf>
    <xf numFmtId="10" fontId="2" fillId="3" borderId="8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vertical="center"/>
    </xf>
    <xf numFmtId="164" fontId="3" fillId="3" borderId="0" xfId="3" applyNumberFormat="1" applyFont="1" applyFill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vertical="center"/>
    </xf>
    <xf numFmtId="164" fontId="3" fillId="4" borderId="1" xfId="3" applyNumberFormat="1" applyFont="1" applyFill="1" applyBorder="1" applyAlignment="1" applyProtection="1">
      <alignment vertical="center"/>
    </xf>
    <xf numFmtId="164" fontId="2" fillId="4" borderId="1" xfId="0" applyNumberFormat="1" applyFont="1" applyFill="1" applyBorder="1" applyAlignment="1" applyProtection="1">
      <alignment horizontal="center" vertical="center"/>
    </xf>
    <xf numFmtId="10" fontId="2" fillId="4" borderId="1" xfId="0" applyNumberFormat="1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</xf>
    <xf numFmtId="164" fontId="3" fillId="4" borderId="1" xfId="3" applyNumberFormat="1" applyFont="1" applyFill="1" applyBorder="1" applyAlignment="1" applyProtection="1">
      <alignment horizontal="center" vertical="center" wrapText="1"/>
    </xf>
    <xf numFmtId="164" fontId="3" fillId="4" borderId="1" xfId="0" applyNumberFormat="1" applyFont="1" applyFill="1" applyBorder="1" applyAlignment="1" applyProtection="1">
      <alignment horizontal="center" vertical="center" wrapText="1"/>
    </xf>
    <xf numFmtId="0" fontId="3" fillId="9" borderId="2" xfId="0" applyFont="1" applyFill="1" applyBorder="1" applyAlignment="1" applyProtection="1">
      <alignment vertical="center"/>
    </xf>
    <xf numFmtId="0" fontId="3" fillId="9" borderId="3" xfId="0" applyFont="1" applyFill="1" applyBorder="1" applyAlignment="1" applyProtection="1">
      <alignment vertical="center"/>
    </xf>
    <xf numFmtId="164" fontId="3" fillId="9" borderId="3" xfId="3" applyNumberFormat="1" applyFont="1" applyFill="1" applyBorder="1" applyAlignment="1" applyProtection="1">
      <alignment vertical="center"/>
    </xf>
    <xf numFmtId="164" fontId="2" fillId="9" borderId="3" xfId="0" applyNumberFormat="1" applyFont="1" applyFill="1" applyBorder="1" applyAlignment="1" applyProtection="1">
      <alignment horizontal="center" vertical="center"/>
    </xf>
    <xf numFmtId="10" fontId="2" fillId="9" borderId="3" xfId="0" applyNumberFormat="1" applyFont="1" applyFill="1" applyBorder="1" applyAlignment="1" applyProtection="1">
      <alignment horizontal="center" vertical="center"/>
    </xf>
    <xf numFmtId="0" fontId="2" fillId="9" borderId="4" xfId="0" applyFont="1" applyFill="1" applyBorder="1" applyAlignment="1" applyProtection="1">
      <alignment horizontal="center" vertical="center"/>
    </xf>
    <xf numFmtId="164" fontId="3" fillId="9" borderId="0" xfId="3" applyNumberFormat="1" applyFont="1" applyFill="1" applyBorder="1" applyAlignment="1" applyProtection="1">
      <alignment horizontal="center" vertical="center"/>
    </xf>
    <xf numFmtId="164" fontId="2" fillId="9" borderId="0" xfId="0" applyNumberFormat="1" applyFont="1" applyFill="1" applyBorder="1" applyAlignment="1" applyProtection="1">
      <alignment horizontal="center" vertical="center"/>
    </xf>
    <xf numFmtId="10" fontId="2" fillId="9" borderId="0" xfId="0" applyNumberFormat="1" applyFont="1" applyFill="1" applyBorder="1" applyAlignment="1" applyProtection="1">
      <alignment horizontal="center" vertical="center"/>
    </xf>
    <xf numFmtId="0" fontId="2" fillId="9" borderId="6" xfId="0" applyFont="1" applyFill="1" applyBorder="1" applyAlignment="1" applyProtection="1">
      <alignment horizontal="center" vertical="center"/>
    </xf>
    <xf numFmtId="164" fontId="3" fillId="9" borderId="8" xfId="3" applyNumberFormat="1" applyFont="1" applyFill="1" applyBorder="1" applyAlignment="1" applyProtection="1">
      <alignment horizontal="center" vertical="center"/>
    </xf>
    <xf numFmtId="164" fontId="2" fillId="9" borderId="8" xfId="0" applyNumberFormat="1" applyFont="1" applyFill="1" applyBorder="1" applyAlignment="1" applyProtection="1">
      <alignment horizontal="center" vertical="center"/>
    </xf>
    <xf numFmtId="10" fontId="2" fillId="9" borderId="8" xfId="0" applyNumberFormat="1" applyFont="1" applyFill="1" applyBorder="1" applyAlignment="1" applyProtection="1">
      <alignment horizontal="center" vertical="center"/>
    </xf>
    <xf numFmtId="0" fontId="2" fillId="9" borderId="9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vertical="center"/>
    </xf>
    <xf numFmtId="0" fontId="3" fillId="4" borderId="8" xfId="0" applyFont="1" applyFill="1" applyBorder="1" applyAlignment="1" applyProtection="1">
      <alignment vertical="center"/>
    </xf>
    <xf numFmtId="164" fontId="3" fillId="4" borderId="8" xfId="3" applyNumberFormat="1" applyFont="1" applyFill="1" applyBorder="1" applyAlignment="1" applyProtection="1">
      <alignment horizontal="center" vertical="center"/>
    </xf>
    <xf numFmtId="164" fontId="3" fillId="4" borderId="13" xfId="3" applyNumberFormat="1" applyFont="1" applyFill="1" applyBorder="1" applyAlignment="1" applyProtection="1">
      <alignment horizontal="center" vertical="center"/>
    </xf>
    <xf numFmtId="164" fontId="2" fillId="4" borderId="13" xfId="0" applyNumberFormat="1" applyFont="1" applyFill="1" applyBorder="1" applyAlignment="1" applyProtection="1">
      <alignment horizontal="center" vertical="center"/>
    </xf>
    <xf numFmtId="10" fontId="2" fillId="4" borderId="13" xfId="0" applyNumberFormat="1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justify" vertical="center" wrapText="1"/>
    </xf>
    <xf numFmtId="0" fontId="2" fillId="0" borderId="1" xfId="0" applyFont="1" applyBorder="1" applyAlignment="1" applyProtection="1">
      <alignment vertical="center"/>
    </xf>
    <xf numFmtId="0" fontId="2" fillId="4" borderId="1" xfId="0" applyFont="1" applyFill="1" applyBorder="1" applyAlignment="1" applyProtection="1">
      <alignment vertical="center"/>
    </xf>
    <xf numFmtId="0" fontId="2" fillId="4" borderId="1" xfId="0" applyFont="1" applyFill="1" applyBorder="1" applyAlignment="1" applyProtection="1">
      <alignment vertical="center" wrapText="1"/>
    </xf>
    <xf numFmtId="164" fontId="2" fillId="4" borderId="1" xfId="3" applyNumberFormat="1" applyFont="1" applyFill="1" applyBorder="1" applyAlignment="1" applyProtection="1">
      <alignment vertical="center"/>
    </xf>
    <xf numFmtId="164" fontId="3" fillId="9" borderId="1" xfId="3" applyNumberFormat="1" applyFont="1" applyFill="1" applyBorder="1" applyAlignment="1" applyProtection="1">
      <alignment horizontal="center" vertical="center"/>
    </xf>
    <xf numFmtId="164" fontId="2" fillId="9" borderId="1" xfId="0" applyNumberFormat="1" applyFont="1" applyFill="1" applyBorder="1" applyAlignment="1" applyProtection="1">
      <alignment horizontal="center" vertical="center"/>
    </xf>
    <xf numFmtId="10" fontId="2" fillId="9" borderId="1" xfId="0" applyNumberFormat="1" applyFont="1" applyFill="1" applyBorder="1" applyAlignment="1" applyProtection="1">
      <alignment horizontal="center" vertical="center"/>
    </xf>
    <xf numFmtId="0" fontId="2" fillId="9" borderId="1" xfId="0" applyFont="1" applyFill="1" applyBorder="1" applyAlignment="1" applyProtection="1">
      <alignment horizontal="center" vertical="center"/>
    </xf>
    <xf numFmtId="164" fontId="3" fillId="4" borderId="1" xfId="3" applyNumberFormat="1" applyFont="1" applyFill="1" applyBorder="1" applyAlignment="1" applyProtection="1">
      <alignment horizontal="center" vertical="center"/>
    </xf>
    <xf numFmtId="164" fontId="3" fillId="10" borderId="3" xfId="3" applyNumberFormat="1" applyFont="1" applyFill="1" applyBorder="1" applyAlignment="1" applyProtection="1">
      <alignment horizontal="center" vertical="center"/>
    </xf>
    <xf numFmtId="164" fontId="2" fillId="10" borderId="3" xfId="0" applyNumberFormat="1" applyFont="1" applyFill="1" applyBorder="1" applyAlignment="1" applyProtection="1">
      <alignment horizontal="center" vertical="center"/>
    </xf>
    <xf numFmtId="10" fontId="2" fillId="10" borderId="3" xfId="0" applyNumberFormat="1" applyFont="1" applyFill="1" applyBorder="1" applyAlignment="1" applyProtection="1">
      <alignment horizontal="center" vertical="center"/>
    </xf>
    <xf numFmtId="0" fontId="2" fillId="10" borderId="4" xfId="0" applyFont="1" applyFill="1" applyBorder="1" applyAlignment="1" applyProtection="1">
      <alignment horizontal="center" vertical="center"/>
    </xf>
    <xf numFmtId="164" fontId="3" fillId="10" borderId="0" xfId="3" applyNumberFormat="1" applyFont="1" applyFill="1" applyBorder="1" applyAlignment="1" applyProtection="1">
      <alignment horizontal="center" vertical="center"/>
    </xf>
    <xf numFmtId="164" fontId="2" fillId="10" borderId="0" xfId="0" applyNumberFormat="1" applyFont="1" applyFill="1" applyBorder="1" applyAlignment="1" applyProtection="1">
      <alignment horizontal="center" vertical="center"/>
    </xf>
    <xf numFmtId="10" fontId="2" fillId="10" borderId="0" xfId="0" applyNumberFormat="1" applyFont="1" applyFill="1" applyBorder="1" applyAlignment="1" applyProtection="1">
      <alignment horizontal="center" vertical="center"/>
    </xf>
    <xf numFmtId="0" fontId="2" fillId="10" borderId="6" xfId="0" applyFont="1" applyFill="1" applyBorder="1" applyAlignment="1" applyProtection="1">
      <alignment horizontal="center" vertical="center"/>
    </xf>
    <xf numFmtId="164" fontId="3" fillId="4" borderId="3" xfId="3" applyNumberFormat="1" applyFont="1" applyFill="1" applyBorder="1" applyAlignment="1" applyProtection="1">
      <alignment horizontal="center" vertical="center"/>
    </xf>
    <xf numFmtId="164" fontId="2" fillId="4" borderId="3" xfId="0" applyNumberFormat="1" applyFont="1" applyFill="1" applyBorder="1" applyAlignment="1" applyProtection="1">
      <alignment horizontal="center" vertical="center"/>
    </xf>
    <xf numFmtId="10" fontId="2" fillId="4" borderId="3" xfId="0" applyNumberFormat="1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164" fontId="2" fillId="4" borderId="8" xfId="0" applyNumberFormat="1" applyFont="1" applyFill="1" applyBorder="1" applyAlignment="1" applyProtection="1">
      <alignment horizontal="center" vertical="center"/>
    </xf>
    <xf numFmtId="10" fontId="2" fillId="4" borderId="8" xfId="0" applyNumberFormat="1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</xf>
    <xf numFmtId="0" fontId="3" fillId="4" borderId="13" xfId="0" applyFont="1" applyFill="1" applyBorder="1" applyAlignment="1" applyProtection="1">
      <alignment horizontal="center" vertical="center" wrapText="1"/>
    </xf>
    <xf numFmtId="164" fontId="3" fillId="4" borderId="13" xfId="3" applyNumberFormat="1" applyFont="1" applyFill="1" applyBorder="1" applyAlignment="1" applyProtection="1">
      <alignment horizontal="center" vertical="center" wrapText="1"/>
    </xf>
    <xf numFmtId="164" fontId="3" fillId="4" borderId="13" xfId="0" applyNumberFormat="1" applyFont="1" applyFill="1" applyBorder="1" applyAlignment="1" applyProtection="1">
      <alignment horizontal="center" vertical="center" wrapText="1"/>
    </xf>
    <xf numFmtId="164" fontId="6" fillId="4" borderId="13" xfId="0" applyNumberFormat="1" applyFont="1" applyFill="1" applyBorder="1" applyAlignment="1" applyProtection="1">
      <alignment horizontal="center" vertical="center" wrapText="1"/>
    </xf>
    <xf numFmtId="4" fontId="6" fillId="4" borderId="13" xfId="0" applyNumberFormat="1" applyFont="1" applyFill="1" applyBorder="1" applyAlignment="1" applyProtection="1">
      <alignment horizontal="center" vertical="center" wrapText="1"/>
    </xf>
    <xf numFmtId="164" fontId="3" fillId="9" borderId="3" xfId="3" applyNumberFormat="1" applyFont="1" applyFill="1" applyBorder="1" applyAlignment="1" applyProtection="1">
      <alignment horizontal="center" vertical="center"/>
    </xf>
    <xf numFmtId="164" fontId="3" fillId="10" borderId="8" xfId="3" applyNumberFormat="1" applyFont="1" applyFill="1" applyBorder="1" applyAlignment="1" applyProtection="1">
      <alignment horizontal="center" vertical="center"/>
    </xf>
    <xf numFmtId="164" fontId="2" fillId="10" borderId="8" xfId="0" applyNumberFormat="1" applyFont="1" applyFill="1" applyBorder="1" applyAlignment="1" applyProtection="1">
      <alignment horizontal="center" vertical="center"/>
    </xf>
    <xf numFmtId="10" fontId="2" fillId="10" borderId="8" xfId="0" applyNumberFormat="1" applyFont="1" applyFill="1" applyBorder="1" applyAlignment="1" applyProtection="1">
      <alignment horizontal="center" vertical="center"/>
    </xf>
    <xf numFmtId="0" fontId="2" fillId="10" borderId="9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 wrapText="1"/>
    </xf>
    <xf numFmtId="164" fontId="2" fillId="10" borderId="3" xfId="3" applyNumberFormat="1" applyFont="1" applyFill="1" applyBorder="1" applyAlignment="1" applyProtection="1">
      <alignment horizontal="center" vertical="center"/>
    </xf>
    <xf numFmtId="164" fontId="2" fillId="10" borderId="0" xfId="3" applyNumberFormat="1" applyFont="1" applyFill="1" applyBorder="1" applyAlignment="1" applyProtection="1">
      <alignment horizontal="center" vertical="center"/>
    </xf>
    <xf numFmtId="164" fontId="2" fillId="2" borderId="12" xfId="0" applyNumberFormat="1" applyFont="1" applyFill="1" applyBorder="1" applyAlignment="1" applyProtection="1">
      <alignment horizontal="center" vertical="center"/>
    </xf>
    <xf numFmtId="164" fontId="2" fillId="0" borderId="12" xfId="0" applyNumberFormat="1" applyFont="1" applyFill="1" applyBorder="1" applyAlignment="1" applyProtection="1">
      <alignment horizontal="center" vertical="center"/>
    </xf>
    <xf numFmtId="10" fontId="2" fillId="0" borderId="12" xfId="0" applyNumberFormat="1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164" fontId="3" fillId="10" borderId="3" xfId="3" applyNumberFormat="1" applyFont="1" applyFill="1" applyBorder="1" applyAlignment="1" applyProtection="1">
      <alignment horizontal="center" vertical="center" wrapText="1"/>
    </xf>
    <xf numFmtId="164" fontId="3" fillId="10" borderId="0" xfId="3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/>
    </xf>
    <xf numFmtId="164" fontId="2" fillId="0" borderId="1" xfId="3" applyNumberFormat="1" applyFont="1" applyFill="1" applyBorder="1" applyAlignment="1" applyProtection="1">
      <alignment vertical="center"/>
    </xf>
    <xf numFmtId="164" fontId="2" fillId="0" borderId="1" xfId="0" applyNumberFormat="1" applyFont="1" applyFill="1" applyBorder="1" applyAlignment="1" applyProtection="1">
      <alignment vertical="center"/>
    </xf>
    <xf numFmtId="164" fontId="2" fillId="2" borderId="1" xfId="0" applyNumberFormat="1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164" fontId="2" fillId="0" borderId="0" xfId="3" applyNumberFormat="1" applyFont="1" applyFill="1" applyBorder="1" applyAlignment="1" applyProtection="1">
      <alignment vertical="center"/>
    </xf>
    <xf numFmtId="164" fontId="2" fillId="0" borderId="0" xfId="0" applyNumberFormat="1" applyFont="1" applyFill="1" applyBorder="1" applyAlignment="1" applyProtection="1">
      <alignment vertical="center"/>
    </xf>
    <xf numFmtId="164" fontId="2" fillId="2" borderId="0" xfId="0" applyNumberFormat="1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164" fontId="7" fillId="5" borderId="0" xfId="0" applyNumberFormat="1" applyFont="1" applyFill="1" applyAlignment="1" applyProtection="1">
      <alignment horizontal="center" vertical="center"/>
    </xf>
    <xf numFmtId="10" fontId="7" fillId="5" borderId="0" xfId="0" applyNumberFormat="1" applyFont="1" applyFill="1" applyAlignment="1" applyProtection="1">
      <alignment horizontal="center" vertical="center"/>
    </xf>
    <xf numFmtId="164" fontId="7" fillId="0" borderId="0" xfId="0" applyNumberFormat="1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10" fontId="7" fillId="0" borderId="0" xfId="0" applyNumberFormat="1" applyFont="1" applyAlignment="1" applyProtection="1">
      <alignment horizontal="center" vertical="center"/>
    </xf>
    <xf numFmtId="164" fontId="7" fillId="7" borderId="1" xfId="0" applyNumberFormat="1" applyFont="1" applyFill="1" applyBorder="1" applyAlignment="1" applyProtection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</xf>
    <xf numFmtId="164" fontId="7" fillId="8" borderId="1" xfId="0" applyNumberFormat="1" applyFont="1" applyFill="1" applyBorder="1" applyAlignment="1" applyProtection="1">
      <alignment horizontal="center" vertical="center"/>
    </xf>
    <xf numFmtId="0" fontId="7" fillId="8" borderId="10" xfId="0" applyFont="1" applyFill="1" applyBorder="1" applyAlignment="1" applyProtection="1">
      <alignment horizontal="center" vertical="center"/>
    </xf>
    <xf numFmtId="164" fontId="7" fillId="0" borderId="1" xfId="0" applyNumberFormat="1" applyFont="1" applyBorder="1" applyAlignment="1" applyProtection="1">
      <alignment horizontal="center" vertical="center" wrapText="1"/>
    </xf>
    <xf numFmtId="10" fontId="7" fillId="0" borderId="1" xfId="0" applyNumberFormat="1" applyFont="1" applyBorder="1" applyAlignment="1" applyProtection="1">
      <alignment horizontal="center" vertical="center"/>
    </xf>
    <xf numFmtId="164" fontId="7" fillId="6" borderId="1" xfId="0" applyNumberFormat="1" applyFont="1" applyFill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</xf>
    <xf numFmtId="164" fontId="7" fillId="0" borderId="1" xfId="0" applyNumberFormat="1" applyFont="1" applyBorder="1" applyAlignment="1" applyProtection="1">
      <alignment horizontal="center" vertical="center"/>
    </xf>
    <xf numFmtId="164" fontId="2" fillId="0" borderId="0" xfId="3" applyNumberFormat="1" applyFont="1" applyAlignment="1" applyProtection="1">
      <alignment vertical="center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 wrapText="1"/>
    </xf>
    <xf numFmtId="0" fontId="3" fillId="4" borderId="13" xfId="0" applyFont="1" applyFill="1" applyBorder="1" applyAlignment="1" applyProtection="1">
      <alignment horizontal="center" vertical="center" wrapText="1"/>
    </xf>
    <xf numFmtId="164" fontId="3" fillId="4" borderId="12" xfId="3" applyNumberFormat="1" applyFont="1" applyFill="1" applyBorder="1" applyAlignment="1" applyProtection="1">
      <alignment horizontal="center" vertical="center" wrapText="1"/>
    </xf>
    <xf numFmtId="164" fontId="3" fillId="4" borderId="13" xfId="3" applyNumberFormat="1" applyFont="1" applyFill="1" applyBorder="1" applyAlignment="1" applyProtection="1">
      <alignment horizontal="center" vertical="center" wrapText="1"/>
    </xf>
    <xf numFmtId="164" fontId="3" fillId="4" borderId="12" xfId="0" applyNumberFormat="1" applyFont="1" applyFill="1" applyBorder="1" applyAlignment="1" applyProtection="1">
      <alignment horizontal="center" vertical="center" wrapText="1"/>
    </xf>
    <xf numFmtId="164" fontId="3" fillId="4" borderId="13" xfId="0" applyNumberFormat="1" applyFont="1" applyFill="1" applyBorder="1" applyAlignment="1" applyProtection="1">
      <alignment horizontal="center" vertical="center" wrapText="1"/>
    </xf>
    <xf numFmtId="164" fontId="3" fillId="3" borderId="10" xfId="0" applyNumberFormat="1" applyFont="1" applyFill="1" applyBorder="1" applyAlignment="1" applyProtection="1">
      <alignment horizontal="center" vertical="center" wrapText="1"/>
    </xf>
    <xf numFmtId="164" fontId="3" fillId="3" borderId="11" xfId="0" applyNumberFormat="1" applyFont="1" applyFill="1" applyBorder="1" applyAlignment="1" applyProtection="1">
      <alignment horizontal="center" vertical="center" wrapText="1"/>
    </xf>
    <xf numFmtId="164" fontId="3" fillId="3" borderId="14" xfId="0" applyNumberFormat="1" applyFont="1" applyFill="1" applyBorder="1" applyAlignment="1" applyProtection="1">
      <alignment horizontal="center" vertical="center" wrapText="1"/>
    </xf>
    <xf numFmtId="164" fontId="6" fillId="4" borderId="12" xfId="0" applyNumberFormat="1" applyFont="1" applyFill="1" applyBorder="1" applyAlignment="1" applyProtection="1">
      <alignment horizontal="center" vertical="center" wrapText="1"/>
    </xf>
    <xf numFmtId="164" fontId="6" fillId="4" borderId="13" xfId="0" applyNumberFormat="1" applyFont="1" applyFill="1" applyBorder="1" applyAlignment="1" applyProtection="1">
      <alignment horizontal="center" vertical="center" wrapText="1"/>
    </xf>
    <xf numFmtId="0" fontId="3" fillId="9" borderId="5" xfId="0" applyFont="1" applyFill="1" applyBorder="1" applyAlignment="1" applyProtection="1">
      <alignment horizontal="left" vertical="center"/>
    </xf>
    <xf numFmtId="0" fontId="3" fillId="9" borderId="0" xfId="0" applyFont="1" applyFill="1" applyBorder="1" applyAlignment="1" applyProtection="1">
      <alignment horizontal="left" vertical="center"/>
    </xf>
    <xf numFmtId="0" fontId="6" fillId="4" borderId="12" xfId="0" applyFont="1" applyFill="1" applyBorder="1" applyAlignment="1" applyProtection="1">
      <alignment horizontal="center" vertical="center" wrapText="1"/>
    </xf>
    <xf numFmtId="0" fontId="6" fillId="4" borderId="13" xfId="0" applyFont="1" applyFill="1" applyBorder="1" applyAlignment="1" applyProtection="1">
      <alignment horizontal="center" vertical="center" wrapText="1"/>
    </xf>
    <xf numFmtId="164" fontId="3" fillId="4" borderId="1" xfId="0" applyNumberFormat="1" applyFont="1" applyFill="1" applyBorder="1" applyAlignment="1" applyProtection="1">
      <alignment horizontal="center" vertical="center" wrapText="1"/>
    </xf>
    <xf numFmtId="0" fontId="3" fillId="10" borderId="5" xfId="0" applyFont="1" applyFill="1" applyBorder="1" applyAlignment="1" applyProtection="1">
      <alignment horizontal="left" vertical="center"/>
    </xf>
    <xf numFmtId="0" fontId="3" fillId="10" borderId="0" xfId="0" applyFont="1" applyFill="1" applyBorder="1" applyAlignment="1" applyProtection="1">
      <alignment horizontal="left" vertical="center"/>
    </xf>
    <xf numFmtId="0" fontId="3" fillId="9" borderId="7" xfId="0" applyFont="1" applyFill="1" applyBorder="1" applyAlignment="1" applyProtection="1">
      <alignment horizontal="left" vertical="center"/>
    </xf>
    <xf numFmtId="0" fontId="3" fillId="9" borderId="8" xfId="0" applyFont="1" applyFill="1" applyBorder="1" applyAlignment="1" applyProtection="1">
      <alignment horizontal="left" vertical="center"/>
    </xf>
    <xf numFmtId="0" fontId="3" fillId="9" borderId="1" xfId="0" applyFont="1" applyFill="1" applyBorder="1" applyAlignment="1" applyProtection="1">
      <alignment horizontal="left" vertical="center"/>
    </xf>
    <xf numFmtId="0" fontId="3" fillId="10" borderId="2" xfId="0" applyFont="1" applyFill="1" applyBorder="1" applyAlignment="1" applyProtection="1">
      <alignment horizontal="left" vertical="center"/>
    </xf>
    <xf numFmtId="0" fontId="3" fillId="10" borderId="3" xfId="0" applyFont="1" applyFill="1" applyBorder="1" applyAlignment="1" applyProtection="1">
      <alignment horizontal="left" vertical="center"/>
    </xf>
    <xf numFmtId="0" fontId="3" fillId="4" borderId="2" xfId="0" applyFont="1" applyFill="1" applyBorder="1" applyAlignment="1" applyProtection="1">
      <alignment horizontal="left" vertical="center"/>
    </xf>
    <xf numFmtId="0" fontId="3" fillId="4" borderId="3" xfId="0" applyFont="1" applyFill="1" applyBorder="1" applyAlignment="1" applyProtection="1">
      <alignment horizontal="left" vertical="center"/>
    </xf>
    <xf numFmtId="0" fontId="3" fillId="4" borderId="7" xfId="0" applyFont="1" applyFill="1" applyBorder="1" applyAlignment="1" applyProtection="1">
      <alignment horizontal="left" vertical="center"/>
    </xf>
    <xf numFmtId="0" fontId="3" fillId="4" borderId="8" xfId="0" applyFont="1" applyFill="1" applyBorder="1" applyAlignment="1" applyProtection="1">
      <alignment horizontal="left" vertical="center"/>
    </xf>
    <xf numFmtId="0" fontId="3" fillId="9" borderId="2" xfId="0" applyFont="1" applyFill="1" applyBorder="1" applyAlignment="1" applyProtection="1">
      <alignment horizontal="left" vertical="center"/>
    </xf>
    <xf numFmtId="0" fontId="3" fillId="9" borderId="3" xfId="0" applyFont="1" applyFill="1" applyBorder="1" applyAlignment="1" applyProtection="1">
      <alignment horizontal="left" vertical="center"/>
    </xf>
    <xf numFmtId="164" fontId="3" fillId="9" borderId="10" xfId="0" applyNumberFormat="1" applyFont="1" applyFill="1" applyBorder="1" applyAlignment="1" applyProtection="1">
      <alignment horizontal="center" vertical="center" wrapText="1"/>
    </xf>
    <xf numFmtId="164" fontId="3" fillId="9" borderId="11" xfId="0" applyNumberFormat="1" applyFont="1" applyFill="1" applyBorder="1" applyAlignment="1" applyProtection="1">
      <alignment horizontal="center" vertical="center" wrapText="1"/>
    </xf>
    <xf numFmtId="164" fontId="3" fillId="9" borderId="14" xfId="0" applyNumberFormat="1" applyFont="1" applyFill="1" applyBorder="1" applyAlignment="1" applyProtection="1">
      <alignment horizontal="center" vertical="center" wrapText="1"/>
    </xf>
    <xf numFmtId="0" fontId="3" fillId="10" borderId="7" xfId="0" applyFont="1" applyFill="1" applyBorder="1" applyAlignment="1" applyProtection="1">
      <alignment horizontal="left" vertical="center"/>
    </xf>
    <xf numFmtId="0" fontId="3" fillId="10" borderId="8" xfId="0" applyFont="1" applyFill="1" applyBorder="1" applyAlignment="1" applyProtection="1">
      <alignment horizontal="left" vertical="center"/>
    </xf>
    <xf numFmtId="164" fontId="3" fillId="10" borderId="10" xfId="0" applyNumberFormat="1" applyFont="1" applyFill="1" applyBorder="1" applyAlignment="1" applyProtection="1">
      <alignment horizontal="center" vertical="center" wrapText="1"/>
    </xf>
    <xf numFmtId="164" fontId="3" fillId="10" borderId="11" xfId="0" applyNumberFormat="1" applyFont="1" applyFill="1" applyBorder="1" applyAlignment="1" applyProtection="1">
      <alignment horizontal="center" vertical="center" wrapText="1"/>
    </xf>
    <xf numFmtId="164" fontId="3" fillId="10" borderId="14" xfId="0" applyNumberFormat="1" applyFont="1" applyFill="1" applyBorder="1" applyAlignment="1" applyProtection="1">
      <alignment horizontal="center" vertical="center" wrapText="1"/>
    </xf>
    <xf numFmtId="0" fontId="3" fillId="10" borderId="2" xfId="0" applyFont="1" applyFill="1" applyBorder="1" applyAlignment="1" applyProtection="1">
      <alignment horizontal="left" vertical="center" wrapText="1"/>
    </xf>
    <xf numFmtId="0" fontId="3" fillId="10" borderId="3" xfId="0" applyFont="1" applyFill="1" applyBorder="1" applyAlignment="1" applyProtection="1">
      <alignment horizontal="left" vertical="center" wrapText="1"/>
    </xf>
    <xf numFmtId="0" fontId="3" fillId="9" borderId="2" xfId="0" applyFont="1" applyFill="1" applyBorder="1" applyAlignment="1" applyProtection="1">
      <alignment horizontal="center" vertical="center"/>
    </xf>
    <xf numFmtId="0" fontId="3" fillId="9" borderId="3" xfId="0" applyFont="1" applyFill="1" applyBorder="1" applyAlignment="1" applyProtection="1">
      <alignment horizontal="center" vertical="center"/>
    </xf>
    <xf numFmtId="0" fontId="3" fillId="9" borderId="5" xfId="0" applyFont="1" applyFill="1" applyBorder="1" applyAlignment="1" applyProtection="1">
      <alignment horizontal="center" vertical="center"/>
    </xf>
    <xf numFmtId="0" fontId="3" fillId="9" borderId="0" xfId="0" applyFont="1" applyFill="1" applyBorder="1" applyAlignment="1" applyProtection="1">
      <alignment horizontal="center" vertical="center"/>
    </xf>
    <xf numFmtId="0" fontId="3" fillId="9" borderId="7" xfId="0" applyFont="1" applyFill="1" applyBorder="1" applyAlignment="1" applyProtection="1">
      <alignment horizontal="center" vertical="center"/>
    </xf>
    <xf numFmtId="0" fontId="3" fillId="9" borderId="8" xfId="0" applyFont="1" applyFill="1" applyBorder="1" applyAlignment="1" applyProtection="1">
      <alignment horizontal="center" vertical="center"/>
    </xf>
    <xf numFmtId="0" fontId="3" fillId="10" borderId="5" xfId="0" applyFont="1" applyFill="1" applyBorder="1" applyAlignment="1" applyProtection="1">
      <alignment horizontal="left" vertical="center" wrapText="1"/>
    </xf>
    <xf numFmtId="0" fontId="3" fillId="10" borderId="0" xfId="0" applyFont="1" applyFill="1" applyBorder="1" applyAlignment="1" applyProtection="1">
      <alignment horizontal="left" vertical="center" wrapText="1"/>
    </xf>
    <xf numFmtId="164" fontId="6" fillId="4" borderId="12" xfId="0" applyNumberFormat="1" applyFont="1" applyFill="1" applyBorder="1" applyAlignment="1">
      <alignment horizontal="center" vertical="center" wrapText="1"/>
    </xf>
    <xf numFmtId="164" fontId="6" fillId="4" borderId="1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3" applyNumberFormat="1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0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left" vertical="center" wrapText="1"/>
    </xf>
    <xf numFmtId="0" fontId="3" fillId="10" borderId="3" xfId="0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4" fontId="3" fillId="3" borderId="10" xfId="0" applyNumberFormat="1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/>
    </xf>
    <xf numFmtId="0" fontId="3" fillId="10" borderId="0" xfId="0" applyFont="1" applyFill="1" applyBorder="1" applyAlignment="1">
      <alignment horizontal="left" vertical="center"/>
    </xf>
    <xf numFmtId="0" fontId="3" fillId="10" borderId="7" xfId="0" applyFont="1" applyFill="1" applyBorder="1" applyAlignment="1">
      <alignment horizontal="left" vertical="center"/>
    </xf>
    <xf numFmtId="0" fontId="3" fillId="10" borderId="8" xfId="0" applyFont="1" applyFill="1" applyBorder="1" applyAlignment="1">
      <alignment horizontal="left" vertical="center"/>
    </xf>
    <xf numFmtId="0" fontId="3" fillId="10" borderId="5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vertical="center"/>
    </xf>
    <xf numFmtId="0" fontId="3" fillId="10" borderId="0" xfId="0" applyFont="1" applyFill="1" applyBorder="1" applyAlignment="1">
      <alignment vertical="center"/>
    </xf>
    <xf numFmtId="0" fontId="3" fillId="10" borderId="7" xfId="0" applyFont="1" applyFill="1" applyBorder="1" applyAlignment="1">
      <alignment vertical="center"/>
    </xf>
    <xf numFmtId="0" fontId="3" fillId="10" borderId="8" xfId="0" applyFont="1" applyFill="1" applyBorder="1" applyAlignment="1">
      <alignment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164" fontId="3" fillId="4" borderId="12" xfId="3" applyNumberFormat="1" applyFont="1" applyFill="1" applyBorder="1" applyAlignment="1">
      <alignment horizontal="center" vertical="center" wrapText="1"/>
    </xf>
    <xf numFmtId="164" fontId="3" fillId="4" borderId="13" xfId="3" applyNumberFormat="1" applyFont="1" applyFill="1" applyBorder="1" applyAlignment="1">
      <alignment horizontal="center" vertical="center" wrapText="1"/>
    </xf>
    <xf numFmtId="164" fontId="3" fillId="4" borderId="12" xfId="0" applyNumberFormat="1" applyFont="1" applyFill="1" applyBorder="1" applyAlignment="1">
      <alignment horizontal="center" vertical="center" wrapText="1"/>
    </xf>
    <xf numFmtId="164" fontId="3" fillId="4" borderId="13" xfId="0" applyNumberFormat="1" applyFont="1" applyFill="1" applyBorder="1" applyAlignment="1">
      <alignment horizontal="center" vertical="center" wrapText="1"/>
    </xf>
    <xf numFmtId="164" fontId="3" fillId="3" borderId="14" xfId="0" applyNumberFormat="1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left" vertical="center"/>
    </xf>
    <xf numFmtId="0" fontId="3" fillId="9" borderId="0" xfId="0" applyFont="1" applyFill="1" applyBorder="1" applyAlignment="1">
      <alignment horizontal="left" vertical="center"/>
    </xf>
    <xf numFmtId="0" fontId="3" fillId="9" borderId="7" xfId="0" applyFont="1" applyFill="1" applyBorder="1" applyAlignment="1">
      <alignment horizontal="left" vertical="center"/>
    </xf>
    <xf numFmtId="0" fontId="3" fillId="9" borderId="8" xfId="0" applyFont="1" applyFill="1" applyBorder="1" applyAlignment="1">
      <alignment horizontal="left" vertical="center"/>
    </xf>
    <xf numFmtId="0" fontId="3" fillId="9" borderId="1" xfId="0" applyFont="1" applyFill="1" applyBorder="1" applyAlignment="1">
      <alignment horizontal="left" vertical="center"/>
    </xf>
    <xf numFmtId="0" fontId="3" fillId="10" borderId="2" xfId="0" applyFont="1" applyFill="1" applyBorder="1" applyAlignment="1">
      <alignment horizontal="left" vertical="center"/>
    </xf>
    <xf numFmtId="0" fontId="3" fillId="10" borderId="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9" borderId="2" xfId="0" applyFont="1" applyFill="1" applyBorder="1" applyAlignment="1">
      <alignment horizontal="left" vertical="center"/>
    </xf>
    <xf numFmtId="0" fontId="3" fillId="9" borderId="3" xfId="0" applyFont="1" applyFill="1" applyBorder="1" applyAlignment="1">
      <alignment horizontal="left" vertical="center"/>
    </xf>
    <xf numFmtId="164" fontId="3" fillId="9" borderId="10" xfId="0" applyNumberFormat="1" applyFont="1" applyFill="1" applyBorder="1" applyAlignment="1">
      <alignment horizontal="center" vertical="center" wrapText="1"/>
    </xf>
    <xf numFmtId="164" fontId="3" fillId="9" borderId="11" xfId="0" applyNumberFormat="1" applyFont="1" applyFill="1" applyBorder="1" applyAlignment="1">
      <alignment horizontal="center" vertical="center" wrapText="1"/>
    </xf>
    <xf numFmtId="164" fontId="3" fillId="9" borderId="14" xfId="0" applyNumberFormat="1" applyFont="1" applyFill="1" applyBorder="1" applyAlignment="1">
      <alignment horizontal="center" vertical="center" wrapText="1"/>
    </xf>
    <xf numFmtId="164" fontId="3" fillId="10" borderId="10" xfId="0" applyNumberFormat="1" applyFont="1" applyFill="1" applyBorder="1" applyAlignment="1">
      <alignment horizontal="center" vertical="center" wrapText="1"/>
    </xf>
    <xf numFmtId="164" fontId="3" fillId="10" borderId="11" xfId="0" applyNumberFormat="1" applyFont="1" applyFill="1" applyBorder="1" applyAlignment="1">
      <alignment horizontal="center" vertical="center" wrapText="1"/>
    </xf>
    <xf numFmtId="164" fontId="3" fillId="10" borderId="14" xfId="0" applyNumberFormat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</cellXfs>
  <cellStyles count="4">
    <cellStyle name="Moneda" xfId="3" builtinId="4"/>
    <cellStyle name="Moneda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" name="Shape 10">
          <a:extLst>
            <a:ext uri="{FF2B5EF4-FFF2-40B4-BE49-F238E27FC236}">
              <a16:creationId xmlns:a16="http://schemas.microsoft.com/office/drawing/2014/main" id="{BABDFD05-2067-4A69-9D6E-0E361FBF825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9F7B31C0-B33B-48E6-8914-00B927A24D7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" name="Shape 9">
          <a:extLst>
            <a:ext uri="{FF2B5EF4-FFF2-40B4-BE49-F238E27FC236}">
              <a16:creationId xmlns:a16="http://schemas.microsoft.com/office/drawing/2014/main" id="{81EE7195-8AAD-4315-B325-426EE8C4521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" name="Shape 10">
          <a:extLst>
            <a:ext uri="{FF2B5EF4-FFF2-40B4-BE49-F238E27FC236}">
              <a16:creationId xmlns:a16="http://schemas.microsoft.com/office/drawing/2014/main" id="{FE7C7AC9-588D-46C7-A9FE-A5E4F52980A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" name="Shape 9">
          <a:extLst>
            <a:ext uri="{FF2B5EF4-FFF2-40B4-BE49-F238E27FC236}">
              <a16:creationId xmlns:a16="http://schemas.microsoft.com/office/drawing/2014/main" id="{FE2224F1-E074-4646-A5F6-85D6949890E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" name="Shape 9">
          <a:extLst>
            <a:ext uri="{FF2B5EF4-FFF2-40B4-BE49-F238E27FC236}">
              <a16:creationId xmlns:a16="http://schemas.microsoft.com/office/drawing/2014/main" id="{43711AE4-EF41-4948-B761-98420E6CC0C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" name="Shape 5">
          <a:extLst>
            <a:ext uri="{FF2B5EF4-FFF2-40B4-BE49-F238E27FC236}">
              <a16:creationId xmlns:a16="http://schemas.microsoft.com/office/drawing/2014/main" id="{5D520B12-778C-4AF1-8680-CBC78976229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C2B00892-8ECE-4B22-9448-AE92B060440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D158A351-5ABD-4848-B1AA-448AB0BDFAE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" name="Shape 9">
          <a:extLst>
            <a:ext uri="{FF2B5EF4-FFF2-40B4-BE49-F238E27FC236}">
              <a16:creationId xmlns:a16="http://schemas.microsoft.com/office/drawing/2014/main" id="{85487DE1-E336-41CC-ABE8-00A7AB08330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" name="Shape 9">
          <a:extLst>
            <a:ext uri="{FF2B5EF4-FFF2-40B4-BE49-F238E27FC236}">
              <a16:creationId xmlns:a16="http://schemas.microsoft.com/office/drawing/2014/main" id="{66312D0A-0646-4463-9A9A-6467E9CB814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A6C39686-076D-4038-B296-B4D2AB1A1FE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id="{FBB3F208-0767-4367-BA53-CFDD1A0534C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049E9B5A-B407-4A89-AECE-2CEAC9196E7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94882FD2-178F-42DA-824B-CB097BF6987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" name="Shape 9">
          <a:extLst>
            <a:ext uri="{FF2B5EF4-FFF2-40B4-BE49-F238E27FC236}">
              <a16:creationId xmlns:a16="http://schemas.microsoft.com/office/drawing/2014/main" id="{91CB4A66-A08F-4A26-B095-5BC868A0538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" name="Shape 9">
          <a:extLst>
            <a:ext uri="{FF2B5EF4-FFF2-40B4-BE49-F238E27FC236}">
              <a16:creationId xmlns:a16="http://schemas.microsoft.com/office/drawing/2014/main" id="{75CE770D-9AD5-497E-80C2-6F7A0939D42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1E17B5A1-6EE6-4ACC-9DAC-171C505BA22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AC3EAB6D-A9FE-43B0-9E25-8E11B956CD5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" name="Shape 5">
          <a:extLst>
            <a:ext uri="{FF2B5EF4-FFF2-40B4-BE49-F238E27FC236}">
              <a16:creationId xmlns:a16="http://schemas.microsoft.com/office/drawing/2014/main" id="{BB382E2E-5E01-4EB0-AFED-DCEB8147BB4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" name="Shape 10">
          <a:extLst>
            <a:ext uri="{FF2B5EF4-FFF2-40B4-BE49-F238E27FC236}">
              <a16:creationId xmlns:a16="http://schemas.microsoft.com/office/drawing/2014/main" id="{F1B1642D-A631-4FE3-AC4A-F8697C00691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" name="Shape 9">
          <a:extLst>
            <a:ext uri="{FF2B5EF4-FFF2-40B4-BE49-F238E27FC236}">
              <a16:creationId xmlns:a16="http://schemas.microsoft.com/office/drawing/2014/main" id="{C4FE28B0-E4BA-456D-9A27-97E20D8C829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" name="Shape 9">
          <a:extLst>
            <a:ext uri="{FF2B5EF4-FFF2-40B4-BE49-F238E27FC236}">
              <a16:creationId xmlns:a16="http://schemas.microsoft.com/office/drawing/2014/main" id="{C4791928-512D-438B-B6CC-5E63AE56AD0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0B4D664B-7897-4924-9EE3-A0AFE397988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" name="Shape 5">
          <a:extLst>
            <a:ext uri="{FF2B5EF4-FFF2-40B4-BE49-F238E27FC236}">
              <a16:creationId xmlns:a16="http://schemas.microsoft.com/office/drawing/2014/main" id="{D08A5900-2764-460A-9AE7-87BD9A143FC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" name="Shape 5">
          <a:extLst>
            <a:ext uri="{FF2B5EF4-FFF2-40B4-BE49-F238E27FC236}">
              <a16:creationId xmlns:a16="http://schemas.microsoft.com/office/drawing/2014/main" id="{66E52ADF-09EB-44AA-992F-A3133C3F8E2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" name="Shape 10">
          <a:extLst>
            <a:ext uri="{FF2B5EF4-FFF2-40B4-BE49-F238E27FC236}">
              <a16:creationId xmlns:a16="http://schemas.microsoft.com/office/drawing/2014/main" id="{587DA127-B77C-4CDC-BC3E-8E947C16802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" name="Shape 9">
          <a:extLst>
            <a:ext uri="{FF2B5EF4-FFF2-40B4-BE49-F238E27FC236}">
              <a16:creationId xmlns:a16="http://schemas.microsoft.com/office/drawing/2014/main" id="{DEA0B7E9-4F7F-426A-A28D-F8B86F61657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" name="Shape 9">
          <a:extLst>
            <a:ext uri="{FF2B5EF4-FFF2-40B4-BE49-F238E27FC236}">
              <a16:creationId xmlns:a16="http://schemas.microsoft.com/office/drawing/2014/main" id="{573CA63A-09C3-4267-B235-333610CF031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44F9D1B3-3F43-4C4E-A94A-8963A6D1DB5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52F9F6DB-D356-49F8-BE54-84F0C14E835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" name="Shape 5">
          <a:extLst>
            <a:ext uri="{FF2B5EF4-FFF2-40B4-BE49-F238E27FC236}">
              <a16:creationId xmlns:a16="http://schemas.microsoft.com/office/drawing/2014/main" id="{BC80A39F-9A20-4CEE-9FEE-7908F529A0D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" name="Shape 10">
          <a:extLst>
            <a:ext uri="{FF2B5EF4-FFF2-40B4-BE49-F238E27FC236}">
              <a16:creationId xmlns:a16="http://schemas.microsoft.com/office/drawing/2014/main" id="{78A1A170-42E3-420C-9FB8-6ECF2B54854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" name="Shape 9">
          <a:extLst>
            <a:ext uri="{FF2B5EF4-FFF2-40B4-BE49-F238E27FC236}">
              <a16:creationId xmlns:a16="http://schemas.microsoft.com/office/drawing/2014/main" id="{0A75B272-6C48-449E-A1ED-89D5453D0C4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" name="Shape 9">
          <a:extLst>
            <a:ext uri="{FF2B5EF4-FFF2-40B4-BE49-F238E27FC236}">
              <a16:creationId xmlns:a16="http://schemas.microsoft.com/office/drawing/2014/main" id="{21046A1D-0178-4E7F-AC73-4949E5F8DB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D6FD9976-55A8-464B-99FC-61BFD02861F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FB58E5D7-66BF-4D83-B720-17D5F807E83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6424CCCF-5266-41F9-A9C6-68273570CA7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" name="Shape 10">
          <a:extLst>
            <a:ext uri="{FF2B5EF4-FFF2-40B4-BE49-F238E27FC236}">
              <a16:creationId xmlns:a16="http://schemas.microsoft.com/office/drawing/2014/main" id="{7786F5CE-C494-4986-A809-AD3C1150683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" name="Shape 9">
          <a:extLst>
            <a:ext uri="{FF2B5EF4-FFF2-40B4-BE49-F238E27FC236}">
              <a16:creationId xmlns:a16="http://schemas.microsoft.com/office/drawing/2014/main" id="{D5E716DE-8ECC-4129-B198-213D4BC067F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" name="Shape 9">
          <a:extLst>
            <a:ext uri="{FF2B5EF4-FFF2-40B4-BE49-F238E27FC236}">
              <a16:creationId xmlns:a16="http://schemas.microsoft.com/office/drawing/2014/main" id="{A8FC7729-CFC5-4ADD-A2A6-776C24E974C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AB2F2742-280D-44EE-9713-8584671B8EB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849DEFAC-B983-4D65-A426-CECCDBEB9C1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B295FA21-5DBB-43DD-8629-9635CE75576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" name="Shape 10">
          <a:extLst>
            <a:ext uri="{FF2B5EF4-FFF2-40B4-BE49-F238E27FC236}">
              <a16:creationId xmlns:a16="http://schemas.microsoft.com/office/drawing/2014/main" id="{F1C36F9A-7CC8-47C9-A6F3-0F40C291FB9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FF930FF9-5229-407F-9E32-B6BB89259EF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" name="Shape 9">
          <a:extLst>
            <a:ext uri="{FF2B5EF4-FFF2-40B4-BE49-F238E27FC236}">
              <a16:creationId xmlns:a16="http://schemas.microsoft.com/office/drawing/2014/main" id="{39C5F104-940F-4C3D-8E9B-2C3A18ED1D0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" name="Shape 5">
          <a:extLst>
            <a:ext uri="{FF2B5EF4-FFF2-40B4-BE49-F238E27FC236}">
              <a16:creationId xmlns:a16="http://schemas.microsoft.com/office/drawing/2014/main" id="{F7E9CDD6-C02C-41DA-8B6D-F6AA0ADBADA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" name="Shape 5">
          <a:extLst>
            <a:ext uri="{FF2B5EF4-FFF2-40B4-BE49-F238E27FC236}">
              <a16:creationId xmlns:a16="http://schemas.microsoft.com/office/drawing/2014/main" id="{40D5037E-6B14-49B3-BB6A-E09C9077728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29F5134F-3973-4601-8AD2-22B3BBF839C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" name="Shape 10">
          <a:extLst>
            <a:ext uri="{FF2B5EF4-FFF2-40B4-BE49-F238E27FC236}">
              <a16:creationId xmlns:a16="http://schemas.microsoft.com/office/drawing/2014/main" id="{B62F4A73-58BA-48A3-8C85-523F8A592BF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" name="Shape 9">
          <a:extLst>
            <a:ext uri="{FF2B5EF4-FFF2-40B4-BE49-F238E27FC236}">
              <a16:creationId xmlns:a16="http://schemas.microsoft.com/office/drawing/2014/main" id="{D599A8D6-FA78-479B-9BA4-6D008DD9D5F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" name="Shape 9">
          <a:extLst>
            <a:ext uri="{FF2B5EF4-FFF2-40B4-BE49-F238E27FC236}">
              <a16:creationId xmlns:a16="http://schemas.microsoft.com/office/drawing/2014/main" id="{C90D74CE-4A48-4FBE-B310-76CC52F7A1D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" name="Shape 5">
          <a:extLst>
            <a:ext uri="{FF2B5EF4-FFF2-40B4-BE49-F238E27FC236}">
              <a16:creationId xmlns:a16="http://schemas.microsoft.com/office/drawing/2014/main" id="{09490554-FBF1-4C74-887F-A4D5907C90D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" name="Shape 5">
          <a:extLst>
            <a:ext uri="{FF2B5EF4-FFF2-40B4-BE49-F238E27FC236}">
              <a16:creationId xmlns:a16="http://schemas.microsoft.com/office/drawing/2014/main" id="{B72A9B44-30C5-4997-B85A-E2DD3548E54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7" name="Shape 5">
          <a:extLst>
            <a:ext uri="{FF2B5EF4-FFF2-40B4-BE49-F238E27FC236}">
              <a16:creationId xmlns:a16="http://schemas.microsoft.com/office/drawing/2014/main" id="{6EA3C9E8-79E0-409C-AA3B-73330AC8E05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8" name="Shape 10">
          <a:extLst>
            <a:ext uri="{FF2B5EF4-FFF2-40B4-BE49-F238E27FC236}">
              <a16:creationId xmlns:a16="http://schemas.microsoft.com/office/drawing/2014/main" id="{0851F623-467E-4AD5-8F91-A2C4BA7B594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9" name="Shape 9">
          <a:extLst>
            <a:ext uri="{FF2B5EF4-FFF2-40B4-BE49-F238E27FC236}">
              <a16:creationId xmlns:a16="http://schemas.microsoft.com/office/drawing/2014/main" id="{6D0ABA41-34F5-4061-876F-DDDD2C6CD09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0" name="Shape 9">
          <a:extLst>
            <a:ext uri="{FF2B5EF4-FFF2-40B4-BE49-F238E27FC236}">
              <a16:creationId xmlns:a16="http://schemas.microsoft.com/office/drawing/2014/main" id="{71239EC6-A9A4-4232-B7DB-513F3D94547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2FF72584-9368-4C60-84DC-5ADDE3DD240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5367B2DD-AC54-4643-B6FA-E5589AA7198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02E86C11-5BA6-461A-BFF1-1C1923E6003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4" name="Shape 10">
          <a:extLst>
            <a:ext uri="{FF2B5EF4-FFF2-40B4-BE49-F238E27FC236}">
              <a16:creationId xmlns:a16="http://schemas.microsoft.com/office/drawing/2014/main" id="{334B8D5D-8C34-42D0-95AE-E6DBD7A6615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5" name="Shape 9">
          <a:extLst>
            <a:ext uri="{FF2B5EF4-FFF2-40B4-BE49-F238E27FC236}">
              <a16:creationId xmlns:a16="http://schemas.microsoft.com/office/drawing/2014/main" id="{02AEC4E5-D171-441D-BE1F-BFD857002CB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6" name="Shape 9">
          <a:extLst>
            <a:ext uri="{FF2B5EF4-FFF2-40B4-BE49-F238E27FC236}">
              <a16:creationId xmlns:a16="http://schemas.microsoft.com/office/drawing/2014/main" id="{056632E1-D0B5-4F1B-97E4-6B628FBD82F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8B42AFF9-4D3B-4188-AAD5-34AA7A99861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8" name="Shape 5">
          <a:extLst>
            <a:ext uri="{FF2B5EF4-FFF2-40B4-BE49-F238E27FC236}">
              <a16:creationId xmlns:a16="http://schemas.microsoft.com/office/drawing/2014/main" id="{03373D38-30FE-46BE-8917-22FE03634C1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9" name="Shape 5">
          <a:extLst>
            <a:ext uri="{FF2B5EF4-FFF2-40B4-BE49-F238E27FC236}">
              <a16:creationId xmlns:a16="http://schemas.microsoft.com/office/drawing/2014/main" id="{586C286C-51DB-41C7-A27D-C698AE08F1E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0" name="Shape 10">
          <a:extLst>
            <a:ext uri="{FF2B5EF4-FFF2-40B4-BE49-F238E27FC236}">
              <a16:creationId xmlns:a16="http://schemas.microsoft.com/office/drawing/2014/main" id="{5E7973C2-B138-4937-B331-E72EDCD947C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1" name="Shape 9">
          <a:extLst>
            <a:ext uri="{FF2B5EF4-FFF2-40B4-BE49-F238E27FC236}">
              <a16:creationId xmlns:a16="http://schemas.microsoft.com/office/drawing/2014/main" id="{7FB0095D-0124-413B-B790-2683B4F5A35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2" name="Shape 9">
          <a:extLst>
            <a:ext uri="{FF2B5EF4-FFF2-40B4-BE49-F238E27FC236}">
              <a16:creationId xmlns:a16="http://schemas.microsoft.com/office/drawing/2014/main" id="{817EBE52-8D78-436B-AE5E-9830FE1DED1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E6276322-FAE5-4171-AAC9-5E4373C4B8D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4" name="Shape 5">
          <a:extLst>
            <a:ext uri="{FF2B5EF4-FFF2-40B4-BE49-F238E27FC236}">
              <a16:creationId xmlns:a16="http://schemas.microsoft.com/office/drawing/2014/main" id="{C77F30D8-CE39-4427-808A-BCA16674C03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5" name="Shape 5">
          <a:extLst>
            <a:ext uri="{FF2B5EF4-FFF2-40B4-BE49-F238E27FC236}">
              <a16:creationId xmlns:a16="http://schemas.microsoft.com/office/drawing/2014/main" id="{E4CEB5AB-7EC0-4B2D-9542-164E2E1CF90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6" name="Shape 10">
          <a:extLst>
            <a:ext uri="{FF2B5EF4-FFF2-40B4-BE49-F238E27FC236}">
              <a16:creationId xmlns:a16="http://schemas.microsoft.com/office/drawing/2014/main" id="{7620A85A-C0DF-4A81-A604-86A182CFF75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7" name="Shape 9">
          <a:extLst>
            <a:ext uri="{FF2B5EF4-FFF2-40B4-BE49-F238E27FC236}">
              <a16:creationId xmlns:a16="http://schemas.microsoft.com/office/drawing/2014/main" id="{7D1EC115-63D8-4586-BB5F-D9DDC02B661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8" name="Shape 9">
          <a:extLst>
            <a:ext uri="{FF2B5EF4-FFF2-40B4-BE49-F238E27FC236}">
              <a16:creationId xmlns:a16="http://schemas.microsoft.com/office/drawing/2014/main" id="{A204329C-FB8B-4276-AD58-706FF23D9AB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94F50FE4-FE28-4E5E-B46C-042E444D00A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A3177C62-E9A1-41A1-BC40-2C342CD1A1E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1" name="Shape 5">
          <a:extLst>
            <a:ext uri="{FF2B5EF4-FFF2-40B4-BE49-F238E27FC236}">
              <a16:creationId xmlns:a16="http://schemas.microsoft.com/office/drawing/2014/main" id="{D5E53133-0C4B-40C4-BD26-A0BC8AABC90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2" name="Shape 10">
          <a:extLst>
            <a:ext uri="{FF2B5EF4-FFF2-40B4-BE49-F238E27FC236}">
              <a16:creationId xmlns:a16="http://schemas.microsoft.com/office/drawing/2014/main" id="{1F88B999-65DF-436D-862D-90A2254A5B1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3" name="Shape 9">
          <a:extLst>
            <a:ext uri="{FF2B5EF4-FFF2-40B4-BE49-F238E27FC236}">
              <a16:creationId xmlns:a16="http://schemas.microsoft.com/office/drawing/2014/main" id="{11BA76A6-A60D-4510-B670-8D0B19DB06B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4" name="Shape 9">
          <a:extLst>
            <a:ext uri="{FF2B5EF4-FFF2-40B4-BE49-F238E27FC236}">
              <a16:creationId xmlns:a16="http://schemas.microsoft.com/office/drawing/2014/main" id="{5912051A-2F76-46EC-A476-B9FE30F4F6D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3EDBF4BC-B5FF-4803-9893-AAE2FC53C07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5B434122-F0D2-4554-882B-EEF74FF35F7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AC9BA4C7-65B6-469B-8260-CA15FF0D2CD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8" name="Shape 10">
          <a:extLst>
            <a:ext uri="{FF2B5EF4-FFF2-40B4-BE49-F238E27FC236}">
              <a16:creationId xmlns:a16="http://schemas.microsoft.com/office/drawing/2014/main" id="{5972323A-6936-4574-B56A-E63A88DDA42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9" name="Shape 9">
          <a:extLst>
            <a:ext uri="{FF2B5EF4-FFF2-40B4-BE49-F238E27FC236}">
              <a16:creationId xmlns:a16="http://schemas.microsoft.com/office/drawing/2014/main" id="{A27BD629-7845-46A4-966C-A056C80E683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0" name="Shape 9">
          <a:extLst>
            <a:ext uri="{FF2B5EF4-FFF2-40B4-BE49-F238E27FC236}">
              <a16:creationId xmlns:a16="http://schemas.microsoft.com/office/drawing/2014/main" id="{F73057A8-98FB-4E68-B2EC-2009AD17682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A7051B19-6A6B-415B-BA83-2ECA30BAD2F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59C8EAF5-1421-4C3D-B92A-EEA2B0625F2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8756598D-08A0-4355-B5F4-BAF5B7C553A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4" name="Shape 10">
          <a:extLst>
            <a:ext uri="{FF2B5EF4-FFF2-40B4-BE49-F238E27FC236}">
              <a16:creationId xmlns:a16="http://schemas.microsoft.com/office/drawing/2014/main" id="{8A47CA47-467A-498B-8267-39DD9C892FB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5" name="Shape 9">
          <a:extLst>
            <a:ext uri="{FF2B5EF4-FFF2-40B4-BE49-F238E27FC236}">
              <a16:creationId xmlns:a16="http://schemas.microsoft.com/office/drawing/2014/main" id="{654CF58D-DCC0-41DD-8813-199F784D6B2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6" name="Shape 9">
          <a:extLst>
            <a:ext uri="{FF2B5EF4-FFF2-40B4-BE49-F238E27FC236}">
              <a16:creationId xmlns:a16="http://schemas.microsoft.com/office/drawing/2014/main" id="{4AA54938-49C0-4814-9173-9200D870F98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7" name="Shape 5">
          <a:extLst>
            <a:ext uri="{FF2B5EF4-FFF2-40B4-BE49-F238E27FC236}">
              <a16:creationId xmlns:a16="http://schemas.microsoft.com/office/drawing/2014/main" id="{F3071630-1C77-401C-8458-D8C8B3BF86B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23A4B831-06CB-4DE5-9DEF-AD2B06AD44A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279733CE-018A-4A1D-9F02-D1983862431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0" name="Shape 10">
          <a:extLst>
            <a:ext uri="{FF2B5EF4-FFF2-40B4-BE49-F238E27FC236}">
              <a16:creationId xmlns:a16="http://schemas.microsoft.com/office/drawing/2014/main" id="{12D6F894-8EC7-4405-80D1-29DBC9ADDA7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1" name="Shape 9">
          <a:extLst>
            <a:ext uri="{FF2B5EF4-FFF2-40B4-BE49-F238E27FC236}">
              <a16:creationId xmlns:a16="http://schemas.microsoft.com/office/drawing/2014/main" id="{78B25DEA-C3A4-401D-88E0-ADBE0DB1487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2" name="Shape 9">
          <a:extLst>
            <a:ext uri="{FF2B5EF4-FFF2-40B4-BE49-F238E27FC236}">
              <a16:creationId xmlns:a16="http://schemas.microsoft.com/office/drawing/2014/main" id="{23BDC5B9-121F-44CB-B12C-D2F5B636C91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561629D6-8F0B-47F2-9A07-753BFF49C42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4" name="Shape 5">
          <a:extLst>
            <a:ext uri="{FF2B5EF4-FFF2-40B4-BE49-F238E27FC236}">
              <a16:creationId xmlns:a16="http://schemas.microsoft.com/office/drawing/2014/main" id="{3F8FC091-AC79-43E8-99AD-4929D2D3A00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5" name="Shape 5">
          <a:extLst>
            <a:ext uri="{FF2B5EF4-FFF2-40B4-BE49-F238E27FC236}">
              <a16:creationId xmlns:a16="http://schemas.microsoft.com/office/drawing/2014/main" id="{B55D664B-1864-425D-A3AE-5C8648EF34B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6" name="Shape 10">
          <a:extLst>
            <a:ext uri="{FF2B5EF4-FFF2-40B4-BE49-F238E27FC236}">
              <a16:creationId xmlns:a16="http://schemas.microsoft.com/office/drawing/2014/main" id="{BC9ACAFE-8BCA-4339-9F04-8BAADC12AA3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7" name="Shape 9">
          <a:extLst>
            <a:ext uri="{FF2B5EF4-FFF2-40B4-BE49-F238E27FC236}">
              <a16:creationId xmlns:a16="http://schemas.microsoft.com/office/drawing/2014/main" id="{60899079-5AA6-49A3-84B8-1AFFD5774E8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8" name="Shape 9">
          <a:extLst>
            <a:ext uri="{FF2B5EF4-FFF2-40B4-BE49-F238E27FC236}">
              <a16:creationId xmlns:a16="http://schemas.microsoft.com/office/drawing/2014/main" id="{5F217B73-E4FB-4EA8-A6BA-C258BF01AA3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E242DCCC-7C70-4BDB-BD8D-0A8C5893908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201907AA-8021-42AC-A143-6100C5C4BD1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1" name="Shape 5">
          <a:extLst>
            <a:ext uri="{FF2B5EF4-FFF2-40B4-BE49-F238E27FC236}">
              <a16:creationId xmlns:a16="http://schemas.microsoft.com/office/drawing/2014/main" id="{408C718C-B9D7-44A8-B2C2-06A0C76A84C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2" name="Shape 10">
          <a:extLst>
            <a:ext uri="{FF2B5EF4-FFF2-40B4-BE49-F238E27FC236}">
              <a16:creationId xmlns:a16="http://schemas.microsoft.com/office/drawing/2014/main" id="{7A7E97B9-0551-4683-B4E3-758F130FB0E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3" name="Shape 9">
          <a:extLst>
            <a:ext uri="{FF2B5EF4-FFF2-40B4-BE49-F238E27FC236}">
              <a16:creationId xmlns:a16="http://schemas.microsoft.com/office/drawing/2014/main" id="{09A6105E-1B33-417E-9DC1-E988609AD00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4" name="Shape 9">
          <a:extLst>
            <a:ext uri="{FF2B5EF4-FFF2-40B4-BE49-F238E27FC236}">
              <a16:creationId xmlns:a16="http://schemas.microsoft.com/office/drawing/2014/main" id="{6C6F83C8-CEA5-424E-8FB5-7991FC71F19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C7CE6856-D98C-4017-B5AF-89E094ED51A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A3121C41-B1CE-4DF3-A5F7-7DC8C21AA28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041E0B3D-9C0F-4E1F-BA96-87E4AC44EFD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8" name="Shape 10">
          <a:extLst>
            <a:ext uri="{FF2B5EF4-FFF2-40B4-BE49-F238E27FC236}">
              <a16:creationId xmlns:a16="http://schemas.microsoft.com/office/drawing/2014/main" id="{41AF304C-4FCF-45D1-A1EA-F2223935CDB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9" name="Shape 9">
          <a:extLst>
            <a:ext uri="{FF2B5EF4-FFF2-40B4-BE49-F238E27FC236}">
              <a16:creationId xmlns:a16="http://schemas.microsoft.com/office/drawing/2014/main" id="{C10D4669-BABD-49D5-9024-389603D47D7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0" name="Shape 9">
          <a:extLst>
            <a:ext uri="{FF2B5EF4-FFF2-40B4-BE49-F238E27FC236}">
              <a16:creationId xmlns:a16="http://schemas.microsoft.com/office/drawing/2014/main" id="{202876FC-2AA6-4487-9CDB-8A61EBCF8BF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23BE70F4-9A6C-4FF4-9DAA-893E93ECCB8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702E57DA-940A-4210-8D6C-C250C9A3504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CB41951B-CEC5-41D2-8026-64D0C1BB6C9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4" name="Shape 10">
          <a:extLst>
            <a:ext uri="{FF2B5EF4-FFF2-40B4-BE49-F238E27FC236}">
              <a16:creationId xmlns:a16="http://schemas.microsoft.com/office/drawing/2014/main" id="{6ED45C9C-DC53-4764-B269-A1E2286E90E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5" name="Shape 9">
          <a:extLst>
            <a:ext uri="{FF2B5EF4-FFF2-40B4-BE49-F238E27FC236}">
              <a16:creationId xmlns:a16="http://schemas.microsoft.com/office/drawing/2014/main" id="{800B1049-3E03-4A04-99F9-6461FE895C9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6" name="Shape 9">
          <a:extLst>
            <a:ext uri="{FF2B5EF4-FFF2-40B4-BE49-F238E27FC236}">
              <a16:creationId xmlns:a16="http://schemas.microsoft.com/office/drawing/2014/main" id="{2DABA069-0314-4B53-BC2E-CD96B1A898B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7" name="Shape 5">
          <a:extLst>
            <a:ext uri="{FF2B5EF4-FFF2-40B4-BE49-F238E27FC236}">
              <a16:creationId xmlns:a16="http://schemas.microsoft.com/office/drawing/2014/main" id="{213C4067-774E-4D6F-AD4A-9820CEA4EBA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84FB891A-2988-4358-B6AD-828A542D42C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81A22006-C49C-4E6B-8131-9D83931DC85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0" name="Shape 10">
          <a:extLst>
            <a:ext uri="{FF2B5EF4-FFF2-40B4-BE49-F238E27FC236}">
              <a16:creationId xmlns:a16="http://schemas.microsoft.com/office/drawing/2014/main" id="{72B99280-CEB5-4C66-8A5A-157F064500F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1" name="Shape 9">
          <a:extLst>
            <a:ext uri="{FF2B5EF4-FFF2-40B4-BE49-F238E27FC236}">
              <a16:creationId xmlns:a16="http://schemas.microsoft.com/office/drawing/2014/main" id="{AC3A78AF-851B-43F7-B4CC-45E5AED5237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2" name="Shape 9">
          <a:extLst>
            <a:ext uri="{FF2B5EF4-FFF2-40B4-BE49-F238E27FC236}">
              <a16:creationId xmlns:a16="http://schemas.microsoft.com/office/drawing/2014/main" id="{CEA851CA-139C-46A9-A618-DBF9B7B0239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3" name="Shape 5">
          <a:extLst>
            <a:ext uri="{FF2B5EF4-FFF2-40B4-BE49-F238E27FC236}">
              <a16:creationId xmlns:a16="http://schemas.microsoft.com/office/drawing/2014/main" id="{490E6C7D-F6A7-4248-B9D5-EB69CB6AA01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4" name="Shape 5">
          <a:extLst>
            <a:ext uri="{FF2B5EF4-FFF2-40B4-BE49-F238E27FC236}">
              <a16:creationId xmlns:a16="http://schemas.microsoft.com/office/drawing/2014/main" id="{1EAF96B5-F734-427E-96DE-592C1F0F102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5" name="Shape 5">
          <a:extLst>
            <a:ext uri="{FF2B5EF4-FFF2-40B4-BE49-F238E27FC236}">
              <a16:creationId xmlns:a16="http://schemas.microsoft.com/office/drawing/2014/main" id="{1EA9C460-E42C-4BC5-AA3F-FBE3802DC50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6" name="Shape 10">
          <a:extLst>
            <a:ext uri="{FF2B5EF4-FFF2-40B4-BE49-F238E27FC236}">
              <a16:creationId xmlns:a16="http://schemas.microsoft.com/office/drawing/2014/main" id="{C2548C51-B9CF-4FD1-83D6-81DAC767B92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7" name="Shape 9">
          <a:extLst>
            <a:ext uri="{FF2B5EF4-FFF2-40B4-BE49-F238E27FC236}">
              <a16:creationId xmlns:a16="http://schemas.microsoft.com/office/drawing/2014/main" id="{CA4E1F44-3595-408C-AAEB-39790BED01D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8" name="Shape 9">
          <a:extLst>
            <a:ext uri="{FF2B5EF4-FFF2-40B4-BE49-F238E27FC236}">
              <a16:creationId xmlns:a16="http://schemas.microsoft.com/office/drawing/2014/main" id="{3E8A92EE-5F97-40A0-A4D0-1CC72713323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9" name="Shape 5">
          <a:extLst>
            <a:ext uri="{FF2B5EF4-FFF2-40B4-BE49-F238E27FC236}">
              <a16:creationId xmlns:a16="http://schemas.microsoft.com/office/drawing/2014/main" id="{542ADC04-288D-4919-91F8-261D15C96BE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0" name="Shape 5">
          <a:extLst>
            <a:ext uri="{FF2B5EF4-FFF2-40B4-BE49-F238E27FC236}">
              <a16:creationId xmlns:a16="http://schemas.microsoft.com/office/drawing/2014/main" id="{A2217353-4862-4AA0-953F-0AC61785D3E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EBCDEFAF-0C65-4330-AFE1-1A2DE9082AD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2" name="Shape 10">
          <a:extLst>
            <a:ext uri="{FF2B5EF4-FFF2-40B4-BE49-F238E27FC236}">
              <a16:creationId xmlns:a16="http://schemas.microsoft.com/office/drawing/2014/main" id="{A1FECF60-3606-44C2-AE95-5BDAEAB3A0E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3" name="Shape 9">
          <a:extLst>
            <a:ext uri="{FF2B5EF4-FFF2-40B4-BE49-F238E27FC236}">
              <a16:creationId xmlns:a16="http://schemas.microsoft.com/office/drawing/2014/main" id="{54F0C9CF-DF96-49C9-90CC-8997839E525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4" name="Shape 9">
          <a:extLst>
            <a:ext uri="{FF2B5EF4-FFF2-40B4-BE49-F238E27FC236}">
              <a16:creationId xmlns:a16="http://schemas.microsoft.com/office/drawing/2014/main" id="{D6C3E88A-214C-4248-ADB5-BD47CDEFDED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C5F677E9-48DD-4373-A09E-75FAF73EBB6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6" name="Shape 5">
          <a:extLst>
            <a:ext uri="{FF2B5EF4-FFF2-40B4-BE49-F238E27FC236}">
              <a16:creationId xmlns:a16="http://schemas.microsoft.com/office/drawing/2014/main" id="{9974CBCB-559D-4BE5-B035-5D514519B2D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A55C4574-75A7-4834-B638-DC3357F78F0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8" name="Shape 10">
          <a:extLst>
            <a:ext uri="{FF2B5EF4-FFF2-40B4-BE49-F238E27FC236}">
              <a16:creationId xmlns:a16="http://schemas.microsoft.com/office/drawing/2014/main" id="{AA7CBE08-D4F0-4701-BD12-10BF44B2CBD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9" name="Shape 9">
          <a:extLst>
            <a:ext uri="{FF2B5EF4-FFF2-40B4-BE49-F238E27FC236}">
              <a16:creationId xmlns:a16="http://schemas.microsoft.com/office/drawing/2014/main" id="{7BE1FFEE-C58F-4835-A2FF-29BBB62E41B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0" name="Shape 9">
          <a:extLst>
            <a:ext uri="{FF2B5EF4-FFF2-40B4-BE49-F238E27FC236}">
              <a16:creationId xmlns:a16="http://schemas.microsoft.com/office/drawing/2014/main" id="{85084995-9C4F-489E-A7E7-DADB2B6FC01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D8518F02-AD3F-4F04-9BF0-09B8AC89978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B995DE75-B89F-4903-847C-C84FEE8B99D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29D5D4D1-42EE-4F48-8864-B86B8FD9652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4" name="Shape 10">
          <a:extLst>
            <a:ext uri="{FF2B5EF4-FFF2-40B4-BE49-F238E27FC236}">
              <a16:creationId xmlns:a16="http://schemas.microsoft.com/office/drawing/2014/main" id="{09F5C6EE-F241-47F5-8C3B-A022CE2420F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5" name="Shape 9">
          <a:extLst>
            <a:ext uri="{FF2B5EF4-FFF2-40B4-BE49-F238E27FC236}">
              <a16:creationId xmlns:a16="http://schemas.microsoft.com/office/drawing/2014/main" id="{4E4822FA-47D2-4A7E-8D38-B13E0B541BB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6" name="Shape 9">
          <a:extLst>
            <a:ext uri="{FF2B5EF4-FFF2-40B4-BE49-F238E27FC236}">
              <a16:creationId xmlns:a16="http://schemas.microsoft.com/office/drawing/2014/main" id="{02E059E8-090F-489F-9AED-F41C04EC46D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8B2A08C1-367A-466D-A119-E8EDC7A69E2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F8FA61AB-E252-472F-9958-EDD8C5E3E2C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F9FE4CDC-C78A-4AC0-98DB-55DC8DBC11E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0" name="Shape 10">
          <a:extLst>
            <a:ext uri="{FF2B5EF4-FFF2-40B4-BE49-F238E27FC236}">
              <a16:creationId xmlns:a16="http://schemas.microsoft.com/office/drawing/2014/main" id="{4DEE21DC-44D6-4344-8ED8-02D1BFF55AA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1" name="Shape 9">
          <a:extLst>
            <a:ext uri="{FF2B5EF4-FFF2-40B4-BE49-F238E27FC236}">
              <a16:creationId xmlns:a16="http://schemas.microsoft.com/office/drawing/2014/main" id="{EFE92E25-ACF5-4165-B03F-0416C532424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2" name="Shape 9">
          <a:extLst>
            <a:ext uri="{FF2B5EF4-FFF2-40B4-BE49-F238E27FC236}">
              <a16:creationId xmlns:a16="http://schemas.microsoft.com/office/drawing/2014/main" id="{0B8A59A0-7F63-47BA-945E-C67D0976C9D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ADF80206-AD87-40A7-B1C0-86A332CF47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EC4B606A-7A8F-4F57-A375-6B6EBEEED02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C2FC64B7-379D-4790-B596-0449F054603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6" name="Shape 10">
          <a:extLst>
            <a:ext uri="{FF2B5EF4-FFF2-40B4-BE49-F238E27FC236}">
              <a16:creationId xmlns:a16="http://schemas.microsoft.com/office/drawing/2014/main" id="{E4CBDF9D-5153-4E2C-BE40-F4991095FDB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7" name="Shape 9">
          <a:extLst>
            <a:ext uri="{FF2B5EF4-FFF2-40B4-BE49-F238E27FC236}">
              <a16:creationId xmlns:a16="http://schemas.microsoft.com/office/drawing/2014/main" id="{0A81AB24-9C3C-4D96-A375-AFD558C7AED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8" name="Shape 9">
          <a:extLst>
            <a:ext uri="{FF2B5EF4-FFF2-40B4-BE49-F238E27FC236}">
              <a16:creationId xmlns:a16="http://schemas.microsoft.com/office/drawing/2014/main" id="{8DB1C852-74AB-4377-BC8A-B1B9A5C811D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9" name="Shape 5">
          <a:extLst>
            <a:ext uri="{FF2B5EF4-FFF2-40B4-BE49-F238E27FC236}">
              <a16:creationId xmlns:a16="http://schemas.microsoft.com/office/drawing/2014/main" id="{FBA6111F-2276-40AE-B511-96E8D456317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8E0AE797-1D51-4CC0-88C2-2B1C35A17D9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2C60B90D-398B-453E-BDDC-4B39A3E5AAF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2" name="Shape 10">
          <a:extLst>
            <a:ext uri="{FF2B5EF4-FFF2-40B4-BE49-F238E27FC236}">
              <a16:creationId xmlns:a16="http://schemas.microsoft.com/office/drawing/2014/main" id="{F4140BBD-CB09-4C7F-9A36-CA25B71C803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3" name="Shape 9">
          <a:extLst>
            <a:ext uri="{FF2B5EF4-FFF2-40B4-BE49-F238E27FC236}">
              <a16:creationId xmlns:a16="http://schemas.microsoft.com/office/drawing/2014/main" id="{33C97452-5882-4157-ADF2-7440541E2AB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4" name="Shape 9">
          <a:extLst>
            <a:ext uri="{FF2B5EF4-FFF2-40B4-BE49-F238E27FC236}">
              <a16:creationId xmlns:a16="http://schemas.microsoft.com/office/drawing/2014/main" id="{6CF26017-A20D-4E5F-AA22-EC2A8310B5E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5" name="Shape 5">
          <a:extLst>
            <a:ext uri="{FF2B5EF4-FFF2-40B4-BE49-F238E27FC236}">
              <a16:creationId xmlns:a16="http://schemas.microsoft.com/office/drawing/2014/main" id="{E7C0A200-89CA-4B53-BCF0-5A14CB0E30E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B41139DF-02BA-477D-B5E4-76439D51ED7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D5DE245A-D2D6-41FB-88A2-0A25D79A5E5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8" name="Shape 10">
          <a:extLst>
            <a:ext uri="{FF2B5EF4-FFF2-40B4-BE49-F238E27FC236}">
              <a16:creationId xmlns:a16="http://schemas.microsoft.com/office/drawing/2014/main" id="{54FF55F5-02EB-4493-A317-DF3B2AB2F1D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9" name="Shape 9">
          <a:extLst>
            <a:ext uri="{FF2B5EF4-FFF2-40B4-BE49-F238E27FC236}">
              <a16:creationId xmlns:a16="http://schemas.microsoft.com/office/drawing/2014/main" id="{D8D38AD6-BE82-42AB-8D8D-8BF3119E549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0" name="Shape 9">
          <a:extLst>
            <a:ext uri="{FF2B5EF4-FFF2-40B4-BE49-F238E27FC236}">
              <a16:creationId xmlns:a16="http://schemas.microsoft.com/office/drawing/2014/main" id="{AA6AE6B8-6CCB-4571-90E8-5DEDC30E00D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420F6D7F-151C-459B-B47D-19CA7363087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5C902D8C-487E-4113-B201-8D0EDC18AFE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5C19756C-8B1A-4E3D-A416-D26C95A149E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4" name="Shape 10">
          <a:extLst>
            <a:ext uri="{FF2B5EF4-FFF2-40B4-BE49-F238E27FC236}">
              <a16:creationId xmlns:a16="http://schemas.microsoft.com/office/drawing/2014/main" id="{1B501278-8FDC-41FF-A69F-9F6B2CA00E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5" name="Shape 9">
          <a:extLst>
            <a:ext uri="{FF2B5EF4-FFF2-40B4-BE49-F238E27FC236}">
              <a16:creationId xmlns:a16="http://schemas.microsoft.com/office/drawing/2014/main" id="{1C8A25F1-0B48-4139-87EF-5F6B2B9FBD9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6" name="Shape 9">
          <a:extLst>
            <a:ext uri="{FF2B5EF4-FFF2-40B4-BE49-F238E27FC236}">
              <a16:creationId xmlns:a16="http://schemas.microsoft.com/office/drawing/2014/main" id="{52DF4692-242A-4FFF-BF17-CBD3BE16753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7" name="Shape 5">
          <a:extLst>
            <a:ext uri="{FF2B5EF4-FFF2-40B4-BE49-F238E27FC236}">
              <a16:creationId xmlns:a16="http://schemas.microsoft.com/office/drawing/2014/main" id="{B6E58ED1-C68C-45AE-AEC9-60E2BCEE74B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8" name="Shape 5">
          <a:extLst>
            <a:ext uri="{FF2B5EF4-FFF2-40B4-BE49-F238E27FC236}">
              <a16:creationId xmlns:a16="http://schemas.microsoft.com/office/drawing/2014/main" id="{7CFEE943-05D9-450E-B0B6-C8F8389CD81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E0BE1B0C-F3FD-4D6E-865D-26B987EC060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0" name="Shape 10">
          <a:extLst>
            <a:ext uri="{FF2B5EF4-FFF2-40B4-BE49-F238E27FC236}">
              <a16:creationId xmlns:a16="http://schemas.microsoft.com/office/drawing/2014/main" id="{AC98F416-6119-408B-968A-20B70787392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1" name="Shape 9">
          <a:extLst>
            <a:ext uri="{FF2B5EF4-FFF2-40B4-BE49-F238E27FC236}">
              <a16:creationId xmlns:a16="http://schemas.microsoft.com/office/drawing/2014/main" id="{B695E5FC-42AA-4505-8915-1A59736AA61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2" name="Shape 9">
          <a:extLst>
            <a:ext uri="{FF2B5EF4-FFF2-40B4-BE49-F238E27FC236}">
              <a16:creationId xmlns:a16="http://schemas.microsoft.com/office/drawing/2014/main" id="{E61FF203-1460-4905-8317-6041A08DBB4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C7DB43CC-3594-41C7-87C2-707E927015B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898B627D-0D50-42D1-B045-D4C39929748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5" name="Shape 5">
          <a:extLst>
            <a:ext uri="{FF2B5EF4-FFF2-40B4-BE49-F238E27FC236}">
              <a16:creationId xmlns:a16="http://schemas.microsoft.com/office/drawing/2014/main" id="{1861A492-DBEE-4D42-AB6D-743731D958E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6" name="Shape 10">
          <a:extLst>
            <a:ext uri="{FF2B5EF4-FFF2-40B4-BE49-F238E27FC236}">
              <a16:creationId xmlns:a16="http://schemas.microsoft.com/office/drawing/2014/main" id="{AD580181-E5AA-4C89-B977-DB23F5183DE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7" name="Shape 9">
          <a:extLst>
            <a:ext uri="{FF2B5EF4-FFF2-40B4-BE49-F238E27FC236}">
              <a16:creationId xmlns:a16="http://schemas.microsoft.com/office/drawing/2014/main" id="{A832D3A5-27F5-4A16-89AE-1ECEFDB2F4C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8" name="Shape 9">
          <a:extLst>
            <a:ext uri="{FF2B5EF4-FFF2-40B4-BE49-F238E27FC236}">
              <a16:creationId xmlns:a16="http://schemas.microsoft.com/office/drawing/2014/main" id="{638A324E-110E-4489-9112-825A8723B24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F58A13BE-ABE2-4BD1-9ADE-ABA1D0E8F43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C02F5173-9F48-4292-904B-ED22D4082A1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2374F160-E31B-4879-B2D3-1ECD43A297C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2" name="Shape 10">
          <a:extLst>
            <a:ext uri="{FF2B5EF4-FFF2-40B4-BE49-F238E27FC236}">
              <a16:creationId xmlns:a16="http://schemas.microsoft.com/office/drawing/2014/main" id="{6B711388-276C-48EC-9DC8-EF75D714B76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3" name="Shape 9">
          <a:extLst>
            <a:ext uri="{FF2B5EF4-FFF2-40B4-BE49-F238E27FC236}">
              <a16:creationId xmlns:a16="http://schemas.microsoft.com/office/drawing/2014/main" id="{0DCE1498-BED8-4243-B445-B9CD08E453C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4" name="Shape 9">
          <a:extLst>
            <a:ext uri="{FF2B5EF4-FFF2-40B4-BE49-F238E27FC236}">
              <a16:creationId xmlns:a16="http://schemas.microsoft.com/office/drawing/2014/main" id="{A839DADC-94F9-43E1-8899-668C452AF8C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0CB46316-6194-42F7-8D26-0D8333399C5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3B7C715F-C1EE-4A6C-8641-F83ECADB101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F8E1CF28-B764-4C54-9963-89364CA420E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8" name="Shape 10">
          <a:extLst>
            <a:ext uri="{FF2B5EF4-FFF2-40B4-BE49-F238E27FC236}">
              <a16:creationId xmlns:a16="http://schemas.microsoft.com/office/drawing/2014/main" id="{3EC4E930-E926-4FFA-ACBE-CA04B0F546D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9" name="Shape 9">
          <a:extLst>
            <a:ext uri="{FF2B5EF4-FFF2-40B4-BE49-F238E27FC236}">
              <a16:creationId xmlns:a16="http://schemas.microsoft.com/office/drawing/2014/main" id="{50CCD9DC-614D-40E2-97C7-5DE02EF63C6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0" name="Shape 9">
          <a:extLst>
            <a:ext uri="{FF2B5EF4-FFF2-40B4-BE49-F238E27FC236}">
              <a16:creationId xmlns:a16="http://schemas.microsoft.com/office/drawing/2014/main" id="{E10AC3C3-6F37-4C5C-A2A1-642EA89C041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E0079FD9-7F7A-41B1-A69D-6B073743067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10F014C1-6256-45AC-98F2-140820B8D1B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E1A22E62-815A-45A7-A025-5073D7B08F0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4" name="Shape 10">
          <a:extLst>
            <a:ext uri="{FF2B5EF4-FFF2-40B4-BE49-F238E27FC236}">
              <a16:creationId xmlns:a16="http://schemas.microsoft.com/office/drawing/2014/main" id="{A8218FBF-4443-4E9E-847E-D4F3B84F695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5" name="Shape 9">
          <a:extLst>
            <a:ext uri="{FF2B5EF4-FFF2-40B4-BE49-F238E27FC236}">
              <a16:creationId xmlns:a16="http://schemas.microsoft.com/office/drawing/2014/main" id="{03DEAA86-FECC-4382-83D7-60BC3E50CF3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6" name="Shape 9">
          <a:extLst>
            <a:ext uri="{FF2B5EF4-FFF2-40B4-BE49-F238E27FC236}">
              <a16:creationId xmlns:a16="http://schemas.microsoft.com/office/drawing/2014/main" id="{3FC50CA0-6DCB-4337-9BE9-2A226F927BC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7" name="Shape 5">
          <a:extLst>
            <a:ext uri="{FF2B5EF4-FFF2-40B4-BE49-F238E27FC236}">
              <a16:creationId xmlns:a16="http://schemas.microsoft.com/office/drawing/2014/main" id="{C0A18D11-0211-4324-AF75-092B3C47951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8" name="Shape 5">
          <a:extLst>
            <a:ext uri="{FF2B5EF4-FFF2-40B4-BE49-F238E27FC236}">
              <a16:creationId xmlns:a16="http://schemas.microsoft.com/office/drawing/2014/main" id="{641FF758-5B25-4B7B-9645-93D48DC117E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BDEF5F0F-B32B-4568-BCBE-B719712E507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0" name="Shape 10">
          <a:extLst>
            <a:ext uri="{FF2B5EF4-FFF2-40B4-BE49-F238E27FC236}">
              <a16:creationId xmlns:a16="http://schemas.microsoft.com/office/drawing/2014/main" id="{E48C9AC8-2B34-4F0F-93DC-28318C5403D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1" name="Shape 9">
          <a:extLst>
            <a:ext uri="{FF2B5EF4-FFF2-40B4-BE49-F238E27FC236}">
              <a16:creationId xmlns:a16="http://schemas.microsoft.com/office/drawing/2014/main" id="{4FFF3405-4754-4637-89EF-5D7F5694360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2" name="Shape 9">
          <a:extLst>
            <a:ext uri="{FF2B5EF4-FFF2-40B4-BE49-F238E27FC236}">
              <a16:creationId xmlns:a16="http://schemas.microsoft.com/office/drawing/2014/main" id="{93FF76B2-CADC-4220-9AE5-6690FC094E4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B1C9D6A2-E213-454E-8E98-CA43D2BBED8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73B82EDE-337E-449A-B0EF-125EA9C56B0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99F88212-850E-4C98-956E-A852D208ACE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6" name="Shape 10">
          <a:extLst>
            <a:ext uri="{FF2B5EF4-FFF2-40B4-BE49-F238E27FC236}">
              <a16:creationId xmlns:a16="http://schemas.microsoft.com/office/drawing/2014/main" id="{9DEE7768-E2A2-417B-9621-CE7110400EC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7" name="Shape 9">
          <a:extLst>
            <a:ext uri="{FF2B5EF4-FFF2-40B4-BE49-F238E27FC236}">
              <a16:creationId xmlns:a16="http://schemas.microsoft.com/office/drawing/2014/main" id="{DBD1AD6F-4014-4680-AF8D-06E8898C24E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8" name="Shape 9">
          <a:extLst>
            <a:ext uri="{FF2B5EF4-FFF2-40B4-BE49-F238E27FC236}">
              <a16:creationId xmlns:a16="http://schemas.microsoft.com/office/drawing/2014/main" id="{849B0F7D-BF31-4530-973C-B9F0AAA6AE1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18D34522-1593-463F-9CE2-5E0A1E63E8F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0" name="Shape 5">
          <a:extLst>
            <a:ext uri="{FF2B5EF4-FFF2-40B4-BE49-F238E27FC236}">
              <a16:creationId xmlns:a16="http://schemas.microsoft.com/office/drawing/2014/main" id="{185D37A3-FF76-45FB-B11B-127523D7568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8F9F6971-7546-4E1E-AA05-193512A32C7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2" name="Shape 10">
          <a:extLst>
            <a:ext uri="{FF2B5EF4-FFF2-40B4-BE49-F238E27FC236}">
              <a16:creationId xmlns:a16="http://schemas.microsoft.com/office/drawing/2014/main" id="{9AB2D9A8-B9EA-426F-8A98-09EAFB77831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3" name="Shape 9">
          <a:extLst>
            <a:ext uri="{FF2B5EF4-FFF2-40B4-BE49-F238E27FC236}">
              <a16:creationId xmlns:a16="http://schemas.microsoft.com/office/drawing/2014/main" id="{0AFBFA1D-36B4-45AD-A312-6AE0B33A8A1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4" name="Shape 9">
          <a:extLst>
            <a:ext uri="{FF2B5EF4-FFF2-40B4-BE49-F238E27FC236}">
              <a16:creationId xmlns:a16="http://schemas.microsoft.com/office/drawing/2014/main" id="{771754EA-DFB2-4345-8850-464A6F5538F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5" name="Shape 5">
          <a:extLst>
            <a:ext uri="{FF2B5EF4-FFF2-40B4-BE49-F238E27FC236}">
              <a16:creationId xmlns:a16="http://schemas.microsoft.com/office/drawing/2014/main" id="{03307D7D-0279-4D15-A6C2-62A285C16F7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6" name="Shape 5">
          <a:extLst>
            <a:ext uri="{FF2B5EF4-FFF2-40B4-BE49-F238E27FC236}">
              <a16:creationId xmlns:a16="http://schemas.microsoft.com/office/drawing/2014/main" id="{988203C2-07CA-4CF7-BC5B-4BE0AF69C33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7" name="Shape 5">
          <a:extLst>
            <a:ext uri="{FF2B5EF4-FFF2-40B4-BE49-F238E27FC236}">
              <a16:creationId xmlns:a16="http://schemas.microsoft.com/office/drawing/2014/main" id="{27F606DE-806A-4F10-8567-A0B3CAE35BC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8" name="Shape 10">
          <a:extLst>
            <a:ext uri="{FF2B5EF4-FFF2-40B4-BE49-F238E27FC236}">
              <a16:creationId xmlns:a16="http://schemas.microsoft.com/office/drawing/2014/main" id="{FD22E0E1-F31F-43D3-B064-D70A841012C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9" name="Shape 9">
          <a:extLst>
            <a:ext uri="{FF2B5EF4-FFF2-40B4-BE49-F238E27FC236}">
              <a16:creationId xmlns:a16="http://schemas.microsoft.com/office/drawing/2014/main" id="{3D65F748-481F-4D22-A9C4-72FF200C7E4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0" name="Shape 9">
          <a:extLst>
            <a:ext uri="{FF2B5EF4-FFF2-40B4-BE49-F238E27FC236}">
              <a16:creationId xmlns:a16="http://schemas.microsoft.com/office/drawing/2014/main" id="{2D5AAAB1-380C-4896-BC3B-E33A13C9BF6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9E5C4663-35B2-46F8-9C0B-114CDA3504D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A84EEA70-778D-42C7-96DF-504C9079B8D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B2D75799-8C78-4429-9364-7E830AF1675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4" name="Shape 10">
          <a:extLst>
            <a:ext uri="{FF2B5EF4-FFF2-40B4-BE49-F238E27FC236}">
              <a16:creationId xmlns:a16="http://schemas.microsoft.com/office/drawing/2014/main" id="{09375566-EB4D-4933-98DB-115CC7EB5D9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5" name="Shape 9">
          <a:extLst>
            <a:ext uri="{FF2B5EF4-FFF2-40B4-BE49-F238E27FC236}">
              <a16:creationId xmlns:a16="http://schemas.microsoft.com/office/drawing/2014/main" id="{24D153B8-E421-499D-B836-6705B7027D3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6" name="Shape 9">
          <a:extLst>
            <a:ext uri="{FF2B5EF4-FFF2-40B4-BE49-F238E27FC236}">
              <a16:creationId xmlns:a16="http://schemas.microsoft.com/office/drawing/2014/main" id="{12B24528-D7BC-4ECE-9F5E-9C9EA70BAE7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EF09ED86-8B72-4D00-9258-294C74C81CA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56AC4DED-819C-44A6-89B3-207A252FB7A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9" name="Shape 5">
          <a:extLst>
            <a:ext uri="{FF2B5EF4-FFF2-40B4-BE49-F238E27FC236}">
              <a16:creationId xmlns:a16="http://schemas.microsoft.com/office/drawing/2014/main" id="{BAC64908-6A49-4408-B24C-B3B4B886418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0" name="Shape 10">
          <a:extLst>
            <a:ext uri="{FF2B5EF4-FFF2-40B4-BE49-F238E27FC236}">
              <a16:creationId xmlns:a16="http://schemas.microsoft.com/office/drawing/2014/main" id="{DED43AB1-E9C6-4D4C-B519-19AA29F7887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1" name="Shape 9">
          <a:extLst>
            <a:ext uri="{FF2B5EF4-FFF2-40B4-BE49-F238E27FC236}">
              <a16:creationId xmlns:a16="http://schemas.microsoft.com/office/drawing/2014/main" id="{995E7974-0DA7-42FD-A1C4-ABFFE655171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2" name="Shape 9">
          <a:extLst>
            <a:ext uri="{FF2B5EF4-FFF2-40B4-BE49-F238E27FC236}">
              <a16:creationId xmlns:a16="http://schemas.microsoft.com/office/drawing/2014/main" id="{F879B2C3-2E9D-4D1A-AEB5-C237BEBD903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3D3D9DE5-B4C6-4ED9-B06C-CBA7478C37C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1B1FCB57-1518-4FF9-BF1F-0E226234C04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94D26424-6DA7-407C-85DE-E2105FB4ABF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6" name="Shape 10">
          <a:extLst>
            <a:ext uri="{FF2B5EF4-FFF2-40B4-BE49-F238E27FC236}">
              <a16:creationId xmlns:a16="http://schemas.microsoft.com/office/drawing/2014/main" id="{D001ACD6-C6A4-4BEA-861B-144391EAC7E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7" name="Shape 9">
          <a:extLst>
            <a:ext uri="{FF2B5EF4-FFF2-40B4-BE49-F238E27FC236}">
              <a16:creationId xmlns:a16="http://schemas.microsoft.com/office/drawing/2014/main" id="{E23C0556-46FD-41FA-9246-D88CB8012A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8" name="Shape 9">
          <a:extLst>
            <a:ext uri="{FF2B5EF4-FFF2-40B4-BE49-F238E27FC236}">
              <a16:creationId xmlns:a16="http://schemas.microsoft.com/office/drawing/2014/main" id="{6CB09D4B-2F3C-4BBF-85DF-4B6E9933D9F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72CADB49-A8E1-4028-AD71-AD8379FDF99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7DC7F08F-9F9D-4D3B-8C4B-CE61D5EF0F0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B9C3757F-0A4A-47FD-8250-BFA0C376028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2" name="Shape 10">
          <a:extLst>
            <a:ext uri="{FF2B5EF4-FFF2-40B4-BE49-F238E27FC236}">
              <a16:creationId xmlns:a16="http://schemas.microsoft.com/office/drawing/2014/main" id="{9006C1FD-49D8-4DAB-9203-8BDC0E7B919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3" name="Shape 9">
          <a:extLst>
            <a:ext uri="{FF2B5EF4-FFF2-40B4-BE49-F238E27FC236}">
              <a16:creationId xmlns:a16="http://schemas.microsoft.com/office/drawing/2014/main" id="{70465370-83DF-4FA8-A72C-9BFCFD76642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4" name="Shape 9">
          <a:extLst>
            <a:ext uri="{FF2B5EF4-FFF2-40B4-BE49-F238E27FC236}">
              <a16:creationId xmlns:a16="http://schemas.microsoft.com/office/drawing/2014/main" id="{54FA8910-8D1B-4125-9D03-3543179C208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5" name="Shape 5">
          <a:extLst>
            <a:ext uri="{FF2B5EF4-FFF2-40B4-BE49-F238E27FC236}">
              <a16:creationId xmlns:a16="http://schemas.microsoft.com/office/drawing/2014/main" id="{547DFBD2-569D-46F3-8538-8583A304B28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6" name="Shape 5">
          <a:extLst>
            <a:ext uri="{FF2B5EF4-FFF2-40B4-BE49-F238E27FC236}">
              <a16:creationId xmlns:a16="http://schemas.microsoft.com/office/drawing/2014/main" id="{FD1A31D7-027B-4837-AE0F-E564CFDA031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156223DC-81B0-46C6-9372-1A1872525D8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8" name="Shape 10">
          <a:extLst>
            <a:ext uri="{FF2B5EF4-FFF2-40B4-BE49-F238E27FC236}">
              <a16:creationId xmlns:a16="http://schemas.microsoft.com/office/drawing/2014/main" id="{031D96DD-0DB8-462C-812D-FBD0A95BDAE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9" name="Shape 9">
          <a:extLst>
            <a:ext uri="{FF2B5EF4-FFF2-40B4-BE49-F238E27FC236}">
              <a16:creationId xmlns:a16="http://schemas.microsoft.com/office/drawing/2014/main" id="{6E8C0E16-87B9-4651-97C0-0094E8712E6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0" name="Shape 9">
          <a:extLst>
            <a:ext uri="{FF2B5EF4-FFF2-40B4-BE49-F238E27FC236}">
              <a16:creationId xmlns:a16="http://schemas.microsoft.com/office/drawing/2014/main" id="{D1DC9ABE-FB3F-47B8-B908-BDFCE0F7D77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EEDC877C-3A69-47CC-9568-5327FA6FD9B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2" name="Shape 5">
          <a:extLst>
            <a:ext uri="{FF2B5EF4-FFF2-40B4-BE49-F238E27FC236}">
              <a16:creationId xmlns:a16="http://schemas.microsoft.com/office/drawing/2014/main" id="{7913FCE4-A130-4506-B7A3-918B7557139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3" name="Shape 5">
          <a:extLst>
            <a:ext uri="{FF2B5EF4-FFF2-40B4-BE49-F238E27FC236}">
              <a16:creationId xmlns:a16="http://schemas.microsoft.com/office/drawing/2014/main" id="{B4617683-FEAA-4063-BD85-B626AE7E7A9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4" name="Shape 10">
          <a:extLst>
            <a:ext uri="{FF2B5EF4-FFF2-40B4-BE49-F238E27FC236}">
              <a16:creationId xmlns:a16="http://schemas.microsoft.com/office/drawing/2014/main" id="{170153D9-2D05-4098-8FDA-D363C4B92C3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5" name="Shape 9">
          <a:extLst>
            <a:ext uri="{FF2B5EF4-FFF2-40B4-BE49-F238E27FC236}">
              <a16:creationId xmlns:a16="http://schemas.microsoft.com/office/drawing/2014/main" id="{1B6EAFDE-5B82-429A-B01C-4884FFB5BEB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6" name="Shape 9">
          <a:extLst>
            <a:ext uri="{FF2B5EF4-FFF2-40B4-BE49-F238E27FC236}">
              <a16:creationId xmlns:a16="http://schemas.microsoft.com/office/drawing/2014/main" id="{7F63914D-2DCB-4435-8175-50C4AF609D4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CA25017A-524C-4B06-8C07-8D2621862F6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08AE0CD3-2D58-439F-8531-108AFE1DA49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9" name="Shape 5">
          <a:extLst>
            <a:ext uri="{FF2B5EF4-FFF2-40B4-BE49-F238E27FC236}">
              <a16:creationId xmlns:a16="http://schemas.microsoft.com/office/drawing/2014/main" id="{05E3CACF-7946-423B-98BA-6DA3E1F63FA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0" name="Shape 10">
          <a:extLst>
            <a:ext uri="{FF2B5EF4-FFF2-40B4-BE49-F238E27FC236}">
              <a16:creationId xmlns:a16="http://schemas.microsoft.com/office/drawing/2014/main" id="{CFF5E4A8-3624-4E29-BBC9-C37230E8941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1" name="Shape 9">
          <a:extLst>
            <a:ext uri="{FF2B5EF4-FFF2-40B4-BE49-F238E27FC236}">
              <a16:creationId xmlns:a16="http://schemas.microsoft.com/office/drawing/2014/main" id="{D4F504DD-1AC5-4631-AE9C-D88D80F6558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2" name="Shape 9">
          <a:extLst>
            <a:ext uri="{FF2B5EF4-FFF2-40B4-BE49-F238E27FC236}">
              <a16:creationId xmlns:a16="http://schemas.microsoft.com/office/drawing/2014/main" id="{867DD002-CF37-40ED-8E26-124B0685714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82B9C290-1661-41E4-8C90-9D350959F12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CE7107F8-9BC1-4924-ACC4-5D96946DD45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73AEC40D-4FA8-4A19-A7E6-15BBFEF5174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6" name="Shape 10">
          <a:extLst>
            <a:ext uri="{FF2B5EF4-FFF2-40B4-BE49-F238E27FC236}">
              <a16:creationId xmlns:a16="http://schemas.microsoft.com/office/drawing/2014/main" id="{B80D9FC4-7BD9-4A0B-9642-F32802891A9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7" name="Shape 9">
          <a:extLst>
            <a:ext uri="{FF2B5EF4-FFF2-40B4-BE49-F238E27FC236}">
              <a16:creationId xmlns:a16="http://schemas.microsoft.com/office/drawing/2014/main" id="{06D207A0-3A44-4AE8-8FA8-BB953FC215A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8" name="Shape 9">
          <a:extLst>
            <a:ext uri="{FF2B5EF4-FFF2-40B4-BE49-F238E27FC236}">
              <a16:creationId xmlns:a16="http://schemas.microsoft.com/office/drawing/2014/main" id="{E8096C78-CBBC-49A6-9CA9-878F5DFB22E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9" name="Shape 5">
          <a:extLst>
            <a:ext uri="{FF2B5EF4-FFF2-40B4-BE49-F238E27FC236}">
              <a16:creationId xmlns:a16="http://schemas.microsoft.com/office/drawing/2014/main" id="{5F06EFCD-E03D-4A1E-8B6B-F803603A813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0" name="Shape 5">
          <a:extLst>
            <a:ext uri="{FF2B5EF4-FFF2-40B4-BE49-F238E27FC236}">
              <a16:creationId xmlns:a16="http://schemas.microsoft.com/office/drawing/2014/main" id="{D49BD2AB-D4E0-4B93-A4E6-D38A3B0075E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1" name="Shape 5">
          <a:extLst>
            <a:ext uri="{FF2B5EF4-FFF2-40B4-BE49-F238E27FC236}">
              <a16:creationId xmlns:a16="http://schemas.microsoft.com/office/drawing/2014/main" id="{BBFCB298-1287-4383-8513-7D1E329EE7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2" name="Shape 10">
          <a:extLst>
            <a:ext uri="{FF2B5EF4-FFF2-40B4-BE49-F238E27FC236}">
              <a16:creationId xmlns:a16="http://schemas.microsoft.com/office/drawing/2014/main" id="{BDE6C285-B1F6-4228-96BC-1FD0BA6CFAB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3" name="Shape 9">
          <a:extLst>
            <a:ext uri="{FF2B5EF4-FFF2-40B4-BE49-F238E27FC236}">
              <a16:creationId xmlns:a16="http://schemas.microsoft.com/office/drawing/2014/main" id="{F2C27C3C-6601-4B86-8553-9DAC1CD15E6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4" name="Shape 9">
          <a:extLst>
            <a:ext uri="{FF2B5EF4-FFF2-40B4-BE49-F238E27FC236}">
              <a16:creationId xmlns:a16="http://schemas.microsoft.com/office/drawing/2014/main" id="{74FFD142-D19B-4F35-AF65-7E5C659D410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87EDA3E5-D87A-44A3-8B0D-886A9B5BA76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6" name="Shape 5">
          <a:extLst>
            <a:ext uri="{FF2B5EF4-FFF2-40B4-BE49-F238E27FC236}">
              <a16:creationId xmlns:a16="http://schemas.microsoft.com/office/drawing/2014/main" id="{958A1897-9942-4AFD-979B-3EC0D1735C0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7" name="Shape 5">
          <a:extLst>
            <a:ext uri="{FF2B5EF4-FFF2-40B4-BE49-F238E27FC236}">
              <a16:creationId xmlns:a16="http://schemas.microsoft.com/office/drawing/2014/main" id="{2188F34B-95FE-4BD9-A864-8A1A4CE62D7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8" name="Shape 10">
          <a:extLst>
            <a:ext uri="{FF2B5EF4-FFF2-40B4-BE49-F238E27FC236}">
              <a16:creationId xmlns:a16="http://schemas.microsoft.com/office/drawing/2014/main" id="{65188EEA-0F86-4C55-B8C2-672C597179E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9" name="Shape 9">
          <a:extLst>
            <a:ext uri="{FF2B5EF4-FFF2-40B4-BE49-F238E27FC236}">
              <a16:creationId xmlns:a16="http://schemas.microsoft.com/office/drawing/2014/main" id="{65D53BAB-C202-421D-8C3A-5C1D69202C7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0" name="Shape 9">
          <a:extLst>
            <a:ext uri="{FF2B5EF4-FFF2-40B4-BE49-F238E27FC236}">
              <a16:creationId xmlns:a16="http://schemas.microsoft.com/office/drawing/2014/main" id="{E1843E61-7C54-47CF-A047-B101D2C4EA7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0A073FB7-5ADE-47F4-8BAB-CC98FF3970A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92F3F2E2-FBBF-48A1-8356-081A7F450BC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68339E1F-F662-436B-9CA3-3E97EDC726E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4" name="Shape 10">
          <a:extLst>
            <a:ext uri="{FF2B5EF4-FFF2-40B4-BE49-F238E27FC236}">
              <a16:creationId xmlns:a16="http://schemas.microsoft.com/office/drawing/2014/main" id="{D9ECAEC2-1004-4F58-B520-C4ACFC4F93A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5" name="Shape 9">
          <a:extLst>
            <a:ext uri="{FF2B5EF4-FFF2-40B4-BE49-F238E27FC236}">
              <a16:creationId xmlns:a16="http://schemas.microsoft.com/office/drawing/2014/main" id="{A4DD5199-3355-4DE3-97C4-692E16A9E47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6" name="Shape 9">
          <a:extLst>
            <a:ext uri="{FF2B5EF4-FFF2-40B4-BE49-F238E27FC236}">
              <a16:creationId xmlns:a16="http://schemas.microsoft.com/office/drawing/2014/main" id="{AFD8173B-0332-45E2-B23F-1CD4F4A529E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A566B63E-7C1A-4155-BCB4-4F82408995E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0D4D7D24-361F-4B57-80FC-C2E0B1C835D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219B7919-B038-49E8-BD56-29D3FA7ACFA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0" name="Shape 10">
          <a:extLst>
            <a:ext uri="{FF2B5EF4-FFF2-40B4-BE49-F238E27FC236}">
              <a16:creationId xmlns:a16="http://schemas.microsoft.com/office/drawing/2014/main" id="{26AE3269-E0B0-426D-AF23-7657AC19936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1" name="Shape 9">
          <a:extLst>
            <a:ext uri="{FF2B5EF4-FFF2-40B4-BE49-F238E27FC236}">
              <a16:creationId xmlns:a16="http://schemas.microsoft.com/office/drawing/2014/main" id="{4FD5E30B-0898-4C2C-804E-261633DAA26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2" name="Shape 9">
          <a:extLst>
            <a:ext uri="{FF2B5EF4-FFF2-40B4-BE49-F238E27FC236}">
              <a16:creationId xmlns:a16="http://schemas.microsoft.com/office/drawing/2014/main" id="{44452C09-A940-4DE7-AD40-8A84D0B5ADB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3" name="Shape 5">
          <a:extLst>
            <a:ext uri="{FF2B5EF4-FFF2-40B4-BE49-F238E27FC236}">
              <a16:creationId xmlns:a16="http://schemas.microsoft.com/office/drawing/2014/main" id="{5A5AB3A5-CBFB-4AD5-8116-F7B0F02000B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9F2CD4DF-96E5-4CFC-87A3-638BA99BDF7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E7AD955C-535E-43C2-A770-36C442EEAE4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6" name="Shape 10">
          <a:extLst>
            <a:ext uri="{FF2B5EF4-FFF2-40B4-BE49-F238E27FC236}">
              <a16:creationId xmlns:a16="http://schemas.microsoft.com/office/drawing/2014/main" id="{70533CC7-84A0-492B-997F-701CD2659AD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7" name="Shape 9">
          <a:extLst>
            <a:ext uri="{FF2B5EF4-FFF2-40B4-BE49-F238E27FC236}">
              <a16:creationId xmlns:a16="http://schemas.microsoft.com/office/drawing/2014/main" id="{832B32F0-3980-479A-A4DE-5BD5B6E32F3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8" name="Shape 9">
          <a:extLst>
            <a:ext uri="{FF2B5EF4-FFF2-40B4-BE49-F238E27FC236}">
              <a16:creationId xmlns:a16="http://schemas.microsoft.com/office/drawing/2014/main" id="{64C55FE0-F9BD-48C1-ACFF-A977D9900EF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9" name="Shape 5">
          <a:extLst>
            <a:ext uri="{FF2B5EF4-FFF2-40B4-BE49-F238E27FC236}">
              <a16:creationId xmlns:a16="http://schemas.microsoft.com/office/drawing/2014/main" id="{97ED4E84-18BF-4FCB-8EF6-12B8A9EA93B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0" name="Shape 5">
          <a:extLst>
            <a:ext uri="{FF2B5EF4-FFF2-40B4-BE49-F238E27FC236}">
              <a16:creationId xmlns:a16="http://schemas.microsoft.com/office/drawing/2014/main" id="{A07489F1-C377-448D-BBF5-4E14440CCF8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7FE82D05-A41D-454F-A29A-C592DBD6210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2" name="Shape 10">
          <a:extLst>
            <a:ext uri="{FF2B5EF4-FFF2-40B4-BE49-F238E27FC236}">
              <a16:creationId xmlns:a16="http://schemas.microsoft.com/office/drawing/2014/main" id="{54252599-701E-4151-89EE-61D32995365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3" name="Shape 9">
          <a:extLst>
            <a:ext uri="{FF2B5EF4-FFF2-40B4-BE49-F238E27FC236}">
              <a16:creationId xmlns:a16="http://schemas.microsoft.com/office/drawing/2014/main" id="{E60E090C-B56C-4365-8558-1F26915817C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4" name="Shape 9">
          <a:extLst>
            <a:ext uri="{FF2B5EF4-FFF2-40B4-BE49-F238E27FC236}">
              <a16:creationId xmlns:a16="http://schemas.microsoft.com/office/drawing/2014/main" id="{C96E6856-11FF-4F12-B525-ED98BED05FE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2914F823-022B-4EAF-A6E7-D89F841FFA0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6" name="Shape 5">
          <a:extLst>
            <a:ext uri="{FF2B5EF4-FFF2-40B4-BE49-F238E27FC236}">
              <a16:creationId xmlns:a16="http://schemas.microsoft.com/office/drawing/2014/main" id="{BD6406D3-2C50-4E04-B0FD-D34A08B35F3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C9398506-231B-4FB2-9CFB-A2145C290E9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8" name="Shape 10">
          <a:extLst>
            <a:ext uri="{FF2B5EF4-FFF2-40B4-BE49-F238E27FC236}">
              <a16:creationId xmlns:a16="http://schemas.microsoft.com/office/drawing/2014/main" id="{2E6A408C-FF10-498C-8ECA-AE288E0C515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9" name="Shape 9">
          <a:extLst>
            <a:ext uri="{FF2B5EF4-FFF2-40B4-BE49-F238E27FC236}">
              <a16:creationId xmlns:a16="http://schemas.microsoft.com/office/drawing/2014/main" id="{D5D778A0-6FBB-407A-9C35-888A668F0D5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0" name="Shape 9">
          <a:extLst>
            <a:ext uri="{FF2B5EF4-FFF2-40B4-BE49-F238E27FC236}">
              <a16:creationId xmlns:a16="http://schemas.microsoft.com/office/drawing/2014/main" id="{9D062327-F267-4D58-88E4-99037D3FF6E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38B1D0EB-BC17-4418-87AB-80611D58D0C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8D495959-406E-4E05-B44D-7C428AB9A28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3E14F56A-94FC-4926-B28E-5A2DC5FDA53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4" name="Shape 10">
          <a:extLst>
            <a:ext uri="{FF2B5EF4-FFF2-40B4-BE49-F238E27FC236}">
              <a16:creationId xmlns:a16="http://schemas.microsoft.com/office/drawing/2014/main" id="{69A85E10-62BD-4A57-B144-ECD63144198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5" name="Shape 9">
          <a:extLst>
            <a:ext uri="{FF2B5EF4-FFF2-40B4-BE49-F238E27FC236}">
              <a16:creationId xmlns:a16="http://schemas.microsoft.com/office/drawing/2014/main" id="{68FFD33D-4747-4D68-A476-9D49ABAB941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6" name="Shape 9">
          <a:extLst>
            <a:ext uri="{FF2B5EF4-FFF2-40B4-BE49-F238E27FC236}">
              <a16:creationId xmlns:a16="http://schemas.microsoft.com/office/drawing/2014/main" id="{BBF9A6D4-9CE0-4209-82D3-31718386D67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6A16FE31-5904-4896-87B3-8706490566D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B455FD90-0848-49C3-AD9A-843334220F0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47FC6BB8-EBC0-4668-9261-70E345D4429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0" name="Shape 10">
          <a:extLst>
            <a:ext uri="{FF2B5EF4-FFF2-40B4-BE49-F238E27FC236}">
              <a16:creationId xmlns:a16="http://schemas.microsoft.com/office/drawing/2014/main" id="{D37C84A2-841A-4A4D-B18D-000E373C85C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1" name="Shape 9">
          <a:extLst>
            <a:ext uri="{FF2B5EF4-FFF2-40B4-BE49-F238E27FC236}">
              <a16:creationId xmlns:a16="http://schemas.microsoft.com/office/drawing/2014/main" id="{659CB267-1928-4D16-810A-CFA79F34ADB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2" name="Shape 9">
          <a:extLst>
            <a:ext uri="{FF2B5EF4-FFF2-40B4-BE49-F238E27FC236}">
              <a16:creationId xmlns:a16="http://schemas.microsoft.com/office/drawing/2014/main" id="{5A3110E5-812C-4CC4-B68A-E93055642D3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3" name="Shape 5">
          <a:extLst>
            <a:ext uri="{FF2B5EF4-FFF2-40B4-BE49-F238E27FC236}">
              <a16:creationId xmlns:a16="http://schemas.microsoft.com/office/drawing/2014/main" id="{0CA7DFCE-5F75-4467-8680-4BFA922F534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E09451EF-10C0-4E32-B6E6-FE4D7C88F87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9AFB4BA3-A91B-4009-BAAE-69EC6284FDF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6" name="Shape 10">
          <a:extLst>
            <a:ext uri="{FF2B5EF4-FFF2-40B4-BE49-F238E27FC236}">
              <a16:creationId xmlns:a16="http://schemas.microsoft.com/office/drawing/2014/main" id="{988C870A-DA7F-4CA4-B0BF-83D3E645B60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7" name="Shape 9">
          <a:extLst>
            <a:ext uri="{FF2B5EF4-FFF2-40B4-BE49-F238E27FC236}">
              <a16:creationId xmlns:a16="http://schemas.microsoft.com/office/drawing/2014/main" id="{32A70CFC-50FE-45D9-85EC-FE72C9D03DC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8" name="Shape 9">
          <a:extLst>
            <a:ext uri="{FF2B5EF4-FFF2-40B4-BE49-F238E27FC236}">
              <a16:creationId xmlns:a16="http://schemas.microsoft.com/office/drawing/2014/main" id="{3D1C2B2A-CF25-48CD-88F1-490BF1009E1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9" name="Shape 5">
          <a:extLst>
            <a:ext uri="{FF2B5EF4-FFF2-40B4-BE49-F238E27FC236}">
              <a16:creationId xmlns:a16="http://schemas.microsoft.com/office/drawing/2014/main" id="{D80A6676-0A2B-4481-B964-F8CE959A10B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0" name="Shape 5">
          <a:extLst>
            <a:ext uri="{FF2B5EF4-FFF2-40B4-BE49-F238E27FC236}">
              <a16:creationId xmlns:a16="http://schemas.microsoft.com/office/drawing/2014/main" id="{59AAE4ED-0BEF-480E-B6FA-A48F7AEADBE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1" name="Shape 5">
          <a:extLst>
            <a:ext uri="{FF2B5EF4-FFF2-40B4-BE49-F238E27FC236}">
              <a16:creationId xmlns:a16="http://schemas.microsoft.com/office/drawing/2014/main" id="{373DF015-EF4F-46A2-91A2-E75CC9C708D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2" name="Shape 10">
          <a:extLst>
            <a:ext uri="{FF2B5EF4-FFF2-40B4-BE49-F238E27FC236}">
              <a16:creationId xmlns:a16="http://schemas.microsoft.com/office/drawing/2014/main" id="{E2842254-D80C-4D04-AE95-6C9CF798AE6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3" name="Shape 9">
          <a:extLst>
            <a:ext uri="{FF2B5EF4-FFF2-40B4-BE49-F238E27FC236}">
              <a16:creationId xmlns:a16="http://schemas.microsoft.com/office/drawing/2014/main" id="{1969AA2B-5B82-413C-834D-A837A5C4F5F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4" name="Shape 9">
          <a:extLst>
            <a:ext uri="{FF2B5EF4-FFF2-40B4-BE49-F238E27FC236}">
              <a16:creationId xmlns:a16="http://schemas.microsoft.com/office/drawing/2014/main" id="{209A52DF-0879-48C0-9448-88B3032DBF0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08952295-B273-4269-8CC0-7593F3D1C9D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6" name="Shape 5">
          <a:extLst>
            <a:ext uri="{FF2B5EF4-FFF2-40B4-BE49-F238E27FC236}">
              <a16:creationId xmlns:a16="http://schemas.microsoft.com/office/drawing/2014/main" id="{9783F8C6-B83F-4262-A760-8DC1002814A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7" name="Shape 5">
          <a:extLst>
            <a:ext uri="{FF2B5EF4-FFF2-40B4-BE49-F238E27FC236}">
              <a16:creationId xmlns:a16="http://schemas.microsoft.com/office/drawing/2014/main" id="{D1540C2E-69A8-41A0-91BD-52507AD1EF1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8" name="Shape 10">
          <a:extLst>
            <a:ext uri="{FF2B5EF4-FFF2-40B4-BE49-F238E27FC236}">
              <a16:creationId xmlns:a16="http://schemas.microsoft.com/office/drawing/2014/main" id="{DA4C0200-AC8B-4336-8B2F-9F09A3E464C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9" name="Shape 9">
          <a:extLst>
            <a:ext uri="{FF2B5EF4-FFF2-40B4-BE49-F238E27FC236}">
              <a16:creationId xmlns:a16="http://schemas.microsoft.com/office/drawing/2014/main" id="{8662EF7B-5A3F-4E13-9064-6CCA47475A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0" name="Shape 9">
          <a:extLst>
            <a:ext uri="{FF2B5EF4-FFF2-40B4-BE49-F238E27FC236}">
              <a16:creationId xmlns:a16="http://schemas.microsoft.com/office/drawing/2014/main" id="{B6D46B79-DDA0-4BCA-8CF5-8CC5416B046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513DDDE5-C8C7-41BC-96F6-8B1F7C8A011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9B027145-1B9C-4000-8EAE-FBB49FEE5B5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3" name="Shape 5">
          <a:extLst>
            <a:ext uri="{FF2B5EF4-FFF2-40B4-BE49-F238E27FC236}">
              <a16:creationId xmlns:a16="http://schemas.microsoft.com/office/drawing/2014/main" id="{4CC1BBF9-44A5-4FCD-9E14-159F1356649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4" name="Shape 10">
          <a:extLst>
            <a:ext uri="{FF2B5EF4-FFF2-40B4-BE49-F238E27FC236}">
              <a16:creationId xmlns:a16="http://schemas.microsoft.com/office/drawing/2014/main" id="{83755907-71F9-4F58-92C7-5DA402FDFDC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5" name="Shape 9">
          <a:extLst>
            <a:ext uri="{FF2B5EF4-FFF2-40B4-BE49-F238E27FC236}">
              <a16:creationId xmlns:a16="http://schemas.microsoft.com/office/drawing/2014/main" id="{A46D046D-C95B-426B-8F29-C4E5F945D73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6" name="Shape 9">
          <a:extLst>
            <a:ext uri="{FF2B5EF4-FFF2-40B4-BE49-F238E27FC236}">
              <a16:creationId xmlns:a16="http://schemas.microsoft.com/office/drawing/2014/main" id="{A3D9B676-013B-4106-91FF-1D891443F75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7" name="Shape 5">
          <a:extLst>
            <a:ext uri="{FF2B5EF4-FFF2-40B4-BE49-F238E27FC236}">
              <a16:creationId xmlns:a16="http://schemas.microsoft.com/office/drawing/2014/main" id="{86DFE170-449A-47FE-83C4-DAF5C0627AC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8" name="Shape 5">
          <a:extLst>
            <a:ext uri="{FF2B5EF4-FFF2-40B4-BE49-F238E27FC236}">
              <a16:creationId xmlns:a16="http://schemas.microsoft.com/office/drawing/2014/main" id="{674CC31A-A39C-4033-92F2-478B40034CD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9" name="Shape 5">
          <a:extLst>
            <a:ext uri="{FF2B5EF4-FFF2-40B4-BE49-F238E27FC236}">
              <a16:creationId xmlns:a16="http://schemas.microsoft.com/office/drawing/2014/main" id="{8CA24A9D-5CE8-4198-9E77-F7D1083759D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0" name="Shape 10">
          <a:extLst>
            <a:ext uri="{FF2B5EF4-FFF2-40B4-BE49-F238E27FC236}">
              <a16:creationId xmlns:a16="http://schemas.microsoft.com/office/drawing/2014/main" id="{48999C1D-2096-41DF-B989-6F828FE5FDF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1" name="Shape 9">
          <a:extLst>
            <a:ext uri="{FF2B5EF4-FFF2-40B4-BE49-F238E27FC236}">
              <a16:creationId xmlns:a16="http://schemas.microsoft.com/office/drawing/2014/main" id="{DFA9FBAF-88E0-4DC5-ABFE-F33E4BFA654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2" name="Shape 9">
          <a:extLst>
            <a:ext uri="{FF2B5EF4-FFF2-40B4-BE49-F238E27FC236}">
              <a16:creationId xmlns:a16="http://schemas.microsoft.com/office/drawing/2014/main" id="{9D4C095F-D418-43BF-9B9F-E8237BE1319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A82283D9-7D8A-4D32-8249-C18E312BDF2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51521DFA-C159-4CFB-993C-4F07A8513B8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5" name="Shape 5">
          <a:extLst>
            <a:ext uri="{FF2B5EF4-FFF2-40B4-BE49-F238E27FC236}">
              <a16:creationId xmlns:a16="http://schemas.microsoft.com/office/drawing/2014/main" id="{11D9ABDE-B704-408C-8DAC-54CD2F9FBBE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6" name="Shape 10">
          <a:extLst>
            <a:ext uri="{FF2B5EF4-FFF2-40B4-BE49-F238E27FC236}">
              <a16:creationId xmlns:a16="http://schemas.microsoft.com/office/drawing/2014/main" id="{45319E21-0592-4252-AB35-1F0BC9FCCC4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7" name="Shape 9">
          <a:extLst>
            <a:ext uri="{FF2B5EF4-FFF2-40B4-BE49-F238E27FC236}">
              <a16:creationId xmlns:a16="http://schemas.microsoft.com/office/drawing/2014/main" id="{A4F915B4-9D80-42E3-9674-D102537BE1A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8" name="Shape 9">
          <a:extLst>
            <a:ext uri="{FF2B5EF4-FFF2-40B4-BE49-F238E27FC236}">
              <a16:creationId xmlns:a16="http://schemas.microsoft.com/office/drawing/2014/main" id="{4F287E9E-25B7-489F-B788-290D7A2FD85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19179F41-6BBD-4FFB-BD19-32E7F8092E1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1B1AD3A6-C57A-4FEB-B2CE-8BDED3ECA05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DECF7114-04C6-45F7-A768-14C258F0D52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2" name="Shape 10">
          <a:extLst>
            <a:ext uri="{FF2B5EF4-FFF2-40B4-BE49-F238E27FC236}">
              <a16:creationId xmlns:a16="http://schemas.microsoft.com/office/drawing/2014/main" id="{A74675CB-9905-4FDE-90CD-51911A04CE2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3" name="Shape 9">
          <a:extLst>
            <a:ext uri="{FF2B5EF4-FFF2-40B4-BE49-F238E27FC236}">
              <a16:creationId xmlns:a16="http://schemas.microsoft.com/office/drawing/2014/main" id="{C5CFA1FE-24CC-4F9E-9472-9693252723B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4" name="Shape 9">
          <a:extLst>
            <a:ext uri="{FF2B5EF4-FFF2-40B4-BE49-F238E27FC236}">
              <a16:creationId xmlns:a16="http://schemas.microsoft.com/office/drawing/2014/main" id="{B88E08E5-D8D2-4D1E-BBDD-65E0F0618D8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5" name="Shape 5">
          <a:extLst>
            <a:ext uri="{FF2B5EF4-FFF2-40B4-BE49-F238E27FC236}">
              <a16:creationId xmlns:a16="http://schemas.microsoft.com/office/drawing/2014/main" id="{A934750F-ACBF-4AF9-A0FC-FF04E691980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6728414B-7ADE-40D2-96AF-94A5E1762F1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16610AF3-4364-45A2-805C-2F32C4BFA33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8" name="Shape 10">
          <a:extLst>
            <a:ext uri="{FF2B5EF4-FFF2-40B4-BE49-F238E27FC236}">
              <a16:creationId xmlns:a16="http://schemas.microsoft.com/office/drawing/2014/main" id="{B0D2F6AC-C303-44AE-9D28-528790C6267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9" name="Shape 9">
          <a:extLst>
            <a:ext uri="{FF2B5EF4-FFF2-40B4-BE49-F238E27FC236}">
              <a16:creationId xmlns:a16="http://schemas.microsoft.com/office/drawing/2014/main" id="{94A3D782-EB10-4800-995E-AC17A64A38E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0" name="Shape 9">
          <a:extLst>
            <a:ext uri="{FF2B5EF4-FFF2-40B4-BE49-F238E27FC236}">
              <a16:creationId xmlns:a16="http://schemas.microsoft.com/office/drawing/2014/main" id="{05C02ACD-AF51-41C0-B6C6-0D9160942C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1" name="Shape 5">
          <a:extLst>
            <a:ext uri="{FF2B5EF4-FFF2-40B4-BE49-F238E27FC236}">
              <a16:creationId xmlns:a16="http://schemas.microsoft.com/office/drawing/2014/main" id="{6A7FA5EB-F4D0-4C12-A8B8-5D1ADF72E69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2" name="Shape 5">
          <a:extLst>
            <a:ext uri="{FF2B5EF4-FFF2-40B4-BE49-F238E27FC236}">
              <a16:creationId xmlns:a16="http://schemas.microsoft.com/office/drawing/2014/main" id="{EC10987C-7ECC-4474-9C06-E520E4BFDF8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6D36BDF6-A066-4716-9AC5-0633479534E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4" name="Shape 10">
          <a:extLst>
            <a:ext uri="{FF2B5EF4-FFF2-40B4-BE49-F238E27FC236}">
              <a16:creationId xmlns:a16="http://schemas.microsoft.com/office/drawing/2014/main" id="{B7F7DD08-40DB-412D-A621-AF7EFD184F6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5" name="Shape 9">
          <a:extLst>
            <a:ext uri="{FF2B5EF4-FFF2-40B4-BE49-F238E27FC236}">
              <a16:creationId xmlns:a16="http://schemas.microsoft.com/office/drawing/2014/main" id="{E2459879-C932-4F1A-B8D4-7095EF06913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6" name="Shape 9">
          <a:extLst>
            <a:ext uri="{FF2B5EF4-FFF2-40B4-BE49-F238E27FC236}">
              <a16:creationId xmlns:a16="http://schemas.microsoft.com/office/drawing/2014/main" id="{E5A18226-9A85-42A2-B6A7-BB97424924E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7" name="Shape 5">
          <a:extLst>
            <a:ext uri="{FF2B5EF4-FFF2-40B4-BE49-F238E27FC236}">
              <a16:creationId xmlns:a16="http://schemas.microsoft.com/office/drawing/2014/main" id="{CF27AF54-593F-4680-BA86-738210754D8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8" name="Shape 5">
          <a:extLst>
            <a:ext uri="{FF2B5EF4-FFF2-40B4-BE49-F238E27FC236}">
              <a16:creationId xmlns:a16="http://schemas.microsoft.com/office/drawing/2014/main" id="{CC4E7A12-5563-4583-B3B6-373D1867690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9" name="Shape 5">
          <a:extLst>
            <a:ext uri="{FF2B5EF4-FFF2-40B4-BE49-F238E27FC236}">
              <a16:creationId xmlns:a16="http://schemas.microsoft.com/office/drawing/2014/main" id="{3B0EB8D7-DBA3-43E8-ABE7-71FB7766057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0" name="Shape 10">
          <a:extLst>
            <a:ext uri="{FF2B5EF4-FFF2-40B4-BE49-F238E27FC236}">
              <a16:creationId xmlns:a16="http://schemas.microsoft.com/office/drawing/2014/main" id="{61E69B65-CB67-40DA-BEE7-6A25559A483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1" name="Shape 9">
          <a:extLst>
            <a:ext uri="{FF2B5EF4-FFF2-40B4-BE49-F238E27FC236}">
              <a16:creationId xmlns:a16="http://schemas.microsoft.com/office/drawing/2014/main" id="{32162DA2-0F8E-4C6F-B043-816FFF0272A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2" name="Shape 9">
          <a:extLst>
            <a:ext uri="{FF2B5EF4-FFF2-40B4-BE49-F238E27FC236}">
              <a16:creationId xmlns:a16="http://schemas.microsoft.com/office/drawing/2014/main" id="{12479C5F-86A3-48C2-9952-C3A80B4A57D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0D1A38B5-9C44-4EBB-98C8-C18F0478BC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4" name="Shape 5">
          <a:extLst>
            <a:ext uri="{FF2B5EF4-FFF2-40B4-BE49-F238E27FC236}">
              <a16:creationId xmlns:a16="http://schemas.microsoft.com/office/drawing/2014/main" id="{245F1218-FBAC-47E1-A398-095BE635297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5" name="Shape 5">
          <a:extLst>
            <a:ext uri="{FF2B5EF4-FFF2-40B4-BE49-F238E27FC236}">
              <a16:creationId xmlns:a16="http://schemas.microsoft.com/office/drawing/2014/main" id="{6CA2CFA9-C162-444C-BE34-7D9CF4E5A82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6" name="Shape 10">
          <a:extLst>
            <a:ext uri="{FF2B5EF4-FFF2-40B4-BE49-F238E27FC236}">
              <a16:creationId xmlns:a16="http://schemas.microsoft.com/office/drawing/2014/main" id="{F69C45C7-0B83-47D1-9215-A71B1BDD15A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7" name="Shape 9">
          <a:extLst>
            <a:ext uri="{FF2B5EF4-FFF2-40B4-BE49-F238E27FC236}">
              <a16:creationId xmlns:a16="http://schemas.microsoft.com/office/drawing/2014/main" id="{B91B2312-938F-458A-8422-A9029BAE7B1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8" name="Shape 9">
          <a:extLst>
            <a:ext uri="{FF2B5EF4-FFF2-40B4-BE49-F238E27FC236}">
              <a16:creationId xmlns:a16="http://schemas.microsoft.com/office/drawing/2014/main" id="{37FB7CD5-0E3E-445B-A3BF-C9626599F5C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9" name="Shape 5">
          <a:extLst>
            <a:ext uri="{FF2B5EF4-FFF2-40B4-BE49-F238E27FC236}">
              <a16:creationId xmlns:a16="http://schemas.microsoft.com/office/drawing/2014/main" id="{08D52AB7-FE36-4528-A5AC-1C4E817E351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0" name="Shape 5">
          <a:extLst>
            <a:ext uri="{FF2B5EF4-FFF2-40B4-BE49-F238E27FC236}">
              <a16:creationId xmlns:a16="http://schemas.microsoft.com/office/drawing/2014/main" id="{09578169-80D7-4BB0-9FE3-0F1F025C124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CC7B61D5-0CB9-4162-901A-EC2C36C51AC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2" name="Shape 10">
          <a:extLst>
            <a:ext uri="{FF2B5EF4-FFF2-40B4-BE49-F238E27FC236}">
              <a16:creationId xmlns:a16="http://schemas.microsoft.com/office/drawing/2014/main" id="{C77D12DB-52DC-4726-8A11-7E0095CD418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3" name="Shape 9">
          <a:extLst>
            <a:ext uri="{FF2B5EF4-FFF2-40B4-BE49-F238E27FC236}">
              <a16:creationId xmlns:a16="http://schemas.microsoft.com/office/drawing/2014/main" id="{C3B8E6DA-B97B-4A55-B8BE-1AFDE0E1D96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4" name="Shape 9">
          <a:extLst>
            <a:ext uri="{FF2B5EF4-FFF2-40B4-BE49-F238E27FC236}">
              <a16:creationId xmlns:a16="http://schemas.microsoft.com/office/drawing/2014/main" id="{33A1AD05-0034-4D98-ABCB-05EA10EB5FB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5" name="Shape 5">
          <a:extLst>
            <a:ext uri="{FF2B5EF4-FFF2-40B4-BE49-F238E27FC236}">
              <a16:creationId xmlns:a16="http://schemas.microsoft.com/office/drawing/2014/main" id="{6BA783BB-66B6-4F2B-A40B-DDCC5597FBE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6" name="Shape 5">
          <a:extLst>
            <a:ext uri="{FF2B5EF4-FFF2-40B4-BE49-F238E27FC236}">
              <a16:creationId xmlns:a16="http://schemas.microsoft.com/office/drawing/2014/main" id="{E5270022-CF71-464A-A235-95C7642C670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7" name="Shape 5">
          <a:extLst>
            <a:ext uri="{FF2B5EF4-FFF2-40B4-BE49-F238E27FC236}">
              <a16:creationId xmlns:a16="http://schemas.microsoft.com/office/drawing/2014/main" id="{7C48EAE8-8A25-4A14-9FE1-E2F5C9BBB0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8" name="Shape 10">
          <a:extLst>
            <a:ext uri="{FF2B5EF4-FFF2-40B4-BE49-F238E27FC236}">
              <a16:creationId xmlns:a16="http://schemas.microsoft.com/office/drawing/2014/main" id="{646C9E76-F1FB-4DA2-B67F-1C3CEF34F79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9" name="Shape 9">
          <a:extLst>
            <a:ext uri="{FF2B5EF4-FFF2-40B4-BE49-F238E27FC236}">
              <a16:creationId xmlns:a16="http://schemas.microsoft.com/office/drawing/2014/main" id="{0A02F213-8150-427A-BB9B-8DCE1D4AEEF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0" name="Shape 9">
          <a:extLst>
            <a:ext uri="{FF2B5EF4-FFF2-40B4-BE49-F238E27FC236}">
              <a16:creationId xmlns:a16="http://schemas.microsoft.com/office/drawing/2014/main" id="{73D2D0AE-B281-45D1-B987-D82FFD588B0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A3F4CA0B-3BC1-4FDA-8BD7-B33C6256A54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40A229D9-C909-4784-8BF3-C5B5DAE3D82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3" name="Shape 5">
          <a:extLst>
            <a:ext uri="{FF2B5EF4-FFF2-40B4-BE49-F238E27FC236}">
              <a16:creationId xmlns:a16="http://schemas.microsoft.com/office/drawing/2014/main" id="{02963A52-513D-401D-8EE2-9B1194F9C50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4" name="Shape 10">
          <a:extLst>
            <a:ext uri="{FF2B5EF4-FFF2-40B4-BE49-F238E27FC236}">
              <a16:creationId xmlns:a16="http://schemas.microsoft.com/office/drawing/2014/main" id="{8743A061-8726-43A2-8087-1AE6902C825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5" name="Shape 9">
          <a:extLst>
            <a:ext uri="{FF2B5EF4-FFF2-40B4-BE49-F238E27FC236}">
              <a16:creationId xmlns:a16="http://schemas.microsoft.com/office/drawing/2014/main" id="{83645340-A0F7-4F1E-B23F-FDFDAEAEF8F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6" name="Shape 9">
          <a:extLst>
            <a:ext uri="{FF2B5EF4-FFF2-40B4-BE49-F238E27FC236}">
              <a16:creationId xmlns:a16="http://schemas.microsoft.com/office/drawing/2014/main" id="{41A44697-B3DF-45AC-A422-F48157B5F5A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5C2FDD65-113C-4D04-BC2D-4745EBA18A4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0945BFF3-02C1-4A90-8D4F-1B49141FCC5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A5AFF512-5EFE-4AAE-A12C-C6634A52C5F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0" name="Shape 10">
          <a:extLst>
            <a:ext uri="{FF2B5EF4-FFF2-40B4-BE49-F238E27FC236}">
              <a16:creationId xmlns:a16="http://schemas.microsoft.com/office/drawing/2014/main" id="{6258F039-D0B4-46C2-AE21-EF8E90AD1A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1" name="Shape 9">
          <a:extLst>
            <a:ext uri="{FF2B5EF4-FFF2-40B4-BE49-F238E27FC236}">
              <a16:creationId xmlns:a16="http://schemas.microsoft.com/office/drawing/2014/main" id="{A2EC7138-606C-48BB-AE44-8600BDAA746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2" name="Shape 9">
          <a:extLst>
            <a:ext uri="{FF2B5EF4-FFF2-40B4-BE49-F238E27FC236}">
              <a16:creationId xmlns:a16="http://schemas.microsoft.com/office/drawing/2014/main" id="{F3043B95-7447-4CFE-ABC9-DEACC1D082C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3065670C-6B63-4923-997C-DC2B70B5816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FD0DA937-D725-408D-B798-44987D54522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E3B24D3D-589C-4139-BEF6-E1BC1A88F67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6" name="Shape 10">
          <a:extLst>
            <a:ext uri="{FF2B5EF4-FFF2-40B4-BE49-F238E27FC236}">
              <a16:creationId xmlns:a16="http://schemas.microsoft.com/office/drawing/2014/main" id="{7E63E5A8-38AD-4337-9492-C9FBB487199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7" name="Shape 9">
          <a:extLst>
            <a:ext uri="{FF2B5EF4-FFF2-40B4-BE49-F238E27FC236}">
              <a16:creationId xmlns:a16="http://schemas.microsoft.com/office/drawing/2014/main" id="{2AC49F8C-78D2-414F-B90D-4CB726A9BFC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8" name="Shape 9">
          <a:extLst>
            <a:ext uri="{FF2B5EF4-FFF2-40B4-BE49-F238E27FC236}">
              <a16:creationId xmlns:a16="http://schemas.microsoft.com/office/drawing/2014/main" id="{31879627-E109-4B45-8D2D-2F3959F1C00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9" name="Shape 5">
          <a:extLst>
            <a:ext uri="{FF2B5EF4-FFF2-40B4-BE49-F238E27FC236}">
              <a16:creationId xmlns:a16="http://schemas.microsoft.com/office/drawing/2014/main" id="{10FC8EE5-DBC1-4EF4-AC52-87FACB61F23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0" name="Shape 5">
          <a:extLst>
            <a:ext uri="{FF2B5EF4-FFF2-40B4-BE49-F238E27FC236}">
              <a16:creationId xmlns:a16="http://schemas.microsoft.com/office/drawing/2014/main" id="{3374148E-08E4-41D2-BB0F-6BE07145D7F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47FB5F8A-FF01-4B5D-9854-75A85D33275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2" name="Shape 10">
          <a:extLst>
            <a:ext uri="{FF2B5EF4-FFF2-40B4-BE49-F238E27FC236}">
              <a16:creationId xmlns:a16="http://schemas.microsoft.com/office/drawing/2014/main" id="{B8D7B2E9-B62B-4A7E-9F75-4CF26FB87D3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3" name="Shape 9">
          <a:extLst>
            <a:ext uri="{FF2B5EF4-FFF2-40B4-BE49-F238E27FC236}">
              <a16:creationId xmlns:a16="http://schemas.microsoft.com/office/drawing/2014/main" id="{BC863C47-F0B9-494E-9A1C-A3201696B39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4" name="Shape 9">
          <a:extLst>
            <a:ext uri="{FF2B5EF4-FFF2-40B4-BE49-F238E27FC236}">
              <a16:creationId xmlns:a16="http://schemas.microsoft.com/office/drawing/2014/main" id="{0444B792-2D45-493A-B18B-529D5995566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5" name="Shape 5">
          <a:extLst>
            <a:ext uri="{FF2B5EF4-FFF2-40B4-BE49-F238E27FC236}">
              <a16:creationId xmlns:a16="http://schemas.microsoft.com/office/drawing/2014/main" id="{692D98A3-AFBC-4D2E-AF0F-805D60E744E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6" name="Shape 5">
          <a:extLst>
            <a:ext uri="{FF2B5EF4-FFF2-40B4-BE49-F238E27FC236}">
              <a16:creationId xmlns:a16="http://schemas.microsoft.com/office/drawing/2014/main" id="{1D0C5E1B-216C-4199-9CE0-5AD45831B19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7" name="Shape 5">
          <a:extLst>
            <a:ext uri="{FF2B5EF4-FFF2-40B4-BE49-F238E27FC236}">
              <a16:creationId xmlns:a16="http://schemas.microsoft.com/office/drawing/2014/main" id="{57D49975-AC03-483E-9E1D-D995AD48830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8" name="Shape 10">
          <a:extLst>
            <a:ext uri="{FF2B5EF4-FFF2-40B4-BE49-F238E27FC236}">
              <a16:creationId xmlns:a16="http://schemas.microsoft.com/office/drawing/2014/main" id="{028F4EC8-8C5F-4A55-A3B8-4E55338E5DF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9" name="Shape 9">
          <a:extLst>
            <a:ext uri="{FF2B5EF4-FFF2-40B4-BE49-F238E27FC236}">
              <a16:creationId xmlns:a16="http://schemas.microsoft.com/office/drawing/2014/main" id="{B0017F3B-27EB-4AF5-B1B8-D966922FEEF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0" name="Shape 9">
          <a:extLst>
            <a:ext uri="{FF2B5EF4-FFF2-40B4-BE49-F238E27FC236}">
              <a16:creationId xmlns:a16="http://schemas.microsoft.com/office/drawing/2014/main" id="{77B162C3-6352-4D98-B41B-4B5F28AE554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7EAD0C70-F203-4FB5-A20E-53B7262BAC9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046697D2-D3D2-454D-8F6B-9308B870FC8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3" name="Shape 5">
          <a:extLst>
            <a:ext uri="{FF2B5EF4-FFF2-40B4-BE49-F238E27FC236}">
              <a16:creationId xmlns:a16="http://schemas.microsoft.com/office/drawing/2014/main" id="{F47A4191-4126-42FE-9CE5-3176005CBCA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4" name="Shape 10">
          <a:extLst>
            <a:ext uri="{FF2B5EF4-FFF2-40B4-BE49-F238E27FC236}">
              <a16:creationId xmlns:a16="http://schemas.microsoft.com/office/drawing/2014/main" id="{143778B3-CB22-4947-BF41-1782412DC7E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5" name="Shape 9">
          <a:extLst>
            <a:ext uri="{FF2B5EF4-FFF2-40B4-BE49-F238E27FC236}">
              <a16:creationId xmlns:a16="http://schemas.microsoft.com/office/drawing/2014/main" id="{F9382674-D326-4605-8FF7-D4444F07EA8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6" name="Shape 9">
          <a:extLst>
            <a:ext uri="{FF2B5EF4-FFF2-40B4-BE49-F238E27FC236}">
              <a16:creationId xmlns:a16="http://schemas.microsoft.com/office/drawing/2014/main" id="{C21FA9A1-5BC9-4DE9-977C-3E203070D91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60D349A6-7791-4F10-82AA-289CE6A3DD7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604EF5E2-BFFF-4985-898D-3C1EE6D6527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E851D71F-488C-47E6-9862-A4E8A025691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0" name="Shape 10">
          <a:extLst>
            <a:ext uri="{FF2B5EF4-FFF2-40B4-BE49-F238E27FC236}">
              <a16:creationId xmlns:a16="http://schemas.microsoft.com/office/drawing/2014/main" id="{C37E2050-EB73-4EF2-B9E6-AB95194BD38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1" name="Shape 9">
          <a:extLst>
            <a:ext uri="{FF2B5EF4-FFF2-40B4-BE49-F238E27FC236}">
              <a16:creationId xmlns:a16="http://schemas.microsoft.com/office/drawing/2014/main" id="{0E42DE59-B3DA-4676-AA40-0EB7FA39E9D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2" name="Shape 9">
          <a:extLst>
            <a:ext uri="{FF2B5EF4-FFF2-40B4-BE49-F238E27FC236}">
              <a16:creationId xmlns:a16="http://schemas.microsoft.com/office/drawing/2014/main" id="{F1C85A6A-3530-447B-AE5F-D791F029851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103C8E67-00EA-433A-A4E2-F60A0B144F0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B9FFE79F-D4F1-4257-8907-7C8572F40E5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5" name="Shape 5">
          <a:extLst>
            <a:ext uri="{FF2B5EF4-FFF2-40B4-BE49-F238E27FC236}">
              <a16:creationId xmlns:a16="http://schemas.microsoft.com/office/drawing/2014/main" id="{358219F0-B227-4521-BD5B-CD11D32E560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6" name="Shape 10">
          <a:extLst>
            <a:ext uri="{FF2B5EF4-FFF2-40B4-BE49-F238E27FC236}">
              <a16:creationId xmlns:a16="http://schemas.microsoft.com/office/drawing/2014/main" id="{81A14389-0897-44A8-9538-20015AF3E1C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7" name="Shape 9">
          <a:extLst>
            <a:ext uri="{FF2B5EF4-FFF2-40B4-BE49-F238E27FC236}">
              <a16:creationId xmlns:a16="http://schemas.microsoft.com/office/drawing/2014/main" id="{148456B7-113C-4DDA-B6B4-68E3A3CC085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8" name="Shape 9">
          <a:extLst>
            <a:ext uri="{FF2B5EF4-FFF2-40B4-BE49-F238E27FC236}">
              <a16:creationId xmlns:a16="http://schemas.microsoft.com/office/drawing/2014/main" id="{E04E9122-4AC1-42BD-8B97-BCB9B1D96AD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9" name="Shape 5">
          <a:extLst>
            <a:ext uri="{FF2B5EF4-FFF2-40B4-BE49-F238E27FC236}">
              <a16:creationId xmlns:a16="http://schemas.microsoft.com/office/drawing/2014/main" id="{D463A432-630E-456F-B463-5AA07C0E6B9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24C17D57-CF4A-431E-BE5E-0774E27865F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4803AD81-D180-4372-B748-B4F2B4D42CD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2" name="Shape 10">
          <a:extLst>
            <a:ext uri="{FF2B5EF4-FFF2-40B4-BE49-F238E27FC236}">
              <a16:creationId xmlns:a16="http://schemas.microsoft.com/office/drawing/2014/main" id="{8255D439-1913-417E-89BC-5B06E063AC0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3" name="Shape 9">
          <a:extLst>
            <a:ext uri="{FF2B5EF4-FFF2-40B4-BE49-F238E27FC236}">
              <a16:creationId xmlns:a16="http://schemas.microsoft.com/office/drawing/2014/main" id="{D8C7A4C8-9528-41F0-B861-6916D5DB30E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4" name="Shape 9">
          <a:extLst>
            <a:ext uri="{FF2B5EF4-FFF2-40B4-BE49-F238E27FC236}">
              <a16:creationId xmlns:a16="http://schemas.microsoft.com/office/drawing/2014/main" id="{8930A2CE-E96E-475D-8F57-D30C02CFD6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5" name="Shape 5">
          <a:extLst>
            <a:ext uri="{FF2B5EF4-FFF2-40B4-BE49-F238E27FC236}">
              <a16:creationId xmlns:a16="http://schemas.microsoft.com/office/drawing/2014/main" id="{F687EB85-4BA1-4D93-9E54-F54074D6DBC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6" name="Shape 5">
          <a:extLst>
            <a:ext uri="{FF2B5EF4-FFF2-40B4-BE49-F238E27FC236}">
              <a16:creationId xmlns:a16="http://schemas.microsoft.com/office/drawing/2014/main" id="{68B1554E-188B-4B59-872C-C0E22715FFC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7" name="Shape 5">
          <a:extLst>
            <a:ext uri="{FF2B5EF4-FFF2-40B4-BE49-F238E27FC236}">
              <a16:creationId xmlns:a16="http://schemas.microsoft.com/office/drawing/2014/main" id="{12E2E0DC-84CD-40EF-8FC8-F2520B9B691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8" name="Shape 10">
          <a:extLst>
            <a:ext uri="{FF2B5EF4-FFF2-40B4-BE49-F238E27FC236}">
              <a16:creationId xmlns:a16="http://schemas.microsoft.com/office/drawing/2014/main" id="{E1BF7432-B91C-4771-92DF-B2D74E6F70B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9" name="Shape 9">
          <a:extLst>
            <a:ext uri="{FF2B5EF4-FFF2-40B4-BE49-F238E27FC236}">
              <a16:creationId xmlns:a16="http://schemas.microsoft.com/office/drawing/2014/main" id="{1711CB17-5ECC-41F1-BA9F-F56DE7BBCDA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0" name="Shape 9">
          <a:extLst>
            <a:ext uri="{FF2B5EF4-FFF2-40B4-BE49-F238E27FC236}">
              <a16:creationId xmlns:a16="http://schemas.microsoft.com/office/drawing/2014/main" id="{4638A4FA-8E5B-46B2-932F-3F5FB3A14B8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1" name="Shape 5">
          <a:extLst>
            <a:ext uri="{FF2B5EF4-FFF2-40B4-BE49-F238E27FC236}">
              <a16:creationId xmlns:a16="http://schemas.microsoft.com/office/drawing/2014/main" id="{A042160B-DDDC-47F6-8CA1-1F3DEFED41C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345350D0-3925-4534-979F-998EDF28031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77FAE915-E8D1-445B-8713-D3E4146155E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4" name="Shape 10">
          <a:extLst>
            <a:ext uri="{FF2B5EF4-FFF2-40B4-BE49-F238E27FC236}">
              <a16:creationId xmlns:a16="http://schemas.microsoft.com/office/drawing/2014/main" id="{BA1EDF7F-1AD1-493E-AFA0-B0FD951A944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5" name="Shape 9">
          <a:extLst>
            <a:ext uri="{FF2B5EF4-FFF2-40B4-BE49-F238E27FC236}">
              <a16:creationId xmlns:a16="http://schemas.microsoft.com/office/drawing/2014/main" id="{C4CAB03C-7CE6-47BD-ACDE-90A4B0E3781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6" name="Shape 9">
          <a:extLst>
            <a:ext uri="{FF2B5EF4-FFF2-40B4-BE49-F238E27FC236}">
              <a16:creationId xmlns:a16="http://schemas.microsoft.com/office/drawing/2014/main" id="{EC08C6A8-193C-4779-84A8-A039369CF91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7" name="Shape 5">
          <a:extLst>
            <a:ext uri="{FF2B5EF4-FFF2-40B4-BE49-F238E27FC236}">
              <a16:creationId xmlns:a16="http://schemas.microsoft.com/office/drawing/2014/main" id="{7D20EB16-C62B-4B1D-B6C3-641F053619D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8" name="Shape 5">
          <a:extLst>
            <a:ext uri="{FF2B5EF4-FFF2-40B4-BE49-F238E27FC236}">
              <a16:creationId xmlns:a16="http://schemas.microsoft.com/office/drawing/2014/main" id="{A5BAA70E-1271-492B-903C-2E770D046F0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69C82EF8-195F-4C60-9E05-2F4612D5B35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0" name="Shape 10">
          <a:extLst>
            <a:ext uri="{FF2B5EF4-FFF2-40B4-BE49-F238E27FC236}">
              <a16:creationId xmlns:a16="http://schemas.microsoft.com/office/drawing/2014/main" id="{EDA6EC4E-04C1-4458-9750-2E0406F3DE1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1" name="Shape 9">
          <a:extLst>
            <a:ext uri="{FF2B5EF4-FFF2-40B4-BE49-F238E27FC236}">
              <a16:creationId xmlns:a16="http://schemas.microsoft.com/office/drawing/2014/main" id="{6234B233-E3C3-4747-9BC5-E0A7A5E328E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2" name="Shape 9">
          <a:extLst>
            <a:ext uri="{FF2B5EF4-FFF2-40B4-BE49-F238E27FC236}">
              <a16:creationId xmlns:a16="http://schemas.microsoft.com/office/drawing/2014/main" id="{519C33F1-0F63-4E78-9E94-B9EA0755520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3" name="Shape 5">
          <a:extLst>
            <a:ext uri="{FF2B5EF4-FFF2-40B4-BE49-F238E27FC236}">
              <a16:creationId xmlns:a16="http://schemas.microsoft.com/office/drawing/2014/main" id="{C66E092C-6D06-474C-AECE-F3326E02084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4" name="Shape 5">
          <a:extLst>
            <a:ext uri="{FF2B5EF4-FFF2-40B4-BE49-F238E27FC236}">
              <a16:creationId xmlns:a16="http://schemas.microsoft.com/office/drawing/2014/main" id="{4C64D0F2-0667-43AB-ADE2-34D4132B744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5" name="Shape 5">
          <a:extLst>
            <a:ext uri="{FF2B5EF4-FFF2-40B4-BE49-F238E27FC236}">
              <a16:creationId xmlns:a16="http://schemas.microsoft.com/office/drawing/2014/main" id="{8C278308-529E-4873-9750-C062061E515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6" name="Shape 10">
          <a:extLst>
            <a:ext uri="{FF2B5EF4-FFF2-40B4-BE49-F238E27FC236}">
              <a16:creationId xmlns:a16="http://schemas.microsoft.com/office/drawing/2014/main" id="{DAE67C11-F256-4CE0-BEA8-0FEF4920655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7" name="Shape 9">
          <a:extLst>
            <a:ext uri="{FF2B5EF4-FFF2-40B4-BE49-F238E27FC236}">
              <a16:creationId xmlns:a16="http://schemas.microsoft.com/office/drawing/2014/main" id="{ADD0504D-E181-4370-BE6A-D13FFE47E3A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8" name="Shape 9">
          <a:extLst>
            <a:ext uri="{FF2B5EF4-FFF2-40B4-BE49-F238E27FC236}">
              <a16:creationId xmlns:a16="http://schemas.microsoft.com/office/drawing/2014/main" id="{6E9438E6-2B29-4CC6-99EB-BEA861BC98E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A4FE287D-A7AB-48E9-B24B-8639C37FAB5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67457A67-158E-43C3-BF4E-99DC79F0B1E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1" name="Shape 5">
          <a:extLst>
            <a:ext uri="{FF2B5EF4-FFF2-40B4-BE49-F238E27FC236}">
              <a16:creationId xmlns:a16="http://schemas.microsoft.com/office/drawing/2014/main" id="{91CEA6C4-429A-4E2C-A251-53828C1968E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2" name="Shape 10">
          <a:extLst>
            <a:ext uri="{FF2B5EF4-FFF2-40B4-BE49-F238E27FC236}">
              <a16:creationId xmlns:a16="http://schemas.microsoft.com/office/drawing/2014/main" id="{1F3EAF66-BF0E-4641-AA51-7E991A1C9B4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3" name="Shape 9">
          <a:extLst>
            <a:ext uri="{FF2B5EF4-FFF2-40B4-BE49-F238E27FC236}">
              <a16:creationId xmlns:a16="http://schemas.microsoft.com/office/drawing/2014/main" id="{55D5E4FE-5CC8-4C55-9E74-846745122D2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4" name="Shape 9">
          <a:extLst>
            <a:ext uri="{FF2B5EF4-FFF2-40B4-BE49-F238E27FC236}">
              <a16:creationId xmlns:a16="http://schemas.microsoft.com/office/drawing/2014/main" id="{DB967B09-4D7A-484C-BCAD-EC006E458AC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E664EB3F-46B5-4AC7-9FDA-04C985E7F46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65671D64-A32E-46D9-87DD-CC8DDB1F182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E60A9643-59DD-4A85-B462-EB16B0FFA04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8" name="Shape 10">
          <a:extLst>
            <a:ext uri="{FF2B5EF4-FFF2-40B4-BE49-F238E27FC236}">
              <a16:creationId xmlns:a16="http://schemas.microsoft.com/office/drawing/2014/main" id="{3B75572E-CA47-4F1F-B161-46AA6E92B5D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9" name="Shape 9">
          <a:extLst>
            <a:ext uri="{FF2B5EF4-FFF2-40B4-BE49-F238E27FC236}">
              <a16:creationId xmlns:a16="http://schemas.microsoft.com/office/drawing/2014/main" id="{20CF815F-8FBF-4BBC-873D-DA23AAB12C8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0" name="Shape 9">
          <a:extLst>
            <a:ext uri="{FF2B5EF4-FFF2-40B4-BE49-F238E27FC236}">
              <a16:creationId xmlns:a16="http://schemas.microsoft.com/office/drawing/2014/main" id="{95D221DE-A1DE-477F-8490-9715ED6304B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8B76C4B0-2EB0-4683-BF9C-62DC8C6D3A5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AB5D0A4E-6102-4E1E-8B60-F460C4C3ACB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B8697335-735E-42D8-BF96-CBF55619F9D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4" name="Shape 10">
          <a:extLst>
            <a:ext uri="{FF2B5EF4-FFF2-40B4-BE49-F238E27FC236}">
              <a16:creationId xmlns:a16="http://schemas.microsoft.com/office/drawing/2014/main" id="{1A254325-0043-40A7-952B-02E212E773F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5" name="Shape 9">
          <a:extLst>
            <a:ext uri="{FF2B5EF4-FFF2-40B4-BE49-F238E27FC236}">
              <a16:creationId xmlns:a16="http://schemas.microsoft.com/office/drawing/2014/main" id="{2FCD4361-CCCC-497F-913C-1C07979EE83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6" name="Shape 9">
          <a:extLst>
            <a:ext uri="{FF2B5EF4-FFF2-40B4-BE49-F238E27FC236}">
              <a16:creationId xmlns:a16="http://schemas.microsoft.com/office/drawing/2014/main" id="{244AFA4F-D478-4A31-861A-A7F448B30AE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7" name="Shape 5">
          <a:extLst>
            <a:ext uri="{FF2B5EF4-FFF2-40B4-BE49-F238E27FC236}">
              <a16:creationId xmlns:a16="http://schemas.microsoft.com/office/drawing/2014/main" id="{AF54D00C-443C-47B8-9FA4-47740A0C59B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8" name="Shape 5">
          <a:extLst>
            <a:ext uri="{FF2B5EF4-FFF2-40B4-BE49-F238E27FC236}">
              <a16:creationId xmlns:a16="http://schemas.microsoft.com/office/drawing/2014/main" id="{9A730815-69BC-4795-8C8D-840DC2747B6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9" name="Shape 5">
          <a:extLst>
            <a:ext uri="{FF2B5EF4-FFF2-40B4-BE49-F238E27FC236}">
              <a16:creationId xmlns:a16="http://schemas.microsoft.com/office/drawing/2014/main" id="{0B2F1FF2-BD8C-445D-8E7C-13103C2BD0D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0" name="Shape 10">
          <a:extLst>
            <a:ext uri="{FF2B5EF4-FFF2-40B4-BE49-F238E27FC236}">
              <a16:creationId xmlns:a16="http://schemas.microsoft.com/office/drawing/2014/main" id="{C685B4E4-DD3E-40AF-807C-F4D8CAE26C4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1" name="Shape 9">
          <a:extLst>
            <a:ext uri="{FF2B5EF4-FFF2-40B4-BE49-F238E27FC236}">
              <a16:creationId xmlns:a16="http://schemas.microsoft.com/office/drawing/2014/main" id="{41E157A7-A741-4435-B276-3BF8E8DDABF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2" name="Shape 9">
          <a:extLst>
            <a:ext uri="{FF2B5EF4-FFF2-40B4-BE49-F238E27FC236}">
              <a16:creationId xmlns:a16="http://schemas.microsoft.com/office/drawing/2014/main" id="{1D0E74D6-FB86-43D3-BA86-2E832BF47EA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6F937991-E278-4678-8C91-6984E7EA2B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F4063399-54D9-4669-BC44-346A4EDE3E8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99FAB2DC-C999-4F77-9CF3-73FE4BB1C4D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6" name="Shape 10">
          <a:extLst>
            <a:ext uri="{FF2B5EF4-FFF2-40B4-BE49-F238E27FC236}">
              <a16:creationId xmlns:a16="http://schemas.microsoft.com/office/drawing/2014/main" id="{80C9C0DC-9429-4C1B-B77B-F2659B23846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7" name="Shape 9">
          <a:extLst>
            <a:ext uri="{FF2B5EF4-FFF2-40B4-BE49-F238E27FC236}">
              <a16:creationId xmlns:a16="http://schemas.microsoft.com/office/drawing/2014/main" id="{48C3E19C-1F31-40AF-9F6D-197AB0D17FB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8" name="Shape 9">
          <a:extLst>
            <a:ext uri="{FF2B5EF4-FFF2-40B4-BE49-F238E27FC236}">
              <a16:creationId xmlns:a16="http://schemas.microsoft.com/office/drawing/2014/main" id="{B2105F2C-59A0-4B59-81FF-341F0B46902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9" name="Shape 5">
          <a:extLst>
            <a:ext uri="{FF2B5EF4-FFF2-40B4-BE49-F238E27FC236}">
              <a16:creationId xmlns:a16="http://schemas.microsoft.com/office/drawing/2014/main" id="{515D8D95-3266-499F-A4AA-A68EF568EBB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CB6BC390-43EA-4B0A-A70A-7ED2C9D1197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E26D40BE-1650-42D2-8BDC-C8A11DCDBE7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2" name="Shape 10">
          <a:extLst>
            <a:ext uri="{FF2B5EF4-FFF2-40B4-BE49-F238E27FC236}">
              <a16:creationId xmlns:a16="http://schemas.microsoft.com/office/drawing/2014/main" id="{9E3FFE24-73E0-4FDA-8FE7-A4CBFDD981D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3" name="Shape 9">
          <a:extLst>
            <a:ext uri="{FF2B5EF4-FFF2-40B4-BE49-F238E27FC236}">
              <a16:creationId xmlns:a16="http://schemas.microsoft.com/office/drawing/2014/main" id="{C23B6E14-1E25-4869-9CB6-41B79CEFA58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4" name="Shape 9">
          <a:extLst>
            <a:ext uri="{FF2B5EF4-FFF2-40B4-BE49-F238E27FC236}">
              <a16:creationId xmlns:a16="http://schemas.microsoft.com/office/drawing/2014/main" id="{9A87CECD-1424-4435-968B-4D4FE4D2091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5" name="Shape 5">
          <a:extLst>
            <a:ext uri="{FF2B5EF4-FFF2-40B4-BE49-F238E27FC236}">
              <a16:creationId xmlns:a16="http://schemas.microsoft.com/office/drawing/2014/main" id="{A5BE1BFF-25BC-40CF-A1AA-B74F819B26F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6" name="Shape 5">
          <a:extLst>
            <a:ext uri="{FF2B5EF4-FFF2-40B4-BE49-F238E27FC236}">
              <a16:creationId xmlns:a16="http://schemas.microsoft.com/office/drawing/2014/main" id="{EFD40FF0-4835-48AC-8E07-AFAB6003BEF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43368887-F2A9-404F-AED0-61F4B38B9A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8" name="Shape 10">
          <a:extLst>
            <a:ext uri="{FF2B5EF4-FFF2-40B4-BE49-F238E27FC236}">
              <a16:creationId xmlns:a16="http://schemas.microsoft.com/office/drawing/2014/main" id="{89F5F6CC-8216-411A-90B8-BF7F133BBF1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9" name="Shape 9">
          <a:extLst>
            <a:ext uri="{FF2B5EF4-FFF2-40B4-BE49-F238E27FC236}">
              <a16:creationId xmlns:a16="http://schemas.microsoft.com/office/drawing/2014/main" id="{0D3CF7F1-9A94-46AD-9A76-C4F475E8BC8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0" name="Shape 9">
          <a:extLst>
            <a:ext uri="{FF2B5EF4-FFF2-40B4-BE49-F238E27FC236}">
              <a16:creationId xmlns:a16="http://schemas.microsoft.com/office/drawing/2014/main" id="{3CD8DF6D-7274-4F7D-B3E0-A61EAB6FF7B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1" name="Shape 5">
          <a:extLst>
            <a:ext uri="{FF2B5EF4-FFF2-40B4-BE49-F238E27FC236}">
              <a16:creationId xmlns:a16="http://schemas.microsoft.com/office/drawing/2014/main" id="{413BA0C6-63EF-4F52-98AA-8B1691091C1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2" name="Shape 5">
          <a:extLst>
            <a:ext uri="{FF2B5EF4-FFF2-40B4-BE49-F238E27FC236}">
              <a16:creationId xmlns:a16="http://schemas.microsoft.com/office/drawing/2014/main" id="{E81DC348-C4F0-4215-88D1-47179D1CE5E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3" name="Shape 5">
          <a:extLst>
            <a:ext uri="{FF2B5EF4-FFF2-40B4-BE49-F238E27FC236}">
              <a16:creationId xmlns:a16="http://schemas.microsoft.com/office/drawing/2014/main" id="{95A11DF3-1B89-4361-A929-9A2EF050E5A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4" name="Shape 10">
          <a:extLst>
            <a:ext uri="{FF2B5EF4-FFF2-40B4-BE49-F238E27FC236}">
              <a16:creationId xmlns:a16="http://schemas.microsoft.com/office/drawing/2014/main" id="{AC15D4C1-AB93-499A-A2CE-1B6F25760C5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5" name="Shape 9">
          <a:extLst>
            <a:ext uri="{FF2B5EF4-FFF2-40B4-BE49-F238E27FC236}">
              <a16:creationId xmlns:a16="http://schemas.microsoft.com/office/drawing/2014/main" id="{3D22B486-EB9A-4B2B-B1A5-FFAEDEF0B62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6" name="Shape 9">
          <a:extLst>
            <a:ext uri="{FF2B5EF4-FFF2-40B4-BE49-F238E27FC236}">
              <a16:creationId xmlns:a16="http://schemas.microsoft.com/office/drawing/2014/main" id="{929C5A70-6B0D-4B51-B0CB-310485BDC63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9FACF3DD-881A-42ED-A0FF-67CC4B843C3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8" name="Shape 5">
          <a:extLst>
            <a:ext uri="{FF2B5EF4-FFF2-40B4-BE49-F238E27FC236}">
              <a16:creationId xmlns:a16="http://schemas.microsoft.com/office/drawing/2014/main" id="{C56F102F-94BE-41FF-B875-5FE9E94A241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9" name="Shape 5">
          <a:extLst>
            <a:ext uri="{FF2B5EF4-FFF2-40B4-BE49-F238E27FC236}">
              <a16:creationId xmlns:a16="http://schemas.microsoft.com/office/drawing/2014/main" id="{20820517-0701-43DD-BFCF-FC7A9E02464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0" name="Shape 10">
          <a:extLst>
            <a:ext uri="{FF2B5EF4-FFF2-40B4-BE49-F238E27FC236}">
              <a16:creationId xmlns:a16="http://schemas.microsoft.com/office/drawing/2014/main" id="{4A825B67-22A0-4B40-8E72-E5576233A29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1" name="Shape 9">
          <a:extLst>
            <a:ext uri="{FF2B5EF4-FFF2-40B4-BE49-F238E27FC236}">
              <a16:creationId xmlns:a16="http://schemas.microsoft.com/office/drawing/2014/main" id="{320711BE-B014-49EA-93FC-A2AD7D97A06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2" name="Shape 9">
          <a:extLst>
            <a:ext uri="{FF2B5EF4-FFF2-40B4-BE49-F238E27FC236}">
              <a16:creationId xmlns:a16="http://schemas.microsoft.com/office/drawing/2014/main" id="{D0423BBC-87B9-4384-BE20-0EFB1C451F1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2F71A302-139C-4428-82DF-9D42A61622C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7655B905-A680-4C4B-BD0D-E429B24B5B5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BC3B32CB-A14F-4169-AC16-DAC714886D8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6" name="Shape 10">
          <a:extLst>
            <a:ext uri="{FF2B5EF4-FFF2-40B4-BE49-F238E27FC236}">
              <a16:creationId xmlns:a16="http://schemas.microsoft.com/office/drawing/2014/main" id="{DABE2B45-A427-459C-AE44-4360A7CB68E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7" name="Shape 9">
          <a:extLst>
            <a:ext uri="{FF2B5EF4-FFF2-40B4-BE49-F238E27FC236}">
              <a16:creationId xmlns:a16="http://schemas.microsoft.com/office/drawing/2014/main" id="{890A42A2-6648-4817-BB1B-23EA57C8526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8" name="Shape 9">
          <a:extLst>
            <a:ext uri="{FF2B5EF4-FFF2-40B4-BE49-F238E27FC236}">
              <a16:creationId xmlns:a16="http://schemas.microsoft.com/office/drawing/2014/main" id="{C725638C-7F1E-4F2A-AD3B-8337708BF3B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9" name="Shape 5">
          <a:extLst>
            <a:ext uri="{FF2B5EF4-FFF2-40B4-BE49-F238E27FC236}">
              <a16:creationId xmlns:a16="http://schemas.microsoft.com/office/drawing/2014/main" id="{241A3E60-465F-48A8-BFF3-A980907E41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0" name="Shape 5">
          <a:extLst>
            <a:ext uri="{FF2B5EF4-FFF2-40B4-BE49-F238E27FC236}">
              <a16:creationId xmlns:a16="http://schemas.microsoft.com/office/drawing/2014/main" id="{A46D50FC-4881-4E7D-B799-103DD0CBCCD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1" name="Shape 5">
          <a:extLst>
            <a:ext uri="{FF2B5EF4-FFF2-40B4-BE49-F238E27FC236}">
              <a16:creationId xmlns:a16="http://schemas.microsoft.com/office/drawing/2014/main" id="{08A261BF-271A-4504-85EE-BA3E549C4AE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2" name="Shape 10">
          <a:extLst>
            <a:ext uri="{FF2B5EF4-FFF2-40B4-BE49-F238E27FC236}">
              <a16:creationId xmlns:a16="http://schemas.microsoft.com/office/drawing/2014/main" id="{F7141557-289D-42C4-B84F-FFEC286FCD3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3" name="Shape 9">
          <a:extLst>
            <a:ext uri="{FF2B5EF4-FFF2-40B4-BE49-F238E27FC236}">
              <a16:creationId xmlns:a16="http://schemas.microsoft.com/office/drawing/2014/main" id="{ECDE6D3A-EE2A-42E8-8976-A3AB10DA920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4" name="Shape 9">
          <a:extLst>
            <a:ext uri="{FF2B5EF4-FFF2-40B4-BE49-F238E27FC236}">
              <a16:creationId xmlns:a16="http://schemas.microsoft.com/office/drawing/2014/main" id="{874C5330-14A5-4608-AEB5-45E06194E78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5" name="Shape 5">
          <a:extLst>
            <a:ext uri="{FF2B5EF4-FFF2-40B4-BE49-F238E27FC236}">
              <a16:creationId xmlns:a16="http://schemas.microsoft.com/office/drawing/2014/main" id="{BB0862E7-CC66-495D-9050-0D1B801402F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6" name="Shape 10">
          <a:extLst>
            <a:ext uri="{FF2B5EF4-FFF2-40B4-BE49-F238E27FC236}">
              <a16:creationId xmlns:a16="http://schemas.microsoft.com/office/drawing/2014/main" id="{4B12C706-03AB-4568-8872-0E6BAB562A5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7" name="Shape 9">
          <a:extLst>
            <a:ext uri="{FF2B5EF4-FFF2-40B4-BE49-F238E27FC236}">
              <a16:creationId xmlns:a16="http://schemas.microsoft.com/office/drawing/2014/main" id="{8EA6FAAC-51E0-49B2-8668-A579E4E796A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8" name="Shape 9">
          <a:extLst>
            <a:ext uri="{FF2B5EF4-FFF2-40B4-BE49-F238E27FC236}">
              <a16:creationId xmlns:a16="http://schemas.microsoft.com/office/drawing/2014/main" id="{D85EAD60-52A2-489B-B0B7-CC8DA67BA15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9" name="Shape 10">
          <a:extLst>
            <a:ext uri="{FF2B5EF4-FFF2-40B4-BE49-F238E27FC236}">
              <a16:creationId xmlns:a16="http://schemas.microsoft.com/office/drawing/2014/main" id="{8F4EE803-7068-4E9F-A45F-6C8CFA8960C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0" name="Shape 9">
          <a:extLst>
            <a:ext uri="{FF2B5EF4-FFF2-40B4-BE49-F238E27FC236}">
              <a16:creationId xmlns:a16="http://schemas.microsoft.com/office/drawing/2014/main" id="{0ADC7CC7-EC2B-47B7-94D7-315A1153BFE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1" name="Shape 9">
          <a:extLst>
            <a:ext uri="{FF2B5EF4-FFF2-40B4-BE49-F238E27FC236}">
              <a16:creationId xmlns:a16="http://schemas.microsoft.com/office/drawing/2014/main" id="{B7882290-4744-4D72-B4B5-0962C08D268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2" name="Shape 10">
          <a:extLst>
            <a:ext uri="{FF2B5EF4-FFF2-40B4-BE49-F238E27FC236}">
              <a16:creationId xmlns:a16="http://schemas.microsoft.com/office/drawing/2014/main" id="{062D2D8D-2E07-4FD7-8F4B-08B17AE28EF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3" name="Shape 9">
          <a:extLst>
            <a:ext uri="{FF2B5EF4-FFF2-40B4-BE49-F238E27FC236}">
              <a16:creationId xmlns:a16="http://schemas.microsoft.com/office/drawing/2014/main" id="{AB0606C3-9FB9-431F-A97C-0620358D02B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4" name="Shape 9">
          <a:extLst>
            <a:ext uri="{FF2B5EF4-FFF2-40B4-BE49-F238E27FC236}">
              <a16:creationId xmlns:a16="http://schemas.microsoft.com/office/drawing/2014/main" id="{4A4C8990-A214-4AD4-87C7-4951DF1629E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5" name="Shape 10">
          <a:extLst>
            <a:ext uri="{FF2B5EF4-FFF2-40B4-BE49-F238E27FC236}">
              <a16:creationId xmlns:a16="http://schemas.microsoft.com/office/drawing/2014/main" id="{C80CCAE0-1272-4AF9-BAF9-5A6906240A6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6" name="Shape 9">
          <a:extLst>
            <a:ext uri="{FF2B5EF4-FFF2-40B4-BE49-F238E27FC236}">
              <a16:creationId xmlns:a16="http://schemas.microsoft.com/office/drawing/2014/main" id="{C7EA6160-38C5-4E58-A927-8177F807BED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7" name="Shape 9">
          <a:extLst>
            <a:ext uri="{FF2B5EF4-FFF2-40B4-BE49-F238E27FC236}">
              <a16:creationId xmlns:a16="http://schemas.microsoft.com/office/drawing/2014/main" id="{BA31FE14-4967-4137-9257-1DF41AE3548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8" name="Shape 10">
          <a:extLst>
            <a:ext uri="{FF2B5EF4-FFF2-40B4-BE49-F238E27FC236}">
              <a16:creationId xmlns:a16="http://schemas.microsoft.com/office/drawing/2014/main" id="{EE0CAE3C-6120-4401-92FB-79F09F71024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93A12AF5-2AB3-459A-BBF8-8C71CABD859A}"/>
            </a:ext>
          </a:extLst>
        </xdr:cNvPr>
        <xdr:cNvSpPr>
          <a:spLocks noChangeArrowheads="1"/>
        </xdr:cNvSpPr>
      </xdr:nvSpPr>
      <xdr:spPr bwMode="auto">
        <a:xfrm>
          <a:off x="19050" y="10445115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AB98AF94-1207-481E-AC5E-9EDB62E7CD76}"/>
            </a:ext>
          </a:extLst>
        </xdr:cNvPr>
        <xdr:cNvSpPr>
          <a:spLocks noChangeArrowheads="1"/>
        </xdr:cNvSpPr>
      </xdr:nvSpPr>
      <xdr:spPr bwMode="auto">
        <a:xfrm>
          <a:off x="19050" y="10445115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D94A489E-A248-404D-8E48-0089B3F07A92}"/>
            </a:ext>
          </a:extLst>
        </xdr:cNvPr>
        <xdr:cNvSpPr>
          <a:spLocks noChangeArrowheads="1"/>
        </xdr:cNvSpPr>
      </xdr:nvSpPr>
      <xdr:spPr bwMode="auto">
        <a:xfrm>
          <a:off x="19050" y="10445115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" name="Shape 10">
          <a:extLst>
            <a:ext uri="{FF2B5EF4-FFF2-40B4-BE49-F238E27FC236}">
              <a16:creationId xmlns:a16="http://schemas.microsoft.com/office/drawing/2014/main" id="{5BB021AA-4A53-478D-88AC-B176A66D694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66044B8B-9ADF-4AE4-ADD2-4780A31DB13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" name="Shape 9">
          <a:extLst>
            <a:ext uri="{FF2B5EF4-FFF2-40B4-BE49-F238E27FC236}">
              <a16:creationId xmlns:a16="http://schemas.microsoft.com/office/drawing/2014/main" id="{7FACD2C2-DDA0-4318-A9CA-7E13DF24DF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" name="Shape 10">
          <a:extLst>
            <a:ext uri="{FF2B5EF4-FFF2-40B4-BE49-F238E27FC236}">
              <a16:creationId xmlns:a16="http://schemas.microsoft.com/office/drawing/2014/main" id="{1BF19594-9F7B-4575-BD11-590BFEF8348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" name="Shape 9">
          <a:extLst>
            <a:ext uri="{FF2B5EF4-FFF2-40B4-BE49-F238E27FC236}">
              <a16:creationId xmlns:a16="http://schemas.microsoft.com/office/drawing/2014/main" id="{8765C534-71AF-415C-921B-AAACE981051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" name="Shape 9">
          <a:extLst>
            <a:ext uri="{FF2B5EF4-FFF2-40B4-BE49-F238E27FC236}">
              <a16:creationId xmlns:a16="http://schemas.microsoft.com/office/drawing/2014/main" id="{52029919-5280-4119-9106-E07366CED6B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" name="Shape 5">
          <a:extLst>
            <a:ext uri="{FF2B5EF4-FFF2-40B4-BE49-F238E27FC236}">
              <a16:creationId xmlns:a16="http://schemas.microsoft.com/office/drawing/2014/main" id="{60682337-4E36-4E1C-ADBE-E46EF5CAD1A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C249AD78-47F6-485F-9591-494CDA1308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5C80526F-DA39-4FDC-98F9-00EEDE94D49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" name="Shape 9">
          <a:extLst>
            <a:ext uri="{FF2B5EF4-FFF2-40B4-BE49-F238E27FC236}">
              <a16:creationId xmlns:a16="http://schemas.microsoft.com/office/drawing/2014/main" id="{561E41AC-262B-4F17-B60D-893FA00F410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" name="Shape 9">
          <a:extLst>
            <a:ext uri="{FF2B5EF4-FFF2-40B4-BE49-F238E27FC236}">
              <a16:creationId xmlns:a16="http://schemas.microsoft.com/office/drawing/2014/main" id="{553325C8-6EA7-4491-AC73-42C00E97BE1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3D86BF67-765F-4AFE-85D8-27A890C9245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id="{D15F5FA8-30F3-4980-8F2C-18BDFA5AD10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0891416B-1AE3-45CB-A107-F17FCE27E5D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B4799574-FC0A-4D88-9777-46D5C847B7F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" name="Shape 9">
          <a:extLst>
            <a:ext uri="{FF2B5EF4-FFF2-40B4-BE49-F238E27FC236}">
              <a16:creationId xmlns:a16="http://schemas.microsoft.com/office/drawing/2014/main" id="{F64DFE7B-F0ED-43C8-9466-EF9D45C1683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" name="Shape 9">
          <a:extLst>
            <a:ext uri="{FF2B5EF4-FFF2-40B4-BE49-F238E27FC236}">
              <a16:creationId xmlns:a16="http://schemas.microsoft.com/office/drawing/2014/main" id="{6F8BA423-58D1-45FA-AFE5-F2458382AE2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A2E61B97-07F2-41D9-8820-B8F9FB1A1A6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D9591B81-F6D4-407B-AA77-3461B2BE820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" name="Shape 5">
          <a:extLst>
            <a:ext uri="{FF2B5EF4-FFF2-40B4-BE49-F238E27FC236}">
              <a16:creationId xmlns:a16="http://schemas.microsoft.com/office/drawing/2014/main" id="{98EB8125-18C2-43BA-8462-B6956F04CEB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" name="Shape 10">
          <a:extLst>
            <a:ext uri="{FF2B5EF4-FFF2-40B4-BE49-F238E27FC236}">
              <a16:creationId xmlns:a16="http://schemas.microsoft.com/office/drawing/2014/main" id="{8C4A7E88-9734-445E-8C0A-4B6875E6EF9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" name="Shape 9">
          <a:extLst>
            <a:ext uri="{FF2B5EF4-FFF2-40B4-BE49-F238E27FC236}">
              <a16:creationId xmlns:a16="http://schemas.microsoft.com/office/drawing/2014/main" id="{46118F13-D2D4-4F7E-BD10-126EB0AD15F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" name="Shape 9">
          <a:extLst>
            <a:ext uri="{FF2B5EF4-FFF2-40B4-BE49-F238E27FC236}">
              <a16:creationId xmlns:a16="http://schemas.microsoft.com/office/drawing/2014/main" id="{6F2945BA-6A40-44F4-93C4-6FD70C2E73E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B7C316A3-9301-401A-87A8-E64D455876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" name="Shape 5">
          <a:extLst>
            <a:ext uri="{FF2B5EF4-FFF2-40B4-BE49-F238E27FC236}">
              <a16:creationId xmlns:a16="http://schemas.microsoft.com/office/drawing/2014/main" id="{35EEEDB8-606E-4AB6-9234-031C28A0646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" name="Shape 5">
          <a:extLst>
            <a:ext uri="{FF2B5EF4-FFF2-40B4-BE49-F238E27FC236}">
              <a16:creationId xmlns:a16="http://schemas.microsoft.com/office/drawing/2014/main" id="{56F5F1E5-EFC7-476C-8449-03FB76FA2A4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" name="Shape 10">
          <a:extLst>
            <a:ext uri="{FF2B5EF4-FFF2-40B4-BE49-F238E27FC236}">
              <a16:creationId xmlns:a16="http://schemas.microsoft.com/office/drawing/2014/main" id="{89DA0E8B-DC05-4146-BB00-8AFA2065228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" name="Shape 9">
          <a:extLst>
            <a:ext uri="{FF2B5EF4-FFF2-40B4-BE49-F238E27FC236}">
              <a16:creationId xmlns:a16="http://schemas.microsoft.com/office/drawing/2014/main" id="{57C9C61B-FC7D-47A4-A59C-E34E4A95092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" name="Shape 9">
          <a:extLst>
            <a:ext uri="{FF2B5EF4-FFF2-40B4-BE49-F238E27FC236}">
              <a16:creationId xmlns:a16="http://schemas.microsoft.com/office/drawing/2014/main" id="{F5C11AF7-D55C-4DE0-892A-318D71E55A6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583550B9-800F-4E28-B44F-62A69A3CDC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9C86ED1D-1897-43B7-9347-C0B17BAD906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" name="Shape 5">
          <a:extLst>
            <a:ext uri="{FF2B5EF4-FFF2-40B4-BE49-F238E27FC236}">
              <a16:creationId xmlns:a16="http://schemas.microsoft.com/office/drawing/2014/main" id="{AFB22A4E-2524-4C57-9AB2-AEFF1B03709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" name="Shape 10">
          <a:extLst>
            <a:ext uri="{FF2B5EF4-FFF2-40B4-BE49-F238E27FC236}">
              <a16:creationId xmlns:a16="http://schemas.microsoft.com/office/drawing/2014/main" id="{C7A661C3-4B55-4601-8E46-762CED27ED9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" name="Shape 9">
          <a:extLst>
            <a:ext uri="{FF2B5EF4-FFF2-40B4-BE49-F238E27FC236}">
              <a16:creationId xmlns:a16="http://schemas.microsoft.com/office/drawing/2014/main" id="{9E0FFBE3-77DE-4B16-A65E-842C93C7FE2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" name="Shape 9">
          <a:extLst>
            <a:ext uri="{FF2B5EF4-FFF2-40B4-BE49-F238E27FC236}">
              <a16:creationId xmlns:a16="http://schemas.microsoft.com/office/drawing/2014/main" id="{59B7F589-EEBE-4F1C-96CE-9D287C7AC08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55B96195-73AE-41EB-AE8F-FD567F27AF3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55157115-4AEA-4CCC-B165-DCD9FB61B26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FEAEA13A-ADFB-46A2-A755-3239B425D3C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" name="Shape 10">
          <a:extLst>
            <a:ext uri="{FF2B5EF4-FFF2-40B4-BE49-F238E27FC236}">
              <a16:creationId xmlns:a16="http://schemas.microsoft.com/office/drawing/2014/main" id="{C7DB78F6-B283-4883-B703-F8B290642B7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" name="Shape 9">
          <a:extLst>
            <a:ext uri="{FF2B5EF4-FFF2-40B4-BE49-F238E27FC236}">
              <a16:creationId xmlns:a16="http://schemas.microsoft.com/office/drawing/2014/main" id="{457DEAE5-9EC4-4176-B162-3DF49E2342D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" name="Shape 9">
          <a:extLst>
            <a:ext uri="{FF2B5EF4-FFF2-40B4-BE49-F238E27FC236}">
              <a16:creationId xmlns:a16="http://schemas.microsoft.com/office/drawing/2014/main" id="{2F0657C3-8CA0-4EC5-A356-FBEF120C17B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B2CCB531-21B8-41E6-82AD-C2BFD522661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E3EDD209-4717-4E43-9E64-26EB0FB83DE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AB7B906F-2F25-4302-99FC-86297C827BC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" name="Shape 10">
          <a:extLst>
            <a:ext uri="{FF2B5EF4-FFF2-40B4-BE49-F238E27FC236}">
              <a16:creationId xmlns:a16="http://schemas.microsoft.com/office/drawing/2014/main" id="{090031A2-B6CA-4FD4-AB6A-A96538B8D73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2AC1AC75-7BEB-41CC-96FD-06F2B84ED60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" name="Shape 9">
          <a:extLst>
            <a:ext uri="{FF2B5EF4-FFF2-40B4-BE49-F238E27FC236}">
              <a16:creationId xmlns:a16="http://schemas.microsoft.com/office/drawing/2014/main" id="{A808FA7C-2562-4DAC-A402-F5834BD5E14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" name="Shape 5">
          <a:extLst>
            <a:ext uri="{FF2B5EF4-FFF2-40B4-BE49-F238E27FC236}">
              <a16:creationId xmlns:a16="http://schemas.microsoft.com/office/drawing/2014/main" id="{DDC4A000-C4F2-4A7C-B0B8-B24544834CB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" name="Shape 5">
          <a:extLst>
            <a:ext uri="{FF2B5EF4-FFF2-40B4-BE49-F238E27FC236}">
              <a16:creationId xmlns:a16="http://schemas.microsoft.com/office/drawing/2014/main" id="{B36BD52D-424E-430D-9772-9C0727B9E35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24986FFE-0E6E-48F1-B3FE-EFB391FD938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" name="Shape 10">
          <a:extLst>
            <a:ext uri="{FF2B5EF4-FFF2-40B4-BE49-F238E27FC236}">
              <a16:creationId xmlns:a16="http://schemas.microsoft.com/office/drawing/2014/main" id="{EF7EF632-40E5-467F-8CC6-2C436D26E7E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" name="Shape 9">
          <a:extLst>
            <a:ext uri="{FF2B5EF4-FFF2-40B4-BE49-F238E27FC236}">
              <a16:creationId xmlns:a16="http://schemas.microsoft.com/office/drawing/2014/main" id="{3A8B8B6A-E046-47C9-86DB-2E0BCB55C2D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" name="Shape 9">
          <a:extLst>
            <a:ext uri="{FF2B5EF4-FFF2-40B4-BE49-F238E27FC236}">
              <a16:creationId xmlns:a16="http://schemas.microsoft.com/office/drawing/2014/main" id="{E10FB36A-8F4B-4B9C-A399-5ACD586C6D5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" name="Shape 5">
          <a:extLst>
            <a:ext uri="{FF2B5EF4-FFF2-40B4-BE49-F238E27FC236}">
              <a16:creationId xmlns:a16="http://schemas.microsoft.com/office/drawing/2014/main" id="{5533133A-C2B1-4F02-B94B-F3B794F29BC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" name="Shape 5">
          <a:extLst>
            <a:ext uri="{FF2B5EF4-FFF2-40B4-BE49-F238E27FC236}">
              <a16:creationId xmlns:a16="http://schemas.microsoft.com/office/drawing/2014/main" id="{7311B34A-565A-4148-A504-6CCFFAE48BA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7" name="Shape 5">
          <a:extLst>
            <a:ext uri="{FF2B5EF4-FFF2-40B4-BE49-F238E27FC236}">
              <a16:creationId xmlns:a16="http://schemas.microsoft.com/office/drawing/2014/main" id="{30C2AC40-806F-499C-8AEB-DF17ABAD558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8" name="Shape 10">
          <a:extLst>
            <a:ext uri="{FF2B5EF4-FFF2-40B4-BE49-F238E27FC236}">
              <a16:creationId xmlns:a16="http://schemas.microsoft.com/office/drawing/2014/main" id="{4AB6EF9D-556A-4651-8159-6F4C6F7D91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9" name="Shape 9">
          <a:extLst>
            <a:ext uri="{FF2B5EF4-FFF2-40B4-BE49-F238E27FC236}">
              <a16:creationId xmlns:a16="http://schemas.microsoft.com/office/drawing/2014/main" id="{6EB0A4A4-2297-4701-95A8-C746F122FDD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0" name="Shape 9">
          <a:extLst>
            <a:ext uri="{FF2B5EF4-FFF2-40B4-BE49-F238E27FC236}">
              <a16:creationId xmlns:a16="http://schemas.microsoft.com/office/drawing/2014/main" id="{70DCAE7E-6FE7-4184-8DAA-7A3BA0A48B3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24B57D73-BB00-4AAE-962E-5C00FDE1036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BC08B22A-D7D0-4D86-A5E6-CDDC888DFD6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F4F35537-9D51-45A9-ABCB-2141D2390CE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64" name="Shape 10">
          <a:extLst>
            <a:ext uri="{FF2B5EF4-FFF2-40B4-BE49-F238E27FC236}">
              <a16:creationId xmlns:a16="http://schemas.microsoft.com/office/drawing/2014/main" id="{23F3639C-7123-4063-9841-D152FC94251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5" name="Shape 9">
          <a:extLst>
            <a:ext uri="{FF2B5EF4-FFF2-40B4-BE49-F238E27FC236}">
              <a16:creationId xmlns:a16="http://schemas.microsoft.com/office/drawing/2014/main" id="{35E0F90F-D2ED-4575-9C8F-2D7528A51E2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6" name="Shape 9">
          <a:extLst>
            <a:ext uri="{FF2B5EF4-FFF2-40B4-BE49-F238E27FC236}">
              <a16:creationId xmlns:a16="http://schemas.microsoft.com/office/drawing/2014/main" id="{FE9EB31E-57FE-4E21-8E01-C8B0B4EBEE0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5EB6FCBE-5F6E-4110-952F-FC36DF86A8B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8" name="Shape 5">
          <a:extLst>
            <a:ext uri="{FF2B5EF4-FFF2-40B4-BE49-F238E27FC236}">
              <a16:creationId xmlns:a16="http://schemas.microsoft.com/office/drawing/2014/main" id="{2DE51F3D-700C-47C5-AAC5-A56240624EF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9" name="Shape 5">
          <a:extLst>
            <a:ext uri="{FF2B5EF4-FFF2-40B4-BE49-F238E27FC236}">
              <a16:creationId xmlns:a16="http://schemas.microsoft.com/office/drawing/2014/main" id="{2E30BCDF-4A38-4625-A798-55E4B52A6A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70" name="Shape 10">
          <a:extLst>
            <a:ext uri="{FF2B5EF4-FFF2-40B4-BE49-F238E27FC236}">
              <a16:creationId xmlns:a16="http://schemas.microsoft.com/office/drawing/2014/main" id="{926C396C-BCA9-45D3-B9BA-C60F611CC12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1" name="Shape 9">
          <a:extLst>
            <a:ext uri="{FF2B5EF4-FFF2-40B4-BE49-F238E27FC236}">
              <a16:creationId xmlns:a16="http://schemas.microsoft.com/office/drawing/2014/main" id="{E3207152-086A-426F-B4F0-7A35F4359ED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2" name="Shape 9">
          <a:extLst>
            <a:ext uri="{FF2B5EF4-FFF2-40B4-BE49-F238E27FC236}">
              <a16:creationId xmlns:a16="http://schemas.microsoft.com/office/drawing/2014/main" id="{CEC5EB79-C9FA-4425-ABBF-5B80181E535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177595F3-AAD4-4480-B499-E139DC2D198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4" name="Shape 5">
          <a:extLst>
            <a:ext uri="{FF2B5EF4-FFF2-40B4-BE49-F238E27FC236}">
              <a16:creationId xmlns:a16="http://schemas.microsoft.com/office/drawing/2014/main" id="{4837063A-81CC-4AB3-8005-CB8732CAEDF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5" name="Shape 5">
          <a:extLst>
            <a:ext uri="{FF2B5EF4-FFF2-40B4-BE49-F238E27FC236}">
              <a16:creationId xmlns:a16="http://schemas.microsoft.com/office/drawing/2014/main" id="{F019AA79-F0DC-48B8-9B04-958F6E6E791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76" name="Shape 10">
          <a:extLst>
            <a:ext uri="{FF2B5EF4-FFF2-40B4-BE49-F238E27FC236}">
              <a16:creationId xmlns:a16="http://schemas.microsoft.com/office/drawing/2014/main" id="{6F4E7291-FE5C-4F71-A260-1F952EE118F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7" name="Shape 9">
          <a:extLst>
            <a:ext uri="{FF2B5EF4-FFF2-40B4-BE49-F238E27FC236}">
              <a16:creationId xmlns:a16="http://schemas.microsoft.com/office/drawing/2014/main" id="{52C0991E-25C7-44D0-AB30-88EE210F177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8" name="Shape 9">
          <a:extLst>
            <a:ext uri="{FF2B5EF4-FFF2-40B4-BE49-F238E27FC236}">
              <a16:creationId xmlns:a16="http://schemas.microsoft.com/office/drawing/2014/main" id="{F7FE8FFE-56FC-4BC1-9859-C60697366DE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2163B9FA-5278-41D4-9D0E-F57F88C50E2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6C97EEA8-5303-4DCC-B0D2-FD2045A04BF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1" name="Shape 5">
          <a:extLst>
            <a:ext uri="{FF2B5EF4-FFF2-40B4-BE49-F238E27FC236}">
              <a16:creationId xmlns:a16="http://schemas.microsoft.com/office/drawing/2014/main" id="{47837CE3-9D13-4032-8124-3555668505C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82" name="Shape 10">
          <a:extLst>
            <a:ext uri="{FF2B5EF4-FFF2-40B4-BE49-F238E27FC236}">
              <a16:creationId xmlns:a16="http://schemas.microsoft.com/office/drawing/2014/main" id="{59835760-1DC2-4726-8CE4-BA5BB6252A2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3" name="Shape 9">
          <a:extLst>
            <a:ext uri="{FF2B5EF4-FFF2-40B4-BE49-F238E27FC236}">
              <a16:creationId xmlns:a16="http://schemas.microsoft.com/office/drawing/2014/main" id="{1A84F0CC-0517-4C9A-95C7-3E334417941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4" name="Shape 9">
          <a:extLst>
            <a:ext uri="{FF2B5EF4-FFF2-40B4-BE49-F238E27FC236}">
              <a16:creationId xmlns:a16="http://schemas.microsoft.com/office/drawing/2014/main" id="{207B404F-A7E4-42C5-8AA0-2E5E5402AB0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290118A2-B144-47E4-9F74-F847D4A0521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633CC3B1-8269-4F96-A0E9-713D04FBD54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DB699320-8261-4549-9D4A-D7274E8AB2B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88" name="Shape 10">
          <a:extLst>
            <a:ext uri="{FF2B5EF4-FFF2-40B4-BE49-F238E27FC236}">
              <a16:creationId xmlns:a16="http://schemas.microsoft.com/office/drawing/2014/main" id="{041DC6E4-A153-4579-854A-33F8E94E5FE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9" name="Shape 9">
          <a:extLst>
            <a:ext uri="{FF2B5EF4-FFF2-40B4-BE49-F238E27FC236}">
              <a16:creationId xmlns:a16="http://schemas.microsoft.com/office/drawing/2014/main" id="{3B426A54-A97A-4F96-AEA1-1A73B8CD608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0" name="Shape 9">
          <a:extLst>
            <a:ext uri="{FF2B5EF4-FFF2-40B4-BE49-F238E27FC236}">
              <a16:creationId xmlns:a16="http://schemas.microsoft.com/office/drawing/2014/main" id="{9710A8D9-32D6-40CE-8378-1F14FBC5CB0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991D9F18-5A9D-45D8-B493-278DD73A615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667A77BE-235A-40D6-9431-AD5C222E3FE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CD462A1D-2CF8-4C4D-8733-531A038545C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94" name="Shape 10">
          <a:extLst>
            <a:ext uri="{FF2B5EF4-FFF2-40B4-BE49-F238E27FC236}">
              <a16:creationId xmlns:a16="http://schemas.microsoft.com/office/drawing/2014/main" id="{3F72AC85-5843-4E6F-B3E7-4F946FB5565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5" name="Shape 9">
          <a:extLst>
            <a:ext uri="{FF2B5EF4-FFF2-40B4-BE49-F238E27FC236}">
              <a16:creationId xmlns:a16="http://schemas.microsoft.com/office/drawing/2014/main" id="{DBED7402-6F35-428B-95F6-6B3BA9396DD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6" name="Shape 9">
          <a:extLst>
            <a:ext uri="{FF2B5EF4-FFF2-40B4-BE49-F238E27FC236}">
              <a16:creationId xmlns:a16="http://schemas.microsoft.com/office/drawing/2014/main" id="{DE78C5BE-7152-42CC-8FB4-2019DF840D8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7" name="Shape 5">
          <a:extLst>
            <a:ext uri="{FF2B5EF4-FFF2-40B4-BE49-F238E27FC236}">
              <a16:creationId xmlns:a16="http://schemas.microsoft.com/office/drawing/2014/main" id="{6A697DB6-4576-4847-B10B-0E7E1D3A8A1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2339A5A6-BDFE-41DE-BC78-6353FA0C8C6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972863B1-D6A1-4C02-9854-1205A9E2D22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0" name="Shape 10">
          <a:extLst>
            <a:ext uri="{FF2B5EF4-FFF2-40B4-BE49-F238E27FC236}">
              <a16:creationId xmlns:a16="http://schemas.microsoft.com/office/drawing/2014/main" id="{FB1AD036-549F-45DE-8B36-93D39097FFB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1" name="Shape 9">
          <a:extLst>
            <a:ext uri="{FF2B5EF4-FFF2-40B4-BE49-F238E27FC236}">
              <a16:creationId xmlns:a16="http://schemas.microsoft.com/office/drawing/2014/main" id="{03310633-A5DC-4B2A-9BAE-5C616B250FE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2" name="Shape 9">
          <a:extLst>
            <a:ext uri="{FF2B5EF4-FFF2-40B4-BE49-F238E27FC236}">
              <a16:creationId xmlns:a16="http://schemas.microsoft.com/office/drawing/2014/main" id="{4D1BA855-16EA-4010-83D3-C9508BC0F41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E9C4B36F-99AD-4200-83C0-C5CBD380371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4" name="Shape 5">
          <a:extLst>
            <a:ext uri="{FF2B5EF4-FFF2-40B4-BE49-F238E27FC236}">
              <a16:creationId xmlns:a16="http://schemas.microsoft.com/office/drawing/2014/main" id="{73645097-B4F1-4578-A317-D97BE8C7E14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5" name="Shape 5">
          <a:extLst>
            <a:ext uri="{FF2B5EF4-FFF2-40B4-BE49-F238E27FC236}">
              <a16:creationId xmlns:a16="http://schemas.microsoft.com/office/drawing/2014/main" id="{FE191FE2-9230-4C19-99E0-9B53A1E8DE0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6" name="Shape 10">
          <a:extLst>
            <a:ext uri="{FF2B5EF4-FFF2-40B4-BE49-F238E27FC236}">
              <a16:creationId xmlns:a16="http://schemas.microsoft.com/office/drawing/2014/main" id="{BC9C4075-6848-4B1B-B23B-A7723DA957C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7" name="Shape 9">
          <a:extLst>
            <a:ext uri="{FF2B5EF4-FFF2-40B4-BE49-F238E27FC236}">
              <a16:creationId xmlns:a16="http://schemas.microsoft.com/office/drawing/2014/main" id="{CF4C2ED7-11EF-4A33-8492-D0D92AD1883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8" name="Shape 9">
          <a:extLst>
            <a:ext uri="{FF2B5EF4-FFF2-40B4-BE49-F238E27FC236}">
              <a16:creationId xmlns:a16="http://schemas.microsoft.com/office/drawing/2014/main" id="{1B6D531E-F1A0-4B0C-AFE1-420E805C8CB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BB43B749-02BC-4807-ADCA-915B88BC401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CD5C8273-4065-4F34-B222-C14A0B529BA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1" name="Shape 5">
          <a:extLst>
            <a:ext uri="{FF2B5EF4-FFF2-40B4-BE49-F238E27FC236}">
              <a16:creationId xmlns:a16="http://schemas.microsoft.com/office/drawing/2014/main" id="{49E3E1E8-7754-4A1E-BF89-263BA9933C6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12" name="Shape 10">
          <a:extLst>
            <a:ext uri="{FF2B5EF4-FFF2-40B4-BE49-F238E27FC236}">
              <a16:creationId xmlns:a16="http://schemas.microsoft.com/office/drawing/2014/main" id="{B892BD92-AF4E-4633-BEF9-EDB2599B3B4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3" name="Shape 9">
          <a:extLst>
            <a:ext uri="{FF2B5EF4-FFF2-40B4-BE49-F238E27FC236}">
              <a16:creationId xmlns:a16="http://schemas.microsoft.com/office/drawing/2014/main" id="{7E2B5E54-400C-48FB-8140-CA980784BDB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4" name="Shape 9">
          <a:extLst>
            <a:ext uri="{FF2B5EF4-FFF2-40B4-BE49-F238E27FC236}">
              <a16:creationId xmlns:a16="http://schemas.microsoft.com/office/drawing/2014/main" id="{BBEC7A48-86BF-4A4E-9532-BCE3AB5A4B3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FF133B4D-9E1C-4568-BF0E-A9366DB09C8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26945AA5-89DA-47E6-9CAC-65B16DBF052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6F922890-420A-4D7C-AFA9-6ACD9DE4697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18" name="Shape 10">
          <a:extLst>
            <a:ext uri="{FF2B5EF4-FFF2-40B4-BE49-F238E27FC236}">
              <a16:creationId xmlns:a16="http://schemas.microsoft.com/office/drawing/2014/main" id="{49D3BF64-B485-484A-BEA9-8234057F6F3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9" name="Shape 9">
          <a:extLst>
            <a:ext uri="{FF2B5EF4-FFF2-40B4-BE49-F238E27FC236}">
              <a16:creationId xmlns:a16="http://schemas.microsoft.com/office/drawing/2014/main" id="{312B38D7-6628-4618-B81E-403CFE344B0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0" name="Shape 9">
          <a:extLst>
            <a:ext uri="{FF2B5EF4-FFF2-40B4-BE49-F238E27FC236}">
              <a16:creationId xmlns:a16="http://schemas.microsoft.com/office/drawing/2014/main" id="{3A38AEE8-2684-419A-9A20-8E0FBFF124D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9CF8B0EF-9F0A-4CCE-A6FA-FA7A1D1FB5F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09494134-1591-4F90-9AE4-859462B0C8E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FBBBE22C-30C4-48A0-82A9-1B237B82FB7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24" name="Shape 10">
          <a:extLst>
            <a:ext uri="{FF2B5EF4-FFF2-40B4-BE49-F238E27FC236}">
              <a16:creationId xmlns:a16="http://schemas.microsoft.com/office/drawing/2014/main" id="{8DBAAC96-6A86-4910-A2A9-2F84812AB1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5" name="Shape 9">
          <a:extLst>
            <a:ext uri="{FF2B5EF4-FFF2-40B4-BE49-F238E27FC236}">
              <a16:creationId xmlns:a16="http://schemas.microsoft.com/office/drawing/2014/main" id="{A8F26414-1834-491F-912D-3039A18F2A7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6" name="Shape 9">
          <a:extLst>
            <a:ext uri="{FF2B5EF4-FFF2-40B4-BE49-F238E27FC236}">
              <a16:creationId xmlns:a16="http://schemas.microsoft.com/office/drawing/2014/main" id="{62AB24DD-8A55-4346-8DF4-1257B6CDD57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7" name="Shape 5">
          <a:extLst>
            <a:ext uri="{FF2B5EF4-FFF2-40B4-BE49-F238E27FC236}">
              <a16:creationId xmlns:a16="http://schemas.microsoft.com/office/drawing/2014/main" id="{CE8D29F1-F433-4DF6-AE47-9C988571636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136583E4-FDE2-4391-83A0-B50CAF6A4D1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D1933ECA-EFA8-4072-B267-8FFB77B3CEF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30" name="Shape 10">
          <a:extLst>
            <a:ext uri="{FF2B5EF4-FFF2-40B4-BE49-F238E27FC236}">
              <a16:creationId xmlns:a16="http://schemas.microsoft.com/office/drawing/2014/main" id="{C594195D-2703-4BE4-ACF8-3C1B8D40FB0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1" name="Shape 9">
          <a:extLst>
            <a:ext uri="{FF2B5EF4-FFF2-40B4-BE49-F238E27FC236}">
              <a16:creationId xmlns:a16="http://schemas.microsoft.com/office/drawing/2014/main" id="{7F550DCE-F2A5-4544-BF3E-87F4E293A4F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2" name="Shape 9">
          <a:extLst>
            <a:ext uri="{FF2B5EF4-FFF2-40B4-BE49-F238E27FC236}">
              <a16:creationId xmlns:a16="http://schemas.microsoft.com/office/drawing/2014/main" id="{8BAD1D53-B1AC-41BF-9582-774DB7B91E3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3" name="Shape 5">
          <a:extLst>
            <a:ext uri="{FF2B5EF4-FFF2-40B4-BE49-F238E27FC236}">
              <a16:creationId xmlns:a16="http://schemas.microsoft.com/office/drawing/2014/main" id="{11C5650A-5A89-4185-8EC1-DDC98F26089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4" name="Shape 5">
          <a:extLst>
            <a:ext uri="{FF2B5EF4-FFF2-40B4-BE49-F238E27FC236}">
              <a16:creationId xmlns:a16="http://schemas.microsoft.com/office/drawing/2014/main" id="{F7FB7203-BEDA-4DBD-B329-BC5DFED5B71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5" name="Shape 5">
          <a:extLst>
            <a:ext uri="{FF2B5EF4-FFF2-40B4-BE49-F238E27FC236}">
              <a16:creationId xmlns:a16="http://schemas.microsoft.com/office/drawing/2014/main" id="{19E7CBD9-5E20-46D4-80E0-6EE64E72857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36" name="Shape 10">
          <a:extLst>
            <a:ext uri="{FF2B5EF4-FFF2-40B4-BE49-F238E27FC236}">
              <a16:creationId xmlns:a16="http://schemas.microsoft.com/office/drawing/2014/main" id="{D795D3B1-B925-48BA-BB21-A6385B5B63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7" name="Shape 9">
          <a:extLst>
            <a:ext uri="{FF2B5EF4-FFF2-40B4-BE49-F238E27FC236}">
              <a16:creationId xmlns:a16="http://schemas.microsoft.com/office/drawing/2014/main" id="{00A4AC0F-1D4B-4A44-9447-325D46A9E9F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8" name="Shape 9">
          <a:extLst>
            <a:ext uri="{FF2B5EF4-FFF2-40B4-BE49-F238E27FC236}">
              <a16:creationId xmlns:a16="http://schemas.microsoft.com/office/drawing/2014/main" id="{5D66C2B2-2AEB-4F2D-868D-33A43062EDC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9" name="Shape 5">
          <a:extLst>
            <a:ext uri="{FF2B5EF4-FFF2-40B4-BE49-F238E27FC236}">
              <a16:creationId xmlns:a16="http://schemas.microsoft.com/office/drawing/2014/main" id="{AF45A887-1686-4949-B450-572BFCAE3EE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0" name="Shape 5">
          <a:extLst>
            <a:ext uri="{FF2B5EF4-FFF2-40B4-BE49-F238E27FC236}">
              <a16:creationId xmlns:a16="http://schemas.microsoft.com/office/drawing/2014/main" id="{FE83FB71-9E37-4281-93C5-AD401EA626C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6ADB2DB2-8768-489C-BA77-9D5899F185F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42" name="Shape 10">
          <a:extLst>
            <a:ext uri="{FF2B5EF4-FFF2-40B4-BE49-F238E27FC236}">
              <a16:creationId xmlns:a16="http://schemas.microsoft.com/office/drawing/2014/main" id="{A9832074-4A5E-462D-8470-7B59C7062A9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3" name="Shape 9">
          <a:extLst>
            <a:ext uri="{FF2B5EF4-FFF2-40B4-BE49-F238E27FC236}">
              <a16:creationId xmlns:a16="http://schemas.microsoft.com/office/drawing/2014/main" id="{E72928D4-822D-49BE-A16F-078D33904D2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4" name="Shape 9">
          <a:extLst>
            <a:ext uri="{FF2B5EF4-FFF2-40B4-BE49-F238E27FC236}">
              <a16:creationId xmlns:a16="http://schemas.microsoft.com/office/drawing/2014/main" id="{1B4892E3-58BB-4895-9FBC-79C9C3412A0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90A640CB-967A-483E-8A2F-7FFC69E9429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6" name="Shape 5">
          <a:extLst>
            <a:ext uri="{FF2B5EF4-FFF2-40B4-BE49-F238E27FC236}">
              <a16:creationId xmlns:a16="http://schemas.microsoft.com/office/drawing/2014/main" id="{8BD38866-C8CA-40F0-BBA5-0A7A6067BC3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56A01323-9789-4BD4-9E31-D7FF3442D3A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48" name="Shape 10">
          <a:extLst>
            <a:ext uri="{FF2B5EF4-FFF2-40B4-BE49-F238E27FC236}">
              <a16:creationId xmlns:a16="http://schemas.microsoft.com/office/drawing/2014/main" id="{97EC99A5-587E-4DBE-BE3B-5F2C06F50EB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9" name="Shape 9">
          <a:extLst>
            <a:ext uri="{FF2B5EF4-FFF2-40B4-BE49-F238E27FC236}">
              <a16:creationId xmlns:a16="http://schemas.microsoft.com/office/drawing/2014/main" id="{F06EDEC2-32A6-4E1A-ADFD-2C402393298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0" name="Shape 9">
          <a:extLst>
            <a:ext uri="{FF2B5EF4-FFF2-40B4-BE49-F238E27FC236}">
              <a16:creationId xmlns:a16="http://schemas.microsoft.com/office/drawing/2014/main" id="{19AAA47A-8FC3-4D14-A508-43DD84DE0DE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8545FB5A-2F44-44BD-8471-C199C468C73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760FADC8-6DD0-4BC7-8D4A-FB001278A0E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E8E8DBDF-B627-419E-8C5F-13339AA08F3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54" name="Shape 10">
          <a:extLst>
            <a:ext uri="{FF2B5EF4-FFF2-40B4-BE49-F238E27FC236}">
              <a16:creationId xmlns:a16="http://schemas.microsoft.com/office/drawing/2014/main" id="{B1B3771D-75DA-4AAE-9C6F-F664D0961AB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5" name="Shape 9">
          <a:extLst>
            <a:ext uri="{FF2B5EF4-FFF2-40B4-BE49-F238E27FC236}">
              <a16:creationId xmlns:a16="http://schemas.microsoft.com/office/drawing/2014/main" id="{5DD8D014-3F44-4ABC-891B-86048D5F8B0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6" name="Shape 9">
          <a:extLst>
            <a:ext uri="{FF2B5EF4-FFF2-40B4-BE49-F238E27FC236}">
              <a16:creationId xmlns:a16="http://schemas.microsoft.com/office/drawing/2014/main" id="{E46F6D62-39D4-45F4-B887-75F03BE5155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501C3FB9-EC73-4635-8760-4C20469A631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B578EC70-5DDD-4A04-8052-F6FCB393573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35A6E7B6-A134-4724-B142-77481CA6F33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0" name="Shape 10">
          <a:extLst>
            <a:ext uri="{FF2B5EF4-FFF2-40B4-BE49-F238E27FC236}">
              <a16:creationId xmlns:a16="http://schemas.microsoft.com/office/drawing/2014/main" id="{675D86D9-342A-4648-B7E3-F391A50D1AA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1" name="Shape 9">
          <a:extLst>
            <a:ext uri="{FF2B5EF4-FFF2-40B4-BE49-F238E27FC236}">
              <a16:creationId xmlns:a16="http://schemas.microsoft.com/office/drawing/2014/main" id="{22BEBDA7-EF6D-4DE5-BBD7-6F7DAE553BE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2" name="Shape 9">
          <a:extLst>
            <a:ext uri="{FF2B5EF4-FFF2-40B4-BE49-F238E27FC236}">
              <a16:creationId xmlns:a16="http://schemas.microsoft.com/office/drawing/2014/main" id="{023BFB8D-7F11-4557-9ED6-8A50EDF524D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CD36019F-00E7-49B5-873A-9E0C8BC6C50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5CE6F003-21A5-4158-94FF-62C7CA65006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238D99FC-B582-4348-BCD4-6FCEF6B4A4B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6" name="Shape 10">
          <a:extLst>
            <a:ext uri="{FF2B5EF4-FFF2-40B4-BE49-F238E27FC236}">
              <a16:creationId xmlns:a16="http://schemas.microsoft.com/office/drawing/2014/main" id="{609430D2-EE0B-451C-8B2E-6CC5E7CBDBE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7" name="Shape 9">
          <a:extLst>
            <a:ext uri="{FF2B5EF4-FFF2-40B4-BE49-F238E27FC236}">
              <a16:creationId xmlns:a16="http://schemas.microsoft.com/office/drawing/2014/main" id="{D30BEE37-BA13-46C2-92F6-32D7E6947FF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8" name="Shape 9">
          <a:extLst>
            <a:ext uri="{FF2B5EF4-FFF2-40B4-BE49-F238E27FC236}">
              <a16:creationId xmlns:a16="http://schemas.microsoft.com/office/drawing/2014/main" id="{E3BE667D-D563-4AF2-A14F-CDA8F22BAFA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9" name="Shape 5">
          <a:extLst>
            <a:ext uri="{FF2B5EF4-FFF2-40B4-BE49-F238E27FC236}">
              <a16:creationId xmlns:a16="http://schemas.microsoft.com/office/drawing/2014/main" id="{79E9D81F-2C21-4ECC-B8C6-FA6A51B4487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7C48C37A-0CE2-4A0C-BDA8-01C4B20D3C7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B04EBC87-2169-498A-BC1A-CCD87F0DFBE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72" name="Shape 10">
          <a:extLst>
            <a:ext uri="{FF2B5EF4-FFF2-40B4-BE49-F238E27FC236}">
              <a16:creationId xmlns:a16="http://schemas.microsoft.com/office/drawing/2014/main" id="{1B4D7C13-D39D-4A87-8F9C-562971A0470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3" name="Shape 9">
          <a:extLst>
            <a:ext uri="{FF2B5EF4-FFF2-40B4-BE49-F238E27FC236}">
              <a16:creationId xmlns:a16="http://schemas.microsoft.com/office/drawing/2014/main" id="{BB3FE5AB-2D45-4B5B-BE6C-4A2AF5E336A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4" name="Shape 9">
          <a:extLst>
            <a:ext uri="{FF2B5EF4-FFF2-40B4-BE49-F238E27FC236}">
              <a16:creationId xmlns:a16="http://schemas.microsoft.com/office/drawing/2014/main" id="{F6F14821-EF96-4F49-BAA1-96513A2C343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5" name="Shape 5">
          <a:extLst>
            <a:ext uri="{FF2B5EF4-FFF2-40B4-BE49-F238E27FC236}">
              <a16:creationId xmlns:a16="http://schemas.microsoft.com/office/drawing/2014/main" id="{06585608-8861-45F8-8FCE-59D527EF8E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59484812-B703-485A-AB7D-07AEAE83B97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A72AB65B-4730-4827-A6C0-F33CEEB079B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78" name="Shape 10">
          <a:extLst>
            <a:ext uri="{FF2B5EF4-FFF2-40B4-BE49-F238E27FC236}">
              <a16:creationId xmlns:a16="http://schemas.microsoft.com/office/drawing/2014/main" id="{E7162378-BFEA-4C00-ABE3-2248898D72C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9" name="Shape 9">
          <a:extLst>
            <a:ext uri="{FF2B5EF4-FFF2-40B4-BE49-F238E27FC236}">
              <a16:creationId xmlns:a16="http://schemas.microsoft.com/office/drawing/2014/main" id="{7E3871A4-9E4A-423C-9BA5-2311088CFF0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0" name="Shape 9">
          <a:extLst>
            <a:ext uri="{FF2B5EF4-FFF2-40B4-BE49-F238E27FC236}">
              <a16:creationId xmlns:a16="http://schemas.microsoft.com/office/drawing/2014/main" id="{7E16E7B6-626E-4963-956D-4E886CECC4F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022894A0-89E0-4673-B589-0685BBBEF2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5EB24C17-2AFC-4A01-BBF1-7B0D33FC3EC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2774A166-209B-4660-8531-E3D7CE9BC2A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84" name="Shape 10">
          <a:extLst>
            <a:ext uri="{FF2B5EF4-FFF2-40B4-BE49-F238E27FC236}">
              <a16:creationId xmlns:a16="http://schemas.microsoft.com/office/drawing/2014/main" id="{40E2C15F-F45E-4AB0-B24C-3C147219D26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5" name="Shape 9">
          <a:extLst>
            <a:ext uri="{FF2B5EF4-FFF2-40B4-BE49-F238E27FC236}">
              <a16:creationId xmlns:a16="http://schemas.microsoft.com/office/drawing/2014/main" id="{D220B58C-5C17-470E-B2FE-A26536F5C85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6" name="Shape 9">
          <a:extLst>
            <a:ext uri="{FF2B5EF4-FFF2-40B4-BE49-F238E27FC236}">
              <a16:creationId xmlns:a16="http://schemas.microsoft.com/office/drawing/2014/main" id="{1BED3086-7B66-4FDF-AB65-B2EF74B5118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7" name="Shape 5">
          <a:extLst>
            <a:ext uri="{FF2B5EF4-FFF2-40B4-BE49-F238E27FC236}">
              <a16:creationId xmlns:a16="http://schemas.microsoft.com/office/drawing/2014/main" id="{E9BDC1F2-9860-4986-B59C-23852DBC8E4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8" name="Shape 5">
          <a:extLst>
            <a:ext uri="{FF2B5EF4-FFF2-40B4-BE49-F238E27FC236}">
              <a16:creationId xmlns:a16="http://schemas.microsoft.com/office/drawing/2014/main" id="{B916AFCE-32C8-4C93-B686-2F360B9E9B2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E34D4B85-CEA6-40BE-9FFE-87AE8FB8799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90" name="Shape 10">
          <a:extLst>
            <a:ext uri="{FF2B5EF4-FFF2-40B4-BE49-F238E27FC236}">
              <a16:creationId xmlns:a16="http://schemas.microsoft.com/office/drawing/2014/main" id="{48E45C59-E0C9-4A15-A8C5-8F0666042AC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1" name="Shape 9">
          <a:extLst>
            <a:ext uri="{FF2B5EF4-FFF2-40B4-BE49-F238E27FC236}">
              <a16:creationId xmlns:a16="http://schemas.microsoft.com/office/drawing/2014/main" id="{5AC922AE-5E6E-4179-95DA-818B2A34CDD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2" name="Shape 9">
          <a:extLst>
            <a:ext uri="{FF2B5EF4-FFF2-40B4-BE49-F238E27FC236}">
              <a16:creationId xmlns:a16="http://schemas.microsoft.com/office/drawing/2014/main" id="{358D6A17-9362-42BB-80A6-B043CDD204C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5F43FFB1-BB15-441B-9897-4D68B75E59F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841D8B71-CE8D-4739-86AB-3246E0C1EC8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5" name="Shape 5">
          <a:extLst>
            <a:ext uri="{FF2B5EF4-FFF2-40B4-BE49-F238E27FC236}">
              <a16:creationId xmlns:a16="http://schemas.microsoft.com/office/drawing/2014/main" id="{37716A6F-7E57-4BDF-9879-EC09C5A1211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96" name="Shape 10">
          <a:extLst>
            <a:ext uri="{FF2B5EF4-FFF2-40B4-BE49-F238E27FC236}">
              <a16:creationId xmlns:a16="http://schemas.microsoft.com/office/drawing/2014/main" id="{E6D68972-C520-4B96-A9A2-47399A0C626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7" name="Shape 9">
          <a:extLst>
            <a:ext uri="{FF2B5EF4-FFF2-40B4-BE49-F238E27FC236}">
              <a16:creationId xmlns:a16="http://schemas.microsoft.com/office/drawing/2014/main" id="{6F61806B-A6EC-4ACA-8C31-5F63D483D7D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8" name="Shape 9">
          <a:extLst>
            <a:ext uri="{FF2B5EF4-FFF2-40B4-BE49-F238E27FC236}">
              <a16:creationId xmlns:a16="http://schemas.microsoft.com/office/drawing/2014/main" id="{42B41E75-2976-4CE0-9397-41A875E8D94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9826A533-18F9-4675-92A4-FDCEF6036C0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66AE8FFB-2393-40CB-B120-F26D6A88A92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59D3F954-DE2C-4783-8208-79D56862662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02" name="Shape 10">
          <a:extLst>
            <a:ext uri="{FF2B5EF4-FFF2-40B4-BE49-F238E27FC236}">
              <a16:creationId xmlns:a16="http://schemas.microsoft.com/office/drawing/2014/main" id="{5A206F49-517D-41DB-9521-E7C560C8665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3" name="Shape 9">
          <a:extLst>
            <a:ext uri="{FF2B5EF4-FFF2-40B4-BE49-F238E27FC236}">
              <a16:creationId xmlns:a16="http://schemas.microsoft.com/office/drawing/2014/main" id="{3C7ABDE2-FBBE-4F35-B10E-9F7A69FE68F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4" name="Shape 9">
          <a:extLst>
            <a:ext uri="{FF2B5EF4-FFF2-40B4-BE49-F238E27FC236}">
              <a16:creationId xmlns:a16="http://schemas.microsoft.com/office/drawing/2014/main" id="{B11B650C-9C94-4679-AC0C-D56956644B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DDB93A15-99C6-4F18-A1CC-8D7E8DF29CD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4BE29CD4-66B3-4259-95F1-8CAA704411E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4E2A842E-2EDC-489E-8F37-BB2CF986AD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08" name="Shape 10">
          <a:extLst>
            <a:ext uri="{FF2B5EF4-FFF2-40B4-BE49-F238E27FC236}">
              <a16:creationId xmlns:a16="http://schemas.microsoft.com/office/drawing/2014/main" id="{71E99E46-AC32-43B1-80B0-E502D08FA65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9" name="Shape 9">
          <a:extLst>
            <a:ext uri="{FF2B5EF4-FFF2-40B4-BE49-F238E27FC236}">
              <a16:creationId xmlns:a16="http://schemas.microsoft.com/office/drawing/2014/main" id="{C679EA89-FEC4-4A23-8F01-414ABB0C0FD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0" name="Shape 9">
          <a:extLst>
            <a:ext uri="{FF2B5EF4-FFF2-40B4-BE49-F238E27FC236}">
              <a16:creationId xmlns:a16="http://schemas.microsoft.com/office/drawing/2014/main" id="{7BB5B6C0-13B6-46E8-846C-A7BB5928FB4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7D826DF1-604E-4B7C-85DB-A86171A1C7A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6C7E456F-E3A6-4CC6-8648-A891038F6BB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60762CAF-87E5-46F5-B18C-F99BF047902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14" name="Shape 10">
          <a:extLst>
            <a:ext uri="{FF2B5EF4-FFF2-40B4-BE49-F238E27FC236}">
              <a16:creationId xmlns:a16="http://schemas.microsoft.com/office/drawing/2014/main" id="{7758E002-916E-49D1-8DF0-925782A8ADC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5" name="Shape 9">
          <a:extLst>
            <a:ext uri="{FF2B5EF4-FFF2-40B4-BE49-F238E27FC236}">
              <a16:creationId xmlns:a16="http://schemas.microsoft.com/office/drawing/2014/main" id="{9BD76E3E-B3B8-483C-9C6C-46B5ADEC57B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6" name="Shape 9">
          <a:extLst>
            <a:ext uri="{FF2B5EF4-FFF2-40B4-BE49-F238E27FC236}">
              <a16:creationId xmlns:a16="http://schemas.microsoft.com/office/drawing/2014/main" id="{80E1486E-6915-4D33-BDAC-4117424CBAD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7" name="Shape 5">
          <a:extLst>
            <a:ext uri="{FF2B5EF4-FFF2-40B4-BE49-F238E27FC236}">
              <a16:creationId xmlns:a16="http://schemas.microsoft.com/office/drawing/2014/main" id="{FA815E57-ABBC-4AA8-A461-11D4C5F4702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8" name="Shape 5">
          <a:extLst>
            <a:ext uri="{FF2B5EF4-FFF2-40B4-BE49-F238E27FC236}">
              <a16:creationId xmlns:a16="http://schemas.microsoft.com/office/drawing/2014/main" id="{87D96DAA-2CE8-43B7-8FCC-21B5926D23D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A2A6E968-CBDF-422E-9F13-96AB3D5E724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0" name="Shape 10">
          <a:extLst>
            <a:ext uri="{FF2B5EF4-FFF2-40B4-BE49-F238E27FC236}">
              <a16:creationId xmlns:a16="http://schemas.microsoft.com/office/drawing/2014/main" id="{B257D909-B95F-40D7-ADA9-1CD0B3A5BFD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1" name="Shape 9">
          <a:extLst>
            <a:ext uri="{FF2B5EF4-FFF2-40B4-BE49-F238E27FC236}">
              <a16:creationId xmlns:a16="http://schemas.microsoft.com/office/drawing/2014/main" id="{B3CA8096-8C1B-4671-B669-D776EF931BF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2" name="Shape 9">
          <a:extLst>
            <a:ext uri="{FF2B5EF4-FFF2-40B4-BE49-F238E27FC236}">
              <a16:creationId xmlns:a16="http://schemas.microsoft.com/office/drawing/2014/main" id="{69D86FB0-17AC-4412-9907-7130A84C23A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964D5AA7-A652-4920-A3E8-7354F8D3628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B3D80E6E-49A3-4DCD-912F-DA0E05787CF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BE91C541-7F7E-4C40-A19F-DBAA362999B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6" name="Shape 10">
          <a:extLst>
            <a:ext uri="{FF2B5EF4-FFF2-40B4-BE49-F238E27FC236}">
              <a16:creationId xmlns:a16="http://schemas.microsoft.com/office/drawing/2014/main" id="{B6DB381F-97E0-4F07-9FF8-62EC688CDE3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7" name="Shape 9">
          <a:extLst>
            <a:ext uri="{FF2B5EF4-FFF2-40B4-BE49-F238E27FC236}">
              <a16:creationId xmlns:a16="http://schemas.microsoft.com/office/drawing/2014/main" id="{A3820A86-D4AA-4A23-A618-10F1D1AC1EA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8" name="Shape 9">
          <a:extLst>
            <a:ext uri="{FF2B5EF4-FFF2-40B4-BE49-F238E27FC236}">
              <a16:creationId xmlns:a16="http://schemas.microsoft.com/office/drawing/2014/main" id="{EC9FEA49-307A-46DA-BE9D-D208EDA2A88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C33944A6-2B4E-416B-BF53-F4DDF2E6058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0" name="Shape 5">
          <a:extLst>
            <a:ext uri="{FF2B5EF4-FFF2-40B4-BE49-F238E27FC236}">
              <a16:creationId xmlns:a16="http://schemas.microsoft.com/office/drawing/2014/main" id="{5B8D0A3D-7DA4-46C2-BADD-B04AF8949DF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4FC89F3F-5C01-4F72-8F2A-7CB6839855D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32" name="Shape 10">
          <a:extLst>
            <a:ext uri="{FF2B5EF4-FFF2-40B4-BE49-F238E27FC236}">
              <a16:creationId xmlns:a16="http://schemas.microsoft.com/office/drawing/2014/main" id="{AD038B68-DFE7-4D99-AAE8-8BA0DED4D7C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3" name="Shape 9">
          <a:extLst>
            <a:ext uri="{FF2B5EF4-FFF2-40B4-BE49-F238E27FC236}">
              <a16:creationId xmlns:a16="http://schemas.microsoft.com/office/drawing/2014/main" id="{703440E8-B9AC-4B3A-986F-A5CCCD2E0FC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4" name="Shape 9">
          <a:extLst>
            <a:ext uri="{FF2B5EF4-FFF2-40B4-BE49-F238E27FC236}">
              <a16:creationId xmlns:a16="http://schemas.microsoft.com/office/drawing/2014/main" id="{4EE41882-5BF3-4883-9239-383CBD98A3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5" name="Shape 5">
          <a:extLst>
            <a:ext uri="{FF2B5EF4-FFF2-40B4-BE49-F238E27FC236}">
              <a16:creationId xmlns:a16="http://schemas.microsoft.com/office/drawing/2014/main" id="{5BAEB07D-BFF2-4927-B459-F13D068382E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6" name="Shape 5">
          <a:extLst>
            <a:ext uri="{FF2B5EF4-FFF2-40B4-BE49-F238E27FC236}">
              <a16:creationId xmlns:a16="http://schemas.microsoft.com/office/drawing/2014/main" id="{B4548C0A-1446-41EF-922B-1617F7398D9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7" name="Shape 5">
          <a:extLst>
            <a:ext uri="{FF2B5EF4-FFF2-40B4-BE49-F238E27FC236}">
              <a16:creationId xmlns:a16="http://schemas.microsoft.com/office/drawing/2014/main" id="{20E6F488-E71D-447E-8EB0-1587AD4F288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38" name="Shape 10">
          <a:extLst>
            <a:ext uri="{FF2B5EF4-FFF2-40B4-BE49-F238E27FC236}">
              <a16:creationId xmlns:a16="http://schemas.microsoft.com/office/drawing/2014/main" id="{81F7F4BB-8F5B-4206-AFB2-F032F709E02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9" name="Shape 9">
          <a:extLst>
            <a:ext uri="{FF2B5EF4-FFF2-40B4-BE49-F238E27FC236}">
              <a16:creationId xmlns:a16="http://schemas.microsoft.com/office/drawing/2014/main" id="{06037CD8-F813-468A-82E9-32F3200FB64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0" name="Shape 9">
          <a:extLst>
            <a:ext uri="{FF2B5EF4-FFF2-40B4-BE49-F238E27FC236}">
              <a16:creationId xmlns:a16="http://schemas.microsoft.com/office/drawing/2014/main" id="{B2DD757D-D239-4EEB-9420-D6A4E3C1AD3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EE4D65F3-CBBD-423B-9E01-A9105E47F85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D533D509-513A-498E-84E3-0A06119177E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9CB571C2-0F52-436C-9E7F-43A90A785D8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44" name="Shape 10">
          <a:extLst>
            <a:ext uri="{FF2B5EF4-FFF2-40B4-BE49-F238E27FC236}">
              <a16:creationId xmlns:a16="http://schemas.microsoft.com/office/drawing/2014/main" id="{D19D1819-EABA-4875-A5AF-781339ADD06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5" name="Shape 9">
          <a:extLst>
            <a:ext uri="{FF2B5EF4-FFF2-40B4-BE49-F238E27FC236}">
              <a16:creationId xmlns:a16="http://schemas.microsoft.com/office/drawing/2014/main" id="{3471D88E-27F7-4A84-9725-21FFB1EB53F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6" name="Shape 9">
          <a:extLst>
            <a:ext uri="{FF2B5EF4-FFF2-40B4-BE49-F238E27FC236}">
              <a16:creationId xmlns:a16="http://schemas.microsoft.com/office/drawing/2014/main" id="{3ACC9AC8-4D44-4DF8-9B9E-8B50981536F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8D0C672F-2544-4501-9765-10A13FC30DD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E2468BBE-EE1D-4203-AA02-E252AF77309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9" name="Shape 5">
          <a:extLst>
            <a:ext uri="{FF2B5EF4-FFF2-40B4-BE49-F238E27FC236}">
              <a16:creationId xmlns:a16="http://schemas.microsoft.com/office/drawing/2014/main" id="{F3E134A7-C10F-45ED-A6C0-2CE2B7A138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50" name="Shape 10">
          <a:extLst>
            <a:ext uri="{FF2B5EF4-FFF2-40B4-BE49-F238E27FC236}">
              <a16:creationId xmlns:a16="http://schemas.microsoft.com/office/drawing/2014/main" id="{0E60D242-7DE4-4102-8462-22B998D9433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1" name="Shape 9">
          <a:extLst>
            <a:ext uri="{FF2B5EF4-FFF2-40B4-BE49-F238E27FC236}">
              <a16:creationId xmlns:a16="http://schemas.microsoft.com/office/drawing/2014/main" id="{C047EB86-AF86-455C-B267-90D07582CAD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2" name="Shape 9">
          <a:extLst>
            <a:ext uri="{FF2B5EF4-FFF2-40B4-BE49-F238E27FC236}">
              <a16:creationId xmlns:a16="http://schemas.microsoft.com/office/drawing/2014/main" id="{9FCC8504-AE72-4441-9CFC-A236AAB6A68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9FC1A410-9D9E-4B9D-916D-9BDE7799351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BD969307-7DDC-407C-BD9A-CCF4DB27C53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49ED1482-F796-49DC-B21E-141CCEB4441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56" name="Shape 10">
          <a:extLst>
            <a:ext uri="{FF2B5EF4-FFF2-40B4-BE49-F238E27FC236}">
              <a16:creationId xmlns:a16="http://schemas.microsoft.com/office/drawing/2014/main" id="{262BF673-FE27-4E7B-A9D5-BEE62BB6AFF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7" name="Shape 9">
          <a:extLst>
            <a:ext uri="{FF2B5EF4-FFF2-40B4-BE49-F238E27FC236}">
              <a16:creationId xmlns:a16="http://schemas.microsoft.com/office/drawing/2014/main" id="{5A31F189-9BC6-4EEC-851D-39A885C5830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8" name="Shape 9">
          <a:extLst>
            <a:ext uri="{FF2B5EF4-FFF2-40B4-BE49-F238E27FC236}">
              <a16:creationId xmlns:a16="http://schemas.microsoft.com/office/drawing/2014/main" id="{B54F5611-C8DD-4504-BDD4-3B510B0C2E8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0EF6BC51-BA82-4F77-A776-C1D58405715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7B33A908-9873-4DAE-B9D0-E4323113424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66F5D63D-FBE0-48BA-B7A2-43CBEBD77E8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62" name="Shape 10">
          <a:extLst>
            <a:ext uri="{FF2B5EF4-FFF2-40B4-BE49-F238E27FC236}">
              <a16:creationId xmlns:a16="http://schemas.microsoft.com/office/drawing/2014/main" id="{E0C71529-C4B9-4653-8F8E-0BB027B2DF8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3" name="Shape 9">
          <a:extLst>
            <a:ext uri="{FF2B5EF4-FFF2-40B4-BE49-F238E27FC236}">
              <a16:creationId xmlns:a16="http://schemas.microsoft.com/office/drawing/2014/main" id="{5403C1FD-43FE-4F14-84F6-47F1680896B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4" name="Shape 9">
          <a:extLst>
            <a:ext uri="{FF2B5EF4-FFF2-40B4-BE49-F238E27FC236}">
              <a16:creationId xmlns:a16="http://schemas.microsoft.com/office/drawing/2014/main" id="{62D89EC4-D9B7-4BE9-96D7-40EA70DFA2A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5" name="Shape 5">
          <a:extLst>
            <a:ext uri="{FF2B5EF4-FFF2-40B4-BE49-F238E27FC236}">
              <a16:creationId xmlns:a16="http://schemas.microsoft.com/office/drawing/2014/main" id="{4BF0A851-B892-4ED7-9A05-FA64C2017BC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6" name="Shape 5">
          <a:extLst>
            <a:ext uri="{FF2B5EF4-FFF2-40B4-BE49-F238E27FC236}">
              <a16:creationId xmlns:a16="http://schemas.microsoft.com/office/drawing/2014/main" id="{57BBAA86-54DF-46C5-9600-821132CEC30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788D642C-F6C1-4522-BD69-7AFDAAB12DF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68" name="Shape 10">
          <a:extLst>
            <a:ext uri="{FF2B5EF4-FFF2-40B4-BE49-F238E27FC236}">
              <a16:creationId xmlns:a16="http://schemas.microsoft.com/office/drawing/2014/main" id="{7AEDB04D-CBD0-4D05-BBFD-6576D1C6775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9" name="Shape 9">
          <a:extLst>
            <a:ext uri="{FF2B5EF4-FFF2-40B4-BE49-F238E27FC236}">
              <a16:creationId xmlns:a16="http://schemas.microsoft.com/office/drawing/2014/main" id="{2DB8B69F-188A-4E55-9DFD-62A4CD4E87F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0" name="Shape 9">
          <a:extLst>
            <a:ext uri="{FF2B5EF4-FFF2-40B4-BE49-F238E27FC236}">
              <a16:creationId xmlns:a16="http://schemas.microsoft.com/office/drawing/2014/main" id="{D2B0D8D6-3878-4C73-BD23-C3478EE66FA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AC381D3D-C4EE-47AD-8C63-FEE27FE91FD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2" name="Shape 5">
          <a:extLst>
            <a:ext uri="{FF2B5EF4-FFF2-40B4-BE49-F238E27FC236}">
              <a16:creationId xmlns:a16="http://schemas.microsoft.com/office/drawing/2014/main" id="{C7EF4588-51F2-4721-BEF6-305FD348AAD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3" name="Shape 5">
          <a:extLst>
            <a:ext uri="{FF2B5EF4-FFF2-40B4-BE49-F238E27FC236}">
              <a16:creationId xmlns:a16="http://schemas.microsoft.com/office/drawing/2014/main" id="{B1AC30B6-17C4-41CB-95E9-3F648CC2A85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74" name="Shape 10">
          <a:extLst>
            <a:ext uri="{FF2B5EF4-FFF2-40B4-BE49-F238E27FC236}">
              <a16:creationId xmlns:a16="http://schemas.microsoft.com/office/drawing/2014/main" id="{7E4490A8-A253-4569-937B-91B683B6834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5" name="Shape 9">
          <a:extLst>
            <a:ext uri="{FF2B5EF4-FFF2-40B4-BE49-F238E27FC236}">
              <a16:creationId xmlns:a16="http://schemas.microsoft.com/office/drawing/2014/main" id="{CD81A765-7BC7-47AE-A913-D2643B2B1EA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6" name="Shape 9">
          <a:extLst>
            <a:ext uri="{FF2B5EF4-FFF2-40B4-BE49-F238E27FC236}">
              <a16:creationId xmlns:a16="http://schemas.microsoft.com/office/drawing/2014/main" id="{9645C510-80C5-4294-91CC-8A72A420253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730D36E6-53C2-491D-8526-B50311AEC67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D4E7DFA1-34D8-4072-9676-502AF243E8C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9" name="Shape 5">
          <a:extLst>
            <a:ext uri="{FF2B5EF4-FFF2-40B4-BE49-F238E27FC236}">
              <a16:creationId xmlns:a16="http://schemas.microsoft.com/office/drawing/2014/main" id="{62F2986D-A8FF-4481-BE09-2CEC94290FC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0" name="Shape 10">
          <a:extLst>
            <a:ext uri="{FF2B5EF4-FFF2-40B4-BE49-F238E27FC236}">
              <a16:creationId xmlns:a16="http://schemas.microsoft.com/office/drawing/2014/main" id="{1B589FD9-F50F-41A2-B269-3E738BB37D2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1" name="Shape 9">
          <a:extLst>
            <a:ext uri="{FF2B5EF4-FFF2-40B4-BE49-F238E27FC236}">
              <a16:creationId xmlns:a16="http://schemas.microsoft.com/office/drawing/2014/main" id="{BBC50356-EEA5-48D6-A213-2F5E8F5AF1A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2" name="Shape 9">
          <a:extLst>
            <a:ext uri="{FF2B5EF4-FFF2-40B4-BE49-F238E27FC236}">
              <a16:creationId xmlns:a16="http://schemas.microsoft.com/office/drawing/2014/main" id="{43C4FB1B-4AEE-4958-98C8-4FF5FB0381A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34D8C03D-AA8E-450A-9C37-88867029F0D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0BDE0D34-4A7B-41E0-A61C-4B572B4A06F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356212F9-0F79-438A-9824-4B5C37682DB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6" name="Shape 10">
          <a:extLst>
            <a:ext uri="{FF2B5EF4-FFF2-40B4-BE49-F238E27FC236}">
              <a16:creationId xmlns:a16="http://schemas.microsoft.com/office/drawing/2014/main" id="{E91EB086-6301-421C-BEAE-5BACB52D4CC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7" name="Shape 9">
          <a:extLst>
            <a:ext uri="{FF2B5EF4-FFF2-40B4-BE49-F238E27FC236}">
              <a16:creationId xmlns:a16="http://schemas.microsoft.com/office/drawing/2014/main" id="{2745E181-482D-45AE-8BE0-9AC11C6744D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8" name="Shape 9">
          <a:extLst>
            <a:ext uri="{FF2B5EF4-FFF2-40B4-BE49-F238E27FC236}">
              <a16:creationId xmlns:a16="http://schemas.microsoft.com/office/drawing/2014/main" id="{A5E93CD2-0481-4E52-B473-7CADF486944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9" name="Shape 5">
          <a:extLst>
            <a:ext uri="{FF2B5EF4-FFF2-40B4-BE49-F238E27FC236}">
              <a16:creationId xmlns:a16="http://schemas.microsoft.com/office/drawing/2014/main" id="{124DC6B2-DAD1-4EB9-B564-3BD59A98354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0" name="Shape 5">
          <a:extLst>
            <a:ext uri="{FF2B5EF4-FFF2-40B4-BE49-F238E27FC236}">
              <a16:creationId xmlns:a16="http://schemas.microsoft.com/office/drawing/2014/main" id="{BC3E0C69-C61F-45B9-B857-7F8E5A17FE2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1" name="Shape 5">
          <a:extLst>
            <a:ext uri="{FF2B5EF4-FFF2-40B4-BE49-F238E27FC236}">
              <a16:creationId xmlns:a16="http://schemas.microsoft.com/office/drawing/2014/main" id="{AF4021C8-EC88-4A8A-A04A-146DFF5873B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92" name="Shape 10">
          <a:extLst>
            <a:ext uri="{FF2B5EF4-FFF2-40B4-BE49-F238E27FC236}">
              <a16:creationId xmlns:a16="http://schemas.microsoft.com/office/drawing/2014/main" id="{B52B0F74-9E3F-4C11-9FBC-E3B36295F13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3" name="Shape 9">
          <a:extLst>
            <a:ext uri="{FF2B5EF4-FFF2-40B4-BE49-F238E27FC236}">
              <a16:creationId xmlns:a16="http://schemas.microsoft.com/office/drawing/2014/main" id="{D20B8BFB-26FF-48FE-B7A7-C7B19BA24AD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4" name="Shape 9">
          <a:extLst>
            <a:ext uri="{FF2B5EF4-FFF2-40B4-BE49-F238E27FC236}">
              <a16:creationId xmlns:a16="http://schemas.microsoft.com/office/drawing/2014/main" id="{3005E94A-DB37-4BEC-B69B-4CD126E3297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9023B911-58A9-4498-92FD-6B698CF640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6" name="Shape 5">
          <a:extLst>
            <a:ext uri="{FF2B5EF4-FFF2-40B4-BE49-F238E27FC236}">
              <a16:creationId xmlns:a16="http://schemas.microsoft.com/office/drawing/2014/main" id="{C8A36A5F-4AC3-4F01-AC48-B5F523E8410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7" name="Shape 5">
          <a:extLst>
            <a:ext uri="{FF2B5EF4-FFF2-40B4-BE49-F238E27FC236}">
              <a16:creationId xmlns:a16="http://schemas.microsoft.com/office/drawing/2014/main" id="{658E1660-F110-4AC7-B31F-020BEAF0462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98" name="Shape 10">
          <a:extLst>
            <a:ext uri="{FF2B5EF4-FFF2-40B4-BE49-F238E27FC236}">
              <a16:creationId xmlns:a16="http://schemas.microsoft.com/office/drawing/2014/main" id="{B6A6896F-D41B-4154-82EF-F1E71911394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9" name="Shape 9">
          <a:extLst>
            <a:ext uri="{FF2B5EF4-FFF2-40B4-BE49-F238E27FC236}">
              <a16:creationId xmlns:a16="http://schemas.microsoft.com/office/drawing/2014/main" id="{35712A7D-E988-4F2B-B6D4-5648A1A7998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0" name="Shape 9">
          <a:extLst>
            <a:ext uri="{FF2B5EF4-FFF2-40B4-BE49-F238E27FC236}">
              <a16:creationId xmlns:a16="http://schemas.microsoft.com/office/drawing/2014/main" id="{A4FFFEE4-FF82-40A8-A5CE-60F1796945C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DAA5CD96-6463-47D3-A52C-5BA007F7A13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05505475-4CCB-4EE5-A5B5-B427C2EB461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7E957908-4718-4B7F-8DFC-62689A1990D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04" name="Shape 10">
          <a:extLst>
            <a:ext uri="{FF2B5EF4-FFF2-40B4-BE49-F238E27FC236}">
              <a16:creationId xmlns:a16="http://schemas.microsoft.com/office/drawing/2014/main" id="{9EEAEBA5-9104-41EE-AA54-42531804E64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5" name="Shape 9">
          <a:extLst>
            <a:ext uri="{FF2B5EF4-FFF2-40B4-BE49-F238E27FC236}">
              <a16:creationId xmlns:a16="http://schemas.microsoft.com/office/drawing/2014/main" id="{8F57C706-3BFA-444D-AA5E-B65E6D9D2CF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6" name="Shape 9">
          <a:extLst>
            <a:ext uri="{FF2B5EF4-FFF2-40B4-BE49-F238E27FC236}">
              <a16:creationId xmlns:a16="http://schemas.microsoft.com/office/drawing/2014/main" id="{D2C6D544-0866-4787-849A-2BBD22D2A06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2D857C6E-6F4C-4034-9835-82246454DA2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98C0D40F-287B-458E-883A-8EF2704609D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93942D85-98A4-4950-AA9E-00CAA08E200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10" name="Shape 10">
          <a:extLst>
            <a:ext uri="{FF2B5EF4-FFF2-40B4-BE49-F238E27FC236}">
              <a16:creationId xmlns:a16="http://schemas.microsoft.com/office/drawing/2014/main" id="{41EF5BAE-4703-44C1-A893-B268077B661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1" name="Shape 9">
          <a:extLst>
            <a:ext uri="{FF2B5EF4-FFF2-40B4-BE49-F238E27FC236}">
              <a16:creationId xmlns:a16="http://schemas.microsoft.com/office/drawing/2014/main" id="{F0441748-86B9-408F-93F0-D043C2AA01F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2" name="Shape 9">
          <a:extLst>
            <a:ext uri="{FF2B5EF4-FFF2-40B4-BE49-F238E27FC236}">
              <a16:creationId xmlns:a16="http://schemas.microsoft.com/office/drawing/2014/main" id="{17F6523B-4CA2-4456-9214-0E93C7AD894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3" name="Shape 5">
          <a:extLst>
            <a:ext uri="{FF2B5EF4-FFF2-40B4-BE49-F238E27FC236}">
              <a16:creationId xmlns:a16="http://schemas.microsoft.com/office/drawing/2014/main" id="{24945C9E-43D4-4F8D-A573-A5DC33E1A77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1E5B6077-4A3A-40D2-9073-CB2617EF765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AB264856-42EB-4068-99D5-EDB809B917B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16" name="Shape 10">
          <a:extLst>
            <a:ext uri="{FF2B5EF4-FFF2-40B4-BE49-F238E27FC236}">
              <a16:creationId xmlns:a16="http://schemas.microsoft.com/office/drawing/2014/main" id="{4B59A175-99A4-4046-8685-36E665BCB40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7" name="Shape 9">
          <a:extLst>
            <a:ext uri="{FF2B5EF4-FFF2-40B4-BE49-F238E27FC236}">
              <a16:creationId xmlns:a16="http://schemas.microsoft.com/office/drawing/2014/main" id="{03508DBD-A696-4F54-80B2-AE11970119C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8" name="Shape 9">
          <a:extLst>
            <a:ext uri="{FF2B5EF4-FFF2-40B4-BE49-F238E27FC236}">
              <a16:creationId xmlns:a16="http://schemas.microsoft.com/office/drawing/2014/main" id="{32E3265A-779C-4F1C-BA04-2916CCBBF7C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9" name="Shape 5">
          <a:extLst>
            <a:ext uri="{FF2B5EF4-FFF2-40B4-BE49-F238E27FC236}">
              <a16:creationId xmlns:a16="http://schemas.microsoft.com/office/drawing/2014/main" id="{E5F9F4AC-09F1-42F8-A868-9ABD63617A4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0" name="Shape 5">
          <a:extLst>
            <a:ext uri="{FF2B5EF4-FFF2-40B4-BE49-F238E27FC236}">
              <a16:creationId xmlns:a16="http://schemas.microsoft.com/office/drawing/2014/main" id="{78B7E764-A429-4772-BC03-1F1B238C172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CC87783A-EB72-4631-A1F4-8DD8E8C157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22" name="Shape 10">
          <a:extLst>
            <a:ext uri="{FF2B5EF4-FFF2-40B4-BE49-F238E27FC236}">
              <a16:creationId xmlns:a16="http://schemas.microsoft.com/office/drawing/2014/main" id="{3C81BD16-ACEA-400E-BBCA-DEB32577AE1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3" name="Shape 9">
          <a:extLst>
            <a:ext uri="{FF2B5EF4-FFF2-40B4-BE49-F238E27FC236}">
              <a16:creationId xmlns:a16="http://schemas.microsoft.com/office/drawing/2014/main" id="{4033A13C-6574-4E76-8C7B-56DD5D3E5DF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4" name="Shape 9">
          <a:extLst>
            <a:ext uri="{FF2B5EF4-FFF2-40B4-BE49-F238E27FC236}">
              <a16:creationId xmlns:a16="http://schemas.microsoft.com/office/drawing/2014/main" id="{7B2DDBDE-5AEC-4E10-B146-44C4B7C820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C5AD7E8A-A85E-4FCC-8CDE-66A8EC31CAB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6" name="Shape 5">
          <a:extLst>
            <a:ext uri="{FF2B5EF4-FFF2-40B4-BE49-F238E27FC236}">
              <a16:creationId xmlns:a16="http://schemas.microsoft.com/office/drawing/2014/main" id="{647677B6-EB79-4043-94AE-F8E5CEAB89C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E616148D-31C1-4604-8790-7A033BA1456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28" name="Shape 10">
          <a:extLst>
            <a:ext uri="{FF2B5EF4-FFF2-40B4-BE49-F238E27FC236}">
              <a16:creationId xmlns:a16="http://schemas.microsoft.com/office/drawing/2014/main" id="{3F82C79D-4B0D-4C68-8842-25CB6679BE6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9" name="Shape 9">
          <a:extLst>
            <a:ext uri="{FF2B5EF4-FFF2-40B4-BE49-F238E27FC236}">
              <a16:creationId xmlns:a16="http://schemas.microsoft.com/office/drawing/2014/main" id="{60FE0F4A-D9FB-48B5-BEDD-4D2832B0AB5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0" name="Shape 9">
          <a:extLst>
            <a:ext uri="{FF2B5EF4-FFF2-40B4-BE49-F238E27FC236}">
              <a16:creationId xmlns:a16="http://schemas.microsoft.com/office/drawing/2014/main" id="{C764B1EE-87B9-4B46-981C-EE4BF064609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E6112EB7-29FE-4FF3-8663-8BB27764700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CF233024-A61C-43BE-B732-DB364188B3F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0CEEA6C5-3BAD-489D-9169-A0A20A5B1B2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34" name="Shape 10">
          <a:extLst>
            <a:ext uri="{FF2B5EF4-FFF2-40B4-BE49-F238E27FC236}">
              <a16:creationId xmlns:a16="http://schemas.microsoft.com/office/drawing/2014/main" id="{3878B2EF-C56A-4195-8692-81BCFAB9964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5" name="Shape 9">
          <a:extLst>
            <a:ext uri="{FF2B5EF4-FFF2-40B4-BE49-F238E27FC236}">
              <a16:creationId xmlns:a16="http://schemas.microsoft.com/office/drawing/2014/main" id="{E841AC00-50D4-4242-9F4C-ED0EF45D9E9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6" name="Shape 9">
          <a:extLst>
            <a:ext uri="{FF2B5EF4-FFF2-40B4-BE49-F238E27FC236}">
              <a16:creationId xmlns:a16="http://schemas.microsoft.com/office/drawing/2014/main" id="{E6267537-63C4-40A4-8B1D-956BB1D12BC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36E2A114-13CC-4089-ADB8-C859FC9C44F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91C29649-0220-47E3-8B70-63183296CCA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B98B39C3-290E-4BA8-8311-584B2C14EF6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0" name="Shape 10">
          <a:extLst>
            <a:ext uri="{FF2B5EF4-FFF2-40B4-BE49-F238E27FC236}">
              <a16:creationId xmlns:a16="http://schemas.microsoft.com/office/drawing/2014/main" id="{92848710-165C-4F84-91BE-7AF2F60DBCE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1" name="Shape 9">
          <a:extLst>
            <a:ext uri="{FF2B5EF4-FFF2-40B4-BE49-F238E27FC236}">
              <a16:creationId xmlns:a16="http://schemas.microsoft.com/office/drawing/2014/main" id="{B6D10CD6-1D61-4668-8C64-DB42C859A2E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2" name="Shape 9">
          <a:extLst>
            <a:ext uri="{FF2B5EF4-FFF2-40B4-BE49-F238E27FC236}">
              <a16:creationId xmlns:a16="http://schemas.microsoft.com/office/drawing/2014/main" id="{976FE77E-04B0-4B28-9ED6-53403FCFE5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3" name="Shape 5">
          <a:extLst>
            <a:ext uri="{FF2B5EF4-FFF2-40B4-BE49-F238E27FC236}">
              <a16:creationId xmlns:a16="http://schemas.microsoft.com/office/drawing/2014/main" id="{C5B43381-A730-4808-AA90-3B42FDE9935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3FF37A07-1354-4BC3-B5D0-377566D82D7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09FA1511-82DC-4D10-9344-767F17ED723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6" name="Shape 10">
          <a:extLst>
            <a:ext uri="{FF2B5EF4-FFF2-40B4-BE49-F238E27FC236}">
              <a16:creationId xmlns:a16="http://schemas.microsoft.com/office/drawing/2014/main" id="{597A7235-815F-4BF4-8B40-06291112556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7" name="Shape 9">
          <a:extLst>
            <a:ext uri="{FF2B5EF4-FFF2-40B4-BE49-F238E27FC236}">
              <a16:creationId xmlns:a16="http://schemas.microsoft.com/office/drawing/2014/main" id="{CB58EF4E-83FE-4E80-8943-7AB5EFA7316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8" name="Shape 9">
          <a:extLst>
            <a:ext uri="{FF2B5EF4-FFF2-40B4-BE49-F238E27FC236}">
              <a16:creationId xmlns:a16="http://schemas.microsoft.com/office/drawing/2014/main" id="{B3A7626A-5E57-49F7-A563-B7B20C867E2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9" name="Shape 5">
          <a:extLst>
            <a:ext uri="{FF2B5EF4-FFF2-40B4-BE49-F238E27FC236}">
              <a16:creationId xmlns:a16="http://schemas.microsoft.com/office/drawing/2014/main" id="{0D9A50F5-7E94-448B-87CF-746AF60BDAB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0" name="Shape 5">
          <a:extLst>
            <a:ext uri="{FF2B5EF4-FFF2-40B4-BE49-F238E27FC236}">
              <a16:creationId xmlns:a16="http://schemas.microsoft.com/office/drawing/2014/main" id="{F383059D-FF0A-4069-8C60-361216031EF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1" name="Shape 5">
          <a:extLst>
            <a:ext uri="{FF2B5EF4-FFF2-40B4-BE49-F238E27FC236}">
              <a16:creationId xmlns:a16="http://schemas.microsoft.com/office/drawing/2014/main" id="{0817F556-1C69-4533-ADFC-06474EE2504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52" name="Shape 10">
          <a:extLst>
            <a:ext uri="{FF2B5EF4-FFF2-40B4-BE49-F238E27FC236}">
              <a16:creationId xmlns:a16="http://schemas.microsoft.com/office/drawing/2014/main" id="{1FEEFE9E-F45C-4470-851C-DFBB28916F2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3" name="Shape 9">
          <a:extLst>
            <a:ext uri="{FF2B5EF4-FFF2-40B4-BE49-F238E27FC236}">
              <a16:creationId xmlns:a16="http://schemas.microsoft.com/office/drawing/2014/main" id="{6AFAC6D5-6174-4CFD-8EB4-AD4B719E12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4" name="Shape 9">
          <a:extLst>
            <a:ext uri="{FF2B5EF4-FFF2-40B4-BE49-F238E27FC236}">
              <a16:creationId xmlns:a16="http://schemas.microsoft.com/office/drawing/2014/main" id="{13476686-B11A-4B84-9968-D641A562155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F32BADEE-0CDE-4C9D-8316-AFA2A51BDFD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6" name="Shape 5">
          <a:extLst>
            <a:ext uri="{FF2B5EF4-FFF2-40B4-BE49-F238E27FC236}">
              <a16:creationId xmlns:a16="http://schemas.microsoft.com/office/drawing/2014/main" id="{97C6A141-4593-4ADD-B159-C050737E641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7" name="Shape 5">
          <a:extLst>
            <a:ext uri="{FF2B5EF4-FFF2-40B4-BE49-F238E27FC236}">
              <a16:creationId xmlns:a16="http://schemas.microsoft.com/office/drawing/2014/main" id="{DB10D2D5-C9F9-4B85-9A7A-5B8842AD1D2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58" name="Shape 10">
          <a:extLst>
            <a:ext uri="{FF2B5EF4-FFF2-40B4-BE49-F238E27FC236}">
              <a16:creationId xmlns:a16="http://schemas.microsoft.com/office/drawing/2014/main" id="{60A734E7-C3C1-420D-ABCA-0F608989DA4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9" name="Shape 9">
          <a:extLst>
            <a:ext uri="{FF2B5EF4-FFF2-40B4-BE49-F238E27FC236}">
              <a16:creationId xmlns:a16="http://schemas.microsoft.com/office/drawing/2014/main" id="{67A854CD-2155-44FA-8C0E-7AFB75A8410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0" name="Shape 9">
          <a:extLst>
            <a:ext uri="{FF2B5EF4-FFF2-40B4-BE49-F238E27FC236}">
              <a16:creationId xmlns:a16="http://schemas.microsoft.com/office/drawing/2014/main" id="{8358EF92-344A-4A6C-BDB2-836E2CF3C1C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A8AD77FD-87B2-4420-9657-64A7D168DE3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6575EB86-5EEA-4C9F-8878-A2FEA62F4D1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3" name="Shape 5">
          <a:extLst>
            <a:ext uri="{FF2B5EF4-FFF2-40B4-BE49-F238E27FC236}">
              <a16:creationId xmlns:a16="http://schemas.microsoft.com/office/drawing/2014/main" id="{C4A7833D-6A5C-4694-B395-326E5F2F5DD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64" name="Shape 10">
          <a:extLst>
            <a:ext uri="{FF2B5EF4-FFF2-40B4-BE49-F238E27FC236}">
              <a16:creationId xmlns:a16="http://schemas.microsoft.com/office/drawing/2014/main" id="{EA55D218-E901-47C7-8EB8-EC50F8D250D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5" name="Shape 9">
          <a:extLst>
            <a:ext uri="{FF2B5EF4-FFF2-40B4-BE49-F238E27FC236}">
              <a16:creationId xmlns:a16="http://schemas.microsoft.com/office/drawing/2014/main" id="{86996449-3B2A-4F54-AEC7-C699F8E9013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6" name="Shape 9">
          <a:extLst>
            <a:ext uri="{FF2B5EF4-FFF2-40B4-BE49-F238E27FC236}">
              <a16:creationId xmlns:a16="http://schemas.microsoft.com/office/drawing/2014/main" id="{810E81FC-0B60-45D7-A0EB-660331679D0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7" name="Shape 5">
          <a:extLst>
            <a:ext uri="{FF2B5EF4-FFF2-40B4-BE49-F238E27FC236}">
              <a16:creationId xmlns:a16="http://schemas.microsoft.com/office/drawing/2014/main" id="{FD0EC749-F7B9-42AD-B984-81A3077939C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8" name="Shape 5">
          <a:extLst>
            <a:ext uri="{FF2B5EF4-FFF2-40B4-BE49-F238E27FC236}">
              <a16:creationId xmlns:a16="http://schemas.microsoft.com/office/drawing/2014/main" id="{C9E5D46A-BD5C-4E64-BF9C-39325D0EF0C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9" name="Shape 5">
          <a:extLst>
            <a:ext uri="{FF2B5EF4-FFF2-40B4-BE49-F238E27FC236}">
              <a16:creationId xmlns:a16="http://schemas.microsoft.com/office/drawing/2014/main" id="{28483165-0ACF-489E-90B5-2D8A561319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70" name="Shape 10">
          <a:extLst>
            <a:ext uri="{FF2B5EF4-FFF2-40B4-BE49-F238E27FC236}">
              <a16:creationId xmlns:a16="http://schemas.microsoft.com/office/drawing/2014/main" id="{B0D9CCFC-BB0F-4053-9472-A15889345F0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1" name="Shape 9">
          <a:extLst>
            <a:ext uri="{FF2B5EF4-FFF2-40B4-BE49-F238E27FC236}">
              <a16:creationId xmlns:a16="http://schemas.microsoft.com/office/drawing/2014/main" id="{769521E9-5DAF-4297-B9E1-D0CAA4FFB5F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2" name="Shape 9">
          <a:extLst>
            <a:ext uri="{FF2B5EF4-FFF2-40B4-BE49-F238E27FC236}">
              <a16:creationId xmlns:a16="http://schemas.microsoft.com/office/drawing/2014/main" id="{491B09F9-4F4A-4B75-9EFD-796D3301E67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9E3FC705-2D9E-487A-9B92-55B5C6BA5BF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D2602969-0267-4FA4-9668-796C2BDA60D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5" name="Shape 5">
          <a:extLst>
            <a:ext uri="{FF2B5EF4-FFF2-40B4-BE49-F238E27FC236}">
              <a16:creationId xmlns:a16="http://schemas.microsoft.com/office/drawing/2014/main" id="{BB43BF2B-67FF-4BF0-9F2D-141F7EC1550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76" name="Shape 10">
          <a:extLst>
            <a:ext uri="{FF2B5EF4-FFF2-40B4-BE49-F238E27FC236}">
              <a16:creationId xmlns:a16="http://schemas.microsoft.com/office/drawing/2014/main" id="{D7637705-F9F5-42D8-AD83-EDEDE52BBD2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7" name="Shape 9">
          <a:extLst>
            <a:ext uri="{FF2B5EF4-FFF2-40B4-BE49-F238E27FC236}">
              <a16:creationId xmlns:a16="http://schemas.microsoft.com/office/drawing/2014/main" id="{005CAB20-B9C1-499E-B274-1DC6772FD39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8" name="Shape 9">
          <a:extLst>
            <a:ext uri="{FF2B5EF4-FFF2-40B4-BE49-F238E27FC236}">
              <a16:creationId xmlns:a16="http://schemas.microsoft.com/office/drawing/2014/main" id="{4D31747C-BB2E-48CA-9EBE-37EE7BD0608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94090010-1ECB-493F-B9E1-E71110A45F5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ADD5173C-651F-4706-B774-DE8ECDF615E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4C5CED56-43C4-40D4-8BEC-1A49F229F55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82" name="Shape 10">
          <a:extLst>
            <a:ext uri="{FF2B5EF4-FFF2-40B4-BE49-F238E27FC236}">
              <a16:creationId xmlns:a16="http://schemas.microsoft.com/office/drawing/2014/main" id="{53380AD8-E5D5-41CE-AD94-03401AC83AD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3" name="Shape 9">
          <a:extLst>
            <a:ext uri="{FF2B5EF4-FFF2-40B4-BE49-F238E27FC236}">
              <a16:creationId xmlns:a16="http://schemas.microsoft.com/office/drawing/2014/main" id="{E8A633EE-9BE9-4870-AA45-08A0B5B317D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4" name="Shape 9">
          <a:extLst>
            <a:ext uri="{FF2B5EF4-FFF2-40B4-BE49-F238E27FC236}">
              <a16:creationId xmlns:a16="http://schemas.microsoft.com/office/drawing/2014/main" id="{B4D70762-102D-45B5-B20E-2A5B05A2A95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5" name="Shape 5">
          <a:extLst>
            <a:ext uri="{FF2B5EF4-FFF2-40B4-BE49-F238E27FC236}">
              <a16:creationId xmlns:a16="http://schemas.microsoft.com/office/drawing/2014/main" id="{8AE9E2F6-A91C-464E-A3DE-5F55866DEF4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EFC908FA-E333-4EEE-92E8-2816684864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744CCC3B-7464-4447-8E0D-C954D29F559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88" name="Shape 10">
          <a:extLst>
            <a:ext uri="{FF2B5EF4-FFF2-40B4-BE49-F238E27FC236}">
              <a16:creationId xmlns:a16="http://schemas.microsoft.com/office/drawing/2014/main" id="{F4ACCB22-52D7-45C9-A2E5-8365F70C4ED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9" name="Shape 9">
          <a:extLst>
            <a:ext uri="{FF2B5EF4-FFF2-40B4-BE49-F238E27FC236}">
              <a16:creationId xmlns:a16="http://schemas.microsoft.com/office/drawing/2014/main" id="{228A78E1-95B3-47CA-BBBD-1AF01CD3BEE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0" name="Shape 9">
          <a:extLst>
            <a:ext uri="{FF2B5EF4-FFF2-40B4-BE49-F238E27FC236}">
              <a16:creationId xmlns:a16="http://schemas.microsoft.com/office/drawing/2014/main" id="{4332584E-B55E-4958-B6CA-4E77C21766D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1" name="Shape 5">
          <a:extLst>
            <a:ext uri="{FF2B5EF4-FFF2-40B4-BE49-F238E27FC236}">
              <a16:creationId xmlns:a16="http://schemas.microsoft.com/office/drawing/2014/main" id="{EC4C9D0F-096F-4CB6-80C4-E477702018C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2" name="Shape 5">
          <a:extLst>
            <a:ext uri="{FF2B5EF4-FFF2-40B4-BE49-F238E27FC236}">
              <a16:creationId xmlns:a16="http://schemas.microsoft.com/office/drawing/2014/main" id="{D1306BE3-88B5-4C85-B295-85D8FD306FD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B51B7EB3-ADFB-49A1-9875-4722B205D60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94" name="Shape 10">
          <a:extLst>
            <a:ext uri="{FF2B5EF4-FFF2-40B4-BE49-F238E27FC236}">
              <a16:creationId xmlns:a16="http://schemas.microsoft.com/office/drawing/2014/main" id="{8834F447-4395-439E-9DC2-E2011E06C75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5" name="Shape 9">
          <a:extLst>
            <a:ext uri="{FF2B5EF4-FFF2-40B4-BE49-F238E27FC236}">
              <a16:creationId xmlns:a16="http://schemas.microsoft.com/office/drawing/2014/main" id="{31EF607E-40B6-4BEC-8156-8C6D20FF013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6" name="Shape 9">
          <a:extLst>
            <a:ext uri="{FF2B5EF4-FFF2-40B4-BE49-F238E27FC236}">
              <a16:creationId xmlns:a16="http://schemas.microsoft.com/office/drawing/2014/main" id="{C8004087-1894-4E73-AAEC-7A3B4627EF3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7" name="Shape 5">
          <a:extLst>
            <a:ext uri="{FF2B5EF4-FFF2-40B4-BE49-F238E27FC236}">
              <a16:creationId xmlns:a16="http://schemas.microsoft.com/office/drawing/2014/main" id="{E03C6D78-3D26-4A23-BF08-FBDA5D54D96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8" name="Shape 5">
          <a:extLst>
            <a:ext uri="{FF2B5EF4-FFF2-40B4-BE49-F238E27FC236}">
              <a16:creationId xmlns:a16="http://schemas.microsoft.com/office/drawing/2014/main" id="{E73053EA-274E-4079-91D6-57578F072F0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9" name="Shape 5">
          <a:extLst>
            <a:ext uri="{FF2B5EF4-FFF2-40B4-BE49-F238E27FC236}">
              <a16:creationId xmlns:a16="http://schemas.microsoft.com/office/drawing/2014/main" id="{84668534-557A-4076-8436-0B803EDC0C7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0" name="Shape 10">
          <a:extLst>
            <a:ext uri="{FF2B5EF4-FFF2-40B4-BE49-F238E27FC236}">
              <a16:creationId xmlns:a16="http://schemas.microsoft.com/office/drawing/2014/main" id="{644692C6-C14A-4289-BFE9-A3062EDE2D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1" name="Shape 9">
          <a:extLst>
            <a:ext uri="{FF2B5EF4-FFF2-40B4-BE49-F238E27FC236}">
              <a16:creationId xmlns:a16="http://schemas.microsoft.com/office/drawing/2014/main" id="{F8F28532-E7C4-4665-B2D8-47D82EFAB28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2" name="Shape 9">
          <a:extLst>
            <a:ext uri="{FF2B5EF4-FFF2-40B4-BE49-F238E27FC236}">
              <a16:creationId xmlns:a16="http://schemas.microsoft.com/office/drawing/2014/main" id="{54012DB1-CA01-4419-898C-48132E52D44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94EB5614-1540-4219-B39B-3C6CE7649DC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4" name="Shape 5">
          <a:extLst>
            <a:ext uri="{FF2B5EF4-FFF2-40B4-BE49-F238E27FC236}">
              <a16:creationId xmlns:a16="http://schemas.microsoft.com/office/drawing/2014/main" id="{D0B7CB93-E04B-4F7A-8F80-1C2E0277360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5" name="Shape 5">
          <a:extLst>
            <a:ext uri="{FF2B5EF4-FFF2-40B4-BE49-F238E27FC236}">
              <a16:creationId xmlns:a16="http://schemas.microsoft.com/office/drawing/2014/main" id="{C859DADD-5874-47BC-8AAE-34BE5FD58B8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6" name="Shape 10">
          <a:extLst>
            <a:ext uri="{FF2B5EF4-FFF2-40B4-BE49-F238E27FC236}">
              <a16:creationId xmlns:a16="http://schemas.microsoft.com/office/drawing/2014/main" id="{2984C0E4-51BC-41B3-911B-3B5C7EA0BA0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7" name="Shape 9">
          <a:extLst>
            <a:ext uri="{FF2B5EF4-FFF2-40B4-BE49-F238E27FC236}">
              <a16:creationId xmlns:a16="http://schemas.microsoft.com/office/drawing/2014/main" id="{24A70BBB-4F01-431F-BC3B-B3C938EC413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8" name="Shape 9">
          <a:extLst>
            <a:ext uri="{FF2B5EF4-FFF2-40B4-BE49-F238E27FC236}">
              <a16:creationId xmlns:a16="http://schemas.microsoft.com/office/drawing/2014/main" id="{29047A77-AEBF-4FA2-BB93-8B3E4983A35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9" name="Shape 5">
          <a:extLst>
            <a:ext uri="{FF2B5EF4-FFF2-40B4-BE49-F238E27FC236}">
              <a16:creationId xmlns:a16="http://schemas.microsoft.com/office/drawing/2014/main" id="{28FD9298-9B43-4F28-ABF6-4FEC83E156C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0" name="Shape 5">
          <a:extLst>
            <a:ext uri="{FF2B5EF4-FFF2-40B4-BE49-F238E27FC236}">
              <a16:creationId xmlns:a16="http://schemas.microsoft.com/office/drawing/2014/main" id="{6DAB8C7C-4442-4A23-8976-E675AA3AA50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E636A9F5-1C80-4E54-ABAB-079555334B0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12" name="Shape 10">
          <a:extLst>
            <a:ext uri="{FF2B5EF4-FFF2-40B4-BE49-F238E27FC236}">
              <a16:creationId xmlns:a16="http://schemas.microsoft.com/office/drawing/2014/main" id="{A73841E5-AE2C-4381-938B-BD17275C978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3" name="Shape 9">
          <a:extLst>
            <a:ext uri="{FF2B5EF4-FFF2-40B4-BE49-F238E27FC236}">
              <a16:creationId xmlns:a16="http://schemas.microsoft.com/office/drawing/2014/main" id="{4EC6DE12-8249-4496-B0D1-25FAC0E12A4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4" name="Shape 9">
          <a:extLst>
            <a:ext uri="{FF2B5EF4-FFF2-40B4-BE49-F238E27FC236}">
              <a16:creationId xmlns:a16="http://schemas.microsoft.com/office/drawing/2014/main" id="{663254AD-CFB8-4728-B749-9F8E90DD59E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5" name="Shape 5">
          <a:extLst>
            <a:ext uri="{FF2B5EF4-FFF2-40B4-BE49-F238E27FC236}">
              <a16:creationId xmlns:a16="http://schemas.microsoft.com/office/drawing/2014/main" id="{0B3F0673-8299-4CF0-B5CB-FE3C6CE89AA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6" name="Shape 5">
          <a:extLst>
            <a:ext uri="{FF2B5EF4-FFF2-40B4-BE49-F238E27FC236}">
              <a16:creationId xmlns:a16="http://schemas.microsoft.com/office/drawing/2014/main" id="{A7F3FEA6-164E-44D4-BA72-8C2DE8F678E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7" name="Shape 5">
          <a:extLst>
            <a:ext uri="{FF2B5EF4-FFF2-40B4-BE49-F238E27FC236}">
              <a16:creationId xmlns:a16="http://schemas.microsoft.com/office/drawing/2014/main" id="{65548C2A-BED6-42D1-994A-612F1731D62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18" name="Shape 10">
          <a:extLst>
            <a:ext uri="{FF2B5EF4-FFF2-40B4-BE49-F238E27FC236}">
              <a16:creationId xmlns:a16="http://schemas.microsoft.com/office/drawing/2014/main" id="{C1E30ACD-8C63-425A-9EFF-A33E356A13C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9" name="Shape 9">
          <a:extLst>
            <a:ext uri="{FF2B5EF4-FFF2-40B4-BE49-F238E27FC236}">
              <a16:creationId xmlns:a16="http://schemas.microsoft.com/office/drawing/2014/main" id="{B76000D4-D527-4C84-B8B9-5B6BA4B6E53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0" name="Shape 9">
          <a:extLst>
            <a:ext uri="{FF2B5EF4-FFF2-40B4-BE49-F238E27FC236}">
              <a16:creationId xmlns:a16="http://schemas.microsoft.com/office/drawing/2014/main" id="{7458132B-068F-48DF-B6D9-D53C418E3F7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A01DB689-F3DC-4F76-B6CB-C8E2F796DA5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5C8AA18C-B901-4381-9B08-48CD7F05321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3" name="Shape 5">
          <a:extLst>
            <a:ext uri="{FF2B5EF4-FFF2-40B4-BE49-F238E27FC236}">
              <a16:creationId xmlns:a16="http://schemas.microsoft.com/office/drawing/2014/main" id="{48F383D7-5120-49D8-9701-A9828E3C281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24" name="Shape 10">
          <a:extLst>
            <a:ext uri="{FF2B5EF4-FFF2-40B4-BE49-F238E27FC236}">
              <a16:creationId xmlns:a16="http://schemas.microsoft.com/office/drawing/2014/main" id="{3E27B0A3-AEDC-4B33-9179-6C807DDDFBA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5" name="Shape 9">
          <a:extLst>
            <a:ext uri="{FF2B5EF4-FFF2-40B4-BE49-F238E27FC236}">
              <a16:creationId xmlns:a16="http://schemas.microsoft.com/office/drawing/2014/main" id="{7C9916D8-1B29-4161-9E6E-5C5B65458B2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6" name="Shape 9">
          <a:extLst>
            <a:ext uri="{FF2B5EF4-FFF2-40B4-BE49-F238E27FC236}">
              <a16:creationId xmlns:a16="http://schemas.microsoft.com/office/drawing/2014/main" id="{DC85D550-21F7-449B-ADC4-3AEF92777AC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29D13FA9-CAE9-452A-B573-53D9D12D4B7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033177B1-4682-4373-B8B6-351431D561D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1CEAD91C-AA36-409E-8EB2-F72A00F02C7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30" name="Shape 10">
          <a:extLst>
            <a:ext uri="{FF2B5EF4-FFF2-40B4-BE49-F238E27FC236}">
              <a16:creationId xmlns:a16="http://schemas.microsoft.com/office/drawing/2014/main" id="{9D4DD920-458F-4AFB-881D-D6CB8C6A6DC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1" name="Shape 9">
          <a:extLst>
            <a:ext uri="{FF2B5EF4-FFF2-40B4-BE49-F238E27FC236}">
              <a16:creationId xmlns:a16="http://schemas.microsoft.com/office/drawing/2014/main" id="{ABF8F377-D76A-4139-9B02-D4B2DDE055B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2" name="Shape 9">
          <a:extLst>
            <a:ext uri="{FF2B5EF4-FFF2-40B4-BE49-F238E27FC236}">
              <a16:creationId xmlns:a16="http://schemas.microsoft.com/office/drawing/2014/main" id="{ACB0113E-2809-4224-91AE-CB3FA3712D1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81816164-89F3-4DD5-A64A-88C587B935C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0BE8179B-11BE-487A-AF59-61A1F839522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08987E6A-FC30-40C0-AAEE-840A062E0E2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36" name="Shape 10">
          <a:extLst>
            <a:ext uri="{FF2B5EF4-FFF2-40B4-BE49-F238E27FC236}">
              <a16:creationId xmlns:a16="http://schemas.microsoft.com/office/drawing/2014/main" id="{931BB03E-1F51-496D-8E41-3CD335CDC22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7" name="Shape 9">
          <a:extLst>
            <a:ext uri="{FF2B5EF4-FFF2-40B4-BE49-F238E27FC236}">
              <a16:creationId xmlns:a16="http://schemas.microsoft.com/office/drawing/2014/main" id="{785D4298-3588-4D0C-AD06-A8F8E6D6EBF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8" name="Shape 9">
          <a:extLst>
            <a:ext uri="{FF2B5EF4-FFF2-40B4-BE49-F238E27FC236}">
              <a16:creationId xmlns:a16="http://schemas.microsoft.com/office/drawing/2014/main" id="{141DC098-3AE8-44F7-814E-3D2AF4701B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9" name="Shape 5">
          <a:extLst>
            <a:ext uri="{FF2B5EF4-FFF2-40B4-BE49-F238E27FC236}">
              <a16:creationId xmlns:a16="http://schemas.microsoft.com/office/drawing/2014/main" id="{3DFC17A1-C01F-4339-BE41-9D3AAA4F35D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0" name="Shape 5">
          <a:extLst>
            <a:ext uri="{FF2B5EF4-FFF2-40B4-BE49-F238E27FC236}">
              <a16:creationId xmlns:a16="http://schemas.microsoft.com/office/drawing/2014/main" id="{D52DF562-A221-4472-9B56-91C4D4DCA1C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41D63421-C952-4FA1-ADBD-4A9998F3CBA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42" name="Shape 10">
          <a:extLst>
            <a:ext uri="{FF2B5EF4-FFF2-40B4-BE49-F238E27FC236}">
              <a16:creationId xmlns:a16="http://schemas.microsoft.com/office/drawing/2014/main" id="{56D2E30A-2A7C-4C24-9618-D384FD9CD13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3" name="Shape 9">
          <a:extLst>
            <a:ext uri="{FF2B5EF4-FFF2-40B4-BE49-F238E27FC236}">
              <a16:creationId xmlns:a16="http://schemas.microsoft.com/office/drawing/2014/main" id="{DC87B272-9180-456A-8A6C-0C21F00128D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4" name="Shape 9">
          <a:extLst>
            <a:ext uri="{FF2B5EF4-FFF2-40B4-BE49-F238E27FC236}">
              <a16:creationId xmlns:a16="http://schemas.microsoft.com/office/drawing/2014/main" id="{81F49E3D-E156-4319-A97E-13B2B8FC4FE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5" name="Shape 5">
          <a:extLst>
            <a:ext uri="{FF2B5EF4-FFF2-40B4-BE49-F238E27FC236}">
              <a16:creationId xmlns:a16="http://schemas.microsoft.com/office/drawing/2014/main" id="{096F917F-5951-4E80-80E5-A28CAFE9A7F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6" name="Shape 5">
          <a:extLst>
            <a:ext uri="{FF2B5EF4-FFF2-40B4-BE49-F238E27FC236}">
              <a16:creationId xmlns:a16="http://schemas.microsoft.com/office/drawing/2014/main" id="{FB0DD058-B238-4092-A77F-1B156609A2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7" name="Shape 5">
          <a:extLst>
            <a:ext uri="{FF2B5EF4-FFF2-40B4-BE49-F238E27FC236}">
              <a16:creationId xmlns:a16="http://schemas.microsoft.com/office/drawing/2014/main" id="{9933D9C3-D581-4D79-BA0E-8C6608C879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48" name="Shape 10">
          <a:extLst>
            <a:ext uri="{FF2B5EF4-FFF2-40B4-BE49-F238E27FC236}">
              <a16:creationId xmlns:a16="http://schemas.microsoft.com/office/drawing/2014/main" id="{BE44D7A4-42DF-4EE5-B910-22152D7BF3B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9" name="Shape 9">
          <a:extLst>
            <a:ext uri="{FF2B5EF4-FFF2-40B4-BE49-F238E27FC236}">
              <a16:creationId xmlns:a16="http://schemas.microsoft.com/office/drawing/2014/main" id="{4F6E03DD-1909-4B4A-8373-FF56561136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0" name="Shape 9">
          <a:extLst>
            <a:ext uri="{FF2B5EF4-FFF2-40B4-BE49-F238E27FC236}">
              <a16:creationId xmlns:a16="http://schemas.microsoft.com/office/drawing/2014/main" id="{57E5AA64-DE33-440E-BCB6-014C58DE80E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2A26B51A-DD17-4A36-A67D-995EDECD382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068F5916-DBF4-4080-B9FC-C4EAF11D70C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3" name="Shape 5">
          <a:extLst>
            <a:ext uri="{FF2B5EF4-FFF2-40B4-BE49-F238E27FC236}">
              <a16:creationId xmlns:a16="http://schemas.microsoft.com/office/drawing/2014/main" id="{CCB14FDB-CA22-47AB-A04B-C66EA9A127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54" name="Shape 10">
          <a:extLst>
            <a:ext uri="{FF2B5EF4-FFF2-40B4-BE49-F238E27FC236}">
              <a16:creationId xmlns:a16="http://schemas.microsoft.com/office/drawing/2014/main" id="{8FD9404F-22D9-4AD2-B4EB-D1564FA9E65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5" name="Shape 9">
          <a:extLst>
            <a:ext uri="{FF2B5EF4-FFF2-40B4-BE49-F238E27FC236}">
              <a16:creationId xmlns:a16="http://schemas.microsoft.com/office/drawing/2014/main" id="{A9056664-0D2B-41D0-8842-D8382BBBCD4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6" name="Shape 9">
          <a:extLst>
            <a:ext uri="{FF2B5EF4-FFF2-40B4-BE49-F238E27FC236}">
              <a16:creationId xmlns:a16="http://schemas.microsoft.com/office/drawing/2014/main" id="{C334FBA0-1264-4A5B-AA26-805073618C7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5ADE8FD0-B721-4437-9199-B617BC133E8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D246EC59-9E30-464C-8555-FE31796E88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9C523F22-CC23-417B-A9F1-F9968F2CF66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0" name="Shape 10">
          <a:extLst>
            <a:ext uri="{FF2B5EF4-FFF2-40B4-BE49-F238E27FC236}">
              <a16:creationId xmlns:a16="http://schemas.microsoft.com/office/drawing/2014/main" id="{C812E708-540A-4DD9-B443-389F4923563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1" name="Shape 9">
          <a:extLst>
            <a:ext uri="{FF2B5EF4-FFF2-40B4-BE49-F238E27FC236}">
              <a16:creationId xmlns:a16="http://schemas.microsoft.com/office/drawing/2014/main" id="{6BBCC3CA-A821-4BD3-932C-F39964E8151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2" name="Shape 9">
          <a:extLst>
            <a:ext uri="{FF2B5EF4-FFF2-40B4-BE49-F238E27FC236}">
              <a16:creationId xmlns:a16="http://schemas.microsoft.com/office/drawing/2014/main" id="{7DB1F758-91CA-47E8-B146-C9286B4BF35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C99D1BC9-C267-4FF6-BF34-B1F72562165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66DB62CD-98D6-4CDB-A4D1-B6C14F2C022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5" name="Shape 5">
          <a:extLst>
            <a:ext uri="{FF2B5EF4-FFF2-40B4-BE49-F238E27FC236}">
              <a16:creationId xmlns:a16="http://schemas.microsoft.com/office/drawing/2014/main" id="{EB6666BF-180A-41D2-8774-24594B9848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6" name="Shape 10">
          <a:extLst>
            <a:ext uri="{FF2B5EF4-FFF2-40B4-BE49-F238E27FC236}">
              <a16:creationId xmlns:a16="http://schemas.microsoft.com/office/drawing/2014/main" id="{59C5FE82-3D2C-4EDD-A3CC-084E14FF4A7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7" name="Shape 9">
          <a:extLst>
            <a:ext uri="{FF2B5EF4-FFF2-40B4-BE49-F238E27FC236}">
              <a16:creationId xmlns:a16="http://schemas.microsoft.com/office/drawing/2014/main" id="{F309675B-3C60-45CF-A177-3CE8FE51EFF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8" name="Shape 9">
          <a:extLst>
            <a:ext uri="{FF2B5EF4-FFF2-40B4-BE49-F238E27FC236}">
              <a16:creationId xmlns:a16="http://schemas.microsoft.com/office/drawing/2014/main" id="{9A2D4F50-E6C2-458B-9F53-3F5D3CE5A64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9" name="Shape 5">
          <a:extLst>
            <a:ext uri="{FF2B5EF4-FFF2-40B4-BE49-F238E27FC236}">
              <a16:creationId xmlns:a16="http://schemas.microsoft.com/office/drawing/2014/main" id="{BF566B2D-349E-467B-8D09-111C58844AA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CA364332-ADC3-4089-9E39-311A4E3CCDA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9960883D-7211-4C8E-8EFC-D3BCEFD01D0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72" name="Shape 10">
          <a:extLst>
            <a:ext uri="{FF2B5EF4-FFF2-40B4-BE49-F238E27FC236}">
              <a16:creationId xmlns:a16="http://schemas.microsoft.com/office/drawing/2014/main" id="{F4C3E56E-D7F1-4442-8780-16E0244CA22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3" name="Shape 9">
          <a:extLst>
            <a:ext uri="{FF2B5EF4-FFF2-40B4-BE49-F238E27FC236}">
              <a16:creationId xmlns:a16="http://schemas.microsoft.com/office/drawing/2014/main" id="{5093B448-19C3-48E8-86C1-76E83F13717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4" name="Shape 9">
          <a:extLst>
            <a:ext uri="{FF2B5EF4-FFF2-40B4-BE49-F238E27FC236}">
              <a16:creationId xmlns:a16="http://schemas.microsoft.com/office/drawing/2014/main" id="{CF6A069C-CD02-47FE-B504-81CFA4F4384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5" name="Shape 5">
          <a:extLst>
            <a:ext uri="{FF2B5EF4-FFF2-40B4-BE49-F238E27FC236}">
              <a16:creationId xmlns:a16="http://schemas.microsoft.com/office/drawing/2014/main" id="{FD918337-671F-4225-8E6E-D69B333090B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6" name="Shape 5">
          <a:extLst>
            <a:ext uri="{FF2B5EF4-FFF2-40B4-BE49-F238E27FC236}">
              <a16:creationId xmlns:a16="http://schemas.microsoft.com/office/drawing/2014/main" id="{07D558C7-CB61-4BD3-BFDB-5F872442308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7" name="Shape 5">
          <a:extLst>
            <a:ext uri="{FF2B5EF4-FFF2-40B4-BE49-F238E27FC236}">
              <a16:creationId xmlns:a16="http://schemas.microsoft.com/office/drawing/2014/main" id="{EB33CCE4-4AB7-45D0-8EE1-D7967EA9B17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78" name="Shape 10">
          <a:extLst>
            <a:ext uri="{FF2B5EF4-FFF2-40B4-BE49-F238E27FC236}">
              <a16:creationId xmlns:a16="http://schemas.microsoft.com/office/drawing/2014/main" id="{56FD311B-8C95-4DD2-A591-A23D8BD6BEB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9" name="Shape 9">
          <a:extLst>
            <a:ext uri="{FF2B5EF4-FFF2-40B4-BE49-F238E27FC236}">
              <a16:creationId xmlns:a16="http://schemas.microsoft.com/office/drawing/2014/main" id="{E8EA94A6-A3E4-4B4B-B277-28C87ACACB1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0" name="Shape 9">
          <a:extLst>
            <a:ext uri="{FF2B5EF4-FFF2-40B4-BE49-F238E27FC236}">
              <a16:creationId xmlns:a16="http://schemas.microsoft.com/office/drawing/2014/main" id="{ABC95873-B907-4533-B025-C1128A77AE9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1" name="Shape 5">
          <a:extLst>
            <a:ext uri="{FF2B5EF4-FFF2-40B4-BE49-F238E27FC236}">
              <a16:creationId xmlns:a16="http://schemas.microsoft.com/office/drawing/2014/main" id="{78D22FAB-F66E-4856-B1CD-C3C62D0407E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A5D5F61D-8DEB-45CF-9692-7D00B734D1E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35F02333-3B69-4A13-A5E5-C4299479BC3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84" name="Shape 10">
          <a:extLst>
            <a:ext uri="{FF2B5EF4-FFF2-40B4-BE49-F238E27FC236}">
              <a16:creationId xmlns:a16="http://schemas.microsoft.com/office/drawing/2014/main" id="{2F853037-394F-4FB5-AF7D-528B55D7212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5" name="Shape 9">
          <a:extLst>
            <a:ext uri="{FF2B5EF4-FFF2-40B4-BE49-F238E27FC236}">
              <a16:creationId xmlns:a16="http://schemas.microsoft.com/office/drawing/2014/main" id="{703AFA65-40F1-4F2D-9AEE-B68EA150D0C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6" name="Shape 9">
          <a:extLst>
            <a:ext uri="{FF2B5EF4-FFF2-40B4-BE49-F238E27FC236}">
              <a16:creationId xmlns:a16="http://schemas.microsoft.com/office/drawing/2014/main" id="{F059A7B8-49E3-4E74-B377-7B1AF6B4C8C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7" name="Shape 5">
          <a:extLst>
            <a:ext uri="{FF2B5EF4-FFF2-40B4-BE49-F238E27FC236}">
              <a16:creationId xmlns:a16="http://schemas.microsoft.com/office/drawing/2014/main" id="{50617213-BB60-44BB-A2AF-62206FAE061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8" name="Shape 5">
          <a:extLst>
            <a:ext uri="{FF2B5EF4-FFF2-40B4-BE49-F238E27FC236}">
              <a16:creationId xmlns:a16="http://schemas.microsoft.com/office/drawing/2014/main" id="{43EA6B46-CB36-41B5-915F-AD974B7DD11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3DDFF434-E6BE-4A46-9E2E-82D4D09159C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90" name="Shape 10">
          <a:extLst>
            <a:ext uri="{FF2B5EF4-FFF2-40B4-BE49-F238E27FC236}">
              <a16:creationId xmlns:a16="http://schemas.microsoft.com/office/drawing/2014/main" id="{0C66C2C5-6EC6-4CC4-AA93-423B63E09CE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1" name="Shape 9">
          <a:extLst>
            <a:ext uri="{FF2B5EF4-FFF2-40B4-BE49-F238E27FC236}">
              <a16:creationId xmlns:a16="http://schemas.microsoft.com/office/drawing/2014/main" id="{4781F845-078B-4356-9F6B-35E970AB55A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2" name="Shape 9">
          <a:extLst>
            <a:ext uri="{FF2B5EF4-FFF2-40B4-BE49-F238E27FC236}">
              <a16:creationId xmlns:a16="http://schemas.microsoft.com/office/drawing/2014/main" id="{4F1A2310-C9A3-4861-9289-3ACFEB52E06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3" name="Shape 5">
          <a:extLst>
            <a:ext uri="{FF2B5EF4-FFF2-40B4-BE49-F238E27FC236}">
              <a16:creationId xmlns:a16="http://schemas.microsoft.com/office/drawing/2014/main" id="{13CC3098-1545-4AEB-84CA-2966C1CA6FF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4" name="Shape 5">
          <a:extLst>
            <a:ext uri="{FF2B5EF4-FFF2-40B4-BE49-F238E27FC236}">
              <a16:creationId xmlns:a16="http://schemas.microsoft.com/office/drawing/2014/main" id="{F050C533-D6AF-4BA2-B922-FCC8E2BE869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5" name="Shape 5">
          <a:extLst>
            <a:ext uri="{FF2B5EF4-FFF2-40B4-BE49-F238E27FC236}">
              <a16:creationId xmlns:a16="http://schemas.microsoft.com/office/drawing/2014/main" id="{5F598ED9-0902-4B29-88E1-3A46860B6CB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96" name="Shape 10">
          <a:extLst>
            <a:ext uri="{FF2B5EF4-FFF2-40B4-BE49-F238E27FC236}">
              <a16:creationId xmlns:a16="http://schemas.microsoft.com/office/drawing/2014/main" id="{19781BCB-90C9-4A79-B664-C1142E87FA7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7" name="Shape 9">
          <a:extLst>
            <a:ext uri="{FF2B5EF4-FFF2-40B4-BE49-F238E27FC236}">
              <a16:creationId xmlns:a16="http://schemas.microsoft.com/office/drawing/2014/main" id="{21E659AC-B7AB-41B5-BD62-26D0A38D25A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8" name="Shape 9">
          <a:extLst>
            <a:ext uri="{FF2B5EF4-FFF2-40B4-BE49-F238E27FC236}">
              <a16:creationId xmlns:a16="http://schemas.microsoft.com/office/drawing/2014/main" id="{0475CB24-CFE1-4212-B4CB-4D5597BF52C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8F4A8E8B-8DDB-4CBE-AFDF-0C12E85AEBF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0094AA59-2C72-4F8D-926A-C393CC23EBE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1" name="Shape 5">
          <a:extLst>
            <a:ext uri="{FF2B5EF4-FFF2-40B4-BE49-F238E27FC236}">
              <a16:creationId xmlns:a16="http://schemas.microsoft.com/office/drawing/2014/main" id="{4820E201-1C11-4292-8334-60C64E7FDD8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02" name="Shape 10">
          <a:extLst>
            <a:ext uri="{FF2B5EF4-FFF2-40B4-BE49-F238E27FC236}">
              <a16:creationId xmlns:a16="http://schemas.microsoft.com/office/drawing/2014/main" id="{304F56B4-5B31-4BAB-89C3-D1145AE04F7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3" name="Shape 9">
          <a:extLst>
            <a:ext uri="{FF2B5EF4-FFF2-40B4-BE49-F238E27FC236}">
              <a16:creationId xmlns:a16="http://schemas.microsoft.com/office/drawing/2014/main" id="{F34B93AD-2003-40D3-9D60-B1837691A42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4" name="Shape 9">
          <a:extLst>
            <a:ext uri="{FF2B5EF4-FFF2-40B4-BE49-F238E27FC236}">
              <a16:creationId xmlns:a16="http://schemas.microsoft.com/office/drawing/2014/main" id="{B5398B8E-E3CA-4923-A766-75527004D51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04AF8100-7F4C-4671-896C-8933B4DDA31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38BE45B7-8BC0-4C39-9F13-6851D98E8EF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73E32784-7A12-4707-B8ED-434C6FC6E45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08" name="Shape 10">
          <a:extLst>
            <a:ext uri="{FF2B5EF4-FFF2-40B4-BE49-F238E27FC236}">
              <a16:creationId xmlns:a16="http://schemas.microsoft.com/office/drawing/2014/main" id="{F1C83FD9-8305-4784-92DC-DF39BC04641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9" name="Shape 9">
          <a:extLst>
            <a:ext uri="{FF2B5EF4-FFF2-40B4-BE49-F238E27FC236}">
              <a16:creationId xmlns:a16="http://schemas.microsoft.com/office/drawing/2014/main" id="{E485E6B2-8C60-4AE4-A06D-12C0B2A2DBE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0" name="Shape 9">
          <a:extLst>
            <a:ext uri="{FF2B5EF4-FFF2-40B4-BE49-F238E27FC236}">
              <a16:creationId xmlns:a16="http://schemas.microsoft.com/office/drawing/2014/main" id="{DAEDD204-BB46-4A24-B20B-048B8DB87B8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9210159F-011E-4500-80C6-ADF2F0D22F0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597B3E1A-688D-4EFE-9CEA-E4050CF1CF6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BBB3FEB1-7780-4999-90A8-6919FFC370F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14" name="Shape 10">
          <a:extLst>
            <a:ext uri="{FF2B5EF4-FFF2-40B4-BE49-F238E27FC236}">
              <a16:creationId xmlns:a16="http://schemas.microsoft.com/office/drawing/2014/main" id="{8233BE38-61BA-45C4-B1FB-6EA3F1D3F48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5" name="Shape 9">
          <a:extLst>
            <a:ext uri="{FF2B5EF4-FFF2-40B4-BE49-F238E27FC236}">
              <a16:creationId xmlns:a16="http://schemas.microsoft.com/office/drawing/2014/main" id="{0CDFDA08-49D5-42BE-A021-CF02D60A58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6" name="Shape 9">
          <a:extLst>
            <a:ext uri="{FF2B5EF4-FFF2-40B4-BE49-F238E27FC236}">
              <a16:creationId xmlns:a16="http://schemas.microsoft.com/office/drawing/2014/main" id="{5FCCB7FF-4BEF-44CC-9B5C-56385C77DA1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7" name="Shape 5">
          <a:extLst>
            <a:ext uri="{FF2B5EF4-FFF2-40B4-BE49-F238E27FC236}">
              <a16:creationId xmlns:a16="http://schemas.microsoft.com/office/drawing/2014/main" id="{1A9E1C5D-071C-45E3-A41A-5D12794DDD6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8" name="Shape 5">
          <a:extLst>
            <a:ext uri="{FF2B5EF4-FFF2-40B4-BE49-F238E27FC236}">
              <a16:creationId xmlns:a16="http://schemas.microsoft.com/office/drawing/2014/main" id="{A0C39AEA-583B-46CF-9A60-888D843FFF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9" name="Shape 5">
          <a:extLst>
            <a:ext uri="{FF2B5EF4-FFF2-40B4-BE49-F238E27FC236}">
              <a16:creationId xmlns:a16="http://schemas.microsoft.com/office/drawing/2014/main" id="{9A9F4559-DAE3-4D32-92B4-0321F79E523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0" name="Shape 10">
          <a:extLst>
            <a:ext uri="{FF2B5EF4-FFF2-40B4-BE49-F238E27FC236}">
              <a16:creationId xmlns:a16="http://schemas.microsoft.com/office/drawing/2014/main" id="{590BC2E7-4424-4C46-8BE1-09EA7B57D15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1" name="Shape 9">
          <a:extLst>
            <a:ext uri="{FF2B5EF4-FFF2-40B4-BE49-F238E27FC236}">
              <a16:creationId xmlns:a16="http://schemas.microsoft.com/office/drawing/2014/main" id="{6227739A-F3AC-47C8-860E-A480299624F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2" name="Shape 9">
          <a:extLst>
            <a:ext uri="{FF2B5EF4-FFF2-40B4-BE49-F238E27FC236}">
              <a16:creationId xmlns:a16="http://schemas.microsoft.com/office/drawing/2014/main" id="{C663043F-2D60-4EB8-B6A5-4205400EFEA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3F1E2BAF-240C-48F7-8EC3-E46CA4A0953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352B011E-3AD5-4911-A8BD-D27A27E6A5A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6DF533CC-BAE5-485F-A3E6-9882D1440C3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6" name="Shape 10">
          <a:extLst>
            <a:ext uri="{FF2B5EF4-FFF2-40B4-BE49-F238E27FC236}">
              <a16:creationId xmlns:a16="http://schemas.microsoft.com/office/drawing/2014/main" id="{088B8FE5-8C81-449F-B7F4-D89EFE32DC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7" name="Shape 9">
          <a:extLst>
            <a:ext uri="{FF2B5EF4-FFF2-40B4-BE49-F238E27FC236}">
              <a16:creationId xmlns:a16="http://schemas.microsoft.com/office/drawing/2014/main" id="{FAA0FCAB-C2F0-4CA6-B0CA-17F4A4A228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8" name="Shape 9">
          <a:extLst>
            <a:ext uri="{FF2B5EF4-FFF2-40B4-BE49-F238E27FC236}">
              <a16:creationId xmlns:a16="http://schemas.microsoft.com/office/drawing/2014/main" id="{1C564A60-4CC4-43DE-BF68-0C35C69107F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9" name="Shape 5">
          <a:extLst>
            <a:ext uri="{FF2B5EF4-FFF2-40B4-BE49-F238E27FC236}">
              <a16:creationId xmlns:a16="http://schemas.microsoft.com/office/drawing/2014/main" id="{54AC00AB-401A-4108-8FB3-55581ED6C11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FA7380D3-46AD-4CDF-A976-CA11E90C08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1FFEF3F3-10D7-4A70-A8F7-F29D196829C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32" name="Shape 10">
          <a:extLst>
            <a:ext uri="{FF2B5EF4-FFF2-40B4-BE49-F238E27FC236}">
              <a16:creationId xmlns:a16="http://schemas.microsoft.com/office/drawing/2014/main" id="{E8057D1D-ACE4-47E4-B576-E4DE44838D6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3" name="Shape 9">
          <a:extLst>
            <a:ext uri="{FF2B5EF4-FFF2-40B4-BE49-F238E27FC236}">
              <a16:creationId xmlns:a16="http://schemas.microsoft.com/office/drawing/2014/main" id="{2BFF1D07-29C9-48B6-800A-64FB8966A4B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4" name="Shape 9">
          <a:extLst>
            <a:ext uri="{FF2B5EF4-FFF2-40B4-BE49-F238E27FC236}">
              <a16:creationId xmlns:a16="http://schemas.microsoft.com/office/drawing/2014/main" id="{2911E52F-B222-4E6B-A286-BE3F36A93BD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5" name="Shape 5">
          <a:extLst>
            <a:ext uri="{FF2B5EF4-FFF2-40B4-BE49-F238E27FC236}">
              <a16:creationId xmlns:a16="http://schemas.microsoft.com/office/drawing/2014/main" id="{B7D965CA-9D9F-4851-8272-2E9A950F3D1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6" name="Shape 5">
          <a:extLst>
            <a:ext uri="{FF2B5EF4-FFF2-40B4-BE49-F238E27FC236}">
              <a16:creationId xmlns:a16="http://schemas.microsoft.com/office/drawing/2014/main" id="{9F970BED-84C9-4DEE-A4A6-C350D6D6009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4BE6B3C7-E5BD-4A7D-83BC-A5282A93A8B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38" name="Shape 10">
          <a:extLst>
            <a:ext uri="{FF2B5EF4-FFF2-40B4-BE49-F238E27FC236}">
              <a16:creationId xmlns:a16="http://schemas.microsoft.com/office/drawing/2014/main" id="{385D8A97-BFFE-4B9E-B6E1-84F83F6090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9" name="Shape 9">
          <a:extLst>
            <a:ext uri="{FF2B5EF4-FFF2-40B4-BE49-F238E27FC236}">
              <a16:creationId xmlns:a16="http://schemas.microsoft.com/office/drawing/2014/main" id="{85559336-5246-497E-A38F-120183844A4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0" name="Shape 9">
          <a:extLst>
            <a:ext uri="{FF2B5EF4-FFF2-40B4-BE49-F238E27FC236}">
              <a16:creationId xmlns:a16="http://schemas.microsoft.com/office/drawing/2014/main" id="{3C9CC659-EA5B-4C43-9B9E-8FBAF414E26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1" name="Shape 5">
          <a:extLst>
            <a:ext uri="{FF2B5EF4-FFF2-40B4-BE49-F238E27FC236}">
              <a16:creationId xmlns:a16="http://schemas.microsoft.com/office/drawing/2014/main" id="{9FDD960D-3550-44D5-9530-6140159620D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2" name="Shape 5">
          <a:extLst>
            <a:ext uri="{FF2B5EF4-FFF2-40B4-BE49-F238E27FC236}">
              <a16:creationId xmlns:a16="http://schemas.microsoft.com/office/drawing/2014/main" id="{4008928A-A231-4241-B474-46E1B6C931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3" name="Shape 5">
          <a:extLst>
            <a:ext uri="{FF2B5EF4-FFF2-40B4-BE49-F238E27FC236}">
              <a16:creationId xmlns:a16="http://schemas.microsoft.com/office/drawing/2014/main" id="{82C72D72-21A1-49E0-B431-6465C2AC7B5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44" name="Shape 10">
          <a:extLst>
            <a:ext uri="{FF2B5EF4-FFF2-40B4-BE49-F238E27FC236}">
              <a16:creationId xmlns:a16="http://schemas.microsoft.com/office/drawing/2014/main" id="{74F03F84-1F88-476B-B643-CE83158E22F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5" name="Shape 9">
          <a:extLst>
            <a:ext uri="{FF2B5EF4-FFF2-40B4-BE49-F238E27FC236}">
              <a16:creationId xmlns:a16="http://schemas.microsoft.com/office/drawing/2014/main" id="{B3FEF9BE-1AC8-4586-A863-6081D9CBBFC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6" name="Shape 9">
          <a:extLst>
            <a:ext uri="{FF2B5EF4-FFF2-40B4-BE49-F238E27FC236}">
              <a16:creationId xmlns:a16="http://schemas.microsoft.com/office/drawing/2014/main" id="{68887C9D-0C72-4EA2-BF4F-38E103A0D11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83546662-755C-4E6B-B9EA-56C1E2D3250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8" name="Shape 5">
          <a:extLst>
            <a:ext uri="{FF2B5EF4-FFF2-40B4-BE49-F238E27FC236}">
              <a16:creationId xmlns:a16="http://schemas.microsoft.com/office/drawing/2014/main" id="{182CF0DA-3A6C-4E82-9674-5AF7C9B2753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9" name="Shape 5">
          <a:extLst>
            <a:ext uri="{FF2B5EF4-FFF2-40B4-BE49-F238E27FC236}">
              <a16:creationId xmlns:a16="http://schemas.microsoft.com/office/drawing/2014/main" id="{2768B891-9586-43DB-9407-EC9834FA9D5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50" name="Shape 10">
          <a:extLst>
            <a:ext uri="{FF2B5EF4-FFF2-40B4-BE49-F238E27FC236}">
              <a16:creationId xmlns:a16="http://schemas.microsoft.com/office/drawing/2014/main" id="{1AF12FBA-3197-4780-B16B-D0884B2CAD7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1" name="Shape 9">
          <a:extLst>
            <a:ext uri="{FF2B5EF4-FFF2-40B4-BE49-F238E27FC236}">
              <a16:creationId xmlns:a16="http://schemas.microsoft.com/office/drawing/2014/main" id="{B49D34A5-5F78-49CF-ACC7-889D280E01E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2" name="Shape 9">
          <a:extLst>
            <a:ext uri="{FF2B5EF4-FFF2-40B4-BE49-F238E27FC236}">
              <a16:creationId xmlns:a16="http://schemas.microsoft.com/office/drawing/2014/main" id="{B0A25B3C-3426-41D3-BE64-D0C188826FE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FCE7B88B-5F3B-4940-93B1-32A71B97186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C9CA033B-F1A3-4C32-B080-3D9AAB40DA0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F5E6A2F2-4EB9-4329-B200-7580CEACF10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56" name="Shape 10">
          <a:extLst>
            <a:ext uri="{FF2B5EF4-FFF2-40B4-BE49-F238E27FC236}">
              <a16:creationId xmlns:a16="http://schemas.microsoft.com/office/drawing/2014/main" id="{F4CEEBC6-32BB-4FDB-AC60-F33DEC6598D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7" name="Shape 9">
          <a:extLst>
            <a:ext uri="{FF2B5EF4-FFF2-40B4-BE49-F238E27FC236}">
              <a16:creationId xmlns:a16="http://schemas.microsoft.com/office/drawing/2014/main" id="{3836D152-8628-4959-A33B-9B90ED5B9E1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8" name="Shape 9">
          <a:extLst>
            <a:ext uri="{FF2B5EF4-FFF2-40B4-BE49-F238E27FC236}">
              <a16:creationId xmlns:a16="http://schemas.microsoft.com/office/drawing/2014/main" id="{52155D15-7932-47C2-BB67-E0C29DCB324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9" name="Shape 5">
          <a:extLst>
            <a:ext uri="{FF2B5EF4-FFF2-40B4-BE49-F238E27FC236}">
              <a16:creationId xmlns:a16="http://schemas.microsoft.com/office/drawing/2014/main" id="{0AAC52DA-0F98-4A6B-BB28-AFFA21C3C0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0" name="Shape 5">
          <a:extLst>
            <a:ext uri="{FF2B5EF4-FFF2-40B4-BE49-F238E27FC236}">
              <a16:creationId xmlns:a16="http://schemas.microsoft.com/office/drawing/2014/main" id="{4529DA84-0673-49F0-9B67-E4F04709219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1" name="Shape 5">
          <a:extLst>
            <a:ext uri="{FF2B5EF4-FFF2-40B4-BE49-F238E27FC236}">
              <a16:creationId xmlns:a16="http://schemas.microsoft.com/office/drawing/2014/main" id="{13327834-2DBC-427E-8AFE-7B30E643933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2" name="Shape 10">
          <a:extLst>
            <a:ext uri="{FF2B5EF4-FFF2-40B4-BE49-F238E27FC236}">
              <a16:creationId xmlns:a16="http://schemas.microsoft.com/office/drawing/2014/main" id="{080C3536-79BF-4A3D-A55A-7F3BBF27E1D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3" name="Shape 9">
          <a:extLst>
            <a:ext uri="{FF2B5EF4-FFF2-40B4-BE49-F238E27FC236}">
              <a16:creationId xmlns:a16="http://schemas.microsoft.com/office/drawing/2014/main" id="{784F9769-AFB7-4151-9A54-04B428A0CCE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4" name="Shape 9">
          <a:extLst>
            <a:ext uri="{FF2B5EF4-FFF2-40B4-BE49-F238E27FC236}">
              <a16:creationId xmlns:a16="http://schemas.microsoft.com/office/drawing/2014/main" id="{BC2AE62D-6356-487F-9E7B-9DDE076CC5A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5" name="Shape 5">
          <a:extLst>
            <a:ext uri="{FF2B5EF4-FFF2-40B4-BE49-F238E27FC236}">
              <a16:creationId xmlns:a16="http://schemas.microsoft.com/office/drawing/2014/main" id="{A4673D11-FF04-4440-8CA4-DBCB3B86072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6" name="Shape 10">
          <a:extLst>
            <a:ext uri="{FF2B5EF4-FFF2-40B4-BE49-F238E27FC236}">
              <a16:creationId xmlns:a16="http://schemas.microsoft.com/office/drawing/2014/main" id="{C007DAEB-8B55-4800-BE03-1BD70689527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7" name="Shape 9">
          <a:extLst>
            <a:ext uri="{FF2B5EF4-FFF2-40B4-BE49-F238E27FC236}">
              <a16:creationId xmlns:a16="http://schemas.microsoft.com/office/drawing/2014/main" id="{12FE9B34-254E-4571-9CC8-3BC2D6A2FBD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8" name="Shape 9">
          <a:extLst>
            <a:ext uri="{FF2B5EF4-FFF2-40B4-BE49-F238E27FC236}">
              <a16:creationId xmlns:a16="http://schemas.microsoft.com/office/drawing/2014/main" id="{623A1944-16D3-499E-A269-D2FC7B78D78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9" name="Shape 10">
          <a:extLst>
            <a:ext uri="{FF2B5EF4-FFF2-40B4-BE49-F238E27FC236}">
              <a16:creationId xmlns:a16="http://schemas.microsoft.com/office/drawing/2014/main" id="{431B4064-ED1E-42D0-A46D-8096FC0B1DE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0" name="Shape 9">
          <a:extLst>
            <a:ext uri="{FF2B5EF4-FFF2-40B4-BE49-F238E27FC236}">
              <a16:creationId xmlns:a16="http://schemas.microsoft.com/office/drawing/2014/main" id="{B68FEFB3-5E8D-4D05-A537-6279BF37656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1" name="Shape 9">
          <a:extLst>
            <a:ext uri="{FF2B5EF4-FFF2-40B4-BE49-F238E27FC236}">
              <a16:creationId xmlns:a16="http://schemas.microsoft.com/office/drawing/2014/main" id="{0DF1F97F-A9F5-4A6A-ADD8-B0E6AF8E61F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2" name="Shape 10">
          <a:extLst>
            <a:ext uri="{FF2B5EF4-FFF2-40B4-BE49-F238E27FC236}">
              <a16:creationId xmlns:a16="http://schemas.microsoft.com/office/drawing/2014/main" id="{A8FF7A88-6722-4D82-A3CE-2746484D38D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3" name="Shape 9">
          <a:extLst>
            <a:ext uri="{FF2B5EF4-FFF2-40B4-BE49-F238E27FC236}">
              <a16:creationId xmlns:a16="http://schemas.microsoft.com/office/drawing/2014/main" id="{34B8A5F1-6B0C-40BD-A990-E4A8E858A8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4" name="Shape 9">
          <a:extLst>
            <a:ext uri="{FF2B5EF4-FFF2-40B4-BE49-F238E27FC236}">
              <a16:creationId xmlns:a16="http://schemas.microsoft.com/office/drawing/2014/main" id="{142FCC15-7B59-424E-BCB2-C26CD6E6095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5" name="Shape 10">
          <a:extLst>
            <a:ext uri="{FF2B5EF4-FFF2-40B4-BE49-F238E27FC236}">
              <a16:creationId xmlns:a16="http://schemas.microsoft.com/office/drawing/2014/main" id="{1FC7809A-0488-4E8D-97DA-30F74004229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6" name="Shape 9">
          <a:extLst>
            <a:ext uri="{FF2B5EF4-FFF2-40B4-BE49-F238E27FC236}">
              <a16:creationId xmlns:a16="http://schemas.microsoft.com/office/drawing/2014/main" id="{4028F0F0-A9E6-4FFE-A7E5-5ED7F55647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7" name="Shape 9">
          <a:extLst>
            <a:ext uri="{FF2B5EF4-FFF2-40B4-BE49-F238E27FC236}">
              <a16:creationId xmlns:a16="http://schemas.microsoft.com/office/drawing/2014/main" id="{991EAEDA-1F1C-4166-ACD0-4D882E45027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8" name="Shape 10">
          <a:extLst>
            <a:ext uri="{FF2B5EF4-FFF2-40B4-BE49-F238E27FC236}">
              <a16:creationId xmlns:a16="http://schemas.microsoft.com/office/drawing/2014/main" id="{5F93BA45-2B0A-4643-BABA-3A8857C2BAF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D7FC25B7-136E-4686-87DF-743E2BC59C8B}"/>
            </a:ext>
          </a:extLst>
        </xdr:cNvPr>
        <xdr:cNvSpPr>
          <a:spLocks noChangeArrowheads="1"/>
        </xdr:cNvSpPr>
      </xdr:nvSpPr>
      <xdr:spPr bwMode="auto">
        <a:xfrm>
          <a:off x="19050" y="10699432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BEEA8011-DA4C-49CF-A81E-E359ED9056C6}"/>
            </a:ext>
          </a:extLst>
        </xdr:cNvPr>
        <xdr:cNvSpPr>
          <a:spLocks noChangeArrowheads="1"/>
        </xdr:cNvSpPr>
      </xdr:nvSpPr>
      <xdr:spPr bwMode="auto">
        <a:xfrm>
          <a:off x="19050" y="10699432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766B3447-3C42-4FA2-98E8-5F7AF3EA39E3}"/>
            </a:ext>
          </a:extLst>
        </xdr:cNvPr>
        <xdr:cNvSpPr>
          <a:spLocks noChangeArrowheads="1"/>
        </xdr:cNvSpPr>
      </xdr:nvSpPr>
      <xdr:spPr bwMode="auto">
        <a:xfrm>
          <a:off x="19050" y="10699432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" name="Shape 10">
          <a:extLst>
            <a:ext uri="{FF2B5EF4-FFF2-40B4-BE49-F238E27FC236}">
              <a16:creationId xmlns:a16="http://schemas.microsoft.com/office/drawing/2014/main" id="{98583490-211C-4CEF-91AD-CD97FE8053A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A6EA09AE-C39D-4789-A9E1-0AEB8609FA8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" name="Shape 9">
          <a:extLst>
            <a:ext uri="{FF2B5EF4-FFF2-40B4-BE49-F238E27FC236}">
              <a16:creationId xmlns:a16="http://schemas.microsoft.com/office/drawing/2014/main" id="{DCA92145-0F64-4727-98A9-5D9DECB105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" name="Shape 10">
          <a:extLst>
            <a:ext uri="{FF2B5EF4-FFF2-40B4-BE49-F238E27FC236}">
              <a16:creationId xmlns:a16="http://schemas.microsoft.com/office/drawing/2014/main" id="{E7B14619-471F-494E-84B4-CC586637F68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" name="Shape 9">
          <a:extLst>
            <a:ext uri="{FF2B5EF4-FFF2-40B4-BE49-F238E27FC236}">
              <a16:creationId xmlns:a16="http://schemas.microsoft.com/office/drawing/2014/main" id="{F7BE7F4F-FA4D-4983-B882-D8D6ED6CF22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" name="Shape 9">
          <a:extLst>
            <a:ext uri="{FF2B5EF4-FFF2-40B4-BE49-F238E27FC236}">
              <a16:creationId xmlns:a16="http://schemas.microsoft.com/office/drawing/2014/main" id="{1B55045D-765D-4C97-BFBF-CE2D21F217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" name="Shape 5">
          <a:extLst>
            <a:ext uri="{FF2B5EF4-FFF2-40B4-BE49-F238E27FC236}">
              <a16:creationId xmlns:a16="http://schemas.microsoft.com/office/drawing/2014/main" id="{F0DF7CFD-F5A5-4346-B050-87CFB231F9D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571E3E66-5CFC-4B94-9C69-0C6CBEC1D4D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DC661652-B57C-4FE1-8E89-3D45117DCD5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" name="Shape 9">
          <a:extLst>
            <a:ext uri="{FF2B5EF4-FFF2-40B4-BE49-F238E27FC236}">
              <a16:creationId xmlns:a16="http://schemas.microsoft.com/office/drawing/2014/main" id="{ADC38E6C-365B-4811-87AA-039842DABFC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" name="Shape 9">
          <a:extLst>
            <a:ext uri="{FF2B5EF4-FFF2-40B4-BE49-F238E27FC236}">
              <a16:creationId xmlns:a16="http://schemas.microsoft.com/office/drawing/2014/main" id="{BF3DAE72-A4D1-4AD9-A72D-42B87037E0B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E74CDA48-86B7-4EE9-B1B5-9B11AC1BEC5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id="{E66383C3-B874-43AF-88D9-9B8A62B026C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EDDAD64D-EB50-434F-A152-5E427298AC0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D113DFAF-DEC9-4A60-8351-7896C1026BC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" name="Shape 9">
          <a:extLst>
            <a:ext uri="{FF2B5EF4-FFF2-40B4-BE49-F238E27FC236}">
              <a16:creationId xmlns:a16="http://schemas.microsoft.com/office/drawing/2014/main" id="{58D48629-73E3-423F-B7CF-03B4FC7F37F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" name="Shape 9">
          <a:extLst>
            <a:ext uri="{FF2B5EF4-FFF2-40B4-BE49-F238E27FC236}">
              <a16:creationId xmlns:a16="http://schemas.microsoft.com/office/drawing/2014/main" id="{FE5DD624-9E1B-47CC-A578-BB5B8602F26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149D8385-BC77-48B7-8AB6-99E53207C36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21DE266E-EFBD-4038-9228-9D753277A7E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" name="Shape 5">
          <a:extLst>
            <a:ext uri="{FF2B5EF4-FFF2-40B4-BE49-F238E27FC236}">
              <a16:creationId xmlns:a16="http://schemas.microsoft.com/office/drawing/2014/main" id="{42CC256E-D496-47F7-B12C-DB0332DC30F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" name="Shape 10">
          <a:extLst>
            <a:ext uri="{FF2B5EF4-FFF2-40B4-BE49-F238E27FC236}">
              <a16:creationId xmlns:a16="http://schemas.microsoft.com/office/drawing/2014/main" id="{FAB9244D-F403-4076-B4B6-38FED18D71A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" name="Shape 9">
          <a:extLst>
            <a:ext uri="{FF2B5EF4-FFF2-40B4-BE49-F238E27FC236}">
              <a16:creationId xmlns:a16="http://schemas.microsoft.com/office/drawing/2014/main" id="{6316FF15-A9AA-473C-98B4-B1FD8ABA81B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" name="Shape 9">
          <a:extLst>
            <a:ext uri="{FF2B5EF4-FFF2-40B4-BE49-F238E27FC236}">
              <a16:creationId xmlns:a16="http://schemas.microsoft.com/office/drawing/2014/main" id="{854E316E-0937-438E-A5E7-BDC7F27573C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DCC7A0BC-122E-402D-AE58-4ABDF2CEA13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" name="Shape 5">
          <a:extLst>
            <a:ext uri="{FF2B5EF4-FFF2-40B4-BE49-F238E27FC236}">
              <a16:creationId xmlns:a16="http://schemas.microsoft.com/office/drawing/2014/main" id="{21293612-3A6F-46E5-BFF7-3B88BC1431A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" name="Shape 5">
          <a:extLst>
            <a:ext uri="{FF2B5EF4-FFF2-40B4-BE49-F238E27FC236}">
              <a16:creationId xmlns:a16="http://schemas.microsoft.com/office/drawing/2014/main" id="{8821B4AE-6999-42DE-8A4A-553EC3E6A50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" name="Shape 10">
          <a:extLst>
            <a:ext uri="{FF2B5EF4-FFF2-40B4-BE49-F238E27FC236}">
              <a16:creationId xmlns:a16="http://schemas.microsoft.com/office/drawing/2014/main" id="{49F3CA34-7D55-4B4D-A7C8-9291FB39429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" name="Shape 9">
          <a:extLst>
            <a:ext uri="{FF2B5EF4-FFF2-40B4-BE49-F238E27FC236}">
              <a16:creationId xmlns:a16="http://schemas.microsoft.com/office/drawing/2014/main" id="{ECA81D8B-79CD-4E82-BB85-F5AF36F33BD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" name="Shape 9">
          <a:extLst>
            <a:ext uri="{FF2B5EF4-FFF2-40B4-BE49-F238E27FC236}">
              <a16:creationId xmlns:a16="http://schemas.microsoft.com/office/drawing/2014/main" id="{1EDB0D24-2837-43B9-81B0-556322310DD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E7C07214-D5CB-4173-AE4E-31B55092ABA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8EA7CF8A-2E8B-4BB1-BA01-A6DC71FE917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" name="Shape 5">
          <a:extLst>
            <a:ext uri="{FF2B5EF4-FFF2-40B4-BE49-F238E27FC236}">
              <a16:creationId xmlns:a16="http://schemas.microsoft.com/office/drawing/2014/main" id="{2B4A9EFC-4F68-48F5-85DA-83814E1A6EB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" name="Shape 10">
          <a:extLst>
            <a:ext uri="{FF2B5EF4-FFF2-40B4-BE49-F238E27FC236}">
              <a16:creationId xmlns:a16="http://schemas.microsoft.com/office/drawing/2014/main" id="{BF3B5641-EE3F-4E98-BA6E-3C5E802A424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" name="Shape 9">
          <a:extLst>
            <a:ext uri="{FF2B5EF4-FFF2-40B4-BE49-F238E27FC236}">
              <a16:creationId xmlns:a16="http://schemas.microsoft.com/office/drawing/2014/main" id="{22A93E3C-D769-4393-8B30-0626815F6A3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" name="Shape 9">
          <a:extLst>
            <a:ext uri="{FF2B5EF4-FFF2-40B4-BE49-F238E27FC236}">
              <a16:creationId xmlns:a16="http://schemas.microsoft.com/office/drawing/2014/main" id="{CC60AF4B-67D5-493B-902D-7F2B52E9B10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05CF7BBD-FB37-46BE-B126-5F7B64E263E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33037D5F-CD6B-4AB7-A063-54A1D5F1AA4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A80F2A0F-8846-4353-AB0B-A3B28C006DE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" name="Shape 10">
          <a:extLst>
            <a:ext uri="{FF2B5EF4-FFF2-40B4-BE49-F238E27FC236}">
              <a16:creationId xmlns:a16="http://schemas.microsoft.com/office/drawing/2014/main" id="{FE141C98-6BBA-4726-A706-712E2EE77FD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" name="Shape 9">
          <a:extLst>
            <a:ext uri="{FF2B5EF4-FFF2-40B4-BE49-F238E27FC236}">
              <a16:creationId xmlns:a16="http://schemas.microsoft.com/office/drawing/2014/main" id="{21F2AE14-4A15-4466-8C0C-A459EADA481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" name="Shape 9">
          <a:extLst>
            <a:ext uri="{FF2B5EF4-FFF2-40B4-BE49-F238E27FC236}">
              <a16:creationId xmlns:a16="http://schemas.microsoft.com/office/drawing/2014/main" id="{733F31A0-52D8-4737-983B-83EA26F30D7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C5BDCB17-ABF7-4FC8-A75D-AB2991CD443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21D0B980-DBE6-4385-88E8-F8B0C8733F9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8E0507ED-8E79-4D18-89B1-4C8586647C7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" name="Shape 10">
          <a:extLst>
            <a:ext uri="{FF2B5EF4-FFF2-40B4-BE49-F238E27FC236}">
              <a16:creationId xmlns:a16="http://schemas.microsoft.com/office/drawing/2014/main" id="{505D7180-6626-4FB3-AF97-F7CD05C7308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0762949D-53FF-40E9-9B05-91FE2D0EAF0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" name="Shape 9">
          <a:extLst>
            <a:ext uri="{FF2B5EF4-FFF2-40B4-BE49-F238E27FC236}">
              <a16:creationId xmlns:a16="http://schemas.microsoft.com/office/drawing/2014/main" id="{F62CA222-65DB-45DF-B84C-82872B7EBA9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" name="Shape 5">
          <a:extLst>
            <a:ext uri="{FF2B5EF4-FFF2-40B4-BE49-F238E27FC236}">
              <a16:creationId xmlns:a16="http://schemas.microsoft.com/office/drawing/2014/main" id="{6A822603-CF16-4FE1-94B5-C518DE3593D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" name="Shape 5">
          <a:extLst>
            <a:ext uri="{FF2B5EF4-FFF2-40B4-BE49-F238E27FC236}">
              <a16:creationId xmlns:a16="http://schemas.microsoft.com/office/drawing/2014/main" id="{48597ECC-5CDD-42AA-BDFE-B52D96D9D39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167C4071-87F9-41B9-9383-757C6486DB3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" name="Shape 10">
          <a:extLst>
            <a:ext uri="{FF2B5EF4-FFF2-40B4-BE49-F238E27FC236}">
              <a16:creationId xmlns:a16="http://schemas.microsoft.com/office/drawing/2014/main" id="{928B4384-A695-43A1-B2DA-11E9BEC75D4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" name="Shape 9">
          <a:extLst>
            <a:ext uri="{FF2B5EF4-FFF2-40B4-BE49-F238E27FC236}">
              <a16:creationId xmlns:a16="http://schemas.microsoft.com/office/drawing/2014/main" id="{5D6B42D8-6E9E-4A18-89DF-73F10DFEED7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" name="Shape 9">
          <a:extLst>
            <a:ext uri="{FF2B5EF4-FFF2-40B4-BE49-F238E27FC236}">
              <a16:creationId xmlns:a16="http://schemas.microsoft.com/office/drawing/2014/main" id="{4233CD19-16A3-40AE-A7E9-9CFADF0A72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" name="Shape 5">
          <a:extLst>
            <a:ext uri="{FF2B5EF4-FFF2-40B4-BE49-F238E27FC236}">
              <a16:creationId xmlns:a16="http://schemas.microsoft.com/office/drawing/2014/main" id="{F254561F-AD10-41A8-8945-939D53C0328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" name="Shape 5">
          <a:extLst>
            <a:ext uri="{FF2B5EF4-FFF2-40B4-BE49-F238E27FC236}">
              <a16:creationId xmlns:a16="http://schemas.microsoft.com/office/drawing/2014/main" id="{3A8C8C92-8450-4B2C-ADF2-900C8895007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7" name="Shape 5">
          <a:extLst>
            <a:ext uri="{FF2B5EF4-FFF2-40B4-BE49-F238E27FC236}">
              <a16:creationId xmlns:a16="http://schemas.microsoft.com/office/drawing/2014/main" id="{66C78FA3-BF56-4509-B797-6D93752659E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8" name="Shape 10">
          <a:extLst>
            <a:ext uri="{FF2B5EF4-FFF2-40B4-BE49-F238E27FC236}">
              <a16:creationId xmlns:a16="http://schemas.microsoft.com/office/drawing/2014/main" id="{CD86780D-93F9-48E5-9D39-5FBB715BB55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9" name="Shape 9">
          <a:extLst>
            <a:ext uri="{FF2B5EF4-FFF2-40B4-BE49-F238E27FC236}">
              <a16:creationId xmlns:a16="http://schemas.microsoft.com/office/drawing/2014/main" id="{80FB6469-4CDF-4B05-9083-37B90BBEDD7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0" name="Shape 9">
          <a:extLst>
            <a:ext uri="{FF2B5EF4-FFF2-40B4-BE49-F238E27FC236}">
              <a16:creationId xmlns:a16="http://schemas.microsoft.com/office/drawing/2014/main" id="{5E5AF967-B8C3-4BE7-804A-F1DD574B589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886D5434-01C3-483D-84CD-BDDAFD8898D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ABC23FA1-E7D2-470F-8F5F-1B528E02C3F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527B4692-88B0-4938-AA2E-993CE9611E0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4" name="Shape 10">
          <a:extLst>
            <a:ext uri="{FF2B5EF4-FFF2-40B4-BE49-F238E27FC236}">
              <a16:creationId xmlns:a16="http://schemas.microsoft.com/office/drawing/2014/main" id="{FE0AE9E9-375B-4ADB-A4F6-00449C69800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5" name="Shape 9">
          <a:extLst>
            <a:ext uri="{FF2B5EF4-FFF2-40B4-BE49-F238E27FC236}">
              <a16:creationId xmlns:a16="http://schemas.microsoft.com/office/drawing/2014/main" id="{15933272-9C73-4781-BC9B-214F3C0236C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6" name="Shape 9">
          <a:extLst>
            <a:ext uri="{FF2B5EF4-FFF2-40B4-BE49-F238E27FC236}">
              <a16:creationId xmlns:a16="http://schemas.microsoft.com/office/drawing/2014/main" id="{4164D443-BD9C-41A5-8432-9A009AAE6B0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E1B1D032-ABDE-4144-AE7F-3519D35651A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8" name="Shape 5">
          <a:extLst>
            <a:ext uri="{FF2B5EF4-FFF2-40B4-BE49-F238E27FC236}">
              <a16:creationId xmlns:a16="http://schemas.microsoft.com/office/drawing/2014/main" id="{243B2458-F988-40AE-8C30-03DEF3B24F3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9" name="Shape 5">
          <a:extLst>
            <a:ext uri="{FF2B5EF4-FFF2-40B4-BE49-F238E27FC236}">
              <a16:creationId xmlns:a16="http://schemas.microsoft.com/office/drawing/2014/main" id="{302CF1F1-6C18-48AB-AF4E-BDA415C3465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0" name="Shape 10">
          <a:extLst>
            <a:ext uri="{FF2B5EF4-FFF2-40B4-BE49-F238E27FC236}">
              <a16:creationId xmlns:a16="http://schemas.microsoft.com/office/drawing/2014/main" id="{3E643346-9B23-4631-9794-53D852E2DBB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1" name="Shape 9">
          <a:extLst>
            <a:ext uri="{FF2B5EF4-FFF2-40B4-BE49-F238E27FC236}">
              <a16:creationId xmlns:a16="http://schemas.microsoft.com/office/drawing/2014/main" id="{8B81D5D8-4DD3-46A2-ABD4-DCA0048E5C8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2" name="Shape 9">
          <a:extLst>
            <a:ext uri="{FF2B5EF4-FFF2-40B4-BE49-F238E27FC236}">
              <a16:creationId xmlns:a16="http://schemas.microsoft.com/office/drawing/2014/main" id="{2D60C98D-0CFB-4CDB-B58F-EB720762E1B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EE1D6753-1757-4141-B337-00CADE28181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4" name="Shape 5">
          <a:extLst>
            <a:ext uri="{FF2B5EF4-FFF2-40B4-BE49-F238E27FC236}">
              <a16:creationId xmlns:a16="http://schemas.microsoft.com/office/drawing/2014/main" id="{7209BD2B-7DE8-4F02-AF7A-766AE26081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5" name="Shape 5">
          <a:extLst>
            <a:ext uri="{FF2B5EF4-FFF2-40B4-BE49-F238E27FC236}">
              <a16:creationId xmlns:a16="http://schemas.microsoft.com/office/drawing/2014/main" id="{F57D4901-A7F1-4D7C-88AE-44DC6FC5013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6" name="Shape 10">
          <a:extLst>
            <a:ext uri="{FF2B5EF4-FFF2-40B4-BE49-F238E27FC236}">
              <a16:creationId xmlns:a16="http://schemas.microsoft.com/office/drawing/2014/main" id="{27787F2E-AE7D-4C4B-8F74-61FAB140861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7" name="Shape 9">
          <a:extLst>
            <a:ext uri="{FF2B5EF4-FFF2-40B4-BE49-F238E27FC236}">
              <a16:creationId xmlns:a16="http://schemas.microsoft.com/office/drawing/2014/main" id="{D6262028-0A41-41C8-9FF8-810918A2B54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8" name="Shape 9">
          <a:extLst>
            <a:ext uri="{FF2B5EF4-FFF2-40B4-BE49-F238E27FC236}">
              <a16:creationId xmlns:a16="http://schemas.microsoft.com/office/drawing/2014/main" id="{89E591F2-903A-4F36-98B7-FFD35EA1DCB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A110F645-25F3-47D3-99E4-9C4A769ED99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058849E0-0D14-41C8-943E-F039C7DF1DF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1" name="Shape 5">
          <a:extLst>
            <a:ext uri="{FF2B5EF4-FFF2-40B4-BE49-F238E27FC236}">
              <a16:creationId xmlns:a16="http://schemas.microsoft.com/office/drawing/2014/main" id="{2CE1FE6C-A935-41F2-B1A8-BE59D4956C3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2" name="Shape 10">
          <a:extLst>
            <a:ext uri="{FF2B5EF4-FFF2-40B4-BE49-F238E27FC236}">
              <a16:creationId xmlns:a16="http://schemas.microsoft.com/office/drawing/2014/main" id="{ADFDC835-FDC2-4980-B1D0-DE3506C8A13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3" name="Shape 9">
          <a:extLst>
            <a:ext uri="{FF2B5EF4-FFF2-40B4-BE49-F238E27FC236}">
              <a16:creationId xmlns:a16="http://schemas.microsoft.com/office/drawing/2014/main" id="{594BBE0C-1840-49AE-82F9-766A48D8E46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4" name="Shape 9">
          <a:extLst>
            <a:ext uri="{FF2B5EF4-FFF2-40B4-BE49-F238E27FC236}">
              <a16:creationId xmlns:a16="http://schemas.microsoft.com/office/drawing/2014/main" id="{B2ADCF9D-C38C-4E61-8E89-D430117A175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20FE9842-DE17-4B47-965E-DE25105DDAF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1AD7887F-BECC-426B-91FB-BFA059F87FC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8ABD4201-7BAC-4C8F-B608-69B0C249401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8" name="Shape 10">
          <a:extLst>
            <a:ext uri="{FF2B5EF4-FFF2-40B4-BE49-F238E27FC236}">
              <a16:creationId xmlns:a16="http://schemas.microsoft.com/office/drawing/2014/main" id="{BD18CF63-138A-4775-8F49-F44956D445C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9" name="Shape 9">
          <a:extLst>
            <a:ext uri="{FF2B5EF4-FFF2-40B4-BE49-F238E27FC236}">
              <a16:creationId xmlns:a16="http://schemas.microsoft.com/office/drawing/2014/main" id="{29154BCE-CB51-4DFB-B8A8-E2294C865A1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0" name="Shape 9">
          <a:extLst>
            <a:ext uri="{FF2B5EF4-FFF2-40B4-BE49-F238E27FC236}">
              <a16:creationId xmlns:a16="http://schemas.microsoft.com/office/drawing/2014/main" id="{F7F8DB94-582A-436C-9942-1FE0D7F8EDA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0F5C00BA-3238-4F63-B92B-C3CC6CFD4C9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14E96C65-0032-426D-8E2D-7FEC069EEC5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12F5B242-2EE0-48A8-8997-3D03BEC9E25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4" name="Shape 10">
          <a:extLst>
            <a:ext uri="{FF2B5EF4-FFF2-40B4-BE49-F238E27FC236}">
              <a16:creationId xmlns:a16="http://schemas.microsoft.com/office/drawing/2014/main" id="{2CFD3A27-CD49-46EF-B907-EDD4E6554FF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5" name="Shape 9">
          <a:extLst>
            <a:ext uri="{FF2B5EF4-FFF2-40B4-BE49-F238E27FC236}">
              <a16:creationId xmlns:a16="http://schemas.microsoft.com/office/drawing/2014/main" id="{06682D1E-2C61-4E05-81A3-0E86AE97D71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6" name="Shape 9">
          <a:extLst>
            <a:ext uri="{FF2B5EF4-FFF2-40B4-BE49-F238E27FC236}">
              <a16:creationId xmlns:a16="http://schemas.microsoft.com/office/drawing/2014/main" id="{5E2E15A3-2697-492D-9317-BEE1E2C05E0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7" name="Shape 5">
          <a:extLst>
            <a:ext uri="{FF2B5EF4-FFF2-40B4-BE49-F238E27FC236}">
              <a16:creationId xmlns:a16="http://schemas.microsoft.com/office/drawing/2014/main" id="{1B0BF125-49CA-4405-A402-6AB53E12E84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4A9BF7A4-010D-45C4-B6E6-1310D92CB59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6E1787CB-86FA-47E8-A7A7-8B683B770B8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0" name="Shape 10">
          <a:extLst>
            <a:ext uri="{FF2B5EF4-FFF2-40B4-BE49-F238E27FC236}">
              <a16:creationId xmlns:a16="http://schemas.microsoft.com/office/drawing/2014/main" id="{F95E07D9-D244-4974-A88F-60452E24ADC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1" name="Shape 9">
          <a:extLst>
            <a:ext uri="{FF2B5EF4-FFF2-40B4-BE49-F238E27FC236}">
              <a16:creationId xmlns:a16="http://schemas.microsoft.com/office/drawing/2014/main" id="{CF014CD2-3A75-4FFB-8D24-03B781A361E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2" name="Shape 9">
          <a:extLst>
            <a:ext uri="{FF2B5EF4-FFF2-40B4-BE49-F238E27FC236}">
              <a16:creationId xmlns:a16="http://schemas.microsoft.com/office/drawing/2014/main" id="{877E3BC3-553C-4F37-8C88-002503E4C12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FA6F78BD-4480-4C05-AB26-CCEAFC13D11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4" name="Shape 5">
          <a:extLst>
            <a:ext uri="{FF2B5EF4-FFF2-40B4-BE49-F238E27FC236}">
              <a16:creationId xmlns:a16="http://schemas.microsoft.com/office/drawing/2014/main" id="{83AD4B71-C49E-4DFB-A33B-D8986AB8996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5" name="Shape 5">
          <a:extLst>
            <a:ext uri="{FF2B5EF4-FFF2-40B4-BE49-F238E27FC236}">
              <a16:creationId xmlns:a16="http://schemas.microsoft.com/office/drawing/2014/main" id="{F1A58ECF-8779-4222-9D8D-3BD9F3B1AA5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6" name="Shape 10">
          <a:extLst>
            <a:ext uri="{FF2B5EF4-FFF2-40B4-BE49-F238E27FC236}">
              <a16:creationId xmlns:a16="http://schemas.microsoft.com/office/drawing/2014/main" id="{F63ACA50-FB8F-4CC8-B648-30207B929C8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7" name="Shape 9">
          <a:extLst>
            <a:ext uri="{FF2B5EF4-FFF2-40B4-BE49-F238E27FC236}">
              <a16:creationId xmlns:a16="http://schemas.microsoft.com/office/drawing/2014/main" id="{F0F7CA64-2D80-4976-AF9A-EC40D0C45BA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8" name="Shape 9">
          <a:extLst>
            <a:ext uri="{FF2B5EF4-FFF2-40B4-BE49-F238E27FC236}">
              <a16:creationId xmlns:a16="http://schemas.microsoft.com/office/drawing/2014/main" id="{79EB0FD4-C06E-41F9-989D-6CC5E6090BE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C91285C0-336C-4CDC-A94E-461F8E1A776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6CDD0A10-4606-433C-9262-DFAD2BEB309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1" name="Shape 5">
          <a:extLst>
            <a:ext uri="{FF2B5EF4-FFF2-40B4-BE49-F238E27FC236}">
              <a16:creationId xmlns:a16="http://schemas.microsoft.com/office/drawing/2014/main" id="{8BF3C308-0570-4582-BFD4-5946F45E39A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2" name="Shape 10">
          <a:extLst>
            <a:ext uri="{FF2B5EF4-FFF2-40B4-BE49-F238E27FC236}">
              <a16:creationId xmlns:a16="http://schemas.microsoft.com/office/drawing/2014/main" id="{5383F1F6-B5FF-4C34-9780-DE2443C7A5F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3" name="Shape 9">
          <a:extLst>
            <a:ext uri="{FF2B5EF4-FFF2-40B4-BE49-F238E27FC236}">
              <a16:creationId xmlns:a16="http://schemas.microsoft.com/office/drawing/2014/main" id="{BEEE5533-9D55-4487-B159-447C0703C01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4" name="Shape 9">
          <a:extLst>
            <a:ext uri="{FF2B5EF4-FFF2-40B4-BE49-F238E27FC236}">
              <a16:creationId xmlns:a16="http://schemas.microsoft.com/office/drawing/2014/main" id="{039A8CE4-3482-4BE8-A2EA-C3DEDB1D0D9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6D2D66F1-FCC9-4DA8-BE78-4FB90E13E11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0CF9B087-E49C-45B1-A87B-1E38E62A954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1C189673-55C2-493F-9212-52CF5922214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8" name="Shape 10">
          <a:extLst>
            <a:ext uri="{FF2B5EF4-FFF2-40B4-BE49-F238E27FC236}">
              <a16:creationId xmlns:a16="http://schemas.microsoft.com/office/drawing/2014/main" id="{F36F0814-BB3E-4B7A-A531-F33C6144ED8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9" name="Shape 9">
          <a:extLst>
            <a:ext uri="{FF2B5EF4-FFF2-40B4-BE49-F238E27FC236}">
              <a16:creationId xmlns:a16="http://schemas.microsoft.com/office/drawing/2014/main" id="{15AB5004-5F64-4755-9CDC-0E9638D1004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0" name="Shape 9">
          <a:extLst>
            <a:ext uri="{FF2B5EF4-FFF2-40B4-BE49-F238E27FC236}">
              <a16:creationId xmlns:a16="http://schemas.microsoft.com/office/drawing/2014/main" id="{9BC441D0-8D0D-4A87-AF9D-4A271753300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B58C4E61-EC07-4171-9917-1E7915C6B0A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BEDC6D03-CD60-41ED-8584-4F6FB76D91E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38A1FB6F-3017-41B5-924E-B66194ABD7E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4" name="Shape 10">
          <a:extLst>
            <a:ext uri="{FF2B5EF4-FFF2-40B4-BE49-F238E27FC236}">
              <a16:creationId xmlns:a16="http://schemas.microsoft.com/office/drawing/2014/main" id="{C1C57A0E-D859-49B7-9E7C-2EB73A1A004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5" name="Shape 9">
          <a:extLst>
            <a:ext uri="{FF2B5EF4-FFF2-40B4-BE49-F238E27FC236}">
              <a16:creationId xmlns:a16="http://schemas.microsoft.com/office/drawing/2014/main" id="{91D50EC2-6BBF-4347-8371-611E7F7225E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6" name="Shape 9">
          <a:extLst>
            <a:ext uri="{FF2B5EF4-FFF2-40B4-BE49-F238E27FC236}">
              <a16:creationId xmlns:a16="http://schemas.microsoft.com/office/drawing/2014/main" id="{1CBDB2CB-B042-46E3-BEFF-F193648F22C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7" name="Shape 5">
          <a:extLst>
            <a:ext uri="{FF2B5EF4-FFF2-40B4-BE49-F238E27FC236}">
              <a16:creationId xmlns:a16="http://schemas.microsoft.com/office/drawing/2014/main" id="{25C0C317-8725-4DF5-902B-87F8E7F357C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C8DC5586-B3E5-4A89-887F-EFB80BE57CA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FE4570A2-D5EB-44A4-917C-C79282D8234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0" name="Shape 10">
          <a:extLst>
            <a:ext uri="{FF2B5EF4-FFF2-40B4-BE49-F238E27FC236}">
              <a16:creationId xmlns:a16="http://schemas.microsoft.com/office/drawing/2014/main" id="{292C0465-360A-4C28-B576-1466C4A2BC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1" name="Shape 9">
          <a:extLst>
            <a:ext uri="{FF2B5EF4-FFF2-40B4-BE49-F238E27FC236}">
              <a16:creationId xmlns:a16="http://schemas.microsoft.com/office/drawing/2014/main" id="{B8AC5921-9380-4520-856C-D9BF3B371C6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2" name="Shape 9">
          <a:extLst>
            <a:ext uri="{FF2B5EF4-FFF2-40B4-BE49-F238E27FC236}">
              <a16:creationId xmlns:a16="http://schemas.microsoft.com/office/drawing/2014/main" id="{BDB11EE0-548A-4140-8EE5-DCCC7950959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3" name="Shape 5">
          <a:extLst>
            <a:ext uri="{FF2B5EF4-FFF2-40B4-BE49-F238E27FC236}">
              <a16:creationId xmlns:a16="http://schemas.microsoft.com/office/drawing/2014/main" id="{A0B20DF2-D642-42AA-829F-BBE0100C2F2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4" name="Shape 5">
          <a:extLst>
            <a:ext uri="{FF2B5EF4-FFF2-40B4-BE49-F238E27FC236}">
              <a16:creationId xmlns:a16="http://schemas.microsoft.com/office/drawing/2014/main" id="{F384F729-FD9F-4B25-A6F8-BBAC4D37483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5" name="Shape 5">
          <a:extLst>
            <a:ext uri="{FF2B5EF4-FFF2-40B4-BE49-F238E27FC236}">
              <a16:creationId xmlns:a16="http://schemas.microsoft.com/office/drawing/2014/main" id="{8BF945B7-18DB-447B-B18C-26F925BC3FA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6" name="Shape 10">
          <a:extLst>
            <a:ext uri="{FF2B5EF4-FFF2-40B4-BE49-F238E27FC236}">
              <a16:creationId xmlns:a16="http://schemas.microsoft.com/office/drawing/2014/main" id="{571A041D-8099-4F6B-86EB-69D9C6CD298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7" name="Shape 9">
          <a:extLst>
            <a:ext uri="{FF2B5EF4-FFF2-40B4-BE49-F238E27FC236}">
              <a16:creationId xmlns:a16="http://schemas.microsoft.com/office/drawing/2014/main" id="{CDB6B346-0D45-4138-8195-1EC0F5377A8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8" name="Shape 9">
          <a:extLst>
            <a:ext uri="{FF2B5EF4-FFF2-40B4-BE49-F238E27FC236}">
              <a16:creationId xmlns:a16="http://schemas.microsoft.com/office/drawing/2014/main" id="{507029A7-12FE-4112-B87B-1431970AABF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9" name="Shape 5">
          <a:extLst>
            <a:ext uri="{FF2B5EF4-FFF2-40B4-BE49-F238E27FC236}">
              <a16:creationId xmlns:a16="http://schemas.microsoft.com/office/drawing/2014/main" id="{41077D78-9D40-40BE-A841-605CB3280C6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0" name="Shape 5">
          <a:extLst>
            <a:ext uri="{FF2B5EF4-FFF2-40B4-BE49-F238E27FC236}">
              <a16:creationId xmlns:a16="http://schemas.microsoft.com/office/drawing/2014/main" id="{909949B8-7232-4A66-96D5-65D06460F38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FFA7AB2E-2B13-4F0B-86AE-8658A09976A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2" name="Shape 10">
          <a:extLst>
            <a:ext uri="{FF2B5EF4-FFF2-40B4-BE49-F238E27FC236}">
              <a16:creationId xmlns:a16="http://schemas.microsoft.com/office/drawing/2014/main" id="{6D9B66C4-057A-457E-866F-BEA1A7209AA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3" name="Shape 9">
          <a:extLst>
            <a:ext uri="{FF2B5EF4-FFF2-40B4-BE49-F238E27FC236}">
              <a16:creationId xmlns:a16="http://schemas.microsoft.com/office/drawing/2014/main" id="{6CD002F4-BAD5-47A8-A21C-1968048D5B6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4" name="Shape 9">
          <a:extLst>
            <a:ext uri="{FF2B5EF4-FFF2-40B4-BE49-F238E27FC236}">
              <a16:creationId xmlns:a16="http://schemas.microsoft.com/office/drawing/2014/main" id="{5B323A4B-2D92-4F17-9E29-A945CADAB69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62835AB2-3DCB-4E2A-A511-85E02B55CD1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6" name="Shape 5">
          <a:extLst>
            <a:ext uri="{FF2B5EF4-FFF2-40B4-BE49-F238E27FC236}">
              <a16:creationId xmlns:a16="http://schemas.microsoft.com/office/drawing/2014/main" id="{CC11429B-F3B2-41B4-A60D-4ADACC55BAA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2C64767E-0B6C-4725-AC95-6B38CDB2D12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8" name="Shape 10">
          <a:extLst>
            <a:ext uri="{FF2B5EF4-FFF2-40B4-BE49-F238E27FC236}">
              <a16:creationId xmlns:a16="http://schemas.microsoft.com/office/drawing/2014/main" id="{3F3B0987-486D-4BF6-ABDF-7EA177C1E78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9" name="Shape 9">
          <a:extLst>
            <a:ext uri="{FF2B5EF4-FFF2-40B4-BE49-F238E27FC236}">
              <a16:creationId xmlns:a16="http://schemas.microsoft.com/office/drawing/2014/main" id="{25AEE78E-7FAD-4328-A2A2-229B7B0B32F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0" name="Shape 9">
          <a:extLst>
            <a:ext uri="{FF2B5EF4-FFF2-40B4-BE49-F238E27FC236}">
              <a16:creationId xmlns:a16="http://schemas.microsoft.com/office/drawing/2014/main" id="{902AF2F3-D916-48D8-9396-4AFF6019BA1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E6D8A83F-9536-4B87-BDE7-D170A3A3825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E17F3E19-3FA2-41BE-8607-8DEC88957B5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C9822BFD-ACF7-40CC-BF3B-DFE98B37DCF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4" name="Shape 10">
          <a:extLst>
            <a:ext uri="{FF2B5EF4-FFF2-40B4-BE49-F238E27FC236}">
              <a16:creationId xmlns:a16="http://schemas.microsoft.com/office/drawing/2014/main" id="{7E5BC52C-6CEE-4C1B-9230-665BAC793F0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5" name="Shape 9">
          <a:extLst>
            <a:ext uri="{FF2B5EF4-FFF2-40B4-BE49-F238E27FC236}">
              <a16:creationId xmlns:a16="http://schemas.microsoft.com/office/drawing/2014/main" id="{85FA1750-27AD-4C9F-95CB-57BAAD0F7B8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6" name="Shape 9">
          <a:extLst>
            <a:ext uri="{FF2B5EF4-FFF2-40B4-BE49-F238E27FC236}">
              <a16:creationId xmlns:a16="http://schemas.microsoft.com/office/drawing/2014/main" id="{1E0CFF36-5ADB-4CCA-AAA4-06EF1B88284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F21AB56C-6FF4-4B77-8B4A-4D70CC8BE6C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B6F89B7D-2365-4765-9C5F-0F64F3574E7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A6B07212-9747-4049-8E23-65D7E927659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0" name="Shape 10">
          <a:extLst>
            <a:ext uri="{FF2B5EF4-FFF2-40B4-BE49-F238E27FC236}">
              <a16:creationId xmlns:a16="http://schemas.microsoft.com/office/drawing/2014/main" id="{5DCF8C63-69DF-42A1-AA1B-1D657838A1B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1" name="Shape 9">
          <a:extLst>
            <a:ext uri="{FF2B5EF4-FFF2-40B4-BE49-F238E27FC236}">
              <a16:creationId xmlns:a16="http://schemas.microsoft.com/office/drawing/2014/main" id="{8BB91842-5BE5-430A-AA1D-EDB9D58CC5F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2" name="Shape 9">
          <a:extLst>
            <a:ext uri="{FF2B5EF4-FFF2-40B4-BE49-F238E27FC236}">
              <a16:creationId xmlns:a16="http://schemas.microsoft.com/office/drawing/2014/main" id="{50795A33-95CF-4EB1-90AA-4BFF3DAF1AD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70956580-F772-4231-8DA3-B69FDBE0821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E8C51C05-3D3E-4E00-A0BA-390D954FD82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EC180CEC-623E-452B-9EB0-C44228531C3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6" name="Shape 10">
          <a:extLst>
            <a:ext uri="{FF2B5EF4-FFF2-40B4-BE49-F238E27FC236}">
              <a16:creationId xmlns:a16="http://schemas.microsoft.com/office/drawing/2014/main" id="{0683FD83-6F51-464F-B559-595211A7BA6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7" name="Shape 9">
          <a:extLst>
            <a:ext uri="{FF2B5EF4-FFF2-40B4-BE49-F238E27FC236}">
              <a16:creationId xmlns:a16="http://schemas.microsoft.com/office/drawing/2014/main" id="{CEA9FFBB-5375-41D1-B047-E8A075166C9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8" name="Shape 9">
          <a:extLst>
            <a:ext uri="{FF2B5EF4-FFF2-40B4-BE49-F238E27FC236}">
              <a16:creationId xmlns:a16="http://schemas.microsoft.com/office/drawing/2014/main" id="{48BE76F6-85B7-4BAB-A3CE-C76A006CFCD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9" name="Shape 5">
          <a:extLst>
            <a:ext uri="{FF2B5EF4-FFF2-40B4-BE49-F238E27FC236}">
              <a16:creationId xmlns:a16="http://schemas.microsoft.com/office/drawing/2014/main" id="{B419130A-DCF5-44C7-98EF-4736B0EB0A4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E92A1930-35D5-48F2-851A-5E413DC6D1E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2DC669B2-646F-4450-8EA1-1E85D55EBD9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2" name="Shape 10">
          <a:extLst>
            <a:ext uri="{FF2B5EF4-FFF2-40B4-BE49-F238E27FC236}">
              <a16:creationId xmlns:a16="http://schemas.microsoft.com/office/drawing/2014/main" id="{903DEB4E-9651-479A-BF23-402A682DDFD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3" name="Shape 9">
          <a:extLst>
            <a:ext uri="{FF2B5EF4-FFF2-40B4-BE49-F238E27FC236}">
              <a16:creationId xmlns:a16="http://schemas.microsoft.com/office/drawing/2014/main" id="{376FC889-5383-4262-A438-45B90D0FEE7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4" name="Shape 9">
          <a:extLst>
            <a:ext uri="{FF2B5EF4-FFF2-40B4-BE49-F238E27FC236}">
              <a16:creationId xmlns:a16="http://schemas.microsoft.com/office/drawing/2014/main" id="{64D709C7-F9EF-4833-9610-CE8F0961A70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5" name="Shape 5">
          <a:extLst>
            <a:ext uri="{FF2B5EF4-FFF2-40B4-BE49-F238E27FC236}">
              <a16:creationId xmlns:a16="http://schemas.microsoft.com/office/drawing/2014/main" id="{C4145700-E5A5-4083-8C29-B6815AE46B6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57267591-5A08-4D57-BFDD-8DB8F041221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FD3883E0-CA63-421D-ACA9-AEF345CF5D9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8" name="Shape 10">
          <a:extLst>
            <a:ext uri="{FF2B5EF4-FFF2-40B4-BE49-F238E27FC236}">
              <a16:creationId xmlns:a16="http://schemas.microsoft.com/office/drawing/2014/main" id="{2D869545-9532-45B7-BC39-BA67E5F2105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9" name="Shape 9">
          <a:extLst>
            <a:ext uri="{FF2B5EF4-FFF2-40B4-BE49-F238E27FC236}">
              <a16:creationId xmlns:a16="http://schemas.microsoft.com/office/drawing/2014/main" id="{BBCB7EDD-866F-4740-99BE-F43A86C5A09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0" name="Shape 9">
          <a:extLst>
            <a:ext uri="{FF2B5EF4-FFF2-40B4-BE49-F238E27FC236}">
              <a16:creationId xmlns:a16="http://schemas.microsoft.com/office/drawing/2014/main" id="{E2535183-77D2-469E-B65C-900B9782E25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B7831318-EED4-42DC-B6B0-DC43BE0FE56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69D81875-CEB9-4A53-809D-9434750BE8D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1E4F8E8C-8CAA-480A-AA81-540216C85B3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4" name="Shape 10">
          <a:extLst>
            <a:ext uri="{FF2B5EF4-FFF2-40B4-BE49-F238E27FC236}">
              <a16:creationId xmlns:a16="http://schemas.microsoft.com/office/drawing/2014/main" id="{BAE7433C-01AD-43BD-9F19-998FFF1A936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5" name="Shape 9">
          <a:extLst>
            <a:ext uri="{FF2B5EF4-FFF2-40B4-BE49-F238E27FC236}">
              <a16:creationId xmlns:a16="http://schemas.microsoft.com/office/drawing/2014/main" id="{91667CFB-DEEC-48F0-B33B-F82B675E02D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6" name="Shape 9">
          <a:extLst>
            <a:ext uri="{FF2B5EF4-FFF2-40B4-BE49-F238E27FC236}">
              <a16:creationId xmlns:a16="http://schemas.microsoft.com/office/drawing/2014/main" id="{62BC232B-4132-4EFD-B0C0-E7C13A9001C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7" name="Shape 5">
          <a:extLst>
            <a:ext uri="{FF2B5EF4-FFF2-40B4-BE49-F238E27FC236}">
              <a16:creationId xmlns:a16="http://schemas.microsoft.com/office/drawing/2014/main" id="{0F0F52A0-2020-4E12-B0AE-2792E006FFD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8" name="Shape 5">
          <a:extLst>
            <a:ext uri="{FF2B5EF4-FFF2-40B4-BE49-F238E27FC236}">
              <a16:creationId xmlns:a16="http://schemas.microsoft.com/office/drawing/2014/main" id="{F9065EDC-2970-4D75-9E40-2AE23148A86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86CE7158-D446-4D7B-9D1D-E8D75E51AE0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0" name="Shape 10">
          <a:extLst>
            <a:ext uri="{FF2B5EF4-FFF2-40B4-BE49-F238E27FC236}">
              <a16:creationId xmlns:a16="http://schemas.microsoft.com/office/drawing/2014/main" id="{0208EF07-184C-4E5C-B4FD-D943EA28337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1" name="Shape 9">
          <a:extLst>
            <a:ext uri="{FF2B5EF4-FFF2-40B4-BE49-F238E27FC236}">
              <a16:creationId xmlns:a16="http://schemas.microsoft.com/office/drawing/2014/main" id="{CEFDC25D-C0CD-4BE1-9AD0-1F6122DF048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2" name="Shape 9">
          <a:extLst>
            <a:ext uri="{FF2B5EF4-FFF2-40B4-BE49-F238E27FC236}">
              <a16:creationId xmlns:a16="http://schemas.microsoft.com/office/drawing/2014/main" id="{F8CE2EF2-1CF2-40FC-B1FB-FCB00FE8A61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F0A9D7F1-E494-4F6E-87E1-C33D3870C47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A2A5F79B-3B64-4211-9541-2EFCEB75CF1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5" name="Shape 5">
          <a:extLst>
            <a:ext uri="{FF2B5EF4-FFF2-40B4-BE49-F238E27FC236}">
              <a16:creationId xmlns:a16="http://schemas.microsoft.com/office/drawing/2014/main" id="{AC8C7D33-CFC9-4DED-B478-10AFB6BC7C0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6" name="Shape 10">
          <a:extLst>
            <a:ext uri="{FF2B5EF4-FFF2-40B4-BE49-F238E27FC236}">
              <a16:creationId xmlns:a16="http://schemas.microsoft.com/office/drawing/2014/main" id="{4CCDBBF9-A73A-4167-8FFB-F4A7A661AA2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7" name="Shape 9">
          <a:extLst>
            <a:ext uri="{FF2B5EF4-FFF2-40B4-BE49-F238E27FC236}">
              <a16:creationId xmlns:a16="http://schemas.microsoft.com/office/drawing/2014/main" id="{DAAAB50A-5BB8-4553-8B73-96E32C0BE44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8" name="Shape 9">
          <a:extLst>
            <a:ext uri="{FF2B5EF4-FFF2-40B4-BE49-F238E27FC236}">
              <a16:creationId xmlns:a16="http://schemas.microsoft.com/office/drawing/2014/main" id="{CA2958C0-B394-4A7A-B991-ED7F672AB74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D18056CB-E542-4AA8-8FA9-48B9BF8187A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FCFCF16C-BD41-4C0E-9B44-59B1C0A852F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25910250-D0CB-4A17-8FA7-5893E7CE833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2" name="Shape 10">
          <a:extLst>
            <a:ext uri="{FF2B5EF4-FFF2-40B4-BE49-F238E27FC236}">
              <a16:creationId xmlns:a16="http://schemas.microsoft.com/office/drawing/2014/main" id="{71B66EDD-5DE1-409B-A3E9-DB12A7A2734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3" name="Shape 9">
          <a:extLst>
            <a:ext uri="{FF2B5EF4-FFF2-40B4-BE49-F238E27FC236}">
              <a16:creationId xmlns:a16="http://schemas.microsoft.com/office/drawing/2014/main" id="{FA4B87D3-46E2-43D2-BA7C-AE48BF8E5AE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4" name="Shape 9">
          <a:extLst>
            <a:ext uri="{FF2B5EF4-FFF2-40B4-BE49-F238E27FC236}">
              <a16:creationId xmlns:a16="http://schemas.microsoft.com/office/drawing/2014/main" id="{02BCFDD2-72FF-4A50-8B89-58D41608E25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BB9B67D3-524D-4EC9-825E-E6B320CB59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C631E1B1-D65B-41BB-A51F-C5E3AD9FFAC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2AD1381E-1C06-47F7-84BD-7302512B1A0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8" name="Shape 10">
          <a:extLst>
            <a:ext uri="{FF2B5EF4-FFF2-40B4-BE49-F238E27FC236}">
              <a16:creationId xmlns:a16="http://schemas.microsoft.com/office/drawing/2014/main" id="{26C32B74-78EC-4D32-B122-B576969CAB6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9" name="Shape 9">
          <a:extLst>
            <a:ext uri="{FF2B5EF4-FFF2-40B4-BE49-F238E27FC236}">
              <a16:creationId xmlns:a16="http://schemas.microsoft.com/office/drawing/2014/main" id="{93543193-8D47-40AC-9424-7E111840577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0" name="Shape 9">
          <a:extLst>
            <a:ext uri="{FF2B5EF4-FFF2-40B4-BE49-F238E27FC236}">
              <a16:creationId xmlns:a16="http://schemas.microsoft.com/office/drawing/2014/main" id="{FCB34543-08A1-420D-985C-B4638AB360D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45F769A8-868B-4133-8C46-FB6F4209ACA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3CBE882A-0585-44FE-A876-3AFCF5DE8F9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9E34178B-EDBF-4ED9-8B7D-D175909D972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4" name="Shape 10">
          <a:extLst>
            <a:ext uri="{FF2B5EF4-FFF2-40B4-BE49-F238E27FC236}">
              <a16:creationId xmlns:a16="http://schemas.microsoft.com/office/drawing/2014/main" id="{58CD6B32-B785-4378-88F7-F7DB8E06F9C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5" name="Shape 9">
          <a:extLst>
            <a:ext uri="{FF2B5EF4-FFF2-40B4-BE49-F238E27FC236}">
              <a16:creationId xmlns:a16="http://schemas.microsoft.com/office/drawing/2014/main" id="{F8DBBF92-4EAE-4AD3-8E67-2D1B0B1B606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6" name="Shape 9">
          <a:extLst>
            <a:ext uri="{FF2B5EF4-FFF2-40B4-BE49-F238E27FC236}">
              <a16:creationId xmlns:a16="http://schemas.microsoft.com/office/drawing/2014/main" id="{BEFBE22E-3F7D-4B70-AA2A-9A062301F34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7" name="Shape 5">
          <a:extLst>
            <a:ext uri="{FF2B5EF4-FFF2-40B4-BE49-F238E27FC236}">
              <a16:creationId xmlns:a16="http://schemas.microsoft.com/office/drawing/2014/main" id="{B6D92930-9F98-43A1-8697-C727C406BB4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8" name="Shape 5">
          <a:extLst>
            <a:ext uri="{FF2B5EF4-FFF2-40B4-BE49-F238E27FC236}">
              <a16:creationId xmlns:a16="http://schemas.microsoft.com/office/drawing/2014/main" id="{4F11CC99-7F44-4B64-A628-9B3C2E5D0DD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87095F61-5B54-4904-A4C5-132985C70BF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0" name="Shape 10">
          <a:extLst>
            <a:ext uri="{FF2B5EF4-FFF2-40B4-BE49-F238E27FC236}">
              <a16:creationId xmlns:a16="http://schemas.microsoft.com/office/drawing/2014/main" id="{047E3A3D-F6C4-4495-B80E-0657DED8090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1" name="Shape 9">
          <a:extLst>
            <a:ext uri="{FF2B5EF4-FFF2-40B4-BE49-F238E27FC236}">
              <a16:creationId xmlns:a16="http://schemas.microsoft.com/office/drawing/2014/main" id="{01AF0406-72EE-4EA3-93E4-5B9AD576C11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2" name="Shape 9">
          <a:extLst>
            <a:ext uri="{FF2B5EF4-FFF2-40B4-BE49-F238E27FC236}">
              <a16:creationId xmlns:a16="http://schemas.microsoft.com/office/drawing/2014/main" id="{63156B4A-4064-4DA2-B795-3DF80E4F9DA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7408DDCD-7315-45BF-8C43-77FCE1A2CC3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A0D69329-0856-4BDC-ABFE-421CE7222B0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57B8F990-DB03-4E66-BD51-F349368446E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6" name="Shape 10">
          <a:extLst>
            <a:ext uri="{FF2B5EF4-FFF2-40B4-BE49-F238E27FC236}">
              <a16:creationId xmlns:a16="http://schemas.microsoft.com/office/drawing/2014/main" id="{3A81CA1D-208A-40B1-B1FD-FFD35DC0CB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7" name="Shape 9">
          <a:extLst>
            <a:ext uri="{FF2B5EF4-FFF2-40B4-BE49-F238E27FC236}">
              <a16:creationId xmlns:a16="http://schemas.microsoft.com/office/drawing/2014/main" id="{37C4C2A5-8CFE-4D1C-A9D3-C9D55BE9EA3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8" name="Shape 9">
          <a:extLst>
            <a:ext uri="{FF2B5EF4-FFF2-40B4-BE49-F238E27FC236}">
              <a16:creationId xmlns:a16="http://schemas.microsoft.com/office/drawing/2014/main" id="{CD5A706C-726A-475E-8220-3ED35B34701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82249440-C2E0-4513-AE6E-2ABBF319171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0" name="Shape 5">
          <a:extLst>
            <a:ext uri="{FF2B5EF4-FFF2-40B4-BE49-F238E27FC236}">
              <a16:creationId xmlns:a16="http://schemas.microsoft.com/office/drawing/2014/main" id="{F2E1D636-C0AD-48E2-97F1-FAE6F0E4C92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C97482B8-F923-4ADA-BE59-A64889F1527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2" name="Shape 10">
          <a:extLst>
            <a:ext uri="{FF2B5EF4-FFF2-40B4-BE49-F238E27FC236}">
              <a16:creationId xmlns:a16="http://schemas.microsoft.com/office/drawing/2014/main" id="{4BBFF125-715C-4ACF-BE79-538878C511C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3" name="Shape 9">
          <a:extLst>
            <a:ext uri="{FF2B5EF4-FFF2-40B4-BE49-F238E27FC236}">
              <a16:creationId xmlns:a16="http://schemas.microsoft.com/office/drawing/2014/main" id="{6B851E14-C2E0-44C6-B34F-C5BD7D1CA05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4" name="Shape 9">
          <a:extLst>
            <a:ext uri="{FF2B5EF4-FFF2-40B4-BE49-F238E27FC236}">
              <a16:creationId xmlns:a16="http://schemas.microsoft.com/office/drawing/2014/main" id="{341A6C39-CC33-4D7C-BFE2-C10031B3550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5" name="Shape 5">
          <a:extLst>
            <a:ext uri="{FF2B5EF4-FFF2-40B4-BE49-F238E27FC236}">
              <a16:creationId xmlns:a16="http://schemas.microsoft.com/office/drawing/2014/main" id="{1BBF180E-B2E2-458D-AD49-431B164252C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6" name="Shape 5">
          <a:extLst>
            <a:ext uri="{FF2B5EF4-FFF2-40B4-BE49-F238E27FC236}">
              <a16:creationId xmlns:a16="http://schemas.microsoft.com/office/drawing/2014/main" id="{5D52E174-6838-4216-8E27-23562F4242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7" name="Shape 5">
          <a:extLst>
            <a:ext uri="{FF2B5EF4-FFF2-40B4-BE49-F238E27FC236}">
              <a16:creationId xmlns:a16="http://schemas.microsoft.com/office/drawing/2014/main" id="{FFE4C3A2-7D2A-43C3-8F32-D1AF1BB0899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8" name="Shape 10">
          <a:extLst>
            <a:ext uri="{FF2B5EF4-FFF2-40B4-BE49-F238E27FC236}">
              <a16:creationId xmlns:a16="http://schemas.microsoft.com/office/drawing/2014/main" id="{18DC904F-C110-40B3-9AE5-F8BC0212CA0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9" name="Shape 9">
          <a:extLst>
            <a:ext uri="{FF2B5EF4-FFF2-40B4-BE49-F238E27FC236}">
              <a16:creationId xmlns:a16="http://schemas.microsoft.com/office/drawing/2014/main" id="{5610130E-7606-4156-A2AE-B4784F87BEC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0" name="Shape 9">
          <a:extLst>
            <a:ext uri="{FF2B5EF4-FFF2-40B4-BE49-F238E27FC236}">
              <a16:creationId xmlns:a16="http://schemas.microsoft.com/office/drawing/2014/main" id="{08DC7D71-5784-4907-A92B-DC078CC8C37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AADB8562-6561-43F3-8D69-7AB3627FF74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2DB6D30A-7BAB-4E24-9A31-FAFD0A61D1D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8E43179A-73F5-43D8-A7D6-0E4F3B2EF11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4" name="Shape 10">
          <a:extLst>
            <a:ext uri="{FF2B5EF4-FFF2-40B4-BE49-F238E27FC236}">
              <a16:creationId xmlns:a16="http://schemas.microsoft.com/office/drawing/2014/main" id="{D06481E3-B753-45BE-B549-CA4062F3DDB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5" name="Shape 9">
          <a:extLst>
            <a:ext uri="{FF2B5EF4-FFF2-40B4-BE49-F238E27FC236}">
              <a16:creationId xmlns:a16="http://schemas.microsoft.com/office/drawing/2014/main" id="{71234015-F6CB-4DD4-9037-6A731FE9942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6" name="Shape 9">
          <a:extLst>
            <a:ext uri="{FF2B5EF4-FFF2-40B4-BE49-F238E27FC236}">
              <a16:creationId xmlns:a16="http://schemas.microsoft.com/office/drawing/2014/main" id="{CCF766FF-5A9E-4083-8AB1-352AC9D292F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5068071D-8C76-4758-A7C2-2E9FA6FC43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644C1398-31FC-4E8C-8283-440BC3C99AA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9" name="Shape 5">
          <a:extLst>
            <a:ext uri="{FF2B5EF4-FFF2-40B4-BE49-F238E27FC236}">
              <a16:creationId xmlns:a16="http://schemas.microsoft.com/office/drawing/2014/main" id="{590067DC-8FCD-45D0-853B-E2DB7AAEC01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0" name="Shape 10">
          <a:extLst>
            <a:ext uri="{FF2B5EF4-FFF2-40B4-BE49-F238E27FC236}">
              <a16:creationId xmlns:a16="http://schemas.microsoft.com/office/drawing/2014/main" id="{98F1EBFE-8519-48C0-B7E2-CCAC55E57D2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1" name="Shape 9">
          <a:extLst>
            <a:ext uri="{FF2B5EF4-FFF2-40B4-BE49-F238E27FC236}">
              <a16:creationId xmlns:a16="http://schemas.microsoft.com/office/drawing/2014/main" id="{2979BB4D-B17A-4963-B00C-B68F6141E27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2" name="Shape 9">
          <a:extLst>
            <a:ext uri="{FF2B5EF4-FFF2-40B4-BE49-F238E27FC236}">
              <a16:creationId xmlns:a16="http://schemas.microsoft.com/office/drawing/2014/main" id="{A4A3CF26-73FC-461D-89C8-066E13A7E74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4B92AC93-A00F-493E-B893-8E074E33D0A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55024B05-0CA7-471D-9B52-C2EB86173CC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FBF4F90A-83C3-4A90-85C4-C31E80EE2C7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6" name="Shape 10">
          <a:extLst>
            <a:ext uri="{FF2B5EF4-FFF2-40B4-BE49-F238E27FC236}">
              <a16:creationId xmlns:a16="http://schemas.microsoft.com/office/drawing/2014/main" id="{5BC3EBC0-5FA0-4D26-A6E6-92797BF0101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7" name="Shape 9">
          <a:extLst>
            <a:ext uri="{FF2B5EF4-FFF2-40B4-BE49-F238E27FC236}">
              <a16:creationId xmlns:a16="http://schemas.microsoft.com/office/drawing/2014/main" id="{EE52D285-C535-4ECE-96F5-208755AE97E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8" name="Shape 9">
          <a:extLst>
            <a:ext uri="{FF2B5EF4-FFF2-40B4-BE49-F238E27FC236}">
              <a16:creationId xmlns:a16="http://schemas.microsoft.com/office/drawing/2014/main" id="{F09DD62C-9191-43F3-A8E1-BB2A62C98E6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1A70D731-5663-46E7-942E-71E23426B19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F447408F-4AB0-499E-AD80-6EAD0383B1B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8B2F2F1E-4E75-478F-B2BF-3C677461D0D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2" name="Shape 10">
          <a:extLst>
            <a:ext uri="{FF2B5EF4-FFF2-40B4-BE49-F238E27FC236}">
              <a16:creationId xmlns:a16="http://schemas.microsoft.com/office/drawing/2014/main" id="{9FA70474-A3AC-4D42-B7AC-561E79B32D7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3" name="Shape 9">
          <a:extLst>
            <a:ext uri="{FF2B5EF4-FFF2-40B4-BE49-F238E27FC236}">
              <a16:creationId xmlns:a16="http://schemas.microsoft.com/office/drawing/2014/main" id="{4A7C4A49-94EB-415D-9A87-157605F2729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4" name="Shape 9">
          <a:extLst>
            <a:ext uri="{FF2B5EF4-FFF2-40B4-BE49-F238E27FC236}">
              <a16:creationId xmlns:a16="http://schemas.microsoft.com/office/drawing/2014/main" id="{6FD26EAD-C0AB-4102-BE46-44BCE3AA2EF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5" name="Shape 5">
          <a:extLst>
            <a:ext uri="{FF2B5EF4-FFF2-40B4-BE49-F238E27FC236}">
              <a16:creationId xmlns:a16="http://schemas.microsoft.com/office/drawing/2014/main" id="{915C63EC-F631-4D06-9172-F4EFD47324B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6" name="Shape 5">
          <a:extLst>
            <a:ext uri="{FF2B5EF4-FFF2-40B4-BE49-F238E27FC236}">
              <a16:creationId xmlns:a16="http://schemas.microsoft.com/office/drawing/2014/main" id="{DA023DE2-603D-4020-BFF1-A3DB7A1C295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315F4DC7-21CF-40E8-BF5D-537AD5D72E8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8" name="Shape 10">
          <a:extLst>
            <a:ext uri="{FF2B5EF4-FFF2-40B4-BE49-F238E27FC236}">
              <a16:creationId xmlns:a16="http://schemas.microsoft.com/office/drawing/2014/main" id="{CAB2B83D-5C14-4EAE-90EA-AD7B6F72754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9" name="Shape 9">
          <a:extLst>
            <a:ext uri="{FF2B5EF4-FFF2-40B4-BE49-F238E27FC236}">
              <a16:creationId xmlns:a16="http://schemas.microsoft.com/office/drawing/2014/main" id="{BAEC70C3-E07F-4D45-8240-FEA35D2C3DA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0" name="Shape 9">
          <a:extLst>
            <a:ext uri="{FF2B5EF4-FFF2-40B4-BE49-F238E27FC236}">
              <a16:creationId xmlns:a16="http://schemas.microsoft.com/office/drawing/2014/main" id="{9E86FEA7-6179-4B78-B3BD-11389CD50C5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F3E295D5-D803-470B-A3DC-BA2F7101E3F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2" name="Shape 5">
          <a:extLst>
            <a:ext uri="{FF2B5EF4-FFF2-40B4-BE49-F238E27FC236}">
              <a16:creationId xmlns:a16="http://schemas.microsoft.com/office/drawing/2014/main" id="{59EA3FB8-3070-4BC9-9404-3DF4A5AE678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3" name="Shape 5">
          <a:extLst>
            <a:ext uri="{FF2B5EF4-FFF2-40B4-BE49-F238E27FC236}">
              <a16:creationId xmlns:a16="http://schemas.microsoft.com/office/drawing/2014/main" id="{FF1BF575-6300-46C9-8090-198C852C623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4" name="Shape 10">
          <a:extLst>
            <a:ext uri="{FF2B5EF4-FFF2-40B4-BE49-F238E27FC236}">
              <a16:creationId xmlns:a16="http://schemas.microsoft.com/office/drawing/2014/main" id="{AAC576CC-A82E-4F6C-94B9-AB3C6027751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5" name="Shape 9">
          <a:extLst>
            <a:ext uri="{FF2B5EF4-FFF2-40B4-BE49-F238E27FC236}">
              <a16:creationId xmlns:a16="http://schemas.microsoft.com/office/drawing/2014/main" id="{1182E65F-513A-4E53-8E64-DBB1F9DDC3B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6" name="Shape 9">
          <a:extLst>
            <a:ext uri="{FF2B5EF4-FFF2-40B4-BE49-F238E27FC236}">
              <a16:creationId xmlns:a16="http://schemas.microsoft.com/office/drawing/2014/main" id="{525B74C8-3383-419A-BCCE-30765AA53A4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EAC0B11B-C0D3-4776-9938-DA05E8E2147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5DACA729-367A-4A3E-BD77-20F800AA193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9" name="Shape 5">
          <a:extLst>
            <a:ext uri="{FF2B5EF4-FFF2-40B4-BE49-F238E27FC236}">
              <a16:creationId xmlns:a16="http://schemas.microsoft.com/office/drawing/2014/main" id="{194746DD-E007-4C82-A469-434F237C074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0" name="Shape 10">
          <a:extLst>
            <a:ext uri="{FF2B5EF4-FFF2-40B4-BE49-F238E27FC236}">
              <a16:creationId xmlns:a16="http://schemas.microsoft.com/office/drawing/2014/main" id="{9BE60680-98AE-4F7D-9360-696EC247DAA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1" name="Shape 9">
          <a:extLst>
            <a:ext uri="{FF2B5EF4-FFF2-40B4-BE49-F238E27FC236}">
              <a16:creationId xmlns:a16="http://schemas.microsoft.com/office/drawing/2014/main" id="{7E1BB7E1-7A3C-4B1F-919E-32305EE3D01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2" name="Shape 9">
          <a:extLst>
            <a:ext uri="{FF2B5EF4-FFF2-40B4-BE49-F238E27FC236}">
              <a16:creationId xmlns:a16="http://schemas.microsoft.com/office/drawing/2014/main" id="{F02793BB-66D9-453C-A91E-9C7DF30C29D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273CAE9F-0476-461F-8281-690780E220F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EB125759-D56C-42BA-95B5-126034E4F4B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D9B07806-8EB3-4B78-9F6B-6E720B2EE29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6" name="Shape 10">
          <a:extLst>
            <a:ext uri="{FF2B5EF4-FFF2-40B4-BE49-F238E27FC236}">
              <a16:creationId xmlns:a16="http://schemas.microsoft.com/office/drawing/2014/main" id="{41E0751A-53F1-45C7-B947-2435DB0526B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7" name="Shape 9">
          <a:extLst>
            <a:ext uri="{FF2B5EF4-FFF2-40B4-BE49-F238E27FC236}">
              <a16:creationId xmlns:a16="http://schemas.microsoft.com/office/drawing/2014/main" id="{BEBA26B0-87D2-4DF7-ABE2-8E3CFAA4FA3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8" name="Shape 9">
          <a:extLst>
            <a:ext uri="{FF2B5EF4-FFF2-40B4-BE49-F238E27FC236}">
              <a16:creationId xmlns:a16="http://schemas.microsoft.com/office/drawing/2014/main" id="{3BF2C246-C0BA-477C-9563-01EFBA4A5B3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9" name="Shape 5">
          <a:extLst>
            <a:ext uri="{FF2B5EF4-FFF2-40B4-BE49-F238E27FC236}">
              <a16:creationId xmlns:a16="http://schemas.microsoft.com/office/drawing/2014/main" id="{7EFC8345-AA80-4C06-BD2B-F4B11DF11C6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0" name="Shape 5">
          <a:extLst>
            <a:ext uri="{FF2B5EF4-FFF2-40B4-BE49-F238E27FC236}">
              <a16:creationId xmlns:a16="http://schemas.microsoft.com/office/drawing/2014/main" id="{6858DF82-8190-44EA-84A6-202C732B548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1" name="Shape 5">
          <a:extLst>
            <a:ext uri="{FF2B5EF4-FFF2-40B4-BE49-F238E27FC236}">
              <a16:creationId xmlns:a16="http://schemas.microsoft.com/office/drawing/2014/main" id="{95D6F82E-BE1F-47CD-937E-706496DF7FA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2" name="Shape 10">
          <a:extLst>
            <a:ext uri="{FF2B5EF4-FFF2-40B4-BE49-F238E27FC236}">
              <a16:creationId xmlns:a16="http://schemas.microsoft.com/office/drawing/2014/main" id="{C4B5BD77-6A53-4543-B2A0-8775FD9B473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3" name="Shape 9">
          <a:extLst>
            <a:ext uri="{FF2B5EF4-FFF2-40B4-BE49-F238E27FC236}">
              <a16:creationId xmlns:a16="http://schemas.microsoft.com/office/drawing/2014/main" id="{2BCE6595-8ADE-4ABC-8E66-45948F90D6E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4" name="Shape 9">
          <a:extLst>
            <a:ext uri="{FF2B5EF4-FFF2-40B4-BE49-F238E27FC236}">
              <a16:creationId xmlns:a16="http://schemas.microsoft.com/office/drawing/2014/main" id="{6C08BE9C-8AD0-4A10-8BB4-2EF9BA70EDF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B763B65B-CC88-4B62-8078-9B96C5ADA3C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6" name="Shape 5">
          <a:extLst>
            <a:ext uri="{FF2B5EF4-FFF2-40B4-BE49-F238E27FC236}">
              <a16:creationId xmlns:a16="http://schemas.microsoft.com/office/drawing/2014/main" id="{3E91B142-1C59-4B9A-BA5C-7723FB02505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7" name="Shape 5">
          <a:extLst>
            <a:ext uri="{FF2B5EF4-FFF2-40B4-BE49-F238E27FC236}">
              <a16:creationId xmlns:a16="http://schemas.microsoft.com/office/drawing/2014/main" id="{AB4F5C13-B4B8-4838-A15E-882137BC373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8" name="Shape 10">
          <a:extLst>
            <a:ext uri="{FF2B5EF4-FFF2-40B4-BE49-F238E27FC236}">
              <a16:creationId xmlns:a16="http://schemas.microsoft.com/office/drawing/2014/main" id="{FF84DD7D-32AA-4352-9908-2974723FFF0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9" name="Shape 9">
          <a:extLst>
            <a:ext uri="{FF2B5EF4-FFF2-40B4-BE49-F238E27FC236}">
              <a16:creationId xmlns:a16="http://schemas.microsoft.com/office/drawing/2014/main" id="{D1F58C91-377D-4A99-8292-214796DF34E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0" name="Shape 9">
          <a:extLst>
            <a:ext uri="{FF2B5EF4-FFF2-40B4-BE49-F238E27FC236}">
              <a16:creationId xmlns:a16="http://schemas.microsoft.com/office/drawing/2014/main" id="{35157870-B528-4757-8C87-046192FE952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C32B85AA-F2DF-447F-9E47-B6E598EBB50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A902EE6A-221D-4A39-BD2A-083655BC793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A45A2E07-DC7A-45F8-B2EE-E7F79F36F16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4" name="Shape 10">
          <a:extLst>
            <a:ext uri="{FF2B5EF4-FFF2-40B4-BE49-F238E27FC236}">
              <a16:creationId xmlns:a16="http://schemas.microsoft.com/office/drawing/2014/main" id="{10A687A2-F393-45FF-AD07-3795248B302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5" name="Shape 9">
          <a:extLst>
            <a:ext uri="{FF2B5EF4-FFF2-40B4-BE49-F238E27FC236}">
              <a16:creationId xmlns:a16="http://schemas.microsoft.com/office/drawing/2014/main" id="{2E1E984A-27C3-4974-9811-C4BFAF4C358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6" name="Shape 9">
          <a:extLst>
            <a:ext uri="{FF2B5EF4-FFF2-40B4-BE49-F238E27FC236}">
              <a16:creationId xmlns:a16="http://schemas.microsoft.com/office/drawing/2014/main" id="{E93F4430-7C1C-4D56-9B40-64E6452D81B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4541D895-68A9-464F-B600-0DDCBDD28A0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01EE36C4-FB4B-4C70-A6D4-A7A94C243D8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CF1D235D-18BD-4C36-91AE-0E88AC302D1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0" name="Shape 10">
          <a:extLst>
            <a:ext uri="{FF2B5EF4-FFF2-40B4-BE49-F238E27FC236}">
              <a16:creationId xmlns:a16="http://schemas.microsoft.com/office/drawing/2014/main" id="{A969A95A-BAE8-4023-BC9A-250EEBC860A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1" name="Shape 9">
          <a:extLst>
            <a:ext uri="{FF2B5EF4-FFF2-40B4-BE49-F238E27FC236}">
              <a16:creationId xmlns:a16="http://schemas.microsoft.com/office/drawing/2014/main" id="{7B63591C-4C85-43AE-9CD8-924BF9D862A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2" name="Shape 9">
          <a:extLst>
            <a:ext uri="{FF2B5EF4-FFF2-40B4-BE49-F238E27FC236}">
              <a16:creationId xmlns:a16="http://schemas.microsoft.com/office/drawing/2014/main" id="{86D44369-AD01-4C6C-B72F-53000EF3E96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3" name="Shape 5">
          <a:extLst>
            <a:ext uri="{FF2B5EF4-FFF2-40B4-BE49-F238E27FC236}">
              <a16:creationId xmlns:a16="http://schemas.microsoft.com/office/drawing/2014/main" id="{FEC81F57-D07D-4294-8FF5-BD2DF82F410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DB98AB87-9444-4CB1-B0B3-70DF6D6F75B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756A4D29-6C2A-4EDE-9A54-A44430DA595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6" name="Shape 10">
          <a:extLst>
            <a:ext uri="{FF2B5EF4-FFF2-40B4-BE49-F238E27FC236}">
              <a16:creationId xmlns:a16="http://schemas.microsoft.com/office/drawing/2014/main" id="{7542CB43-1AFF-4955-A8A9-D1658ACE833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7" name="Shape 9">
          <a:extLst>
            <a:ext uri="{FF2B5EF4-FFF2-40B4-BE49-F238E27FC236}">
              <a16:creationId xmlns:a16="http://schemas.microsoft.com/office/drawing/2014/main" id="{94D11295-EED5-439A-B7BB-5B31A665D3F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8" name="Shape 9">
          <a:extLst>
            <a:ext uri="{FF2B5EF4-FFF2-40B4-BE49-F238E27FC236}">
              <a16:creationId xmlns:a16="http://schemas.microsoft.com/office/drawing/2014/main" id="{D25E0526-D02E-43F2-BE39-CDB8DF1A1D6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9" name="Shape 5">
          <a:extLst>
            <a:ext uri="{FF2B5EF4-FFF2-40B4-BE49-F238E27FC236}">
              <a16:creationId xmlns:a16="http://schemas.microsoft.com/office/drawing/2014/main" id="{4EB6621A-40C8-4062-BBAA-9FAFFCC29D3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0" name="Shape 5">
          <a:extLst>
            <a:ext uri="{FF2B5EF4-FFF2-40B4-BE49-F238E27FC236}">
              <a16:creationId xmlns:a16="http://schemas.microsoft.com/office/drawing/2014/main" id="{FC106342-437F-4D61-AFDE-15A14CF481B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F4FC001B-0DF9-4703-91F3-C06B0311419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2" name="Shape 10">
          <a:extLst>
            <a:ext uri="{FF2B5EF4-FFF2-40B4-BE49-F238E27FC236}">
              <a16:creationId xmlns:a16="http://schemas.microsoft.com/office/drawing/2014/main" id="{7D3EDDF9-80CD-40E6-A6FF-B21C4061C34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3" name="Shape 9">
          <a:extLst>
            <a:ext uri="{FF2B5EF4-FFF2-40B4-BE49-F238E27FC236}">
              <a16:creationId xmlns:a16="http://schemas.microsoft.com/office/drawing/2014/main" id="{8E5B7D94-638E-443F-8A15-24A8B5152A2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4" name="Shape 9">
          <a:extLst>
            <a:ext uri="{FF2B5EF4-FFF2-40B4-BE49-F238E27FC236}">
              <a16:creationId xmlns:a16="http://schemas.microsoft.com/office/drawing/2014/main" id="{76BA50C5-31C8-4064-B93C-5EF093DF526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B135FFC6-C7F7-4F2A-8FF2-E261B055E01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6" name="Shape 5">
          <a:extLst>
            <a:ext uri="{FF2B5EF4-FFF2-40B4-BE49-F238E27FC236}">
              <a16:creationId xmlns:a16="http://schemas.microsoft.com/office/drawing/2014/main" id="{40F021A5-2266-40FC-B0DD-B49E0B0E1A9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F4F55027-1DA1-4B76-90E4-06FBC23BE17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8" name="Shape 10">
          <a:extLst>
            <a:ext uri="{FF2B5EF4-FFF2-40B4-BE49-F238E27FC236}">
              <a16:creationId xmlns:a16="http://schemas.microsoft.com/office/drawing/2014/main" id="{8B4CD045-E865-4683-93F9-AD522CDD5AB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9" name="Shape 9">
          <a:extLst>
            <a:ext uri="{FF2B5EF4-FFF2-40B4-BE49-F238E27FC236}">
              <a16:creationId xmlns:a16="http://schemas.microsoft.com/office/drawing/2014/main" id="{022974A7-4D0E-422E-A0C2-F169E00D4E0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0" name="Shape 9">
          <a:extLst>
            <a:ext uri="{FF2B5EF4-FFF2-40B4-BE49-F238E27FC236}">
              <a16:creationId xmlns:a16="http://schemas.microsoft.com/office/drawing/2014/main" id="{F0B46FB2-BCA5-4C27-AB5B-C4EC38B0DF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F46573E7-DCA2-4DA8-A2F2-F4212214FF9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B6A55003-A7B3-4C8B-B048-C4FC3761CD4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02E18FCB-5833-45C2-AEAB-2968C2CF641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4" name="Shape 10">
          <a:extLst>
            <a:ext uri="{FF2B5EF4-FFF2-40B4-BE49-F238E27FC236}">
              <a16:creationId xmlns:a16="http://schemas.microsoft.com/office/drawing/2014/main" id="{55477117-36C8-4AA1-B246-25985C91528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5" name="Shape 9">
          <a:extLst>
            <a:ext uri="{FF2B5EF4-FFF2-40B4-BE49-F238E27FC236}">
              <a16:creationId xmlns:a16="http://schemas.microsoft.com/office/drawing/2014/main" id="{451BA9BF-7D76-4E54-949F-6756B743E3D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6" name="Shape 9">
          <a:extLst>
            <a:ext uri="{FF2B5EF4-FFF2-40B4-BE49-F238E27FC236}">
              <a16:creationId xmlns:a16="http://schemas.microsoft.com/office/drawing/2014/main" id="{3CD90A1E-30C0-41C4-831B-EB626110092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1F290254-A43B-4D22-B9DD-24FA655604F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6A879221-C72E-4B58-BF63-2EC995C0B0C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A68B2744-CAB2-4E39-97B4-05DCDD1BB11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0" name="Shape 10">
          <a:extLst>
            <a:ext uri="{FF2B5EF4-FFF2-40B4-BE49-F238E27FC236}">
              <a16:creationId xmlns:a16="http://schemas.microsoft.com/office/drawing/2014/main" id="{4B1FE71D-3952-46A9-BB18-5B4B85A2270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1" name="Shape 9">
          <a:extLst>
            <a:ext uri="{FF2B5EF4-FFF2-40B4-BE49-F238E27FC236}">
              <a16:creationId xmlns:a16="http://schemas.microsoft.com/office/drawing/2014/main" id="{4208BD9C-F361-4559-8466-CEEB700A730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2" name="Shape 9">
          <a:extLst>
            <a:ext uri="{FF2B5EF4-FFF2-40B4-BE49-F238E27FC236}">
              <a16:creationId xmlns:a16="http://schemas.microsoft.com/office/drawing/2014/main" id="{A8DB52B5-9AF0-43E4-A89B-8EE384A14CE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3" name="Shape 5">
          <a:extLst>
            <a:ext uri="{FF2B5EF4-FFF2-40B4-BE49-F238E27FC236}">
              <a16:creationId xmlns:a16="http://schemas.microsoft.com/office/drawing/2014/main" id="{6B36E3D2-F090-47BD-8632-4F7068EDB65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037DAC52-6A47-4E23-93D6-02197C4EF3E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3DF5A9BD-D6D1-4B25-A92D-FCFE8855C18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6" name="Shape 10">
          <a:extLst>
            <a:ext uri="{FF2B5EF4-FFF2-40B4-BE49-F238E27FC236}">
              <a16:creationId xmlns:a16="http://schemas.microsoft.com/office/drawing/2014/main" id="{CF5716B1-A64C-444C-84DA-4BBFF22DBC9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7" name="Shape 9">
          <a:extLst>
            <a:ext uri="{FF2B5EF4-FFF2-40B4-BE49-F238E27FC236}">
              <a16:creationId xmlns:a16="http://schemas.microsoft.com/office/drawing/2014/main" id="{92966129-88F8-42A1-B1ED-E90B4DF1780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8" name="Shape 9">
          <a:extLst>
            <a:ext uri="{FF2B5EF4-FFF2-40B4-BE49-F238E27FC236}">
              <a16:creationId xmlns:a16="http://schemas.microsoft.com/office/drawing/2014/main" id="{ED4D9749-29BE-4390-BA8F-D6D7106C272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9" name="Shape 5">
          <a:extLst>
            <a:ext uri="{FF2B5EF4-FFF2-40B4-BE49-F238E27FC236}">
              <a16:creationId xmlns:a16="http://schemas.microsoft.com/office/drawing/2014/main" id="{C49151A1-5D3D-4AA8-A364-471F1F04C04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0" name="Shape 5">
          <a:extLst>
            <a:ext uri="{FF2B5EF4-FFF2-40B4-BE49-F238E27FC236}">
              <a16:creationId xmlns:a16="http://schemas.microsoft.com/office/drawing/2014/main" id="{C43E72E4-1CB0-49BB-918E-680AC1893C6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1" name="Shape 5">
          <a:extLst>
            <a:ext uri="{FF2B5EF4-FFF2-40B4-BE49-F238E27FC236}">
              <a16:creationId xmlns:a16="http://schemas.microsoft.com/office/drawing/2014/main" id="{276410A2-BE7B-4E46-968A-6F1AEABF093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2" name="Shape 10">
          <a:extLst>
            <a:ext uri="{FF2B5EF4-FFF2-40B4-BE49-F238E27FC236}">
              <a16:creationId xmlns:a16="http://schemas.microsoft.com/office/drawing/2014/main" id="{DD22A08F-6C2B-42ED-BB91-B9AEF35F758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3" name="Shape 9">
          <a:extLst>
            <a:ext uri="{FF2B5EF4-FFF2-40B4-BE49-F238E27FC236}">
              <a16:creationId xmlns:a16="http://schemas.microsoft.com/office/drawing/2014/main" id="{40FBD7C3-E8C6-447E-8666-60A57D5144C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4" name="Shape 9">
          <a:extLst>
            <a:ext uri="{FF2B5EF4-FFF2-40B4-BE49-F238E27FC236}">
              <a16:creationId xmlns:a16="http://schemas.microsoft.com/office/drawing/2014/main" id="{2862D209-67C9-4C0A-87A5-DDD5E2E0E62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B9D80BF1-94EF-4BED-AB27-7FA150C375F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6" name="Shape 5">
          <a:extLst>
            <a:ext uri="{FF2B5EF4-FFF2-40B4-BE49-F238E27FC236}">
              <a16:creationId xmlns:a16="http://schemas.microsoft.com/office/drawing/2014/main" id="{F488FEC8-F7BF-4CCF-8FA5-2725EEAC7CD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7" name="Shape 5">
          <a:extLst>
            <a:ext uri="{FF2B5EF4-FFF2-40B4-BE49-F238E27FC236}">
              <a16:creationId xmlns:a16="http://schemas.microsoft.com/office/drawing/2014/main" id="{77F69056-6F0E-4C3C-89A2-96475BACB68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8" name="Shape 10">
          <a:extLst>
            <a:ext uri="{FF2B5EF4-FFF2-40B4-BE49-F238E27FC236}">
              <a16:creationId xmlns:a16="http://schemas.microsoft.com/office/drawing/2014/main" id="{C70BB33F-8351-4437-ADD5-28B200E419A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9" name="Shape 9">
          <a:extLst>
            <a:ext uri="{FF2B5EF4-FFF2-40B4-BE49-F238E27FC236}">
              <a16:creationId xmlns:a16="http://schemas.microsoft.com/office/drawing/2014/main" id="{078DB4AA-6DD0-4331-8EFF-A55EF2D9BFE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0" name="Shape 9">
          <a:extLst>
            <a:ext uri="{FF2B5EF4-FFF2-40B4-BE49-F238E27FC236}">
              <a16:creationId xmlns:a16="http://schemas.microsoft.com/office/drawing/2014/main" id="{2B2026A1-B995-47DB-B1EB-00EDD3415EF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70B6D77C-5698-484E-A0EF-DEE13CD0047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E9991955-8721-4097-8F1B-468DE8BC487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3" name="Shape 5">
          <a:extLst>
            <a:ext uri="{FF2B5EF4-FFF2-40B4-BE49-F238E27FC236}">
              <a16:creationId xmlns:a16="http://schemas.microsoft.com/office/drawing/2014/main" id="{25A05B21-567F-4629-ADCF-5ED1E0B29CB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4" name="Shape 10">
          <a:extLst>
            <a:ext uri="{FF2B5EF4-FFF2-40B4-BE49-F238E27FC236}">
              <a16:creationId xmlns:a16="http://schemas.microsoft.com/office/drawing/2014/main" id="{5983390C-D1D4-424B-9D90-AF3CD048737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5" name="Shape 9">
          <a:extLst>
            <a:ext uri="{FF2B5EF4-FFF2-40B4-BE49-F238E27FC236}">
              <a16:creationId xmlns:a16="http://schemas.microsoft.com/office/drawing/2014/main" id="{5D18E3BE-4B3E-4D9F-A6C5-4C854A2F04D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6" name="Shape 9">
          <a:extLst>
            <a:ext uri="{FF2B5EF4-FFF2-40B4-BE49-F238E27FC236}">
              <a16:creationId xmlns:a16="http://schemas.microsoft.com/office/drawing/2014/main" id="{5BD7670F-A86D-4FE2-A841-63B4DE484E3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7" name="Shape 5">
          <a:extLst>
            <a:ext uri="{FF2B5EF4-FFF2-40B4-BE49-F238E27FC236}">
              <a16:creationId xmlns:a16="http://schemas.microsoft.com/office/drawing/2014/main" id="{DFF52975-19C6-4774-AA98-D039915755A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8" name="Shape 5">
          <a:extLst>
            <a:ext uri="{FF2B5EF4-FFF2-40B4-BE49-F238E27FC236}">
              <a16:creationId xmlns:a16="http://schemas.microsoft.com/office/drawing/2014/main" id="{DBDE7DD7-087B-42A4-BDEA-CF34637388C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9" name="Shape 5">
          <a:extLst>
            <a:ext uri="{FF2B5EF4-FFF2-40B4-BE49-F238E27FC236}">
              <a16:creationId xmlns:a16="http://schemas.microsoft.com/office/drawing/2014/main" id="{2989DDB4-C21B-4837-AFEE-AF19B428095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0" name="Shape 10">
          <a:extLst>
            <a:ext uri="{FF2B5EF4-FFF2-40B4-BE49-F238E27FC236}">
              <a16:creationId xmlns:a16="http://schemas.microsoft.com/office/drawing/2014/main" id="{A23F5A91-BE8B-4399-817E-3BB8E427C5F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1" name="Shape 9">
          <a:extLst>
            <a:ext uri="{FF2B5EF4-FFF2-40B4-BE49-F238E27FC236}">
              <a16:creationId xmlns:a16="http://schemas.microsoft.com/office/drawing/2014/main" id="{572C4586-A8AF-4BAD-9168-91F3A3FCDEE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2" name="Shape 9">
          <a:extLst>
            <a:ext uri="{FF2B5EF4-FFF2-40B4-BE49-F238E27FC236}">
              <a16:creationId xmlns:a16="http://schemas.microsoft.com/office/drawing/2014/main" id="{63DB2F01-0F5D-43E0-A768-E489C2CC112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AC93FC25-DF30-4B08-8BAA-7AA1EE36A20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7EA815F8-D459-4999-A811-2AD453B0157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5" name="Shape 5">
          <a:extLst>
            <a:ext uri="{FF2B5EF4-FFF2-40B4-BE49-F238E27FC236}">
              <a16:creationId xmlns:a16="http://schemas.microsoft.com/office/drawing/2014/main" id="{60E135FA-E43C-4072-8250-0E3BDBE774F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6" name="Shape 10">
          <a:extLst>
            <a:ext uri="{FF2B5EF4-FFF2-40B4-BE49-F238E27FC236}">
              <a16:creationId xmlns:a16="http://schemas.microsoft.com/office/drawing/2014/main" id="{6DB07746-7E74-4801-9209-9A0DEE33F5C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7" name="Shape 9">
          <a:extLst>
            <a:ext uri="{FF2B5EF4-FFF2-40B4-BE49-F238E27FC236}">
              <a16:creationId xmlns:a16="http://schemas.microsoft.com/office/drawing/2014/main" id="{C056209B-B5FC-43DE-8B9C-001F17965C1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8" name="Shape 9">
          <a:extLst>
            <a:ext uri="{FF2B5EF4-FFF2-40B4-BE49-F238E27FC236}">
              <a16:creationId xmlns:a16="http://schemas.microsoft.com/office/drawing/2014/main" id="{F45C1333-FF7B-40C5-9974-1446AC672E3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1C5230E7-EA0D-4736-A2EF-BFADFA3E37C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D56F734C-41DA-452C-BDEF-5D74E1DDE3F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84B8FEB1-36A0-4201-95D4-2026D883E5F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2" name="Shape 10">
          <a:extLst>
            <a:ext uri="{FF2B5EF4-FFF2-40B4-BE49-F238E27FC236}">
              <a16:creationId xmlns:a16="http://schemas.microsoft.com/office/drawing/2014/main" id="{0B9A1A67-9DB3-429E-B98E-4A37729AC52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3" name="Shape 9">
          <a:extLst>
            <a:ext uri="{FF2B5EF4-FFF2-40B4-BE49-F238E27FC236}">
              <a16:creationId xmlns:a16="http://schemas.microsoft.com/office/drawing/2014/main" id="{94FA2438-68FF-4E14-A8FA-D5442B1826F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4" name="Shape 9">
          <a:extLst>
            <a:ext uri="{FF2B5EF4-FFF2-40B4-BE49-F238E27FC236}">
              <a16:creationId xmlns:a16="http://schemas.microsoft.com/office/drawing/2014/main" id="{5114D42B-750D-431F-8E19-A2CB07516B8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5" name="Shape 5">
          <a:extLst>
            <a:ext uri="{FF2B5EF4-FFF2-40B4-BE49-F238E27FC236}">
              <a16:creationId xmlns:a16="http://schemas.microsoft.com/office/drawing/2014/main" id="{7294EC31-8801-4F1D-AB04-328F5BD5A9B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AA2E4AB5-F1A7-4BF0-8930-0F26021FC67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EA93653F-AA5B-463F-B17A-76ED40347A5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8" name="Shape 10">
          <a:extLst>
            <a:ext uri="{FF2B5EF4-FFF2-40B4-BE49-F238E27FC236}">
              <a16:creationId xmlns:a16="http://schemas.microsoft.com/office/drawing/2014/main" id="{A26177F9-8CF7-4BE0-8664-5FE96631511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9" name="Shape 9">
          <a:extLst>
            <a:ext uri="{FF2B5EF4-FFF2-40B4-BE49-F238E27FC236}">
              <a16:creationId xmlns:a16="http://schemas.microsoft.com/office/drawing/2014/main" id="{8460F1A0-7802-4CFD-9738-FF6F1FAA72D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0" name="Shape 9">
          <a:extLst>
            <a:ext uri="{FF2B5EF4-FFF2-40B4-BE49-F238E27FC236}">
              <a16:creationId xmlns:a16="http://schemas.microsoft.com/office/drawing/2014/main" id="{2ABA066E-6B4A-4011-AFDD-D8E3CF6020A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1" name="Shape 5">
          <a:extLst>
            <a:ext uri="{FF2B5EF4-FFF2-40B4-BE49-F238E27FC236}">
              <a16:creationId xmlns:a16="http://schemas.microsoft.com/office/drawing/2014/main" id="{8898D140-65C1-4BCC-A7E8-DFAB9B81705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2" name="Shape 5">
          <a:extLst>
            <a:ext uri="{FF2B5EF4-FFF2-40B4-BE49-F238E27FC236}">
              <a16:creationId xmlns:a16="http://schemas.microsoft.com/office/drawing/2014/main" id="{3AD24B98-CB79-4A5F-84BE-F393009F6A8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E20274FE-AA9C-462C-B25F-40E86C21BBB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4" name="Shape 10">
          <a:extLst>
            <a:ext uri="{FF2B5EF4-FFF2-40B4-BE49-F238E27FC236}">
              <a16:creationId xmlns:a16="http://schemas.microsoft.com/office/drawing/2014/main" id="{425F6721-623E-44DC-827B-0BF4A2DE095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5" name="Shape 9">
          <a:extLst>
            <a:ext uri="{FF2B5EF4-FFF2-40B4-BE49-F238E27FC236}">
              <a16:creationId xmlns:a16="http://schemas.microsoft.com/office/drawing/2014/main" id="{0CF7C8C5-1833-4144-B306-ADA2C3089D0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6" name="Shape 9">
          <a:extLst>
            <a:ext uri="{FF2B5EF4-FFF2-40B4-BE49-F238E27FC236}">
              <a16:creationId xmlns:a16="http://schemas.microsoft.com/office/drawing/2014/main" id="{89E08E27-2846-4978-9FCF-4435FC2E008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7" name="Shape 5">
          <a:extLst>
            <a:ext uri="{FF2B5EF4-FFF2-40B4-BE49-F238E27FC236}">
              <a16:creationId xmlns:a16="http://schemas.microsoft.com/office/drawing/2014/main" id="{694A6FF4-4878-4B4A-8D8B-599075F98F2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8" name="Shape 5">
          <a:extLst>
            <a:ext uri="{FF2B5EF4-FFF2-40B4-BE49-F238E27FC236}">
              <a16:creationId xmlns:a16="http://schemas.microsoft.com/office/drawing/2014/main" id="{A2D56368-2E4D-4F67-B150-9E123442EAE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9" name="Shape 5">
          <a:extLst>
            <a:ext uri="{FF2B5EF4-FFF2-40B4-BE49-F238E27FC236}">
              <a16:creationId xmlns:a16="http://schemas.microsoft.com/office/drawing/2014/main" id="{7FB445CA-6BDE-4AE7-B494-16ADF4B2F5B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0" name="Shape 10">
          <a:extLst>
            <a:ext uri="{FF2B5EF4-FFF2-40B4-BE49-F238E27FC236}">
              <a16:creationId xmlns:a16="http://schemas.microsoft.com/office/drawing/2014/main" id="{2543B289-C526-491C-BF4D-DF6058A853E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1" name="Shape 9">
          <a:extLst>
            <a:ext uri="{FF2B5EF4-FFF2-40B4-BE49-F238E27FC236}">
              <a16:creationId xmlns:a16="http://schemas.microsoft.com/office/drawing/2014/main" id="{F6C5BF57-0EF3-4420-8229-CCA1CFAE076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2" name="Shape 9">
          <a:extLst>
            <a:ext uri="{FF2B5EF4-FFF2-40B4-BE49-F238E27FC236}">
              <a16:creationId xmlns:a16="http://schemas.microsoft.com/office/drawing/2014/main" id="{1C9852E2-C6A4-4326-8898-4BEE958DBF5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E40434E6-567C-4A46-AA72-1388B991E8D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4" name="Shape 5">
          <a:extLst>
            <a:ext uri="{FF2B5EF4-FFF2-40B4-BE49-F238E27FC236}">
              <a16:creationId xmlns:a16="http://schemas.microsoft.com/office/drawing/2014/main" id="{2605C0D8-299B-40FD-A4DF-05741E5C475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5" name="Shape 5">
          <a:extLst>
            <a:ext uri="{FF2B5EF4-FFF2-40B4-BE49-F238E27FC236}">
              <a16:creationId xmlns:a16="http://schemas.microsoft.com/office/drawing/2014/main" id="{2628A9E2-E8D5-4E8E-AF10-F10BEC37A25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6" name="Shape 10">
          <a:extLst>
            <a:ext uri="{FF2B5EF4-FFF2-40B4-BE49-F238E27FC236}">
              <a16:creationId xmlns:a16="http://schemas.microsoft.com/office/drawing/2014/main" id="{6421FE24-D6BB-46B2-A355-B8EE9823FD2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7" name="Shape 9">
          <a:extLst>
            <a:ext uri="{FF2B5EF4-FFF2-40B4-BE49-F238E27FC236}">
              <a16:creationId xmlns:a16="http://schemas.microsoft.com/office/drawing/2014/main" id="{5DA8968B-D52C-4EC3-9020-E2970600302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8" name="Shape 9">
          <a:extLst>
            <a:ext uri="{FF2B5EF4-FFF2-40B4-BE49-F238E27FC236}">
              <a16:creationId xmlns:a16="http://schemas.microsoft.com/office/drawing/2014/main" id="{5AB0F9E5-BD5D-4609-BA34-3730880CE42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9" name="Shape 5">
          <a:extLst>
            <a:ext uri="{FF2B5EF4-FFF2-40B4-BE49-F238E27FC236}">
              <a16:creationId xmlns:a16="http://schemas.microsoft.com/office/drawing/2014/main" id="{5D94DD82-5F3D-43EF-8D00-8FC4E513B26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0" name="Shape 5">
          <a:extLst>
            <a:ext uri="{FF2B5EF4-FFF2-40B4-BE49-F238E27FC236}">
              <a16:creationId xmlns:a16="http://schemas.microsoft.com/office/drawing/2014/main" id="{26AC0740-31B9-42C1-A06A-59BA437D36F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E2835F04-E754-403A-85BB-93EF96E9C1B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2" name="Shape 10">
          <a:extLst>
            <a:ext uri="{FF2B5EF4-FFF2-40B4-BE49-F238E27FC236}">
              <a16:creationId xmlns:a16="http://schemas.microsoft.com/office/drawing/2014/main" id="{BCC1EBD9-26F6-4172-9A98-A38A2CCBE0E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3" name="Shape 9">
          <a:extLst>
            <a:ext uri="{FF2B5EF4-FFF2-40B4-BE49-F238E27FC236}">
              <a16:creationId xmlns:a16="http://schemas.microsoft.com/office/drawing/2014/main" id="{4B37C255-18ED-40C9-857F-94CD9A8C0CF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4" name="Shape 9">
          <a:extLst>
            <a:ext uri="{FF2B5EF4-FFF2-40B4-BE49-F238E27FC236}">
              <a16:creationId xmlns:a16="http://schemas.microsoft.com/office/drawing/2014/main" id="{7CE524B9-CF66-4B0B-A4BB-7A7593723DB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5" name="Shape 5">
          <a:extLst>
            <a:ext uri="{FF2B5EF4-FFF2-40B4-BE49-F238E27FC236}">
              <a16:creationId xmlns:a16="http://schemas.microsoft.com/office/drawing/2014/main" id="{9E774176-5585-40AB-B240-B192B37D895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6" name="Shape 5">
          <a:extLst>
            <a:ext uri="{FF2B5EF4-FFF2-40B4-BE49-F238E27FC236}">
              <a16:creationId xmlns:a16="http://schemas.microsoft.com/office/drawing/2014/main" id="{33E9E22E-1D58-461A-B3EC-87AE4DFCCE8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7" name="Shape 5">
          <a:extLst>
            <a:ext uri="{FF2B5EF4-FFF2-40B4-BE49-F238E27FC236}">
              <a16:creationId xmlns:a16="http://schemas.microsoft.com/office/drawing/2014/main" id="{71DBEE13-8A0B-483C-85EE-B2FD03381D2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8" name="Shape 10">
          <a:extLst>
            <a:ext uri="{FF2B5EF4-FFF2-40B4-BE49-F238E27FC236}">
              <a16:creationId xmlns:a16="http://schemas.microsoft.com/office/drawing/2014/main" id="{09FEB48D-376C-494A-9826-40FD681B44B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9" name="Shape 9">
          <a:extLst>
            <a:ext uri="{FF2B5EF4-FFF2-40B4-BE49-F238E27FC236}">
              <a16:creationId xmlns:a16="http://schemas.microsoft.com/office/drawing/2014/main" id="{5C510A66-2D49-45B8-B52E-0ED46C7FA7F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0" name="Shape 9">
          <a:extLst>
            <a:ext uri="{FF2B5EF4-FFF2-40B4-BE49-F238E27FC236}">
              <a16:creationId xmlns:a16="http://schemas.microsoft.com/office/drawing/2014/main" id="{31C460E9-3BD8-44EA-9E81-8FA508CDEEC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D4C9D650-7F02-4B74-8ACA-1B8CFDEB001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6E7AE031-D687-4B45-9E58-5C72A9C2A44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3" name="Shape 5">
          <a:extLst>
            <a:ext uri="{FF2B5EF4-FFF2-40B4-BE49-F238E27FC236}">
              <a16:creationId xmlns:a16="http://schemas.microsoft.com/office/drawing/2014/main" id="{E11F6098-6E50-4F60-B2F6-217544C83E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4" name="Shape 10">
          <a:extLst>
            <a:ext uri="{FF2B5EF4-FFF2-40B4-BE49-F238E27FC236}">
              <a16:creationId xmlns:a16="http://schemas.microsoft.com/office/drawing/2014/main" id="{0F0A8A0E-3F2F-479C-9D01-A520F9C0E0A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5" name="Shape 9">
          <a:extLst>
            <a:ext uri="{FF2B5EF4-FFF2-40B4-BE49-F238E27FC236}">
              <a16:creationId xmlns:a16="http://schemas.microsoft.com/office/drawing/2014/main" id="{2C20FA8A-6B19-4861-AEB7-1DF76259043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6" name="Shape 9">
          <a:extLst>
            <a:ext uri="{FF2B5EF4-FFF2-40B4-BE49-F238E27FC236}">
              <a16:creationId xmlns:a16="http://schemas.microsoft.com/office/drawing/2014/main" id="{CDC4C9A1-8960-4E80-A3C3-605DD9B8763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2CEF6A01-F722-47F4-B682-BE1DF4FDEF6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4AB99652-F998-400F-8B79-0EF576686B1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C9FDA2BA-7CF1-4238-89D0-C06C20E2C92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0" name="Shape 10">
          <a:extLst>
            <a:ext uri="{FF2B5EF4-FFF2-40B4-BE49-F238E27FC236}">
              <a16:creationId xmlns:a16="http://schemas.microsoft.com/office/drawing/2014/main" id="{878E294E-CE95-4601-8EB9-D19B0417187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1" name="Shape 9">
          <a:extLst>
            <a:ext uri="{FF2B5EF4-FFF2-40B4-BE49-F238E27FC236}">
              <a16:creationId xmlns:a16="http://schemas.microsoft.com/office/drawing/2014/main" id="{600F88E5-5E2D-4D93-BDDF-D6BB7D2276B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2" name="Shape 9">
          <a:extLst>
            <a:ext uri="{FF2B5EF4-FFF2-40B4-BE49-F238E27FC236}">
              <a16:creationId xmlns:a16="http://schemas.microsoft.com/office/drawing/2014/main" id="{4C74026A-B142-4EDD-B45F-4870FE988EA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D494BCF4-68F7-4D0D-B7BE-CE7F8BC6187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BFD7D515-2833-4D74-B361-1D77072037F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9DC5E942-C2FE-4EA6-AB34-4B493CD1120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6" name="Shape 10">
          <a:extLst>
            <a:ext uri="{FF2B5EF4-FFF2-40B4-BE49-F238E27FC236}">
              <a16:creationId xmlns:a16="http://schemas.microsoft.com/office/drawing/2014/main" id="{E1B060AA-128B-46E0-A002-6E83C208BA9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7" name="Shape 9">
          <a:extLst>
            <a:ext uri="{FF2B5EF4-FFF2-40B4-BE49-F238E27FC236}">
              <a16:creationId xmlns:a16="http://schemas.microsoft.com/office/drawing/2014/main" id="{8BA6963D-56C8-4114-9BBB-228D8F99B5F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8" name="Shape 9">
          <a:extLst>
            <a:ext uri="{FF2B5EF4-FFF2-40B4-BE49-F238E27FC236}">
              <a16:creationId xmlns:a16="http://schemas.microsoft.com/office/drawing/2014/main" id="{9ADF5328-762B-49DB-8F84-F36B76C0905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9" name="Shape 5">
          <a:extLst>
            <a:ext uri="{FF2B5EF4-FFF2-40B4-BE49-F238E27FC236}">
              <a16:creationId xmlns:a16="http://schemas.microsoft.com/office/drawing/2014/main" id="{94A7B35E-9C28-45F2-86B6-E16AF1150B1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0" name="Shape 5">
          <a:extLst>
            <a:ext uri="{FF2B5EF4-FFF2-40B4-BE49-F238E27FC236}">
              <a16:creationId xmlns:a16="http://schemas.microsoft.com/office/drawing/2014/main" id="{70016705-C9AD-47BD-986C-01875462F33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202D5DCF-4ACE-4034-B22A-25487A80B40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2" name="Shape 10">
          <a:extLst>
            <a:ext uri="{FF2B5EF4-FFF2-40B4-BE49-F238E27FC236}">
              <a16:creationId xmlns:a16="http://schemas.microsoft.com/office/drawing/2014/main" id="{5CA78696-D038-438C-AE4D-39BFB86791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3" name="Shape 9">
          <a:extLst>
            <a:ext uri="{FF2B5EF4-FFF2-40B4-BE49-F238E27FC236}">
              <a16:creationId xmlns:a16="http://schemas.microsoft.com/office/drawing/2014/main" id="{0C2CD25B-EB6C-4482-B314-43C86D83EAB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4" name="Shape 9">
          <a:extLst>
            <a:ext uri="{FF2B5EF4-FFF2-40B4-BE49-F238E27FC236}">
              <a16:creationId xmlns:a16="http://schemas.microsoft.com/office/drawing/2014/main" id="{5D1450A1-0F5C-47CF-8997-6A617962D49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5" name="Shape 5">
          <a:extLst>
            <a:ext uri="{FF2B5EF4-FFF2-40B4-BE49-F238E27FC236}">
              <a16:creationId xmlns:a16="http://schemas.microsoft.com/office/drawing/2014/main" id="{D6CE5A7B-0FE8-4996-9418-BFA5D3ED8C1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6" name="Shape 5">
          <a:extLst>
            <a:ext uri="{FF2B5EF4-FFF2-40B4-BE49-F238E27FC236}">
              <a16:creationId xmlns:a16="http://schemas.microsoft.com/office/drawing/2014/main" id="{A70275EE-F420-4D8F-9850-7FE86A51F6C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7" name="Shape 5">
          <a:extLst>
            <a:ext uri="{FF2B5EF4-FFF2-40B4-BE49-F238E27FC236}">
              <a16:creationId xmlns:a16="http://schemas.microsoft.com/office/drawing/2014/main" id="{77729DEC-0F42-49CF-A400-2D117BCE9E3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8" name="Shape 10">
          <a:extLst>
            <a:ext uri="{FF2B5EF4-FFF2-40B4-BE49-F238E27FC236}">
              <a16:creationId xmlns:a16="http://schemas.microsoft.com/office/drawing/2014/main" id="{78F017E2-64BC-4CD7-BA9A-CB54283FD6D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9" name="Shape 9">
          <a:extLst>
            <a:ext uri="{FF2B5EF4-FFF2-40B4-BE49-F238E27FC236}">
              <a16:creationId xmlns:a16="http://schemas.microsoft.com/office/drawing/2014/main" id="{C4B290BC-B493-4F18-8445-F0EA6E23C29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0" name="Shape 9">
          <a:extLst>
            <a:ext uri="{FF2B5EF4-FFF2-40B4-BE49-F238E27FC236}">
              <a16:creationId xmlns:a16="http://schemas.microsoft.com/office/drawing/2014/main" id="{D26A1D12-4553-4864-9568-DA8904BEE8F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42E60526-B5AC-4599-B195-5C5D570633F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63A0D95D-55C9-4F71-8F5D-F187084C267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3" name="Shape 5">
          <a:extLst>
            <a:ext uri="{FF2B5EF4-FFF2-40B4-BE49-F238E27FC236}">
              <a16:creationId xmlns:a16="http://schemas.microsoft.com/office/drawing/2014/main" id="{9EF627DE-09E7-417C-9566-836D2C74782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4" name="Shape 10">
          <a:extLst>
            <a:ext uri="{FF2B5EF4-FFF2-40B4-BE49-F238E27FC236}">
              <a16:creationId xmlns:a16="http://schemas.microsoft.com/office/drawing/2014/main" id="{E2260FD6-7CA1-4227-BBA0-89F2D2AC4B7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5" name="Shape 9">
          <a:extLst>
            <a:ext uri="{FF2B5EF4-FFF2-40B4-BE49-F238E27FC236}">
              <a16:creationId xmlns:a16="http://schemas.microsoft.com/office/drawing/2014/main" id="{4ADC6F8D-8FD2-44A9-A465-915C2E93575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6" name="Shape 9">
          <a:extLst>
            <a:ext uri="{FF2B5EF4-FFF2-40B4-BE49-F238E27FC236}">
              <a16:creationId xmlns:a16="http://schemas.microsoft.com/office/drawing/2014/main" id="{ABB8E6F6-D08D-4B4D-B328-3AA64512245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A4C90253-D094-4516-8762-D176C39C919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C1ED843C-E5C4-44A3-A0B9-E88A5DAE7F7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EF5D1563-3D3D-4A59-9134-3FEED0D5C5C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0" name="Shape 10">
          <a:extLst>
            <a:ext uri="{FF2B5EF4-FFF2-40B4-BE49-F238E27FC236}">
              <a16:creationId xmlns:a16="http://schemas.microsoft.com/office/drawing/2014/main" id="{621A0C62-017F-48DF-A9E9-7FB188DA899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1" name="Shape 9">
          <a:extLst>
            <a:ext uri="{FF2B5EF4-FFF2-40B4-BE49-F238E27FC236}">
              <a16:creationId xmlns:a16="http://schemas.microsoft.com/office/drawing/2014/main" id="{8D7AF795-EEFC-4A75-A034-B691D9D2534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2" name="Shape 9">
          <a:extLst>
            <a:ext uri="{FF2B5EF4-FFF2-40B4-BE49-F238E27FC236}">
              <a16:creationId xmlns:a16="http://schemas.microsoft.com/office/drawing/2014/main" id="{69DB70E5-9DCF-4A5A-ABD2-82CE3088933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79BD056C-EEF9-48A9-9104-BB3F530B0EC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6EC45231-E716-499E-850C-B926AC90BCF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5" name="Shape 5">
          <a:extLst>
            <a:ext uri="{FF2B5EF4-FFF2-40B4-BE49-F238E27FC236}">
              <a16:creationId xmlns:a16="http://schemas.microsoft.com/office/drawing/2014/main" id="{5E451F16-2D7F-4B20-8F63-0ACAB379C09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6" name="Shape 10">
          <a:extLst>
            <a:ext uri="{FF2B5EF4-FFF2-40B4-BE49-F238E27FC236}">
              <a16:creationId xmlns:a16="http://schemas.microsoft.com/office/drawing/2014/main" id="{7CECE0C4-3E9F-4FFB-A872-771F1E7083B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7" name="Shape 9">
          <a:extLst>
            <a:ext uri="{FF2B5EF4-FFF2-40B4-BE49-F238E27FC236}">
              <a16:creationId xmlns:a16="http://schemas.microsoft.com/office/drawing/2014/main" id="{634214C2-71D2-4CEF-80F8-D2DD95567B3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8" name="Shape 9">
          <a:extLst>
            <a:ext uri="{FF2B5EF4-FFF2-40B4-BE49-F238E27FC236}">
              <a16:creationId xmlns:a16="http://schemas.microsoft.com/office/drawing/2014/main" id="{BB2CF8E1-520E-4FDE-B45C-FBA753E2476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9" name="Shape 5">
          <a:extLst>
            <a:ext uri="{FF2B5EF4-FFF2-40B4-BE49-F238E27FC236}">
              <a16:creationId xmlns:a16="http://schemas.microsoft.com/office/drawing/2014/main" id="{56AE5D52-4357-4376-BB7B-ECD8F5ACD9E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E7BA7080-EEF6-4F72-A305-BAABAA04B66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B158FA82-677A-4D33-ABD5-F0AA9CC9D28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2" name="Shape 10">
          <a:extLst>
            <a:ext uri="{FF2B5EF4-FFF2-40B4-BE49-F238E27FC236}">
              <a16:creationId xmlns:a16="http://schemas.microsoft.com/office/drawing/2014/main" id="{65714931-8B98-49C9-932A-F209E5C50F5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3" name="Shape 9">
          <a:extLst>
            <a:ext uri="{FF2B5EF4-FFF2-40B4-BE49-F238E27FC236}">
              <a16:creationId xmlns:a16="http://schemas.microsoft.com/office/drawing/2014/main" id="{4C323008-CFC5-4B32-8179-B75262A783F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4" name="Shape 9">
          <a:extLst>
            <a:ext uri="{FF2B5EF4-FFF2-40B4-BE49-F238E27FC236}">
              <a16:creationId xmlns:a16="http://schemas.microsoft.com/office/drawing/2014/main" id="{2207D84A-51B5-4BB2-B33A-B29909F3FC3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5" name="Shape 5">
          <a:extLst>
            <a:ext uri="{FF2B5EF4-FFF2-40B4-BE49-F238E27FC236}">
              <a16:creationId xmlns:a16="http://schemas.microsoft.com/office/drawing/2014/main" id="{2C7BB70A-1108-4B7F-9CB6-10B5448DE6E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6" name="Shape 5">
          <a:extLst>
            <a:ext uri="{FF2B5EF4-FFF2-40B4-BE49-F238E27FC236}">
              <a16:creationId xmlns:a16="http://schemas.microsoft.com/office/drawing/2014/main" id="{2ADD590D-2979-4415-A8A3-27A42170BFE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7" name="Shape 5">
          <a:extLst>
            <a:ext uri="{FF2B5EF4-FFF2-40B4-BE49-F238E27FC236}">
              <a16:creationId xmlns:a16="http://schemas.microsoft.com/office/drawing/2014/main" id="{C13BE0C7-0DD4-4760-9583-F7E7461239B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8" name="Shape 10">
          <a:extLst>
            <a:ext uri="{FF2B5EF4-FFF2-40B4-BE49-F238E27FC236}">
              <a16:creationId xmlns:a16="http://schemas.microsoft.com/office/drawing/2014/main" id="{F794A6BB-C972-4402-ADEF-5C279664697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9" name="Shape 9">
          <a:extLst>
            <a:ext uri="{FF2B5EF4-FFF2-40B4-BE49-F238E27FC236}">
              <a16:creationId xmlns:a16="http://schemas.microsoft.com/office/drawing/2014/main" id="{39D05B59-F39D-4B7F-B83D-8B9D346BD04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0" name="Shape 9">
          <a:extLst>
            <a:ext uri="{FF2B5EF4-FFF2-40B4-BE49-F238E27FC236}">
              <a16:creationId xmlns:a16="http://schemas.microsoft.com/office/drawing/2014/main" id="{0D94B87E-91BC-4D96-8DB5-62D109F8340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1" name="Shape 5">
          <a:extLst>
            <a:ext uri="{FF2B5EF4-FFF2-40B4-BE49-F238E27FC236}">
              <a16:creationId xmlns:a16="http://schemas.microsoft.com/office/drawing/2014/main" id="{13941192-3400-4FD3-988F-CDD06321154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B54BB1EF-4815-4A2C-9ACF-E5F2CCC129F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6E919987-CA4C-4E4A-BF2D-BA03CF95E78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4" name="Shape 10">
          <a:extLst>
            <a:ext uri="{FF2B5EF4-FFF2-40B4-BE49-F238E27FC236}">
              <a16:creationId xmlns:a16="http://schemas.microsoft.com/office/drawing/2014/main" id="{AE432546-E5B7-45A7-8CD4-AA64AB54FF2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5" name="Shape 9">
          <a:extLst>
            <a:ext uri="{FF2B5EF4-FFF2-40B4-BE49-F238E27FC236}">
              <a16:creationId xmlns:a16="http://schemas.microsoft.com/office/drawing/2014/main" id="{55790E00-3A8A-4EEC-9E49-E42CCABE4CA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6" name="Shape 9">
          <a:extLst>
            <a:ext uri="{FF2B5EF4-FFF2-40B4-BE49-F238E27FC236}">
              <a16:creationId xmlns:a16="http://schemas.microsoft.com/office/drawing/2014/main" id="{12D39696-56E8-44B9-86A5-284567B390F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7" name="Shape 5">
          <a:extLst>
            <a:ext uri="{FF2B5EF4-FFF2-40B4-BE49-F238E27FC236}">
              <a16:creationId xmlns:a16="http://schemas.microsoft.com/office/drawing/2014/main" id="{922A0E67-1D9D-44A4-9373-2C08F96FEBE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8" name="Shape 5">
          <a:extLst>
            <a:ext uri="{FF2B5EF4-FFF2-40B4-BE49-F238E27FC236}">
              <a16:creationId xmlns:a16="http://schemas.microsoft.com/office/drawing/2014/main" id="{A9513645-85CB-41FE-ABB7-944AB41BD7D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12B4392A-B321-42A8-952F-1C27215C7D7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0" name="Shape 10">
          <a:extLst>
            <a:ext uri="{FF2B5EF4-FFF2-40B4-BE49-F238E27FC236}">
              <a16:creationId xmlns:a16="http://schemas.microsoft.com/office/drawing/2014/main" id="{19670FAE-7C89-4AC4-BF34-FC302E70B12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1" name="Shape 9">
          <a:extLst>
            <a:ext uri="{FF2B5EF4-FFF2-40B4-BE49-F238E27FC236}">
              <a16:creationId xmlns:a16="http://schemas.microsoft.com/office/drawing/2014/main" id="{A9780892-A03D-420D-93CC-BEE4EF7BAA6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2" name="Shape 9">
          <a:extLst>
            <a:ext uri="{FF2B5EF4-FFF2-40B4-BE49-F238E27FC236}">
              <a16:creationId xmlns:a16="http://schemas.microsoft.com/office/drawing/2014/main" id="{346F590E-9470-4A1D-A7B2-37FBE8D4494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3" name="Shape 5">
          <a:extLst>
            <a:ext uri="{FF2B5EF4-FFF2-40B4-BE49-F238E27FC236}">
              <a16:creationId xmlns:a16="http://schemas.microsoft.com/office/drawing/2014/main" id="{DA62B257-A73B-4E92-AC36-D007614A17F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4" name="Shape 5">
          <a:extLst>
            <a:ext uri="{FF2B5EF4-FFF2-40B4-BE49-F238E27FC236}">
              <a16:creationId xmlns:a16="http://schemas.microsoft.com/office/drawing/2014/main" id="{E9786822-F7D2-470A-B8F3-06AC01D5264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5" name="Shape 5">
          <a:extLst>
            <a:ext uri="{FF2B5EF4-FFF2-40B4-BE49-F238E27FC236}">
              <a16:creationId xmlns:a16="http://schemas.microsoft.com/office/drawing/2014/main" id="{7693D3F9-4C9B-47FB-A243-7EB3D06CE1F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6" name="Shape 10">
          <a:extLst>
            <a:ext uri="{FF2B5EF4-FFF2-40B4-BE49-F238E27FC236}">
              <a16:creationId xmlns:a16="http://schemas.microsoft.com/office/drawing/2014/main" id="{F5DC8E4B-6CD1-43C1-A68B-CA9FDAA459A2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7" name="Shape 9">
          <a:extLst>
            <a:ext uri="{FF2B5EF4-FFF2-40B4-BE49-F238E27FC236}">
              <a16:creationId xmlns:a16="http://schemas.microsoft.com/office/drawing/2014/main" id="{77FCA308-5B7F-48DE-B49A-2B46AAB6836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8" name="Shape 9">
          <a:extLst>
            <a:ext uri="{FF2B5EF4-FFF2-40B4-BE49-F238E27FC236}">
              <a16:creationId xmlns:a16="http://schemas.microsoft.com/office/drawing/2014/main" id="{E1A4676E-4FB6-4B5E-BEC9-DF6D743EB93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655D9893-C9CD-4638-AC91-2DBC7D5674D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2D3A5551-5D57-413E-9AF0-0A0F42F0486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1" name="Shape 5">
          <a:extLst>
            <a:ext uri="{FF2B5EF4-FFF2-40B4-BE49-F238E27FC236}">
              <a16:creationId xmlns:a16="http://schemas.microsoft.com/office/drawing/2014/main" id="{B30E12BD-2A94-4F7C-86D6-2C78521408F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2" name="Shape 10">
          <a:extLst>
            <a:ext uri="{FF2B5EF4-FFF2-40B4-BE49-F238E27FC236}">
              <a16:creationId xmlns:a16="http://schemas.microsoft.com/office/drawing/2014/main" id="{A06AD47A-0F11-486B-A64E-02E95DD88C4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3" name="Shape 9">
          <a:extLst>
            <a:ext uri="{FF2B5EF4-FFF2-40B4-BE49-F238E27FC236}">
              <a16:creationId xmlns:a16="http://schemas.microsoft.com/office/drawing/2014/main" id="{4391BEEA-1A25-4088-AB88-6FF5F4A79DD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4" name="Shape 9">
          <a:extLst>
            <a:ext uri="{FF2B5EF4-FFF2-40B4-BE49-F238E27FC236}">
              <a16:creationId xmlns:a16="http://schemas.microsoft.com/office/drawing/2014/main" id="{EA35C493-3D8E-40BE-9296-D5D965D4A5F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20F360FB-76F8-41D7-8627-3424FC91AB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6401FFE5-F087-4142-875A-44C9A364A10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350C41DD-3139-4B69-9E29-21D69E66D21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8" name="Shape 10">
          <a:extLst>
            <a:ext uri="{FF2B5EF4-FFF2-40B4-BE49-F238E27FC236}">
              <a16:creationId xmlns:a16="http://schemas.microsoft.com/office/drawing/2014/main" id="{759E01DA-DC50-40DF-AD3E-C42BA36C393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9" name="Shape 9">
          <a:extLst>
            <a:ext uri="{FF2B5EF4-FFF2-40B4-BE49-F238E27FC236}">
              <a16:creationId xmlns:a16="http://schemas.microsoft.com/office/drawing/2014/main" id="{6345DE79-5DF8-40EB-BFB7-BD11DA828F4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0" name="Shape 9">
          <a:extLst>
            <a:ext uri="{FF2B5EF4-FFF2-40B4-BE49-F238E27FC236}">
              <a16:creationId xmlns:a16="http://schemas.microsoft.com/office/drawing/2014/main" id="{2A715C76-C96A-410F-92C2-A992512D465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75CE7050-6400-4839-A85D-218BF259A41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6D629D3E-59E3-47A7-8DA3-3940BBE6AAB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EB0AE8A0-0991-4852-9C2F-D697FB20C96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4" name="Shape 10">
          <a:extLst>
            <a:ext uri="{FF2B5EF4-FFF2-40B4-BE49-F238E27FC236}">
              <a16:creationId xmlns:a16="http://schemas.microsoft.com/office/drawing/2014/main" id="{AE6C2796-C973-4362-9BB6-CC515BCF06D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5" name="Shape 9">
          <a:extLst>
            <a:ext uri="{FF2B5EF4-FFF2-40B4-BE49-F238E27FC236}">
              <a16:creationId xmlns:a16="http://schemas.microsoft.com/office/drawing/2014/main" id="{8ED8C47D-FFF9-4FDA-BE4C-EEE74CCFDDD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6" name="Shape 9">
          <a:extLst>
            <a:ext uri="{FF2B5EF4-FFF2-40B4-BE49-F238E27FC236}">
              <a16:creationId xmlns:a16="http://schemas.microsoft.com/office/drawing/2014/main" id="{37240B3F-1BB0-4CC2-922B-C81E204E3C6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7" name="Shape 5">
          <a:extLst>
            <a:ext uri="{FF2B5EF4-FFF2-40B4-BE49-F238E27FC236}">
              <a16:creationId xmlns:a16="http://schemas.microsoft.com/office/drawing/2014/main" id="{8E8F38FF-65AF-4405-9C6E-4F459869034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8" name="Shape 5">
          <a:extLst>
            <a:ext uri="{FF2B5EF4-FFF2-40B4-BE49-F238E27FC236}">
              <a16:creationId xmlns:a16="http://schemas.microsoft.com/office/drawing/2014/main" id="{9B5C163F-C0C6-4C90-8900-F7F8A5895B9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9" name="Shape 5">
          <a:extLst>
            <a:ext uri="{FF2B5EF4-FFF2-40B4-BE49-F238E27FC236}">
              <a16:creationId xmlns:a16="http://schemas.microsoft.com/office/drawing/2014/main" id="{8D628BCB-E1EC-4A98-AC3E-24564027D45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0" name="Shape 10">
          <a:extLst>
            <a:ext uri="{FF2B5EF4-FFF2-40B4-BE49-F238E27FC236}">
              <a16:creationId xmlns:a16="http://schemas.microsoft.com/office/drawing/2014/main" id="{77C56203-A0DA-44A8-8681-8A76375D6E0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1" name="Shape 9">
          <a:extLst>
            <a:ext uri="{FF2B5EF4-FFF2-40B4-BE49-F238E27FC236}">
              <a16:creationId xmlns:a16="http://schemas.microsoft.com/office/drawing/2014/main" id="{281F2012-014F-4203-8A59-A2F384D88BA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2" name="Shape 9">
          <a:extLst>
            <a:ext uri="{FF2B5EF4-FFF2-40B4-BE49-F238E27FC236}">
              <a16:creationId xmlns:a16="http://schemas.microsoft.com/office/drawing/2014/main" id="{8DBAFBA3-5A55-4E61-A893-F5E0D037AB9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15B364FA-1ED4-42A7-945A-1284C4DE80D0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6A792E2F-4D88-48BE-BB1C-B3FCB400DE5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33BD7D3E-DBDC-43AA-B9B0-5C934E7E306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6" name="Shape 10">
          <a:extLst>
            <a:ext uri="{FF2B5EF4-FFF2-40B4-BE49-F238E27FC236}">
              <a16:creationId xmlns:a16="http://schemas.microsoft.com/office/drawing/2014/main" id="{A6D1A0B3-1C61-48AD-9C2A-3BA8CF44FE2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7" name="Shape 9">
          <a:extLst>
            <a:ext uri="{FF2B5EF4-FFF2-40B4-BE49-F238E27FC236}">
              <a16:creationId xmlns:a16="http://schemas.microsoft.com/office/drawing/2014/main" id="{0DB9514C-924F-43CA-B1A1-00B9942D2B5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8" name="Shape 9">
          <a:extLst>
            <a:ext uri="{FF2B5EF4-FFF2-40B4-BE49-F238E27FC236}">
              <a16:creationId xmlns:a16="http://schemas.microsoft.com/office/drawing/2014/main" id="{6BBFCFEE-97E6-4D43-8B01-3FB85CA478B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9" name="Shape 5">
          <a:extLst>
            <a:ext uri="{FF2B5EF4-FFF2-40B4-BE49-F238E27FC236}">
              <a16:creationId xmlns:a16="http://schemas.microsoft.com/office/drawing/2014/main" id="{541259C9-C498-425E-8520-9997BE98955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83AA4EF7-7D1D-4C6F-8B76-0C3E7664622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6FD0046C-9BD6-41EE-B3D4-0FC2EF29649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2" name="Shape 10">
          <a:extLst>
            <a:ext uri="{FF2B5EF4-FFF2-40B4-BE49-F238E27FC236}">
              <a16:creationId xmlns:a16="http://schemas.microsoft.com/office/drawing/2014/main" id="{96B4FC82-1E0C-41EA-966C-6B852C4F830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3" name="Shape 9">
          <a:extLst>
            <a:ext uri="{FF2B5EF4-FFF2-40B4-BE49-F238E27FC236}">
              <a16:creationId xmlns:a16="http://schemas.microsoft.com/office/drawing/2014/main" id="{EC9F67BA-77CF-4BE1-818C-CA8B3AA16DD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4" name="Shape 9">
          <a:extLst>
            <a:ext uri="{FF2B5EF4-FFF2-40B4-BE49-F238E27FC236}">
              <a16:creationId xmlns:a16="http://schemas.microsoft.com/office/drawing/2014/main" id="{DC479AD9-C1DF-46BA-B9F6-E3E24551467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5" name="Shape 5">
          <a:extLst>
            <a:ext uri="{FF2B5EF4-FFF2-40B4-BE49-F238E27FC236}">
              <a16:creationId xmlns:a16="http://schemas.microsoft.com/office/drawing/2014/main" id="{CD1CC6EB-9A04-45F0-85DD-E0E20D070131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6" name="Shape 5">
          <a:extLst>
            <a:ext uri="{FF2B5EF4-FFF2-40B4-BE49-F238E27FC236}">
              <a16:creationId xmlns:a16="http://schemas.microsoft.com/office/drawing/2014/main" id="{149444F1-905E-4803-A437-5FDE3ABAD62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D468160D-682B-486E-979C-025CA5BA7CF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8" name="Shape 10">
          <a:extLst>
            <a:ext uri="{FF2B5EF4-FFF2-40B4-BE49-F238E27FC236}">
              <a16:creationId xmlns:a16="http://schemas.microsoft.com/office/drawing/2014/main" id="{7C21B7D5-2105-4458-A73B-5949C96EEAE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9" name="Shape 9">
          <a:extLst>
            <a:ext uri="{FF2B5EF4-FFF2-40B4-BE49-F238E27FC236}">
              <a16:creationId xmlns:a16="http://schemas.microsoft.com/office/drawing/2014/main" id="{4254F8A8-36EE-4CC0-83FE-8B7486076EA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0" name="Shape 9">
          <a:extLst>
            <a:ext uri="{FF2B5EF4-FFF2-40B4-BE49-F238E27FC236}">
              <a16:creationId xmlns:a16="http://schemas.microsoft.com/office/drawing/2014/main" id="{779A9EB3-877F-4177-A18B-E1D56B7A450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1" name="Shape 5">
          <a:extLst>
            <a:ext uri="{FF2B5EF4-FFF2-40B4-BE49-F238E27FC236}">
              <a16:creationId xmlns:a16="http://schemas.microsoft.com/office/drawing/2014/main" id="{1E412555-D8A8-4C73-A4D8-3BE914D84C9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2" name="Shape 5">
          <a:extLst>
            <a:ext uri="{FF2B5EF4-FFF2-40B4-BE49-F238E27FC236}">
              <a16:creationId xmlns:a16="http://schemas.microsoft.com/office/drawing/2014/main" id="{DAA41DE9-3D8E-44E9-9CEC-8E81A12CE57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3" name="Shape 5">
          <a:extLst>
            <a:ext uri="{FF2B5EF4-FFF2-40B4-BE49-F238E27FC236}">
              <a16:creationId xmlns:a16="http://schemas.microsoft.com/office/drawing/2014/main" id="{7BBA80B2-CA8E-483A-A3F7-46FB90D6C17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4" name="Shape 10">
          <a:extLst>
            <a:ext uri="{FF2B5EF4-FFF2-40B4-BE49-F238E27FC236}">
              <a16:creationId xmlns:a16="http://schemas.microsoft.com/office/drawing/2014/main" id="{9B7F48ED-27E8-4589-BBAC-63981378267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5" name="Shape 9">
          <a:extLst>
            <a:ext uri="{FF2B5EF4-FFF2-40B4-BE49-F238E27FC236}">
              <a16:creationId xmlns:a16="http://schemas.microsoft.com/office/drawing/2014/main" id="{29AB2C77-57D9-4C62-8E1E-200BC657F40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6" name="Shape 9">
          <a:extLst>
            <a:ext uri="{FF2B5EF4-FFF2-40B4-BE49-F238E27FC236}">
              <a16:creationId xmlns:a16="http://schemas.microsoft.com/office/drawing/2014/main" id="{AB8BCDBD-C625-48C9-98A3-EC4518E09CA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6FA67D47-905C-420D-BE5D-81F19513874B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8" name="Shape 5">
          <a:extLst>
            <a:ext uri="{FF2B5EF4-FFF2-40B4-BE49-F238E27FC236}">
              <a16:creationId xmlns:a16="http://schemas.microsoft.com/office/drawing/2014/main" id="{17EC1D3F-2A2F-454F-A8C6-CEEDC16F2133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9" name="Shape 5">
          <a:extLst>
            <a:ext uri="{FF2B5EF4-FFF2-40B4-BE49-F238E27FC236}">
              <a16:creationId xmlns:a16="http://schemas.microsoft.com/office/drawing/2014/main" id="{19BB1995-C903-44F8-BD06-5F133706F2B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0" name="Shape 10">
          <a:extLst>
            <a:ext uri="{FF2B5EF4-FFF2-40B4-BE49-F238E27FC236}">
              <a16:creationId xmlns:a16="http://schemas.microsoft.com/office/drawing/2014/main" id="{43A5E2B7-4CFE-4B27-9688-B220E0207E6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1" name="Shape 9">
          <a:extLst>
            <a:ext uri="{FF2B5EF4-FFF2-40B4-BE49-F238E27FC236}">
              <a16:creationId xmlns:a16="http://schemas.microsoft.com/office/drawing/2014/main" id="{0456393B-90E4-4F2B-9936-6EEAA794369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2" name="Shape 9">
          <a:extLst>
            <a:ext uri="{FF2B5EF4-FFF2-40B4-BE49-F238E27FC236}">
              <a16:creationId xmlns:a16="http://schemas.microsoft.com/office/drawing/2014/main" id="{65EA5540-3E31-416A-810D-13345F58172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B6A9C627-694D-4D96-B2D8-81799D2C6FF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995BB8A3-BD1F-49E1-AF53-9FCAD8B14ABD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F14D5228-8947-4E1E-B6E8-1CF1194CE32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6" name="Shape 10">
          <a:extLst>
            <a:ext uri="{FF2B5EF4-FFF2-40B4-BE49-F238E27FC236}">
              <a16:creationId xmlns:a16="http://schemas.microsoft.com/office/drawing/2014/main" id="{A64B570D-F55E-48B9-A8FF-7A28754F605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7" name="Shape 9">
          <a:extLst>
            <a:ext uri="{FF2B5EF4-FFF2-40B4-BE49-F238E27FC236}">
              <a16:creationId xmlns:a16="http://schemas.microsoft.com/office/drawing/2014/main" id="{BC9AE9B1-2022-4954-A268-E9EE7142D8A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8" name="Shape 9">
          <a:extLst>
            <a:ext uri="{FF2B5EF4-FFF2-40B4-BE49-F238E27FC236}">
              <a16:creationId xmlns:a16="http://schemas.microsoft.com/office/drawing/2014/main" id="{261F2798-AC7F-4FF6-BDD1-B6A399A3F08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9" name="Shape 5">
          <a:extLst>
            <a:ext uri="{FF2B5EF4-FFF2-40B4-BE49-F238E27FC236}">
              <a16:creationId xmlns:a16="http://schemas.microsoft.com/office/drawing/2014/main" id="{1B48DC66-0C5A-40EC-8803-2AD3DB72B2E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0" name="Shape 5">
          <a:extLst>
            <a:ext uri="{FF2B5EF4-FFF2-40B4-BE49-F238E27FC236}">
              <a16:creationId xmlns:a16="http://schemas.microsoft.com/office/drawing/2014/main" id="{2309F589-57B3-4264-8259-174092DDA90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1" name="Shape 5">
          <a:extLst>
            <a:ext uri="{FF2B5EF4-FFF2-40B4-BE49-F238E27FC236}">
              <a16:creationId xmlns:a16="http://schemas.microsoft.com/office/drawing/2014/main" id="{B69A8422-1AC7-4581-9C34-B877F6BEEE7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2" name="Shape 10">
          <a:extLst>
            <a:ext uri="{FF2B5EF4-FFF2-40B4-BE49-F238E27FC236}">
              <a16:creationId xmlns:a16="http://schemas.microsoft.com/office/drawing/2014/main" id="{302D6037-B0F8-474A-89D6-0511D59BF25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3" name="Shape 9">
          <a:extLst>
            <a:ext uri="{FF2B5EF4-FFF2-40B4-BE49-F238E27FC236}">
              <a16:creationId xmlns:a16="http://schemas.microsoft.com/office/drawing/2014/main" id="{EFF61302-C74C-4BB0-AA48-5BDEE431B28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4" name="Shape 9">
          <a:extLst>
            <a:ext uri="{FF2B5EF4-FFF2-40B4-BE49-F238E27FC236}">
              <a16:creationId xmlns:a16="http://schemas.microsoft.com/office/drawing/2014/main" id="{490E5531-7707-4E09-BDC7-21D76755DE6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5" name="Shape 5">
          <a:extLst>
            <a:ext uri="{FF2B5EF4-FFF2-40B4-BE49-F238E27FC236}">
              <a16:creationId xmlns:a16="http://schemas.microsoft.com/office/drawing/2014/main" id="{A7898522-DBFC-4E3F-89D2-49236B0D4128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6" name="Shape 10">
          <a:extLst>
            <a:ext uri="{FF2B5EF4-FFF2-40B4-BE49-F238E27FC236}">
              <a16:creationId xmlns:a16="http://schemas.microsoft.com/office/drawing/2014/main" id="{14207285-0A26-410A-866D-440C2A5AABA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7" name="Shape 9">
          <a:extLst>
            <a:ext uri="{FF2B5EF4-FFF2-40B4-BE49-F238E27FC236}">
              <a16:creationId xmlns:a16="http://schemas.microsoft.com/office/drawing/2014/main" id="{D3E6960D-FC9D-4E91-AD29-0CD20A2A9F3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8" name="Shape 9">
          <a:extLst>
            <a:ext uri="{FF2B5EF4-FFF2-40B4-BE49-F238E27FC236}">
              <a16:creationId xmlns:a16="http://schemas.microsoft.com/office/drawing/2014/main" id="{90BF44DC-AC9F-4462-A2BC-45050A407E7E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9" name="Shape 10">
          <a:extLst>
            <a:ext uri="{FF2B5EF4-FFF2-40B4-BE49-F238E27FC236}">
              <a16:creationId xmlns:a16="http://schemas.microsoft.com/office/drawing/2014/main" id="{59659149-6C9E-4B43-A71C-9719E75C7FC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0" name="Shape 9">
          <a:extLst>
            <a:ext uri="{FF2B5EF4-FFF2-40B4-BE49-F238E27FC236}">
              <a16:creationId xmlns:a16="http://schemas.microsoft.com/office/drawing/2014/main" id="{5F6D2B50-E3D9-493B-8013-630D675FEF3A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1" name="Shape 9">
          <a:extLst>
            <a:ext uri="{FF2B5EF4-FFF2-40B4-BE49-F238E27FC236}">
              <a16:creationId xmlns:a16="http://schemas.microsoft.com/office/drawing/2014/main" id="{820FCF62-82A6-4F49-976F-4E981B96A88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2" name="Shape 10">
          <a:extLst>
            <a:ext uri="{FF2B5EF4-FFF2-40B4-BE49-F238E27FC236}">
              <a16:creationId xmlns:a16="http://schemas.microsoft.com/office/drawing/2014/main" id="{6BBDA52E-CE15-4028-905D-AAABE34E185C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3" name="Shape 9">
          <a:extLst>
            <a:ext uri="{FF2B5EF4-FFF2-40B4-BE49-F238E27FC236}">
              <a16:creationId xmlns:a16="http://schemas.microsoft.com/office/drawing/2014/main" id="{FB6D71F2-D697-4DC3-8972-998885C6C0D9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4" name="Shape 9">
          <a:extLst>
            <a:ext uri="{FF2B5EF4-FFF2-40B4-BE49-F238E27FC236}">
              <a16:creationId xmlns:a16="http://schemas.microsoft.com/office/drawing/2014/main" id="{A412D2CE-FB2C-4328-B5EC-50ED24574477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5" name="Shape 10">
          <a:extLst>
            <a:ext uri="{FF2B5EF4-FFF2-40B4-BE49-F238E27FC236}">
              <a16:creationId xmlns:a16="http://schemas.microsoft.com/office/drawing/2014/main" id="{D4199A82-A9A6-48DF-A613-86311F6935F5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6" name="Shape 9">
          <a:extLst>
            <a:ext uri="{FF2B5EF4-FFF2-40B4-BE49-F238E27FC236}">
              <a16:creationId xmlns:a16="http://schemas.microsoft.com/office/drawing/2014/main" id="{84429FB4-22F9-44A0-93D7-8A35408D37E6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7" name="Shape 9">
          <a:extLst>
            <a:ext uri="{FF2B5EF4-FFF2-40B4-BE49-F238E27FC236}">
              <a16:creationId xmlns:a16="http://schemas.microsoft.com/office/drawing/2014/main" id="{C3526179-58E4-499B-AB0A-A418A483BC34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8" name="Shape 10">
          <a:extLst>
            <a:ext uri="{FF2B5EF4-FFF2-40B4-BE49-F238E27FC236}">
              <a16:creationId xmlns:a16="http://schemas.microsoft.com/office/drawing/2014/main" id="{B5FDB860-4B74-44D2-A48F-B5ABD0CC23BF}"/>
            </a:ext>
          </a:extLst>
        </xdr:cNvPr>
        <xdr:cNvSpPr txBox="1">
          <a:spLocks noChangeArrowheads="1"/>
        </xdr:cNvSpPr>
      </xdr:nvSpPr>
      <xdr:spPr bwMode="auto">
        <a:xfrm>
          <a:off x="0" y="10445115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08F1F354-38BA-45F8-8930-6A78D46DA3C9}"/>
            </a:ext>
          </a:extLst>
        </xdr:cNvPr>
        <xdr:cNvSpPr>
          <a:spLocks noChangeArrowheads="1"/>
        </xdr:cNvSpPr>
      </xdr:nvSpPr>
      <xdr:spPr bwMode="auto">
        <a:xfrm>
          <a:off x="19050" y="10445115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15C30844-7A74-4CCF-89D4-E04586E5F9E5}"/>
            </a:ext>
          </a:extLst>
        </xdr:cNvPr>
        <xdr:cNvSpPr>
          <a:spLocks noChangeArrowheads="1"/>
        </xdr:cNvSpPr>
      </xdr:nvSpPr>
      <xdr:spPr bwMode="auto">
        <a:xfrm>
          <a:off x="19050" y="10445115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FD8EB67C-ED59-4C99-9619-D21540F0B8A3}"/>
            </a:ext>
          </a:extLst>
        </xdr:cNvPr>
        <xdr:cNvSpPr>
          <a:spLocks noChangeArrowheads="1"/>
        </xdr:cNvSpPr>
      </xdr:nvSpPr>
      <xdr:spPr bwMode="auto">
        <a:xfrm>
          <a:off x="19050" y="10445115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" name="Shape 10">
          <a:extLst>
            <a:ext uri="{FF2B5EF4-FFF2-40B4-BE49-F238E27FC236}">
              <a16:creationId xmlns:a16="http://schemas.microsoft.com/office/drawing/2014/main" id="{94B77B9A-FED7-467A-A6A4-2D852D3B498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DF4EBB42-91A7-48DC-A8F6-50B1A7B0269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" name="Shape 9">
          <a:extLst>
            <a:ext uri="{FF2B5EF4-FFF2-40B4-BE49-F238E27FC236}">
              <a16:creationId xmlns:a16="http://schemas.microsoft.com/office/drawing/2014/main" id="{488260EF-2612-435D-A4CD-FECB3C1AF62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" name="Shape 10">
          <a:extLst>
            <a:ext uri="{FF2B5EF4-FFF2-40B4-BE49-F238E27FC236}">
              <a16:creationId xmlns:a16="http://schemas.microsoft.com/office/drawing/2014/main" id="{E2D89F73-A9E8-4B85-BE63-A3F89E9FAE5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" name="Shape 9">
          <a:extLst>
            <a:ext uri="{FF2B5EF4-FFF2-40B4-BE49-F238E27FC236}">
              <a16:creationId xmlns:a16="http://schemas.microsoft.com/office/drawing/2014/main" id="{D26DB95F-CF13-4C9C-87C8-81B82824DCB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" name="Shape 9">
          <a:extLst>
            <a:ext uri="{FF2B5EF4-FFF2-40B4-BE49-F238E27FC236}">
              <a16:creationId xmlns:a16="http://schemas.microsoft.com/office/drawing/2014/main" id="{F615EC37-B73D-4972-8EE9-5D098B34FF6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" name="Shape 5">
          <a:extLst>
            <a:ext uri="{FF2B5EF4-FFF2-40B4-BE49-F238E27FC236}">
              <a16:creationId xmlns:a16="http://schemas.microsoft.com/office/drawing/2014/main" id="{B7487EB7-6A69-4916-AEBD-D6D1A8E1B67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6AE4BF5F-86BA-461B-A303-90E3A48695A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76C42E3A-8534-431A-83B9-8C52389A8D8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" name="Shape 9">
          <a:extLst>
            <a:ext uri="{FF2B5EF4-FFF2-40B4-BE49-F238E27FC236}">
              <a16:creationId xmlns:a16="http://schemas.microsoft.com/office/drawing/2014/main" id="{865200E5-1E72-47BC-B232-ACEF22FBAF5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" name="Shape 9">
          <a:extLst>
            <a:ext uri="{FF2B5EF4-FFF2-40B4-BE49-F238E27FC236}">
              <a16:creationId xmlns:a16="http://schemas.microsoft.com/office/drawing/2014/main" id="{64C16197-898E-4014-89A7-A64EBC51132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EB2156B1-9B41-4AB0-A49B-D61FCF65A9F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id="{040E9C61-57EA-4CB1-85C6-9B7D5F05EAC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27BFBC25-8FCC-4BCD-87D5-4487B9A061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9672243F-E474-4F10-8694-134B64B10FB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" name="Shape 9">
          <a:extLst>
            <a:ext uri="{FF2B5EF4-FFF2-40B4-BE49-F238E27FC236}">
              <a16:creationId xmlns:a16="http://schemas.microsoft.com/office/drawing/2014/main" id="{CB199A43-5C1D-4615-A82B-EF8DF86C923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" name="Shape 9">
          <a:extLst>
            <a:ext uri="{FF2B5EF4-FFF2-40B4-BE49-F238E27FC236}">
              <a16:creationId xmlns:a16="http://schemas.microsoft.com/office/drawing/2014/main" id="{8B0A91FD-EC33-45D1-ADB6-FCD558C7B07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7AB1B4D4-8711-47EF-A947-FB9550CB174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A8DFEDBB-8FE3-4E59-92D3-EE0CE1B6BAB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" name="Shape 5">
          <a:extLst>
            <a:ext uri="{FF2B5EF4-FFF2-40B4-BE49-F238E27FC236}">
              <a16:creationId xmlns:a16="http://schemas.microsoft.com/office/drawing/2014/main" id="{7895DD24-3D7A-47CF-BE1C-07C19687A44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" name="Shape 10">
          <a:extLst>
            <a:ext uri="{FF2B5EF4-FFF2-40B4-BE49-F238E27FC236}">
              <a16:creationId xmlns:a16="http://schemas.microsoft.com/office/drawing/2014/main" id="{C86866CA-A3A4-4A47-81F3-E6102FC0126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" name="Shape 9">
          <a:extLst>
            <a:ext uri="{FF2B5EF4-FFF2-40B4-BE49-F238E27FC236}">
              <a16:creationId xmlns:a16="http://schemas.microsoft.com/office/drawing/2014/main" id="{63F7A8A0-7770-4303-9E0C-ACD83359D70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" name="Shape 9">
          <a:extLst>
            <a:ext uri="{FF2B5EF4-FFF2-40B4-BE49-F238E27FC236}">
              <a16:creationId xmlns:a16="http://schemas.microsoft.com/office/drawing/2014/main" id="{13A5D3B4-2AC8-4D42-B896-430E8B98F74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8922D619-B4D9-4B91-9CB3-BDBB7C67512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" name="Shape 5">
          <a:extLst>
            <a:ext uri="{FF2B5EF4-FFF2-40B4-BE49-F238E27FC236}">
              <a16:creationId xmlns:a16="http://schemas.microsoft.com/office/drawing/2014/main" id="{FD9BCC20-E85A-44DC-AF4C-D49129BE210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" name="Shape 5">
          <a:extLst>
            <a:ext uri="{FF2B5EF4-FFF2-40B4-BE49-F238E27FC236}">
              <a16:creationId xmlns:a16="http://schemas.microsoft.com/office/drawing/2014/main" id="{E7A637CB-27FF-4980-9B6F-61703A00492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" name="Shape 10">
          <a:extLst>
            <a:ext uri="{FF2B5EF4-FFF2-40B4-BE49-F238E27FC236}">
              <a16:creationId xmlns:a16="http://schemas.microsoft.com/office/drawing/2014/main" id="{A0134357-8A0C-45AB-8367-F908AAEFFBC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" name="Shape 9">
          <a:extLst>
            <a:ext uri="{FF2B5EF4-FFF2-40B4-BE49-F238E27FC236}">
              <a16:creationId xmlns:a16="http://schemas.microsoft.com/office/drawing/2014/main" id="{FFC0FC41-3C36-4B69-BCE8-73A5746A573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" name="Shape 9">
          <a:extLst>
            <a:ext uri="{FF2B5EF4-FFF2-40B4-BE49-F238E27FC236}">
              <a16:creationId xmlns:a16="http://schemas.microsoft.com/office/drawing/2014/main" id="{4B3D24F0-D6EE-4F0B-AAF1-8C9CC4263C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12B8E225-CE95-4AB8-AFBF-2AF4404C626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FF0C810D-6BE3-48B3-ACC1-FB32B73EA5C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" name="Shape 5">
          <a:extLst>
            <a:ext uri="{FF2B5EF4-FFF2-40B4-BE49-F238E27FC236}">
              <a16:creationId xmlns:a16="http://schemas.microsoft.com/office/drawing/2014/main" id="{D6F25CE6-FDE1-4546-9D4E-4F4C8CADFE0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" name="Shape 10">
          <a:extLst>
            <a:ext uri="{FF2B5EF4-FFF2-40B4-BE49-F238E27FC236}">
              <a16:creationId xmlns:a16="http://schemas.microsoft.com/office/drawing/2014/main" id="{6A6A8B8F-FC13-47D8-A984-34DF877360D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" name="Shape 9">
          <a:extLst>
            <a:ext uri="{FF2B5EF4-FFF2-40B4-BE49-F238E27FC236}">
              <a16:creationId xmlns:a16="http://schemas.microsoft.com/office/drawing/2014/main" id="{894A74C2-06C7-474C-8BEB-FBB638EB973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" name="Shape 9">
          <a:extLst>
            <a:ext uri="{FF2B5EF4-FFF2-40B4-BE49-F238E27FC236}">
              <a16:creationId xmlns:a16="http://schemas.microsoft.com/office/drawing/2014/main" id="{2AABB617-70E8-42DF-ABE5-C497928C441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64A24155-7106-4ACF-90AB-5CD20991A09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F029F69F-3AA9-48FF-81F8-E063094FEF4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A391B135-2C24-416B-AB2A-5E1B6880621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" name="Shape 10">
          <a:extLst>
            <a:ext uri="{FF2B5EF4-FFF2-40B4-BE49-F238E27FC236}">
              <a16:creationId xmlns:a16="http://schemas.microsoft.com/office/drawing/2014/main" id="{62DBE1AB-0846-4EB0-91A5-EAAB73CBE0E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" name="Shape 9">
          <a:extLst>
            <a:ext uri="{FF2B5EF4-FFF2-40B4-BE49-F238E27FC236}">
              <a16:creationId xmlns:a16="http://schemas.microsoft.com/office/drawing/2014/main" id="{8E5304F0-B3BF-4459-B8BF-301E8659609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" name="Shape 9">
          <a:extLst>
            <a:ext uri="{FF2B5EF4-FFF2-40B4-BE49-F238E27FC236}">
              <a16:creationId xmlns:a16="http://schemas.microsoft.com/office/drawing/2014/main" id="{C359A595-930F-4469-A610-01429A76E6C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7CF37C25-19A2-4B32-8DA9-71C948BA1F7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68D34AF2-5A06-484B-92D1-C9CF19A6E03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A00713F5-55F1-4F29-9683-1564E6FB1C1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" name="Shape 10">
          <a:extLst>
            <a:ext uri="{FF2B5EF4-FFF2-40B4-BE49-F238E27FC236}">
              <a16:creationId xmlns:a16="http://schemas.microsoft.com/office/drawing/2014/main" id="{47B6367A-C7DE-4409-8584-FCBC920F4A0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8284EBAF-1F55-4D40-ADD8-EA40A3105D5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" name="Shape 9">
          <a:extLst>
            <a:ext uri="{FF2B5EF4-FFF2-40B4-BE49-F238E27FC236}">
              <a16:creationId xmlns:a16="http://schemas.microsoft.com/office/drawing/2014/main" id="{4D383CE2-9967-44E2-A6A2-C530A50866A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" name="Shape 5">
          <a:extLst>
            <a:ext uri="{FF2B5EF4-FFF2-40B4-BE49-F238E27FC236}">
              <a16:creationId xmlns:a16="http://schemas.microsoft.com/office/drawing/2014/main" id="{E29CB672-F8A1-476A-864D-69EA3624CBB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" name="Shape 5">
          <a:extLst>
            <a:ext uri="{FF2B5EF4-FFF2-40B4-BE49-F238E27FC236}">
              <a16:creationId xmlns:a16="http://schemas.microsoft.com/office/drawing/2014/main" id="{3C91D713-3325-4441-9EBC-4C9C5AC6CC2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BA30196D-879F-45A8-968D-1AD68E97016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" name="Shape 10">
          <a:extLst>
            <a:ext uri="{FF2B5EF4-FFF2-40B4-BE49-F238E27FC236}">
              <a16:creationId xmlns:a16="http://schemas.microsoft.com/office/drawing/2014/main" id="{57E3D92F-886E-4DA6-B5C8-B561B8B7912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" name="Shape 9">
          <a:extLst>
            <a:ext uri="{FF2B5EF4-FFF2-40B4-BE49-F238E27FC236}">
              <a16:creationId xmlns:a16="http://schemas.microsoft.com/office/drawing/2014/main" id="{5EF945CC-6F00-44BE-B2B7-1C1034FA7C3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" name="Shape 9">
          <a:extLst>
            <a:ext uri="{FF2B5EF4-FFF2-40B4-BE49-F238E27FC236}">
              <a16:creationId xmlns:a16="http://schemas.microsoft.com/office/drawing/2014/main" id="{EE64A516-A141-454B-8CCC-DC7C298B98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" name="Shape 5">
          <a:extLst>
            <a:ext uri="{FF2B5EF4-FFF2-40B4-BE49-F238E27FC236}">
              <a16:creationId xmlns:a16="http://schemas.microsoft.com/office/drawing/2014/main" id="{5C22B664-1725-4D51-A948-42950D6EADF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" name="Shape 5">
          <a:extLst>
            <a:ext uri="{FF2B5EF4-FFF2-40B4-BE49-F238E27FC236}">
              <a16:creationId xmlns:a16="http://schemas.microsoft.com/office/drawing/2014/main" id="{EDA74A04-2ADF-4E22-B5DC-A729A51EE40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7" name="Shape 5">
          <a:extLst>
            <a:ext uri="{FF2B5EF4-FFF2-40B4-BE49-F238E27FC236}">
              <a16:creationId xmlns:a16="http://schemas.microsoft.com/office/drawing/2014/main" id="{DAE74F4A-07E2-4FEB-8C6F-F1CBB2AF40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8" name="Shape 10">
          <a:extLst>
            <a:ext uri="{FF2B5EF4-FFF2-40B4-BE49-F238E27FC236}">
              <a16:creationId xmlns:a16="http://schemas.microsoft.com/office/drawing/2014/main" id="{C3B139B0-C543-437A-ABB8-9B823F46DE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9" name="Shape 9">
          <a:extLst>
            <a:ext uri="{FF2B5EF4-FFF2-40B4-BE49-F238E27FC236}">
              <a16:creationId xmlns:a16="http://schemas.microsoft.com/office/drawing/2014/main" id="{ECE5892F-E9AF-4A98-A91B-0D93387C0E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0" name="Shape 9">
          <a:extLst>
            <a:ext uri="{FF2B5EF4-FFF2-40B4-BE49-F238E27FC236}">
              <a16:creationId xmlns:a16="http://schemas.microsoft.com/office/drawing/2014/main" id="{C29E0E56-2C7D-4683-914B-69955C8EB2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695FD136-36E5-40BF-8493-196A89C8074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AAEE433E-E0B8-440B-A099-79C2D509124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6763D811-EBFD-4470-92D1-36E075E5076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64" name="Shape 10">
          <a:extLst>
            <a:ext uri="{FF2B5EF4-FFF2-40B4-BE49-F238E27FC236}">
              <a16:creationId xmlns:a16="http://schemas.microsoft.com/office/drawing/2014/main" id="{4D34BB4A-BE46-4B6F-8DA7-7FFA7752207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5" name="Shape 9">
          <a:extLst>
            <a:ext uri="{FF2B5EF4-FFF2-40B4-BE49-F238E27FC236}">
              <a16:creationId xmlns:a16="http://schemas.microsoft.com/office/drawing/2014/main" id="{33312E6E-112F-4D4C-9E55-DE07E117170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6" name="Shape 9">
          <a:extLst>
            <a:ext uri="{FF2B5EF4-FFF2-40B4-BE49-F238E27FC236}">
              <a16:creationId xmlns:a16="http://schemas.microsoft.com/office/drawing/2014/main" id="{3F59A347-77FA-4CBA-AB8D-9D85F9E18CF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88D0B483-CACF-4150-BFD6-52010993D58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8" name="Shape 5">
          <a:extLst>
            <a:ext uri="{FF2B5EF4-FFF2-40B4-BE49-F238E27FC236}">
              <a16:creationId xmlns:a16="http://schemas.microsoft.com/office/drawing/2014/main" id="{282926D4-4742-4556-BCA9-BEDBF6C9A88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9" name="Shape 5">
          <a:extLst>
            <a:ext uri="{FF2B5EF4-FFF2-40B4-BE49-F238E27FC236}">
              <a16:creationId xmlns:a16="http://schemas.microsoft.com/office/drawing/2014/main" id="{368D3024-B896-45F0-9A26-ACEE4725248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70" name="Shape 10">
          <a:extLst>
            <a:ext uri="{FF2B5EF4-FFF2-40B4-BE49-F238E27FC236}">
              <a16:creationId xmlns:a16="http://schemas.microsoft.com/office/drawing/2014/main" id="{8760DBD0-23E5-4DB0-A2A7-424B16C95F7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1" name="Shape 9">
          <a:extLst>
            <a:ext uri="{FF2B5EF4-FFF2-40B4-BE49-F238E27FC236}">
              <a16:creationId xmlns:a16="http://schemas.microsoft.com/office/drawing/2014/main" id="{3627E314-76C5-4716-94AD-DE2D68D6058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2" name="Shape 9">
          <a:extLst>
            <a:ext uri="{FF2B5EF4-FFF2-40B4-BE49-F238E27FC236}">
              <a16:creationId xmlns:a16="http://schemas.microsoft.com/office/drawing/2014/main" id="{D0504467-8C2A-4D88-BB79-D40FFFCEE19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FBDB5783-41C9-421F-A660-51766FEB228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4" name="Shape 5">
          <a:extLst>
            <a:ext uri="{FF2B5EF4-FFF2-40B4-BE49-F238E27FC236}">
              <a16:creationId xmlns:a16="http://schemas.microsoft.com/office/drawing/2014/main" id="{B0CF088F-071C-4FF8-9E43-D8379B9855F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5" name="Shape 5">
          <a:extLst>
            <a:ext uri="{FF2B5EF4-FFF2-40B4-BE49-F238E27FC236}">
              <a16:creationId xmlns:a16="http://schemas.microsoft.com/office/drawing/2014/main" id="{28F6E697-2FBB-49E1-9992-27A19D15E24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76" name="Shape 10">
          <a:extLst>
            <a:ext uri="{FF2B5EF4-FFF2-40B4-BE49-F238E27FC236}">
              <a16:creationId xmlns:a16="http://schemas.microsoft.com/office/drawing/2014/main" id="{8D8817C7-BDD6-4BD9-AFA0-852FFCCC77F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7" name="Shape 9">
          <a:extLst>
            <a:ext uri="{FF2B5EF4-FFF2-40B4-BE49-F238E27FC236}">
              <a16:creationId xmlns:a16="http://schemas.microsoft.com/office/drawing/2014/main" id="{0B9E8F87-536B-4B1B-9680-F98D6701C5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8" name="Shape 9">
          <a:extLst>
            <a:ext uri="{FF2B5EF4-FFF2-40B4-BE49-F238E27FC236}">
              <a16:creationId xmlns:a16="http://schemas.microsoft.com/office/drawing/2014/main" id="{EC7703DB-1C2F-4040-9ECA-42053BEA18F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57CC7B0D-5F22-454D-9388-EDB9EFBED76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8EFFBF60-3871-4136-B3B5-6DCD4B95A81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1" name="Shape 5">
          <a:extLst>
            <a:ext uri="{FF2B5EF4-FFF2-40B4-BE49-F238E27FC236}">
              <a16:creationId xmlns:a16="http://schemas.microsoft.com/office/drawing/2014/main" id="{D2B0CA9E-9D26-4CA9-A46D-DEF072B530F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82" name="Shape 10">
          <a:extLst>
            <a:ext uri="{FF2B5EF4-FFF2-40B4-BE49-F238E27FC236}">
              <a16:creationId xmlns:a16="http://schemas.microsoft.com/office/drawing/2014/main" id="{73C0766F-4C00-4774-8670-4BD6C6CB98F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3" name="Shape 9">
          <a:extLst>
            <a:ext uri="{FF2B5EF4-FFF2-40B4-BE49-F238E27FC236}">
              <a16:creationId xmlns:a16="http://schemas.microsoft.com/office/drawing/2014/main" id="{1644718A-FF9B-4663-B042-9B70F7A1EFC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4" name="Shape 9">
          <a:extLst>
            <a:ext uri="{FF2B5EF4-FFF2-40B4-BE49-F238E27FC236}">
              <a16:creationId xmlns:a16="http://schemas.microsoft.com/office/drawing/2014/main" id="{72B2ADAA-29CF-44DB-9EE6-CC1E5BD6178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75935C22-BD04-4091-A544-1D70A24C5B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07000CC6-7EEE-4190-9B15-6D341A85F61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09DA414D-4A46-4DE4-9090-75AA7D15618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88" name="Shape 10">
          <a:extLst>
            <a:ext uri="{FF2B5EF4-FFF2-40B4-BE49-F238E27FC236}">
              <a16:creationId xmlns:a16="http://schemas.microsoft.com/office/drawing/2014/main" id="{E17DE86F-8AEF-4D07-BB56-9A0CA8B574E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9" name="Shape 9">
          <a:extLst>
            <a:ext uri="{FF2B5EF4-FFF2-40B4-BE49-F238E27FC236}">
              <a16:creationId xmlns:a16="http://schemas.microsoft.com/office/drawing/2014/main" id="{9672B327-3FC4-486F-B6B3-D1596828573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0" name="Shape 9">
          <a:extLst>
            <a:ext uri="{FF2B5EF4-FFF2-40B4-BE49-F238E27FC236}">
              <a16:creationId xmlns:a16="http://schemas.microsoft.com/office/drawing/2014/main" id="{2FFD0063-BA0D-43FD-B589-113E886A519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BDA3BF31-AF3F-40C5-B801-76FD7914774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77F70A36-7091-4E17-A3FC-8323FDE5B41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F5F658BB-1262-4F7F-801E-6469DA47E75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94" name="Shape 10">
          <a:extLst>
            <a:ext uri="{FF2B5EF4-FFF2-40B4-BE49-F238E27FC236}">
              <a16:creationId xmlns:a16="http://schemas.microsoft.com/office/drawing/2014/main" id="{2C70E037-EF92-4578-8ED9-1BD9EC3355F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5" name="Shape 9">
          <a:extLst>
            <a:ext uri="{FF2B5EF4-FFF2-40B4-BE49-F238E27FC236}">
              <a16:creationId xmlns:a16="http://schemas.microsoft.com/office/drawing/2014/main" id="{877AF48E-B8E6-4528-9701-1C611A386D1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6" name="Shape 9">
          <a:extLst>
            <a:ext uri="{FF2B5EF4-FFF2-40B4-BE49-F238E27FC236}">
              <a16:creationId xmlns:a16="http://schemas.microsoft.com/office/drawing/2014/main" id="{FD9D242B-EB7F-44D0-87C4-00289297222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7" name="Shape 5">
          <a:extLst>
            <a:ext uri="{FF2B5EF4-FFF2-40B4-BE49-F238E27FC236}">
              <a16:creationId xmlns:a16="http://schemas.microsoft.com/office/drawing/2014/main" id="{87AC08B4-9280-4C27-ADF8-09F5136580F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53AD6B1B-9C84-4713-85BC-A75460651C6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B7118C80-4745-48B5-932C-25EABFAC013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0" name="Shape 10">
          <a:extLst>
            <a:ext uri="{FF2B5EF4-FFF2-40B4-BE49-F238E27FC236}">
              <a16:creationId xmlns:a16="http://schemas.microsoft.com/office/drawing/2014/main" id="{FAD8572F-5822-4B89-873B-58818DCD953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1" name="Shape 9">
          <a:extLst>
            <a:ext uri="{FF2B5EF4-FFF2-40B4-BE49-F238E27FC236}">
              <a16:creationId xmlns:a16="http://schemas.microsoft.com/office/drawing/2014/main" id="{9BB339A2-B884-495F-9F8C-9D7CEDA7CA9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2" name="Shape 9">
          <a:extLst>
            <a:ext uri="{FF2B5EF4-FFF2-40B4-BE49-F238E27FC236}">
              <a16:creationId xmlns:a16="http://schemas.microsoft.com/office/drawing/2014/main" id="{71FCFB7E-98AC-4DC0-A72C-19DE699CB9B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05072212-F3B4-44FC-B8A8-B1F85A11F1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4" name="Shape 5">
          <a:extLst>
            <a:ext uri="{FF2B5EF4-FFF2-40B4-BE49-F238E27FC236}">
              <a16:creationId xmlns:a16="http://schemas.microsoft.com/office/drawing/2014/main" id="{5FCA326E-B037-4C8B-B1E3-AD6036828FE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5" name="Shape 5">
          <a:extLst>
            <a:ext uri="{FF2B5EF4-FFF2-40B4-BE49-F238E27FC236}">
              <a16:creationId xmlns:a16="http://schemas.microsoft.com/office/drawing/2014/main" id="{70D09334-9822-420F-8C86-197A570362C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6" name="Shape 10">
          <a:extLst>
            <a:ext uri="{FF2B5EF4-FFF2-40B4-BE49-F238E27FC236}">
              <a16:creationId xmlns:a16="http://schemas.microsoft.com/office/drawing/2014/main" id="{FC38CE86-E483-4DD5-9DC8-88E60AE0327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7" name="Shape 9">
          <a:extLst>
            <a:ext uri="{FF2B5EF4-FFF2-40B4-BE49-F238E27FC236}">
              <a16:creationId xmlns:a16="http://schemas.microsoft.com/office/drawing/2014/main" id="{C109839D-756F-419C-A0A0-D8A24718951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8" name="Shape 9">
          <a:extLst>
            <a:ext uri="{FF2B5EF4-FFF2-40B4-BE49-F238E27FC236}">
              <a16:creationId xmlns:a16="http://schemas.microsoft.com/office/drawing/2014/main" id="{ADF3C0CC-5FC9-490B-8612-C0E97AB4312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9181DD0A-E530-4331-8679-643D61B9691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FC823C3C-B675-494A-AEC2-69722DD3D86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1" name="Shape 5">
          <a:extLst>
            <a:ext uri="{FF2B5EF4-FFF2-40B4-BE49-F238E27FC236}">
              <a16:creationId xmlns:a16="http://schemas.microsoft.com/office/drawing/2014/main" id="{6585CD51-6339-42F0-8C9E-7D97A76E47F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12" name="Shape 10">
          <a:extLst>
            <a:ext uri="{FF2B5EF4-FFF2-40B4-BE49-F238E27FC236}">
              <a16:creationId xmlns:a16="http://schemas.microsoft.com/office/drawing/2014/main" id="{9FF2C924-3F30-4A81-A91C-8DC145E2172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3" name="Shape 9">
          <a:extLst>
            <a:ext uri="{FF2B5EF4-FFF2-40B4-BE49-F238E27FC236}">
              <a16:creationId xmlns:a16="http://schemas.microsoft.com/office/drawing/2014/main" id="{E2C41A62-F4FB-4592-8346-1B77889AA3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4" name="Shape 9">
          <a:extLst>
            <a:ext uri="{FF2B5EF4-FFF2-40B4-BE49-F238E27FC236}">
              <a16:creationId xmlns:a16="http://schemas.microsoft.com/office/drawing/2014/main" id="{D5832517-7169-402C-96B8-5AF08CDC233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FBAE3CD8-C9F4-4EEF-9714-7781A2BC2AB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C77887A8-94D4-4C37-A8D5-E6049AF406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00DF7742-0085-48D2-B089-B67EAD7F777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18" name="Shape 10">
          <a:extLst>
            <a:ext uri="{FF2B5EF4-FFF2-40B4-BE49-F238E27FC236}">
              <a16:creationId xmlns:a16="http://schemas.microsoft.com/office/drawing/2014/main" id="{9BC43ACE-5064-4B3D-81B7-06ECF740EEA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9" name="Shape 9">
          <a:extLst>
            <a:ext uri="{FF2B5EF4-FFF2-40B4-BE49-F238E27FC236}">
              <a16:creationId xmlns:a16="http://schemas.microsoft.com/office/drawing/2014/main" id="{5D079753-C5D0-4DA5-83AB-7F676E2BA3C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0" name="Shape 9">
          <a:extLst>
            <a:ext uri="{FF2B5EF4-FFF2-40B4-BE49-F238E27FC236}">
              <a16:creationId xmlns:a16="http://schemas.microsoft.com/office/drawing/2014/main" id="{356EDEF6-18A9-4F5E-950F-35BD3C3FB39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9FDFA577-D4DF-401C-8D1E-F4246FE20F2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AF7E6524-08AA-4E86-ADC7-FA76D8232B2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02072752-0A1A-4ECE-8216-19014698924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24" name="Shape 10">
          <a:extLst>
            <a:ext uri="{FF2B5EF4-FFF2-40B4-BE49-F238E27FC236}">
              <a16:creationId xmlns:a16="http://schemas.microsoft.com/office/drawing/2014/main" id="{22EFD295-D21D-4DEA-B745-142CFEB6FBD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5" name="Shape 9">
          <a:extLst>
            <a:ext uri="{FF2B5EF4-FFF2-40B4-BE49-F238E27FC236}">
              <a16:creationId xmlns:a16="http://schemas.microsoft.com/office/drawing/2014/main" id="{C9C811E1-9324-4CB6-AFF1-D5873B16B59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6" name="Shape 9">
          <a:extLst>
            <a:ext uri="{FF2B5EF4-FFF2-40B4-BE49-F238E27FC236}">
              <a16:creationId xmlns:a16="http://schemas.microsoft.com/office/drawing/2014/main" id="{4337CFC3-6B24-4021-84F3-C05E62625C0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7" name="Shape 5">
          <a:extLst>
            <a:ext uri="{FF2B5EF4-FFF2-40B4-BE49-F238E27FC236}">
              <a16:creationId xmlns:a16="http://schemas.microsoft.com/office/drawing/2014/main" id="{BBB305BD-7DDA-4A1B-AE17-946CA156874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63477EFC-3D05-4897-84CF-75E86F0B454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0CB817DF-A884-4318-8E87-8E9373BBAB5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30" name="Shape 10">
          <a:extLst>
            <a:ext uri="{FF2B5EF4-FFF2-40B4-BE49-F238E27FC236}">
              <a16:creationId xmlns:a16="http://schemas.microsoft.com/office/drawing/2014/main" id="{D6C698EC-6819-49DB-9F26-738F47523E5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1" name="Shape 9">
          <a:extLst>
            <a:ext uri="{FF2B5EF4-FFF2-40B4-BE49-F238E27FC236}">
              <a16:creationId xmlns:a16="http://schemas.microsoft.com/office/drawing/2014/main" id="{7952F964-6129-4A2E-BB02-A1E841AA38A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2" name="Shape 9">
          <a:extLst>
            <a:ext uri="{FF2B5EF4-FFF2-40B4-BE49-F238E27FC236}">
              <a16:creationId xmlns:a16="http://schemas.microsoft.com/office/drawing/2014/main" id="{64B79BC0-35DE-4132-90DC-7711D5DB64D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3" name="Shape 5">
          <a:extLst>
            <a:ext uri="{FF2B5EF4-FFF2-40B4-BE49-F238E27FC236}">
              <a16:creationId xmlns:a16="http://schemas.microsoft.com/office/drawing/2014/main" id="{E19CD7CD-D661-46FA-8A24-2BA28A66815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4" name="Shape 5">
          <a:extLst>
            <a:ext uri="{FF2B5EF4-FFF2-40B4-BE49-F238E27FC236}">
              <a16:creationId xmlns:a16="http://schemas.microsoft.com/office/drawing/2014/main" id="{2CBE92C5-9A0B-4DA8-A47F-5A84613C8A7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5" name="Shape 5">
          <a:extLst>
            <a:ext uri="{FF2B5EF4-FFF2-40B4-BE49-F238E27FC236}">
              <a16:creationId xmlns:a16="http://schemas.microsoft.com/office/drawing/2014/main" id="{99AC093D-8960-4417-9021-43A8CF7CB5B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36" name="Shape 10">
          <a:extLst>
            <a:ext uri="{FF2B5EF4-FFF2-40B4-BE49-F238E27FC236}">
              <a16:creationId xmlns:a16="http://schemas.microsoft.com/office/drawing/2014/main" id="{DA90836D-AAE6-482A-A896-F3184E3C815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7" name="Shape 9">
          <a:extLst>
            <a:ext uri="{FF2B5EF4-FFF2-40B4-BE49-F238E27FC236}">
              <a16:creationId xmlns:a16="http://schemas.microsoft.com/office/drawing/2014/main" id="{E6F1B388-8797-48E2-933F-FA49CA0C69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8" name="Shape 9">
          <a:extLst>
            <a:ext uri="{FF2B5EF4-FFF2-40B4-BE49-F238E27FC236}">
              <a16:creationId xmlns:a16="http://schemas.microsoft.com/office/drawing/2014/main" id="{D121129A-5445-41FA-9E54-5D206799612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9" name="Shape 5">
          <a:extLst>
            <a:ext uri="{FF2B5EF4-FFF2-40B4-BE49-F238E27FC236}">
              <a16:creationId xmlns:a16="http://schemas.microsoft.com/office/drawing/2014/main" id="{3E270CCD-6266-41D2-B08B-45B7313545F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0" name="Shape 5">
          <a:extLst>
            <a:ext uri="{FF2B5EF4-FFF2-40B4-BE49-F238E27FC236}">
              <a16:creationId xmlns:a16="http://schemas.microsoft.com/office/drawing/2014/main" id="{0DCB0AA4-30AB-4BB4-ACFC-0D4D8790FC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60494649-42D8-40FF-8BEA-0C14E41EEE8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42" name="Shape 10">
          <a:extLst>
            <a:ext uri="{FF2B5EF4-FFF2-40B4-BE49-F238E27FC236}">
              <a16:creationId xmlns:a16="http://schemas.microsoft.com/office/drawing/2014/main" id="{5850D2E2-3ED3-443A-AF5F-15EC03B220E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3" name="Shape 9">
          <a:extLst>
            <a:ext uri="{FF2B5EF4-FFF2-40B4-BE49-F238E27FC236}">
              <a16:creationId xmlns:a16="http://schemas.microsoft.com/office/drawing/2014/main" id="{83451F42-2E05-44F0-B383-3D14E80416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4" name="Shape 9">
          <a:extLst>
            <a:ext uri="{FF2B5EF4-FFF2-40B4-BE49-F238E27FC236}">
              <a16:creationId xmlns:a16="http://schemas.microsoft.com/office/drawing/2014/main" id="{4E32B4C8-2AE8-4080-A043-5C955D5DC9E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6E7AB3A7-9609-4AFA-8831-9210D2CD2B9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6" name="Shape 5">
          <a:extLst>
            <a:ext uri="{FF2B5EF4-FFF2-40B4-BE49-F238E27FC236}">
              <a16:creationId xmlns:a16="http://schemas.microsoft.com/office/drawing/2014/main" id="{8A95A13D-7C12-43D1-844D-E9A369A5C1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79D4423C-DB9D-41B4-B111-88FC84D1D05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48" name="Shape 10">
          <a:extLst>
            <a:ext uri="{FF2B5EF4-FFF2-40B4-BE49-F238E27FC236}">
              <a16:creationId xmlns:a16="http://schemas.microsoft.com/office/drawing/2014/main" id="{4112BB81-ECF0-4831-92A8-A3C2F7A7A3C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9" name="Shape 9">
          <a:extLst>
            <a:ext uri="{FF2B5EF4-FFF2-40B4-BE49-F238E27FC236}">
              <a16:creationId xmlns:a16="http://schemas.microsoft.com/office/drawing/2014/main" id="{0844D017-CACE-45E0-9E0B-5FAF9682E9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0" name="Shape 9">
          <a:extLst>
            <a:ext uri="{FF2B5EF4-FFF2-40B4-BE49-F238E27FC236}">
              <a16:creationId xmlns:a16="http://schemas.microsoft.com/office/drawing/2014/main" id="{3B867BF7-37D8-45A4-8138-A17F8A0CD20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8E20DBEF-D26D-44DB-A6FE-D337EDF5607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001A2AEE-2385-4A69-9498-FC06C7FEBE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330B5CD0-D908-474C-9E01-78F682E24C3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54" name="Shape 10">
          <a:extLst>
            <a:ext uri="{FF2B5EF4-FFF2-40B4-BE49-F238E27FC236}">
              <a16:creationId xmlns:a16="http://schemas.microsoft.com/office/drawing/2014/main" id="{17CF6753-452F-45F1-AB28-6C5C5590BA5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5" name="Shape 9">
          <a:extLst>
            <a:ext uri="{FF2B5EF4-FFF2-40B4-BE49-F238E27FC236}">
              <a16:creationId xmlns:a16="http://schemas.microsoft.com/office/drawing/2014/main" id="{1E8C65AC-9300-4486-BED4-44240903939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6" name="Shape 9">
          <a:extLst>
            <a:ext uri="{FF2B5EF4-FFF2-40B4-BE49-F238E27FC236}">
              <a16:creationId xmlns:a16="http://schemas.microsoft.com/office/drawing/2014/main" id="{084DD7B6-ADC1-4E08-BFA6-2266DCD0780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B2EB44C5-17B5-464C-97B8-93316D0019F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ED72AAD3-7856-44F6-80F2-65550153ED7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F092AA88-AFFA-4343-BA04-355EAF4A011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0" name="Shape 10">
          <a:extLst>
            <a:ext uri="{FF2B5EF4-FFF2-40B4-BE49-F238E27FC236}">
              <a16:creationId xmlns:a16="http://schemas.microsoft.com/office/drawing/2014/main" id="{5B59A3D1-6A4A-433B-AC0D-5AE7A98867F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1" name="Shape 9">
          <a:extLst>
            <a:ext uri="{FF2B5EF4-FFF2-40B4-BE49-F238E27FC236}">
              <a16:creationId xmlns:a16="http://schemas.microsoft.com/office/drawing/2014/main" id="{B0DAE22D-A384-4A66-9F23-69FB00989CE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2" name="Shape 9">
          <a:extLst>
            <a:ext uri="{FF2B5EF4-FFF2-40B4-BE49-F238E27FC236}">
              <a16:creationId xmlns:a16="http://schemas.microsoft.com/office/drawing/2014/main" id="{310946A8-13A7-4EDD-828E-B05197F3525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3013C8C4-8C32-4FC1-9715-9BB2E202831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E7CCF690-EAA5-4F67-8F33-93701A4935C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2401C2C8-C467-4A5B-A4D0-EF9D971C5A3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6" name="Shape 10">
          <a:extLst>
            <a:ext uri="{FF2B5EF4-FFF2-40B4-BE49-F238E27FC236}">
              <a16:creationId xmlns:a16="http://schemas.microsoft.com/office/drawing/2014/main" id="{0D5409AB-EE6B-48F3-9B8B-BC9CE179F6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7" name="Shape 9">
          <a:extLst>
            <a:ext uri="{FF2B5EF4-FFF2-40B4-BE49-F238E27FC236}">
              <a16:creationId xmlns:a16="http://schemas.microsoft.com/office/drawing/2014/main" id="{C28664AE-9072-44D8-96F1-F7C58B1B601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8" name="Shape 9">
          <a:extLst>
            <a:ext uri="{FF2B5EF4-FFF2-40B4-BE49-F238E27FC236}">
              <a16:creationId xmlns:a16="http://schemas.microsoft.com/office/drawing/2014/main" id="{3C97C8E9-7B69-4B48-AD26-B8F116F5B29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9" name="Shape 5">
          <a:extLst>
            <a:ext uri="{FF2B5EF4-FFF2-40B4-BE49-F238E27FC236}">
              <a16:creationId xmlns:a16="http://schemas.microsoft.com/office/drawing/2014/main" id="{8DD67B39-E281-4B8F-9EAA-16375AC5484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BA830AD5-9BB2-4695-80EE-2ED33A1C2E0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D1D94536-97A7-4D4F-A5D2-6794D6AD6CC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72" name="Shape 10">
          <a:extLst>
            <a:ext uri="{FF2B5EF4-FFF2-40B4-BE49-F238E27FC236}">
              <a16:creationId xmlns:a16="http://schemas.microsoft.com/office/drawing/2014/main" id="{FA113573-EAF3-4759-A080-44810ACB461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3" name="Shape 9">
          <a:extLst>
            <a:ext uri="{FF2B5EF4-FFF2-40B4-BE49-F238E27FC236}">
              <a16:creationId xmlns:a16="http://schemas.microsoft.com/office/drawing/2014/main" id="{E0F212FF-362A-43B6-B96B-64DB7AC9078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4" name="Shape 9">
          <a:extLst>
            <a:ext uri="{FF2B5EF4-FFF2-40B4-BE49-F238E27FC236}">
              <a16:creationId xmlns:a16="http://schemas.microsoft.com/office/drawing/2014/main" id="{805AEF30-CBDE-46C6-AA45-8CCBC49790E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5" name="Shape 5">
          <a:extLst>
            <a:ext uri="{FF2B5EF4-FFF2-40B4-BE49-F238E27FC236}">
              <a16:creationId xmlns:a16="http://schemas.microsoft.com/office/drawing/2014/main" id="{73D14185-2C7D-4D98-B993-F44871976AE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46783834-569F-4A25-A5CD-8B17294F74A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5644E39F-1A3C-45F4-A8F6-D60161FF34B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78" name="Shape 10">
          <a:extLst>
            <a:ext uri="{FF2B5EF4-FFF2-40B4-BE49-F238E27FC236}">
              <a16:creationId xmlns:a16="http://schemas.microsoft.com/office/drawing/2014/main" id="{E6FF8076-DB01-4E9E-A5B7-363953EE508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9" name="Shape 9">
          <a:extLst>
            <a:ext uri="{FF2B5EF4-FFF2-40B4-BE49-F238E27FC236}">
              <a16:creationId xmlns:a16="http://schemas.microsoft.com/office/drawing/2014/main" id="{2AE3C6EF-BCF5-430A-9262-3B4CF1D68DB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0" name="Shape 9">
          <a:extLst>
            <a:ext uri="{FF2B5EF4-FFF2-40B4-BE49-F238E27FC236}">
              <a16:creationId xmlns:a16="http://schemas.microsoft.com/office/drawing/2014/main" id="{0CE2D261-3199-4056-A011-E6E989B0329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A7D5C61D-45A2-457D-AB00-A7EF9A82AAA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432DD146-6715-4217-852F-6F7BA045ED8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9A0AD6B0-DD46-4599-A00C-7B474B914C7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84" name="Shape 10">
          <a:extLst>
            <a:ext uri="{FF2B5EF4-FFF2-40B4-BE49-F238E27FC236}">
              <a16:creationId xmlns:a16="http://schemas.microsoft.com/office/drawing/2014/main" id="{8A36F009-324B-4256-A7E0-4E62188E323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5" name="Shape 9">
          <a:extLst>
            <a:ext uri="{FF2B5EF4-FFF2-40B4-BE49-F238E27FC236}">
              <a16:creationId xmlns:a16="http://schemas.microsoft.com/office/drawing/2014/main" id="{246726DE-9DD4-4063-8CA6-8840888816B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6" name="Shape 9">
          <a:extLst>
            <a:ext uri="{FF2B5EF4-FFF2-40B4-BE49-F238E27FC236}">
              <a16:creationId xmlns:a16="http://schemas.microsoft.com/office/drawing/2014/main" id="{E862386A-774F-472E-8A6C-F4A9D1403DF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7" name="Shape 5">
          <a:extLst>
            <a:ext uri="{FF2B5EF4-FFF2-40B4-BE49-F238E27FC236}">
              <a16:creationId xmlns:a16="http://schemas.microsoft.com/office/drawing/2014/main" id="{7A990D63-7E98-4567-B14A-2A3E38EF315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8" name="Shape 5">
          <a:extLst>
            <a:ext uri="{FF2B5EF4-FFF2-40B4-BE49-F238E27FC236}">
              <a16:creationId xmlns:a16="http://schemas.microsoft.com/office/drawing/2014/main" id="{0E661B07-1C46-400B-AA3C-81A39A5326F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051AD95F-2034-436D-B3DC-52116647C19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90" name="Shape 10">
          <a:extLst>
            <a:ext uri="{FF2B5EF4-FFF2-40B4-BE49-F238E27FC236}">
              <a16:creationId xmlns:a16="http://schemas.microsoft.com/office/drawing/2014/main" id="{4E6AB54C-A526-40A7-A896-49F130A21C2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1" name="Shape 9">
          <a:extLst>
            <a:ext uri="{FF2B5EF4-FFF2-40B4-BE49-F238E27FC236}">
              <a16:creationId xmlns:a16="http://schemas.microsoft.com/office/drawing/2014/main" id="{F0710E05-390B-46FF-AADC-E1AFBCFC940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2" name="Shape 9">
          <a:extLst>
            <a:ext uri="{FF2B5EF4-FFF2-40B4-BE49-F238E27FC236}">
              <a16:creationId xmlns:a16="http://schemas.microsoft.com/office/drawing/2014/main" id="{D61ED88F-DD2B-4A80-A734-A2BDC252C4C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22D6C5AA-494C-497A-A714-86DF3FBDE32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B7C5AFD7-65CE-4C2A-9E3D-E078DA6C904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5" name="Shape 5">
          <a:extLst>
            <a:ext uri="{FF2B5EF4-FFF2-40B4-BE49-F238E27FC236}">
              <a16:creationId xmlns:a16="http://schemas.microsoft.com/office/drawing/2014/main" id="{F495F7D4-A449-4417-9437-BF6EE91C49D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96" name="Shape 10">
          <a:extLst>
            <a:ext uri="{FF2B5EF4-FFF2-40B4-BE49-F238E27FC236}">
              <a16:creationId xmlns:a16="http://schemas.microsoft.com/office/drawing/2014/main" id="{E5E6B06C-A65F-42E5-8737-60B0304455E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7" name="Shape 9">
          <a:extLst>
            <a:ext uri="{FF2B5EF4-FFF2-40B4-BE49-F238E27FC236}">
              <a16:creationId xmlns:a16="http://schemas.microsoft.com/office/drawing/2014/main" id="{D830831D-B99A-44E6-A934-FBC133BB1AB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8" name="Shape 9">
          <a:extLst>
            <a:ext uri="{FF2B5EF4-FFF2-40B4-BE49-F238E27FC236}">
              <a16:creationId xmlns:a16="http://schemas.microsoft.com/office/drawing/2014/main" id="{376B8BBF-B1B1-4591-A35C-8E7141C044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53955123-43F0-4478-8787-A7AAF19D27A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972D4165-FFE9-4806-AAE9-351BE14D1E6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FCC3DAA8-8C01-4CDA-B021-5F11CD36038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02" name="Shape 10">
          <a:extLst>
            <a:ext uri="{FF2B5EF4-FFF2-40B4-BE49-F238E27FC236}">
              <a16:creationId xmlns:a16="http://schemas.microsoft.com/office/drawing/2014/main" id="{3059CE11-6228-40E7-9016-55A15CBEF90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3" name="Shape 9">
          <a:extLst>
            <a:ext uri="{FF2B5EF4-FFF2-40B4-BE49-F238E27FC236}">
              <a16:creationId xmlns:a16="http://schemas.microsoft.com/office/drawing/2014/main" id="{2B4E9A3B-F91F-4FCB-8239-8B8E8C8C673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4" name="Shape 9">
          <a:extLst>
            <a:ext uri="{FF2B5EF4-FFF2-40B4-BE49-F238E27FC236}">
              <a16:creationId xmlns:a16="http://schemas.microsoft.com/office/drawing/2014/main" id="{50EDF200-9455-4311-A1B7-689D5EB92B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B63A03E8-590F-48CE-A746-98838513EB5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E0ABB800-9385-4AF0-A01B-4F76A76922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C10E44BE-9A52-4C18-8EE6-9D5C4DD964C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08" name="Shape 10">
          <a:extLst>
            <a:ext uri="{FF2B5EF4-FFF2-40B4-BE49-F238E27FC236}">
              <a16:creationId xmlns:a16="http://schemas.microsoft.com/office/drawing/2014/main" id="{41CFC1AE-0DFD-4AE1-9E29-0FADCC6CD65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9" name="Shape 9">
          <a:extLst>
            <a:ext uri="{FF2B5EF4-FFF2-40B4-BE49-F238E27FC236}">
              <a16:creationId xmlns:a16="http://schemas.microsoft.com/office/drawing/2014/main" id="{5219AD22-DD03-4D4A-989C-7EFA0CDB925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0" name="Shape 9">
          <a:extLst>
            <a:ext uri="{FF2B5EF4-FFF2-40B4-BE49-F238E27FC236}">
              <a16:creationId xmlns:a16="http://schemas.microsoft.com/office/drawing/2014/main" id="{509217F3-A9E6-460B-B839-EA17D6B76C6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D7735780-BCF9-4069-9473-ADFEF867C65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422D5444-7D58-4CBC-A915-40DA1E854CB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BF012002-FB42-49BC-947D-476ADBE8E80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14" name="Shape 10">
          <a:extLst>
            <a:ext uri="{FF2B5EF4-FFF2-40B4-BE49-F238E27FC236}">
              <a16:creationId xmlns:a16="http://schemas.microsoft.com/office/drawing/2014/main" id="{2D958098-F611-4D9D-B65C-F52083F621C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5" name="Shape 9">
          <a:extLst>
            <a:ext uri="{FF2B5EF4-FFF2-40B4-BE49-F238E27FC236}">
              <a16:creationId xmlns:a16="http://schemas.microsoft.com/office/drawing/2014/main" id="{B59BB31A-FCD4-4187-80BF-5A810062980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6" name="Shape 9">
          <a:extLst>
            <a:ext uri="{FF2B5EF4-FFF2-40B4-BE49-F238E27FC236}">
              <a16:creationId xmlns:a16="http://schemas.microsoft.com/office/drawing/2014/main" id="{0CC8AD32-2F9E-4858-9787-D6836D015C5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7" name="Shape 5">
          <a:extLst>
            <a:ext uri="{FF2B5EF4-FFF2-40B4-BE49-F238E27FC236}">
              <a16:creationId xmlns:a16="http://schemas.microsoft.com/office/drawing/2014/main" id="{C58B2ABF-605F-42CC-A195-8FCBE96927E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8" name="Shape 5">
          <a:extLst>
            <a:ext uri="{FF2B5EF4-FFF2-40B4-BE49-F238E27FC236}">
              <a16:creationId xmlns:a16="http://schemas.microsoft.com/office/drawing/2014/main" id="{0C3F01EA-2DA0-49E2-91DF-8ADFEBA8FA8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7B33BD8F-C97D-4E42-98EB-B1FF886024B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0" name="Shape 10">
          <a:extLst>
            <a:ext uri="{FF2B5EF4-FFF2-40B4-BE49-F238E27FC236}">
              <a16:creationId xmlns:a16="http://schemas.microsoft.com/office/drawing/2014/main" id="{57F5D107-8D1B-4F56-BDD5-C03D3B44D31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1" name="Shape 9">
          <a:extLst>
            <a:ext uri="{FF2B5EF4-FFF2-40B4-BE49-F238E27FC236}">
              <a16:creationId xmlns:a16="http://schemas.microsoft.com/office/drawing/2014/main" id="{F91864A4-3FFB-4412-AADE-53FB73A8525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2" name="Shape 9">
          <a:extLst>
            <a:ext uri="{FF2B5EF4-FFF2-40B4-BE49-F238E27FC236}">
              <a16:creationId xmlns:a16="http://schemas.microsoft.com/office/drawing/2014/main" id="{FA5071DF-6B49-4925-A670-3341146D904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42F01FC0-A406-4931-A1F8-6AB4645267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E94EF723-474D-4979-8EB2-A9E96373C88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D1B1CFE8-0F36-4420-8F5D-AB49D6BC4E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6" name="Shape 10">
          <a:extLst>
            <a:ext uri="{FF2B5EF4-FFF2-40B4-BE49-F238E27FC236}">
              <a16:creationId xmlns:a16="http://schemas.microsoft.com/office/drawing/2014/main" id="{20D33EE9-E582-4D2A-BBA4-B46F53C8F0F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7" name="Shape 9">
          <a:extLst>
            <a:ext uri="{FF2B5EF4-FFF2-40B4-BE49-F238E27FC236}">
              <a16:creationId xmlns:a16="http://schemas.microsoft.com/office/drawing/2014/main" id="{AB2CEE89-96E2-46D2-80DF-2004F8ABDA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8" name="Shape 9">
          <a:extLst>
            <a:ext uri="{FF2B5EF4-FFF2-40B4-BE49-F238E27FC236}">
              <a16:creationId xmlns:a16="http://schemas.microsoft.com/office/drawing/2014/main" id="{51E3AC03-DFC5-4213-96DD-351648C3012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E79A6CDE-1278-4B52-A5E1-97BDCC7F35B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0" name="Shape 5">
          <a:extLst>
            <a:ext uri="{FF2B5EF4-FFF2-40B4-BE49-F238E27FC236}">
              <a16:creationId xmlns:a16="http://schemas.microsoft.com/office/drawing/2014/main" id="{BFF306B5-00B9-4EC7-BFF9-A05A489EB1A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1FB54712-7D0E-41B5-B41B-CA8CC13AEEF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32" name="Shape 10">
          <a:extLst>
            <a:ext uri="{FF2B5EF4-FFF2-40B4-BE49-F238E27FC236}">
              <a16:creationId xmlns:a16="http://schemas.microsoft.com/office/drawing/2014/main" id="{E3667DCB-DC7B-41BB-85B6-BBD8C4DBB91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3" name="Shape 9">
          <a:extLst>
            <a:ext uri="{FF2B5EF4-FFF2-40B4-BE49-F238E27FC236}">
              <a16:creationId xmlns:a16="http://schemas.microsoft.com/office/drawing/2014/main" id="{CC082EE6-272D-4C68-9C92-358DC2CE687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4" name="Shape 9">
          <a:extLst>
            <a:ext uri="{FF2B5EF4-FFF2-40B4-BE49-F238E27FC236}">
              <a16:creationId xmlns:a16="http://schemas.microsoft.com/office/drawing/2014/main" id="{1092F0B8-80AC-4474-9751-297EB8838C8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5" name="Shape 5">
          <a:extLst>
            <a:ext uri="{FF2B5EF4-FFF2-40B4-BE49-F238E27FC236}">
              <a16:creationId xmlns:a16="http://schemas.microsoft.com/office/drawing/2014/main" id="{F9570047-E47E-46FC-A028-99C8FA0F2A0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6" name="Shape 5">
          <a:extLst>
            <a:ext uri="{FF2B5EF4-FFF2-40B4-BE49-F238E27FC236}">
              <a16:creationId xmlns:a16="http://schemas.microsoft.com/office/drawing/2014/main" id="{EE6F42BB-C834-4D76-9D85-FF95085F137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7" name="Shape 5">
          <a:extLst>
            <a:ext uri="{FF2B5EF4-FFF2-40B4-BE49-F238E27FC236}">
              <a16:creationId xmlns:a16="http://schemas.microsoft.com/office/drawing/2014/main" id="{90C4C493-17FE-49B1-98A0-420D9BF8947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38" name="Shape 10">
          <a:extLst>
            <a:ext uri="{FF2B5EF4-FFF2-40B4-BE49-F238E27FC236}">
              <a16:creationId xmlns:a16="http://schemas.microsoft.com/office/drawing/2014/main" id="{78ECD414-557B-44F4-AB96-86AC862A5AE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9" name="Shape 9">
          <a:extLst>
            <a:ext uri="{FF2B5EF4-FFF2-40B4-BE49-F238E27FC236}">
              <a16:creationId xmlns:a16="http://schemas.microsoft.com/office/drawing/2014/main" id="{20E63FE6-E85C-48C4-8693-0385FBB912C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0" name="Shape 9">
          <a:extLst>
            <a:ext uri="{FF2B5EF4-FFF2-40B4-BE49-F238E27FC236}">
              <a16:creationId xmlns:a16="http://schemas.microsoft.com/office/drawing/2014/main" id="{97C0348B-98EB-4B4D-A293-7287F56B71E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6A5C4749-AA56-42A7-973E-A00767B6AF8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4C60201C-E2C4-41D2-9F21-7686EC2CD0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CCCBBE73-D004-4D63-99E6-A3B148D06C4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44" name="Shape 10">
          <a:extLst>
            <a:ext uri="{FF2B5EF4-FFF2-40B4-BE49-F238E27FC236}">
              <a16:creationId xmlns:a16="http://schemas.microsoft.com/office/drawing/2014/main" id="{A9CD853F-63B8-4081-9B89-DA7D2017C33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5" name="Shape 9">
          <a:extLst>
            <a:ext uri="{FF2B5EF4-FFF2-40B4-BE49-F238E27FC236}">
              <a16:creationId xmlns:a16="http://schemas.microsoft.com/office/drawing/2014/main" id="{EACA35CE-26AF-44CE-AFF0-A13D80244FD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6" name="Shape 9">
          <a:extLst>
            <a:ext uri="{FF2B5EF4-FFF2-40B4-BE49-F238E27FC236}">
              <a16:creationId xmlns:a16="http://schemas.microsoft.com/office/drawing/2014/main" id="{37284F49-696E-42DA-A56D-AB57CAC00FF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C5033FBC-1FE6-4109-8886-17F313F92B0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9A59FD81-2475-4169-9638-6E6675A0EE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9" name="Shape 5">
          <a:extLst>
            <a:ext uri="{FF2B5EF4-FFF2-40B4-BE49-F238E27FC236}">
              <a16:creationId xmlns:a16="http://schemas.microsoft.com/office/drawing/2014/main" id="{4FD1AB0E-61F3-42C7-B404-EDD72F8CFE4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50" name="Shape 10">
          <a:extLst>
            <a:ext uri="{FF2B5EF4-FFF2-40B4-BE49-F238E27FC236}">
              <a16:creationId xmlns:a16="http://schemas.microsoft.com/office/drawing/2014/main" id="{CACEFB1A-AC37-4643-A5FA-151CE3B14E5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1" name="Shape 9">
          <a:extLst>
            <a:ext uri="{FF2B5EF4-FFF2-40B4-BE49-F238E27FC236}">
              <a16:creationId xmlns:a16="http://schemas.microsoft.com/office/drawing/2014/main" id="{EABDE768-E900-46C1-BF9D-9401C7DD04B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2" name="Shape 9">
          <a:extLst>
            <a:ext uri="{FF2B5EF4-FFF2-40B4-BE49-F238E27FC236}">
              <a16:creationId xmlns:a16="http://schemas.microsoft.com/office/drawing/2014/main" id="{D0EA45F6-305E-4954-941C-1C753570DF8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9B314395-9186-430D-9576-5340D3D1E3D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87AE9BF8-03F6-42F4-85FF-C41B4142765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240892D7-3E4A-475C-97D0-8EEC11B5EE1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56" name="Shape 10">
          <a:extLst>
            <a:ext uri="{FF2B5EF4-FFF2-40B4-BE49-F238E27FC236}">
              <a16:creationId xmlns:a16="http://schemas.microsoft.com/office/drawing/2014/main" id="{989E9BD1-1C42-4946-8F13-106A67CAAFF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7" name="Shape 9">
          <a:extLst>
            <a:ext uri="{FF2B5EF4-FFF2-40B4-BE49-F238E27FC236}">
              <a16:creationId xmlns:a16="http://schemas.microsoft.com/office/drawing/2014/main" id="{4227A582-60C0-4317-879B-1DA83FB6E6B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8" name="Shape 9">
          <a:extLst>
            <a:ext uri="{FF2B5EF4-FFF2-40B4-BE49-F238E27FC236}">
              <a16:creationId xmlns:a16="http://schemas.microsoft.com/office/drawing/2014/main" id="{832C1BDF-89B1-43A6-8C4D-4A58C28020C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4131DA1D-DEAB-45FD-99BF-FEED46A4884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E99989F0-C8C0-42E7-BC76-63EED440D28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8B2B578A-60FD-43D4-A62E-5B2648E5B04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62" name="Shape 10">
          <a:extLst>
            <a:ext uri="{FF2B5EF4-FFF2-40B4-BE49-F238E27FC236}">
              <a16:creationId xmlns:a16="http://schemas.microsoft.com/office/drawing/2014/main" id="{FB8608C5-2181-43D2-A5E5-EE77C3F44A3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3" name="Shape 9">
          <a:extLst>
            <a:ext uri="{FF2B5EF4-FFF2-40B4-BE49-F238E27FC236}">
              <a16:creationId xmlns:a16="http://schemas.microsoft.com/office/drawing/2014/main" id="{DC68B1EF-1CF6-42D2-8E45-7AB5182ADEC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4" name="Shape 9">
          <a:extLst>
            <a:ext uri="{FF2B5EF4-FFF2-40B4-BE49-F238E27FC236}">
              <a16:creationId xmlns:a16="http://schemas.microsoft.com/office/drawing/2014/main" id="{C97ADC11-55A5-424A-BA4E-37A1444D358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5" name="Shape 5">
          <a:extLst>
            <a:ext uri="{FF2B5EF4-FFF2-40B4-BE49-F238E27FC236}">
              <a16:creationId xmlns:a16="http://schemas.microsoft.com/office/drawing/2014/main" id="{25272D84-895D-497B-AF45-DB58049CB6C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6" name="Shape 5">
          <a:extLst>
            <a:ext uri="{FF2B5EF4-FFF2-40B4-BE49-F238E27FC236}">
              <a16:creationId xmlns:a16="http://schemas.microsoft.com/office/drawing/2014/main" id="{F429FFD0-D6CD-496C-BBC0-B7585D3FD4D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5350F1B6-C9D2-4F24-AB73-49AE0E8144B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68" name="Shape 10">
          <a:extLst>
            <a:ext uri="{FF2B5EF4-FFF2-40B4-BE49-F238E27FC236}">
              <a16:creationId xmlns:a16="http://schemas.microsoft.com/office/drawing/2014/main" id="{CF24F0D7-ABDC-4A5A-9557-155F6096332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9" name="Shape 9">
          <a:extLst>
            <a:ext uri="{FF2B5EF4-FFF2-40B4-BE49-F238E27FC236}">
              <a16:creationId xmlns:a16="http://schemas.microsoft.com/office/drawing/2014/main" id="{C12D895C-3727-4BE7-AB02-BF477142BC0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0" name="Shape 9">
          <a:extLst>
            <a:ext uri="{FF2B5EF4-FFF2-40B4-BE49-F238E27FC236}">
              <a16:creationId xmlns:a16="http://schemas.microsoft.com/office/drawing/2014/main" id="{4481130B-495A-4785-98E6-1964237810F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7E204588-D00E-41E6-989D-8AD913DAB19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2" name="Shape 5">
          <a:extLst>
            <a:ext uri="{FF2B5EF4-FFF2-40B4-BE49-F238E27FC236}">
              <a16:creationId xmlns:a16="http://schemas.microsoft.com/office/drawing/2014/main" id="{8D64683F-A6C7-402E-BEC2-E43F6D7AEA0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3" name="Shape 5">
          <a:extLst>
            <a:ext uri="{FF2B5EF4-FFF2-40B4-BE49-F238E27FC236}">
              <a16:creationId xmlns:a16="http://schemas.microsoft.com/office/drawing/2014/main" id="{8F120CCC-6872-44DA-A6BF-122C8CBBC68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74" name="Shape 10">
          <a:extLst>
            <a:ext uri="{FF2B5EF4-FFF2-40B4-BE49-F238E27FC236}">
              <a16:creationId xmlns:a16="http://schemas.microsoft.com/office/drawing/2014/main" id="{0A765F97-D096-4059-87E4-0EC553EAF7D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5" name="Shape 9">
          <a:extLst>
            <a:ext uri="{FF2B5EF4-FFF2-40B4-BE49-F238E27FC236}">
              <a16:creationId xmlns:a16="http://schemas.microsoft.com/office/drawing/2014/main" id="{67DFED04-9749-47E2-88BA-D395FE7AD8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6" name="Shape 9">
          <a:extLst>
            <a:ext uri="{FF2B5EF4-FFF2-40B4-BE49-F238E27FC236}">
              <a16:creationId xmlns:a16="http://schemas.microsoft.com/office/drawing/2014/main" id="{7E8CAFAA-14BA-44FE-848B-4D047179DD9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743C8D20-CA6F-4E6E-A130-6EE0CB867A6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312E7BAF-1B41-4209-A903-04BE526FF57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9" name="Shape 5">
          <a:extLst>
            <a:ext uri="{FF2B5EF4-FFF2-40B4-BE49-F238E27FC236}">
              <a16:creationId xmlns:a16="http://schemas.microsoft.com/office/drawing/2014/main" id="{2355D68A-9E91-4FB5-97D1-935C0B04765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0" name="Shape 10">
          <a:extLst>
            <a:ext uri="{FF2B5EF4-FFF2-40B4-BE49-F238E27FC236}">
              <a16:creationId xmlns:a16="http://schemas.microsoft.com/office/drawing/2014/main" id="{6D79214A-2A8C-4ED3-B9BE-46011860C3A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1" name="Shape 9">
          <a:extLst>
            <a:ext uri="{FF2B5EF4-FFF2-40B4-BE49-F238E27FC236}">
              <a16:creationId xmlns:a16="http://schemas.microsoft.com/office/drawing/2014/main" id="{BA712861-1C42-4197-AA84-EC46986AC0F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2" name="Shape 9">
          <a:extLst>
            <a:ext uri="{FF2B5EF4-FFF2-40B4-BE49-F238E27FC236}">
              <a16:creationId xmlns:a16="http://schemas.microsoft.com/office/drawing/2014/main" id="{5CC366AA-2994-45E6-B6B2-A467C78D0BC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003F9CB1-A0C7-47D6-8BE4-41E54DB0BE7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C698CD6D-33B5-4002-9259-74F659243D5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02FFCA99-821C-46EE-BCB1-27803A592CC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6" name="Shape 10">
          <a:extLst>
            <a:ext uri="{FF2B5EF4-FFF2-40B4-BE49-F238E27FC236}">
              <a16:creationId xmlns:a16="http://schemas.microsoft.com/office/drawing/2014/main" id="{6BD0D7DC-92C7-4F35-81FC-FA9493ADE29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7" name="Shape 9">
          <a:extLst>
            <a:ext uri="{FF2B5EF4-FFF2-40B4-BE49-F238E27FC236}">
              <a16:creationId xmlns:a16="http://schemas.microsoft.com/office/drawing/2014/main" id="{906D3822-789C-44BA-BC37-AF7EB8999A1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8" name="Shape 9">
          <a:extLst>
            <a:ext uri="{FF2B5EF4-FFF2-40B4-BE49-F238E27FC236}">
              <a16:creationId xmlns:a16="http://schemas.microsoft.com/office/drawing/2014/main" id="{93A8DDAC-E30C-4553-BEFF-1ECAC081E29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9" name="Shape 5">
          <a:extLst>
            <a:ext uri="{FF2B5EF4-FFF2-40B4-BE49-F238E27FC236}">
              <a16:creationId xmlns:a16="http://schemas.microsoft.com/office/drawing/2014/main" id="{C39F19FA-5B16-4A97-A3EA-D8F33ADCF9C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0" name="Shape 5">
          <a:extLst>
            <a:ext uri="{FF2B5EF4-FFF2-40B4-BE49-F238E27FC236}">
              <a16:creationId xmlns:a16="http://schemas.microsoft.com/office/drawing/2014/main" id="{EF59E1ED-9991-48E8-9134-DD137A7C85B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1" name="Shape 5">
          <a:extLst>
            <a:ext uri="{FF2B5EF4-FFF2-40B4-BE49-F238E27FC236}">
              <a16:creationId xmlns:a16="http://schemas.microsoft.com/office/drawing/2014/main" id="{CBC44D0E-759D-448C-8B31-A4A03F6D24B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92" name="Shape 10">
          <a:extLst>
            <a:ext uri="{FF2B5EF4-FFF2-40B4-BE49-F238E27FC236}">
              <a16:creationId xmlns:a16="http://schemas.microsoft.com/office/drawing/2014/main" id="{2C7298A7-389A-490D-AF2A-485789E6831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3" name="Shape 9">
          <a:extLst>
            <a:ext uri="{FF2B5EF4-FFF2-40B4-BE49-F238E27FC236}">
              <a16:creationId xmlns:a16="http://schemas.microsoft.com/office/drawing/2014/main" id="{41243962-6CF2-4576-B995-614263FF264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4" name="Shape 9">
          <a:extLst>
            <a:ext uri="{FF2B5EF4-FFF2-40B4-BE49-F238E27FC236}">
              <a16:creationId xmlns:a16="http://schemas.microsoft.com/office/drawing/2014/main" id="{CAB657EB-883E-4350-A5F7-0B39937F3A6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63B679C0-B7C5-496E-BD24-442F9FEA64C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6" name="Shape 5">
          <a:extLst>
            <a:ext uri="{FF2B5EF4-FFF2-40B4-BE49-F238E27FC236}">
              <a16:creationId xmlns:a16="http://schemas.microsoft.com/office/drawing/2014/main" id="{5F64DEEE-FF69-412A-BB18-5939890CD09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7" name="Shape 5">
          <a:extLst>
            <a:ext uri="{FF2B5EF4-FFF2-40B4-BE49-F238E27FC236}">
              <a16:creationId xmlns:a16="http://schemas.microsoft.com/office/drawing/2014/main" id="{D27CF8B3-1F0C-4FFD-A92B-C642F480268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98" name="Shape 10">
          <a:extLst>
            <a:ext uri="{FF2B5EF4-FFF2-40B4-BE49-F238E27FC236}">
              <a16:creationId xmlns:a16="http://schemas.microsoft.com/office/drawing/2014/main" id="{F80FE3B0-F57F-4A0C-97AE-4EFF53E352B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9" name="Shape 9">
          <a:extLst>
            <a:ext uri="{FF2B5EF4-FFF2-40B4-BE49-F238E27FC236}">
              <a16:creationId xmlns:a16="http://schemas.microsoft.com/office/drawing/2014/main" id="{4FDAADEF-B9AD-47F6-9191-40BF7FA7BB0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0" name="Shape 9">
          <a:extLst>
            <a:ext uri="{FF2B5EF4-FFF2-40B4-BE49-F238E27FC236}">
              <a16:creationId xmlns:a16="http://schemas.microsoft.com/office/drawing/2014/main" id="{6DC1DB02-77D2-4FFE-81B0-6385BBAA5A5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AD0A9EF7-EF15-41A2-B90B-F11F1B4CCDD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9C4C0784-245A-4E11-ACB6-5E62FE07CD2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EE88721C-0E4A-4B08-BB8A-DD4BE806272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04" name="Shape 10">
          <a:extLst>
            <a:ext uri="{FF2B5EF4-FFF2-40B4-BE49-F238E27FC236}">
              <a16:creationId xmlns:a16="http://schemas.microsoft.com/office/drawing/2014/main" id="{0C751054-1987-4F9D-B7AB-D1F55B1088B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5" name="Shape 9">
          <a:extLst>
            <a:ext uri="{FF2B5EF4-FFF2-40B4-BE49-F238E27FC236}">
              <a16:creationId xmlns:a16="http://schemas.microsoft.com/office/drawing/2014/main" id="{42EB608D-BBBE-4DE9-9181-B438A68D875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6" name="Shape 9">
          <a:extLst>
            <a:ext uri="{FF2B5EF4-FFF2-40B4-BE49-F238E27FC236}">
              <a16:creationId xmlns:a16="http://schemas.microsoft.com/office/drawing/2014/main" id="{05082F75-B452-4020-B1EC-4233CB4E32B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101CF375-E4CD-407D-8A48-5B6B8812B36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A8475887-A24E-4C58-9556-B974A1DFC9E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85EEBD86-895D-4704-B515-DAE1E2C97ED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10" name="Shape 10">
          <a:extLst>
            <a:ext uri="{FF2B5EF4-FFF2-40B4-BE49-F238E27FC236}">
              <a16:creationId xmlns:a16="http://schemas.microsoft.com/office/drawing/2014/main" id="{73732C03-2D77-4DFE-969B-AC3EEA4D65C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1" name="Shape 9">
          <a:extLst>
            <a:ext uri="{FF2B5EF4-FFF2-40B4-BE49-F238E27FC236}">
              <a16:creationId xmlns:a16="http://schemas.microsoft.com/office/drawing/2014/main" id="{F775E155-2B7D-46C2-9EA4-433EBF48402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2" name="Shape 9">
          <a:extLst>
            <a:ext uri="{FF2B5EF4-FFF2-40B4-BE49-F238E27FC236}">
              <a16:creationId xmlns:a16="http://schemas.microsoft.com/office/drawing/2014/main" id="{AB0628DB-4C28-4E29-95B6-1182B7903C8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3" name="Shape 5">
          <a:extLst>
            <a:ext uri="{FF2B5EF4-FFF2-40B4-BE49-F238E27FC236}">
              <a16:creationId xmlns:a16="http://schemas.microsoft.com/office/drawing/2014/main" id="{7BF00BDC-9EBA-4587-B5BE-A973D3DA109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DF5BBE44-7699-453A-B244-84645BEEB54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35382DC8-42C7-40FC-9668-41EB5FF1CEB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16" name="Shape 10">
          <a:extLst>
            <a:ext uri="{FF2B5EF4-FFF2-40B4-BE49-F238E27FC236}">
              <a16:creationId xmlns:a16="http://schemas.microsoft.com/office/drawing/2014/main" id="{64E45C5B-0A29-48E6-A04E-EF0E3803641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7" name="Shape 9">
          <a:extLst>
            <a:ext uri="{FF2B5EF4-FFF2-40B4-BE49-F238E27FC236}">
              <a16:creationId xmlns:a16="http://schemas.microsoft.com/office/drawing/2014/main" id="{3CD68B48-BDE4-40C7-9BAF-4FBAC56E532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8" name="Shape 9">
          <a:extLst>
            <a:ext uri="{FF2B5EF4-FFF2-40B4-BE49-F238E27FC236}">
              <a16:creationId xmlns:a16="http://schemas.microsoft.com/office/drawing/2014/main" id="{D348AFA6-8801-4CAD-B9F6-1330B8BA674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9" name="Shape 5">
          <a:extLst>
            <a:ext uri="{FF2B5EF4-FFF2-40B4-BE49-F238E27FC236}">
              <a16:creationId xmlns:a16="http://schemas.microsoft.com/office/drawing/2014/main" id="{055C6996-D178-4094-B10D-7A4DEDCBBF8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0" name="Shape 5">
          <a:extLst>
            <a:ext uri="{FF2B5EF4-FFF2-40B4-BE49-F238E27FC236}">
              <a16:creationId xmlns:a16="http://schemas.microsoft.com/office/drawing/2014/main" id="{F13D01F0-825A-4175-8F72-2FE4CA958CE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659F2C21-4285-43CC-A7E1-8078DE5548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22" name="Shape 10">
          <a:extLst>
            <a:ext uri="{FF2B5EF4-FFF2-40B4-BE49-F238E27FC236}">
              <a16:creationId xmlns:a16="http://schemas.microsoft.com/office/drawing/2014/main" id="{7185EAF8-62CA-4699-AEDC-D1606750243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3" name="Shape 9">
          <a:extLst>
            <a:ext uri="{FF2B5EF4-FFF2-40B4-BE49-F238E27FC236}">
              <a16:creationId xmlns:a16="http://schemas.microsoft.com/office/drawing/2014/main" id="{EF88480E-A2B7-4323-9737-3A3E8EDB1D3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4" name="Shape 9">
          <a:extLst>
            <a:ext uri="{FF2B5EF4-FFF2-40B4-BE49-F238E27FC236}">
              <a16:creationId xmlns:a16="http://schemas.microsoft.com/office/drawing/2014/main" id="{9E44649A-0CFF-424C-AA89-86A956786DD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5470B8DC-829E-4554-9AA0-29281654887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6" name="Shape 5">
          <a:extLst>
            <a:ext uri="{FF2B5EF4-FFF2-40B4-BE49-F238E27FC236}">
              <a16:creationId xmlns:a16="http://schemas.microsoft.com/office/drawing/2014/main" id="{6A448548-8A9C-49CF-8297-B983A295DA3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E1CCEDF8-1AA9-4680-9555-3C8D1157A7C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28" name="Shape 10">
          <a:extLst>
            <a:ext uri="{FF2B5EF4-FFF2-40B4-BE49-F238E27FC236}">
              <a16:creationId xmlns:a16="http://schemas.microsoft.com/office/drawing/2014/main" id="{5BE05260-A208-44F8-BD61-38C50933E28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9" name="Shape 9">
          <a:extLst>
            <a:ext uri="{FF2B5EF4-FFF2-40B4-BE49-F238E27FC236}">
              <a16:creationId xmlns:a16="http://schemas.microsoft.com/office/drawing/2014/main" id="{459C23ED-B5E3-419A-A202-8BD66CA15C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0" name="Shape 9">
          <a:extLst>
            <a:ext uri="{FF2B5EF4-FFF2-40B4-BE49-F238E27FC236}">
              <a16:creationId xmlns:a16="http://schemas.microsoft.com/office/drawing/2014/main" id="{4B03BB53-120C-434D-9844-CDAD00CF672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488B1320-434E-4DC6-9014-0546F56BA67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470A3F99-D01A-4B25-8858-31FE720EF90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DCB8CE81-4A1E-492F-B0CF-67571B71B3C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34" name="Shape 10">
          <a:extLst>
            <a:ext uri="{FF2B5EF4-FFF2-40B4-BE49-F238E27FC236}">
              <a16:creationId xmlns:a16="http://schemas.microsoft.com/office/drawing/2014/main" id="{725CE692-A5C9-4167-BFC8-F58A576B267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5" name="Shape 9">
          <a:extLst>
            <a:ext uri="{FF2B5EF4-FFF2-40B4-BE49-F238E27FC236}">
              <a16:creationId xmlns:a16="http://schemas.microsoft.com/office/drawing/2014/main" id="{229DEDA6-2FC1-4D8C-AA5F-457CF0D26C1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6" name="Shape 9">
          <a:extLst>
            <a:ext uri="{FF2B5EF4-FFF2-40B4-BE49-F238E27FC236}">
              <a16:creationId xmlns:a16="http://schemas.microsoft.com/office/drawing/2014/main" id="{1405B9B3-76E5-4D87-B5AB-BE08B2972C7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1EA75B35-AA65-4DEE-ACCD-0E16DA29E20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D98916B2-C48F-4FAF-AA28-E53C8D832B1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833E47C8-D4FC-4BFE-8D52-5C22117632D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0" name="Shape 10">
          <a:extLst>
            <a:ext uri="{FF2B5EF4-FFF2-40B4-BE49-F238E27FC236}">
              <a16:creationId xmlns:a16="http://schemas.microsoft.com/office/drawing/2014/main" id="{D96ECE4E-D79A-4B19-9443-EA18CE171B0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1" name="Shape 9">
          <a:extLst>
            <a:ext uri="{FF2B5EF4-FFF2-40B4-BE49-F238E27FC236}">
              <a16:creationId xmlns:a16="http://schemas.microsoft.com/office/drawing/2014/main" id="{B50EE831-426C-4421-8165-6DBBE3498A4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2" name="Shape 9">
          <a:extLst>
            <a:ext uri="{FF2B5EF4-FFF2-40B4-BE49-F238E27FC236}">
              <a16:creationId xmlns:a16="http://schemas.microsoft.com/office/drawing/2014/main" id="{F697EDCF-4213-45DE-A864-BF293F4AD5A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3" name="Shape 5">
          <a:extLst>
            <a:ext uri="{FF2B5EF4-FFF2-40B4-BE49-F238E27FC236}">
              <a16:creationId xmlns:a16="http://schemas.microsoft.com/office/drawing/2014/main" id="{CAD15233-FE59-4277-A763-8524212FB84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477B4D37-A7F8-47C4-B68B-20243502C4A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A8D3A0A8-73F0-490A-8945-9EE660A147E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6" name="Shape 10">
          <a:extLst>
            <a:ext uri="{FF2B5EF4-FFF2-40B4-BE49-F238E27FC236}">
              <a16:creationId xmlns:a16="http://schemas.microsoft.com/office/drawing/2014/main" id="{406F7A96-51D6-42BF-929A-706CE522B63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7" name="Shape 9">
          <a:extLst>
            <a:ext uri="{FF2B5EF4-FFF2-40B4-BE49-F238E27FC236}">
              <a16:creationId xmlns:a16="http://schemas.microsoft.com/office/drawing/2014/main" id="{CD8FC90E-B677-4C2C-8D03-77C0DDA71D1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8" name="Shape 9">
          <a:extLst>
            <a:ext uri="{FF2B5EF4-FFF2-40B4-BE49-F238E27FC236}">
              <a16:creationId xmlns:a16="http://schemas.microsoft.com/office/drawing/2014/main" id="{5393C2DB-73B9-4C46-86BE-714D2F30645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9" name="Shape 5">
          <a:extLst>
            <a:ext uri="{FF2B5EF4-FFF2-40B4-BE49-F238E27FC236}">
              <a16:creationId xmlns:a16="http://schemas.microsoft.com/office/drawing/2014/main" id="{5CE8F3E6-EB6B-4180-80D0-822DFD5E1F9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0" name="Shape 5">
          <a:extLst>
            <a:ext uri="{FF2B5EF4-FFF2-40B4-BE49-F238E27FC236}">
              <a16:creationId xmlns:a16="http://schemas.microsoft.com/office/drawing/2014/main" id="{60ABC9A8-1712-4463-A812-79B8CB28E54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1" name="Shape 5">
          <a:extLst>
            <a:ext uri="{FF2B5EF4-FFF2-40B4-BE49-F238E27FC236}">
              <a16:creationId xmlns:a16="http://schemas.microsoft.com/office/drawing/2014/main" id="{35CE11B0-82B9-4ECF-A53C-7BBA40B1AA1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52" name="Shape 10">
          <a:extLst>
            <a:ext uri="{FF2B5EF4-FFF2-40B4-BE49-F238E27FC236}">
              <a16:creationId xmlns:a16="http://schemas.microsoft.com/office/drawing/2014/main" id="{E2A5D603-9DE2-4F96-9101-94013B56E08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3" name="Shape 9">
          <a:extLst>
            <a:ext uri="{FF2B5EF4-FFF2-40B4-BE49-F238E27FC236}">
              <a16:creationId xmlns:a16="http://schemas.microsoft.com/office/drawing/2014/main" id="{214C0295-81AB-49A6-A9D2-F636A19CC2F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4" name="Shape 9">
          <a:extLst>
            <a:ext uri="{FF2B5EF4-FFF2-40B4-BE49-F238E27FC236}">
              <a16:creationId xmlns:a16="http://schemas.microsoft.com/office/drawing/2014/main" id="{69A1E111-1DF2-40E7-A081-449E7208BB3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00C02CDF-DC8F-4009-9D1F-69ABBC3E41D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6" name="Shape 5">
          <a:extLst>
            <a:ext uri="{FF2B5EF4-FFF2-40B4-BE49-F238E27FC236}">
              <a16:creationId xmlns:a16="http://schemas.microsoft.com/office/drawing/2014/main" id="{448E4952-6B00-4D55-8794-CB05739AAB5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7" name="Shape 5">
          <a:extLst>
            <a:ext uri="{FF2B5EF4-FFF2-40B4-BE49-F238E27FC236}">
              <a16:creationId xmlns:a16="http://schemas.microsoft.com/office/drawing/2014/main" id="{0BF5F3CE-77F6-4881-AABE-35B445EF6A9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58" name="Shape 10">
          <a:extLst>
            <a:ext uri="{FF2B5EF4-FFF2-40B4-BE49-F238E27FC236}">
              <a16:creationId xmlns:a16="http://schemas.microsoft.com/office/drawing/2014/main" id="{4FC676D7-182A-4413-BAB2-7068B00787C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9" name="Shape 9">
          <a:extLst>
            <a:ext uri="{FF2B5EF4-FFF2-40B4-BE49-F238E27FC236}">
              <a16:creationId xmlns:a16="http://schemas.microsoft.com/office/drawing/2014/main" id="{C7E12E54-ECCF-431B-B8C0-2C5BB287835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0" name="Shape 9">
          <a:extLst>
            <a:ext uri="{FF2B5EF4-FFF2-40B4-BE49-F238E27FC236}">
              <a16:creationId xmlns:a16="http://schemas.microsoft.com/office/drawing/2014/main" id="{32307770-6A3D-4394-9AAC-4B911A25143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7947F2EA-AF7D-437D-BBA1-AE403DC6A68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E10D32BB-D1A5-4F62-B2E7-A05D7E89481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3" name="Shape 5">
          <a:extLst>
            <a:ext uri="{FF2B5EF4-FFF2-40B4-BE49-F238E27FC236}">
              <a16:creationId xmlns:a16="http://schemas.microsoft.com/office/drawing/2014/main" id="{2A8DB917-C522-4F45-89C7-C73B7E68481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64" name="Shape 10">
          <a:extLst>
            <a:ext uri="{FF2B5EF4-FFF2-40B4-BE49-F238E27FC236}">
              <a16:creationId xmlns:a16="http://schemas.microsoft.com/office/drawing/2014/main" id="{6181556D-1407-462E-BC6A-E8D691A60E5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5" name="Shape 9">
          <a:extLst>
            <a:ext uri="{FF2B5EF4-FFF2-40B4-BE49-F238E27FC236}">
              <a16:creationId xmlns:a16="http://schemas.microsoft.com/office/drawing/2014/main" id="{B960BB6B-2E52-4780-A4A0-30E6F7110FB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6" name="Shape 9">
          <a:extLst>
            <a:ext uri="{FF2B5EF4-FFF2-40B4-BE49-F238E27FC236}">
              <a16:creationId xmlns:a16="http://schemas.microsoft.com/office/drawing/2014/main" id="{3FD9B868-6BE5-4623-85BA-386E5E79219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7" name="Shape 5">
          <a:extLst>
            <a:ext uri="{FF2B5EF4-FFF2-40B4-BE49-F238E27FC236}">
              <a16:creationId xmlns:a16="http://schemas.microsoft.com/office/drawing/2014/main" id="{17B38C79-5C2D-4A6D-A928-B45CE710BA8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8" name="Shape 5">
          <a:extLst>
            <a:ext uri="{FF2B5EF4-FFF2-40B4-BE49-F238E27FC236}">
              <a16:creationId xmlns:a16="http://schemas.microsoft.com/office/drawing/2014/main" id="{7FF83519-1E1A-42F6-B71E-2E9AD59D777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9" name="Shape 5">
          <a:extLst>
            <a:ext uri="{FF2B5EF4-FFF2-40B4-BE49-F238E27FC236}">
              <a16:creationId xmlns:a16="http://schemas.microsoft.com/office/drawing/2014/main" id="{50841F6E-90CC-4319-A65B-17F94CD0198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70" name="Shape 10">
          <a:extLst>
            <a:ext uri="{FF2B5EF4-FFF2-40B4-BE49-F238E27FC236}">
              <a16:creationId xmlns:a16="http://schemas.microsoft.com/office/drawing/2014/main" id="{4E949741-ABEF-47CB-8D31-548551F873E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1" name="Shape 9">
          <a:extLst>
            <a:ext uri="{FF2B5EF4-FFF2-40B4-BE49-F238E27FC236}">
              <a16:creationId xmlns:a16="http://schemas.microsoft.com/office/drawing/2014/main" id="{0F4116D1-1DFB-49B8-A3BF-A18667E9F8D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2" name="Shape 9">
          <a:extLst>
            <a:ext uri="{FF2B5EF4-FFF2-40B4-BE49-F238E27FC236}">
              <a16:creationId xmlns:a16="http://schemas.microsoft.com/office/drawing/2014/main" id="{EC96DDE7-5C4F-46F3-B1A8-C91EBF339B6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5F6089DD-547D-47F2-9B99-FEE75EA88CB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E1D0A880-C618-4D1C-AD29-B09D5E130DE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5" name="Shape 5">
          <a:extLst>
            <a:ext uri="{FF2B5EF4-FFF2-40B4-BE49-F238E27FC236}">
              <a16:creationId xmlns:a16="http://schemas.microsoft.com/office/drawing/2014/main" id="{1FF62D87-CEA6-40B0-B5BA-75FC14A4034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76" name="Shape 10">
          <a:extLst>
            <a:ext uri="{FF2B5EF4-FFF2-40B4-BE49-F238E27FC236}">
              <a16:creationId xmlns:a16="http://schemas.microsoft.com/office/drawing/2014/main" id="{FF3A6443-B68F-4A4E-8577-9CB90CAC01D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7" name="Shape 9">
          <a:extLst>
            <a:ext uri="{FF2B5EF4-FFF2-40B4-BE49-F238E27FC236}">
              <a16:creationId xmlns:a16="http://schemas.microsoft.com/office/drawing/2014/main" id="{EAF90405-EF42-4123-8B09-FBED60A5D28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8" name="Shape 9">
          <a:extLst>
            <a:ext uri="{FF2B5EF4-FFF2-40B4-BE49-F238E27FC236}">
              <a16:creationId xmlns:a16="http://schemas.microsoft.com/office/drawing/2014/main" id="{22DB824A-507D-477E-BAEA-ADCFBFA1913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B89B9DDA-A685-40C3-A7F0-5B46613D1B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29269BF4-8EE0-4718-92B4-A64850A6837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52770166-88AE-4E82-9638-23695B01D92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82" name="Shape 10">
          <a:extLst>
            <a:ext uri="{FF2B5EF4-FFF2-40B4-BE49-F238E27FC236}">
              <a16:creationId xmlns:a16="http://schemas.microsoft.com/office/drawing/2014/main" id="{DC598242-97E1-4227-979E-4AD55435422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3" name="Shape 9">
          <a:extLst>
            <a:ext uri="{FF2B5EF4-FFF2-40B4-BE49-F238E27FC236}">
              <a16:creationId xmlns:a16="http://schemas.microsoft.com/office/drawing/2014/main" id="{3E26B687-7A0A-44AD-965B-1E35FFA2726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4" name="Shape 9">
          <a:extLst>
            <a:ext uri="{FF2B5EF4-FFF2-40B4-BE49-F238E27FC236}">
              <a16:creationId xmlns:a16="http://schemas.microsoft.com/office/drawing/2014/main" id="{21A0A25E-882D-4136-9AFE-F72314C5B76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5" name="Shape 5">
          <a:extLst>
            <a:ext uri="{FF2B5EF4-FFF2-40B4-BE49-F238E27FC236}">
              <a16:creationId xmlns:a16="http://schemas.microsoft.com/office/drawing/2014/main" id="{E2D8D688-D1E3-46BA-873E-E1B0EDD2DE3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C39E017F-6C63-4185-B366-B379636A289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70038DCC-892A-4B59-8334-2EA014500E9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88" name="Shape 10">
          <a:extLst>
            <a:ext uri="{FF2B5EF4-FFF2-40B4-BE49-F238E27FC236}">
              <a16:creationId xmlns:a16="http://schemas.microsoft.com/office/drawing/2014/main" id="{9898DE3A-83D4-4417-B27E-F3C71364DDF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9" name="Shape 9">
          <a:extLst>
            <a:ext uri="{FF2B5EF4-FFF2-40B4-BE49-F238E27FC236}">
              <a16:creationId xmlns:a16="http://schemas.microsoft.com/office/drawing/2014/main" id="{0381CC6E-FE3E-4CFB-A4DC-3DE6A451899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0" name="Shape 9">
          <a:extLst>
            <a:ext uri="{FF2B5EF4-FFF2-40B4-BE49-F238E27FC236}">
              <a16:creationId xmlns:a16="http://schemas.microsoft.com/office/drawing/2014/main" id="{A0D40226-8CCA-411E-87B7-3E36BD6D9E5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1" name="Shape 5">
          <a:extLst>
            <a:ext uri="{FF2B5EF4-FFF2-40B4-BE49-F238E27FC236}">
              <a16:creationId xmlns:a16="http://schemas.microsoft.com/office/drawing/2014/main" id="{6C9B2AF9-5497-4E92-A763-EF73C8E1544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2" name="Shape 5">
          <a:extLst>
            <a:ext uri="{FF2B5EF4-FFF2-40B4-BE49-F238E27FC236}">
              <a16:creationId xmlns:a16="http://schemas.microsoft.com/office/drawing/2014/main" id="{841B1181-45F6-4BB6-8854-0FE05CBB566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3708B77E-3AA1-49E3-B68F-449B0744FA6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94" name="Shape 10">
          <a:extLst>
            <a:ext uri="{FF2B5EF4-FFF2-40B4-BE49-F238E27FC236}">
              <a16:creationId xmlns:a16="http://schemas.microsoft.com/office/drawing/2014/main" id="{D83370E8-2C67-4321-AFC5-E3122FBF93E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5" name="Shape 9">
          <a:extLst>
            <a:ext uri="{FF2B5EF4-FFF2-40B4-BE49-F238E27FC236}">
              <a16:creationId xmlns:a16="http://schemas.microsoft.com/office/drawing/2014/main" id="{C72F3F01-60A6-42D7-8F22-86912BB48DA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6" name="Shape 9">
          <a:extLst>
            <a:ext uri="{FF2B5EF4-FFF2-40B4-BE49-F238E27FC236}">
              <a16:creationId xmlns:a16="http://schemas.microsoft.com/office/drawing/2014/main" id="{CC6EE6E3-C325-45AD-B7D8-8A9F99306CE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7" name="Shape 5">
          <a:extLst>
            <a:ext uri="{FF2B5EF4-FFF2-40B4-BE49-F238E27FC236}">
              <a16:creationId xmlns:a16="http://schemas.microsoft.com/office/drawing/2014/main" id="{04FAB30B-67F6-45E9-8886-EEE214C6DC0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8" name="Shape 5">
          <a:extLst>
            <a:ext uri="{FF2B5EF4-FFF2-40B4-BE49-F238E27FC236}">
              <a16:creationId xmlns:a16="http://schemas.microsoft.com/office/drawing/2014/main" id="{1E8BA266-4BB8-4259-AB5B-422E9C4D382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9" name="Shape 5">
          <a:extLst>
            <a:ext uri="{FF2B5EF4-FFF2-40B4-BE49-F238E27FC236}">
              <a16:creationId xmlns:a16="http://schemas.microsoft.com/office/drawing/2014/main" id="{17E600D9-F614-4146-9EED-A69D8868751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0" name="Shape 10">
          <a:extLst>
            <a:ext uri="{FF2B5EF4-FFF2-40B4-BE49-F238E27FC236}">
              <a16:creationId xmlns:a16="http://schemas.microsoft.com/office/drawing/2014/main" id="{3DEDF6AC-A484-4474-B6E4-3DCE19370CF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1" name="Shape 9">
          <a:extLst>
            <a:ext uri="{FF2B5EF4-FFF2-40B4-BE49-F238E27FC236}">
              <a16:creationId xmlns:a16="http://schemas.microsoft.com/office/drawing/2014/main" id="{AEDCBC92-51CE-41F0-8937-B6933EF0321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2" name="Shape 9">
          <a:extLst>
            <a:ext uri="{FF2B5EF4-FFF2-40B4-BE49-F238E27FC236}">
              <a16:creationId xmlns:a16="http://schemas.microsoft.com/office/drawing/2014/main" id="{69EB1763-DFDF-48B3-9BDC-5F999064CBE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D7CB4FD1-1EB5-423F-8702-9B08A658282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4" name="Shape 5">
          <a:extLst>
            <a:ext uri="{FF2B5EF4-FFF2-40B4-BE49-F238E27FC236}">
              <a16:creationId xmlns:a16="http://schemas.microsoft.com/office/drawing/2014/main" id="{98A9989D-1857-4EC7-A43B-ABDAE146131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5" name="Shape 5">
          <a:extLst>
            <a:ext uri="{FF2B5EF4-FFF2-40B4-BE49-F238E27FC236}">
              <a16:creationId xmlns:a16="http://schemas.microsoft.com/office/drawing/2014/main" id="{B82CBC6B-FFAF-4BD5-A323-0904306EEC9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6" name="Shape 10">
          <a:extLst>
            <a:ext uri="{FF2B5EF4-FFF2-40B4-BE49-F238E27FC236}">
              <a16:creationId xmlns:a16="http://schemas.microsoft.com/office/drawing/2014/main" id="{37ABE8F9-6074-484C-BAD0-F22E8B84FD7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7" name="Shape 9">
          <a:extLst>
            <a:ext uri="{FF2B5EF4-FFF2-40B4-BE49-F238E27FC236}">
              <a16:creationId xmlns:a16="http://schemas.microsoft.com/office/drawing/2014/main" id="{B86D65A1-BE82-4AD8-BE21-027F32B35CE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8" name="Shape 9">
          <a:extLst>
            <a:ext uri="{FF2B5EF4-FFF2-40B4-BE49-F238E27FC236}">
              <a16:creationId xmlns:a16="http://schemas.microsoft.com/office/drawing/2014/main" id="{601EE45D-E127-4E86-8F21-14F644A06D7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9" name="Shape 5">
          <a:extLst>
            <a:ext uri="{FF2B5EF4-FFF2-40B4-BE49-F238E27FC236}">
              <a16:creationId xmlns:a16="http://schemas.microsoft.com/office/drawing/2014/main" id="{B1A0A2A7-F244-4EB2-80D4-5E6A1F91798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0" name="Shape 5">
          <a:extLst>
            <a:ext uri="{FF2B5EF4-FFF2-40B4-BE49-F238E27FC236}">
              <a16:creationId xmlns:a16="http://schemas.microsoft.com/office/drawing/2014/main" id="{9EB57AEC-2F3C-4899-8FC7-10D4DB862ED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51CEBFF3-41CC-46A3-8744-2423D4EB62A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12" name="Shape 10">
          <a:extLst>
            <a:ext uri="{FF2B5EF4-FFF2-40B4-BE49-F238E27FC236}">
              <a16:creationId xmlns:a16="http://schemas.microsoft.com/office/drawing/2014/main" id="{19D86D3D-9EAE-4DFE-B0F9-C68EC446200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3" name="Shape 9">
          <a:extLst>
            <a:ext uri="{FF2B5EF4-FFF2-40B4-BE49-F238E27FC236}">
              <a16:creationId xmlns:a16="http://schemas.microsoft.com/office/drawing/2014/main" id="{AD44C4C0-A6FF-43FF-80E8-C558792095A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4" name="Shape 9">
          <a:extLst>
            <a:ext uri="{FF2B5EF4-FFF2-40B4-BE49-F238E27FC236}">
              <a16:creationId xmlns:a16="http://schemas.microsoft.com/office/drawing/2014/main" id="{8EA27428-ECEE-4D03-BD26-666F7F746AF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5" name="Shape 5">
          <a:extLst>
            <a:ext uri="{FF2B5EF4-FFF2-40B4-BE49-F238E27FC236}">
              <a16:creationId xmlns:a16="http://schemas.microsoft.com/office/drawing/2014/main" id="{EBCD94E5-4C0B-4B8D-938A-2D467B2C52E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6" name="Shape 5">
          <a:extLst>
            <a:ext uri="{FF2B5EF4-FFF2-40B4-BE49-F238E27FC236}">
              <a16:creationId xmlns:a16="http://schemas.microsoft.com/office/drawing/2014/main" id="{4B9F75C8-592C-4DFD-B9FA-1AE975B5749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7" name="Shape 5">
          <a:extLst>
            <a:ext uri="{FF2B5EF4-FFF2-40B4-BE49-F238E27FC236}">
              <a16:creationId xmlns:a16="http://schemas.microsoft.com/office/drawing/2014/main" id="{2E7AFF73-7299-47EA-A48D-13B92A03666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18" name="Shape 10">
          <a:extLst>
            <a:ext uri="{FF2B5EF4-FFF2-40B4-BE49-F238E27FC236}">
              <a16:creationId xmlns:a16="http://schemas.microsoft.com/office/drawing/2014/main" id="{E1D7FA2A-284F-42DF-BA30-C536EB1E656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9" name="Shape 9">
          <a:extLst>
            <a:ext uri="{FF2B5EF4-FFF2-40B4-BE49-F238E27FC236}">
              <a16:creationId xmlns:a16="http://schemas.microsoft.com/office/drawing/2014/main" id="{8A22B34C-BB96-421E-963C-FE6FB209C54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0" name="Shape 9">
          <a:extLst>
            <a:ext uri="{FF2B5EF4-FFF2-40B4-BE49-F238E27FC236}">
              <a16:creationId xmlns:a16="http://schemas.microsoft.com/office/drawing/2014/main" id="{7D31FD3B-BC20-4743-8CD0-C4B9522ADF8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6497D50D-AC96-496A-ACBA-B68BC4516BB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BF111A0A-838F-4542-8DE2-042D7ABD4D0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3" name="Shape 5">
          <a:extLst>
            <a:ext uri="{FF2B5EF4-FFF2-40B4-BE49-F238E27FC236}">
              <a16:creationId xmlns:a16="http://schemas.microsoft.com/office/drawing/2014/main" id="{D26153FD-8726-4A90-A041-C194908EC53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24" name="Shape 10">
          <a:extLst>
            <a:ext uri="{FF2B5EF4-FFF2-40B4-BE49-F238E27FC236}">
              <a16:creationId xmlns:a16="http://schemas.microsoft.com/office/drawing/2014/main" id="{8E6AE22D-1DE8-4983-A70C-232A9B6323B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5" name="Shape 9">
          <a:extLst>
            <a:ext uri="{FF2B5EF4-FFF2-40B4-BE49-F238E27FC236}">
              <a16:creationId xmlns:a16="http://schemas.microsoft.com/office/drawing/2014/main" id="{BBBFAD9E-ACE4-4F9B-8680-E92B764FD3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6" name="Shape 9">
          <a:extLst>
            <a:ext uri="{FF2B5EF4-FFF2-40B4-BE49-F238E27FC236}">
              <a16:creationId xmlns:a16="http://schemas.microsoft.com/office/drawing/2014/main" id="{51889CC0-51BB-426C-A2E0-AF9E814BD6C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BE58013D-7469-4648-92C4-0BBE101D9DB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D5082ADD-4338-4E58-9849-60BFA103254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F078AF28-BCED-4205-A8D0-7ED9ACB53FD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30" name="Shape 10">
          <a:extLst>
            <a:ext uri="{FF2B5EF4-FFF2-40B4-BE49-F238E27FC236}">
              <a16:creationId xmlns:a16="http://schemas.microsoft.com/office/drawing/2014/main" id="{9DE48F88-315B-4C13-BF5E-66BA4099014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1" name="Shape 9">
          <a:extLst>
            <a:ext uri="{FF2B5EF4-FFF2-40B4-BE49-F238E27FC236}">
              <a16:creationId xmlns:a16="http://schemas.microsoft.com/office/drawing/2014/main" id="{E58BFA5F-C449-4D56-B8FB-E4E0FC294B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2" name="Shape 9">
          <a:extLst>
            <a:ext uri="{FF2B5EF4-FFF2-40B4-BE49-F238E27FC236}">
              <a16:creationId xmlns:a16="http://schemas.microsoft.com/office/drawing/2014/main" id="{6B4EC90A-0267-4243-8E97-BF2003F4DB9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62946365-9A06-4681-923C-1EAAEBF99CD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780C271A-5817-4849-AA8E-FD73E6CA40D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77BABE6B-E981-4CBD-B8C9-4852DD94A8A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36" name="Shape 10">
          <a:extLst>
            <a:ext uri="{FF2B5EF4-FFF2-40B4-BE49-F238E27FC236}">
              <a16:creationId xmlns:a16="http://schemas.microsoft.com/office/drawing/2014/main" id="{A89771F1-7AB0-460A-B349-18769525AB3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7" name="Shape 9">
          <a:extLst>
            <a:ext uri="{FF2B5EF4-FFF2-40B4-BE49-F238E27FC236}">
              <a16:creationId xmlns:a16="http://schemas.microsoft.com/office/drawing/2014/main" id="{C7159BB0-3FAC-470F-8FA1-39F67729E2B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8" name="Shape 9">
          <a:extLst>
            <a:ext uri="{FF2B5EF4-FFF2-40B4-BE49-F238E27FC236}">
              <a16:creationId xmlns:a16="http://schemas.microsoft.com/office/drawing/2014/main" id="{EA188D14-E76C-44B1-8E1F-CCFF27BA515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9" name="Shape 5">
          <a:extLst>
            <a:ext uri="{FF2B5EF4-FFF2-40B4-BE49-F238E27FC236}">
              <a16:creationId xmlns:a16="http://schemas.microsoft.com/office/drawing/2014/main" id="{73ADF965-E318-4448-B7AD-23779B55B48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0" name="Shape 5">
          <a:extLst>
            <a:ext uri="{FF2B5EF4-FFF2-40B4-BE49-F238E27FC236}">
              <a16:creationId xmlns:a16="http://schemas.microsoft.com/office/drawing/2014/main" id="{6B06970C-8380-49EE-B46C-F69F52418D5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448CDF95-2F8A-490D-86E0-1401E402FCD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42" name="Shape 10">
          <a:extLst>
            <a:ext uri="{FF2B5EF4-FFF2-40B4-BE49-F238E27FC236}">
              <a16:creationId xmlns:a16="http://schemas.microsoft.com/office/drawing/2014/main" id="{9774BC1C-5A5A-457A-8BB3-3FF0A070B27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3" name="Shape 9">
          <a:extLst>
            <a:ext uri="{FF2B5EF4-FFF2-40B4-BE49-F238E27FC236}">
              <a16:creationId xmlns:a16="http://schemas.microsoft.com/office/drawing/2014/main" id="{8AB98FA6-4CAF-45D4-9A0F-D5999EC31C0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4" name="Shape 9">
          <a:extLst>
            <a:ext uri="{FF2B5EF4-FFF2-40B4-BE49-F238E27FC236}">
              <a16:creationId xmlns:a16="http://schemas.microsoft.com/office/drawing/2014/main" id="{AA006BFC-D035-40BD-B346-86D2BD1D9DE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5" name="Shape 5">
          <a:extLst>
            <a:ext uri="{FF2B5EF4-FFF2-40B4-BE49-F238E27FC236}">
              <a16:creationId xmlns:a16="http://schemas.microsoft.com/office/drawing/2014/main" id="{3FAC6C16-7B90-4078-9982-F97AE41F0ED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6" name="Shape 5">
          <a:extLst>
            <a:ext uri="{FF2B5EF4-FFF2-40B4-BE49-F238E27FC236}">
              <a16:creationId xmlns:a16="http://schemas.microsoft.com/office/drawing/2014/main" id="{375A4794-9C20-4426-9707-8DADBE468C9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7" name="Shape 5">
          <a:extLst>
            <a:ext uri="{FF2B5EF4-FFF2-40B4-BE49-F238E27FC236}">
              <a16:creationId xmlns:a16="http://schemas.microsoft.com/office/drawing/2014/main" id="{5A662ABC-D35F-4B53-81F4-7B92FE44231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48" name="Shape 10">
          <a:extLst>
            <a:ext uri="{FF2B5EF4-FFF2-40B4-BE49-F238E27FC236}">
              <a16:creationId xmlns:a16="http://schemas.microsoft.com/office/drawing/2014/main" id="{8252F1D4-55CD-4FF2-94C1-1AAE052DA6B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9" name="Shape 9">
          <a:extLst>
            <a:ext uri="{FF2B5EF4-FFF2-40B4-BE49-F238E27FC236}">
              <a16:creationId xmlns:a16="http://schemas.microsoft.com/office/drawing/2014/main" id="{95D35DFD-D47E-406D-A520-BCFBC8BA49D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0" name="Shape 9">
          <a:extLst>
            <a:ext uri="{FF2B5EF4-FFF2-40B4-BE49-F238E27FC236}">
              <a16:creationId xmlns:a16="http://schemas.microsoft.com/office/drawing/2014/main" id="{2CB692FA-19F9-40FB-841B-29F484C11C7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04150C5F-0202-4630-893E-FEECC1FB1CC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809D961B-5BD0-4574-A8F9-B5508D467C8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3" name="Shape 5">
          <a:extLst>
            <a:ext uri="{FF2B5EF4-FFF2-40B4-BE49-F238E27FC236}">
              <a16:creationId xmlns:a16="http://schemas.microsoft.com/office/drawing/2014/main" id="{2E2297C8-5F64-4B6A-947F-09DF2B4DA54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54" name="Shape 10">
          <a:extLst>
            <a:ext uri="{FF2B5EF4-FFF2-40B4-BE49-F238E27FC236}">
              <a16:creationId xmlns:a16="http://schemas.microsoft.com/office/drawing/2014/main" id="{68C4A80C-650E-4491-B5EF-6AFA3A77A67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5" name="Shape 9">
          <a:extLst>
            <a:ext uri="{FF2B5EF4-FFF2-40B4-BE49-F238E27FC236}">
              <a16:creationId xmlns:a16="http://schemas.microsoft.com/office/drawing/2014/main" id="{F345EE96-7605-475B-B66E-55458835DDE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6" name="Shape 9">
          <a:extLst>
            <a:ext uri="{FF2B5EF4-FFF2-40B4-BE49-F238E27FC236}">
              <a16:creationId xmlns:a16="http://schemas.microsoft.com/office/drawing/2014/main" id="{167A6C11-0BC6-4352-866C-2875ADF782F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8CEEA5D9-0E5D-42E1-8E2F-813FBBB9816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D339019F-903A-441E-89A8-26990F2877A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05978569-3168-45FB-80D2-7D4E816D44B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0" name="Shape 10">
          <a:extLst>
            <a:ext uri="{FF2B5EF4-FFF2-40B4-BE49-F238E27FC236}">
              <a16:creationId xmlns:a16="http://schemas.microsoft.com/office/drawing/2014/main" id="{8718AC86-5612-4E22-B375-584A483DF85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1" name="Shape 9">
          <a:extLst>
            <a:ext uri="{FF2B5EF4-FFF2-40B4-BE49-F238E27FC236}">
              <a16:creationId xmlns:a16="http://schemas.microsoft.com/office/drawing/2014/main" id="{A0396DCE-EB38-4D0A-AFA6-720A8D5D994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2" name="Shape 9">
          <a:extLst>
            <a:ext uri="{FF2B5EF4-FFF2-40B4-BE49-F238E27FC236}">
              <a16:creationId xmlns:a16="http://schemas.microsoft.com/office/drawing/2014/main" id="{DB6F0195-83E2-4EE7-A178-91DF630CBB7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7A7AF83B-F4CF-4C50-A3D3-4B14FF02DF9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C57DF2C1-7EFB-4343-BC5A-8B1D2EDC3DC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5" name="Shape 5">
          <a:extLst>
            <a:ext uri="{FF2B5EF4-FFF2-40B4-BE49-F238E27FC236}">
              <a16:creationId xmlns:a16="http://schemas.microsoft.com/office/drawing/2014/main" id="{576B3B21-6C3F-4BDF-B397-5D5B693276A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6" name="Shape 10">
          <a:extLst>
            <a:ext uri="{FF2B5EF4-FFF2-40B4-BE49-F238E27FC236}">
              <a16:creationId xmlns:a16="http://schemas.microsoft.com/office/drawing/2014/main" id="{9791DF4E-C1B0-42EB-B8E2-DE7BFFC1A76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7" name="Shape 9">
          <a:extLst>
            <a:ext uri="{FF2B5EF4-FFF2-40B4-BE49-F238E27FC236}">
              <a16:creationId xmlns:a16="http://schemas.microsoft.com/office/drawing/2014/main" id="{57A042D9-04C0-4053-8440-79EC8CC8F34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8" name="Shape 9">
          <a:extLst>
            <a:ext uri="{FF2B5EF4-FFF2-40B4-BE49-F238E27FC236}">
              <a16:creationId xmlns:a16="http://schemas.microsoft.com/office/drawing/2014/main" id="{66B0607B-6283-40F4-9719-A3F8C3FFD31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9" name="Shape 5">
          <a:extLst>
            <a:ext uri="{FF2B5EF4-FFF2-40B4-BE49-F238E27FC236}">
              <a16:creationId xmlns:a16="http://schemas.microsoft.com/office/drawing/2014/main" id="{BE4DF554-26F1-4F6B-9AD5-B9D6200F04D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3B69EF6F-01D3-42F2-9B4B-7C2160D0A51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086F6C29-54F1-455F-9FA4-5A41C310306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72" name="Shape 10">
          <a:extLst>
            <a:ext uri="{FF2B5EF4-FFF2-40B4-BE49-F238E27FC236}">
              <a16:creationId xmlns:a16="http://schemas.microsoft.com/office/drawing/2014/main" id="{22C960B8-D0D3-4A86-B613-2DA881B2A36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3" name="Shape 9">
          <a:extLst>
            <a:ext uri="{FF2B5EF4-FFF2-40B4-BE49-F238E27FC236}">
              <a16:creationId xmlns:a16="http://schemas.microsoft.com/office/drawing/2014/main" id="{4799E1C1-AE44-40A2-B61D-B62801D8EF6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4" name="Shape 9">
          <a:extLst>
            <a:ext uri="{FF2B5EF4-FFF2-40B4-BE49-F238E27FC236}">
              <a16:creationId xmlns:a16="http://schemas.microsoft.com/office/drawing/2014/main" id="{5D9CBCD1-585B-4B10-B0DF-952280AC97F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5" name="Shape 5">
          <a:extLst>
            <a:ext uri="{FF2B5EF4-FFF2-40B4-BE49-F238E27FC236}">
              <a16:creationId xmlns:a16="http://schemas.microsoft.com/office/drawing/2014/main" id="{CF24C65A-01BB-4C45-A785-790BE6267FD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6" name="Shape 5">
          <a:extLst>
            <a:ext uri="{FF2B5EF4-FFF2-40B4-BE49-F238E27FC236}">
              <a16:creationId xmlns:a16="http://schemas.microsoft.com/office/drawing/2014/main" id="{DB7F679B-38C0-4B16-8E46-80801E37D03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7" name="Shape 5">
          <a:extLst>
            <a:ext uri="{FF2B5EF4-FFF2-40B4-BE49-F238E27FC236}">
              <a16:creationId xmlns:a16="http://schemas.microsoft.com/office/drawing/2014/main" id="{9B3DED8D-58D2-435F-8DD9-825EE81759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78" name="Shape 10">
          <a:extLst>
            <a:ext uri="{FF2B5EF4-FFF2-40B4-BE49-F238E27FC236}">
              <a16:creationId xmlns:a16="http://schemas.microsoft.com/office/drawing/2014/main" id="{D50E8178-AD36-4838-B35A-561AC042CD7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9" name="Shape 9">
          <a:extLst>
            <a:ext uri="{FF2B5EF4-FFF2-40B4-BE49-F238E27FC236}">
              <a16:creationId xmlns:a16="http://schemas.microsoft.com/office/drawing/2014/main" id="{3B16332D-A4AA-407B-BDF3-EDBF27BE20F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0" name="Shape 9">
          <a:extLst>
            <a:ext uri="{FF2B5EF4-FFF2-40B4-BE49-F238E27FC236}">
              <a16:creationId xmlns:a16="http://schemas.microsoft.com/office/drawing/2014/main" id="{CE2B7725-3C42-4072-A7EA-A4919E23E91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1" name="Shape 5">
          <a:extLst>
            <a:ext uri="{FF2B5EF4-FFF2-40B4-BE49-F238E27FC236}">
              <a16:creationId xmlns:a16="http://schemas.microsoft.com/office/drawing/2014/main" id="{EC2615C8-2156-45F0-9B16-DBD914B55DC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78CED235-3550-423D-9832-5E8C5AF1D70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8E6E38D1-384B-4316-8355-670B63C983C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84" name="Shape 10">
          <a:extLst>
            <a:ext uri="{FF2B5EF4-FFF2-40B4-BE49-F238E27FC236}">
              <a16:creationId xmlns:a16="http://schemas.microsoft.com/office/drawing/2014/main" id="{E822E111-F003-4C6A-8027-7A875D80AC8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5" name="Shape 9">
          <a:extLst>
            <a:ext uri="{FF2B5EF4-FFF2-40B4-BE49-F238E27FC236}">
              <a16:creationId xmlns:a16="http://schemas.microsoft.com/office/drawing/2014/main" id="{7FAFDE12-3F3F-459E-A793-D1B5F48450D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6" name="Shape 9">
          <a:extLst>
            <a:ext uri="{FF2B5EF4-FFF2-40B4-BE49-F238E27FC236}">
              <a16:creationId xmlns:a16="http://schemas.microsoft.com/office/drawing/2014/main" id="{F0DB8B81-92F1-492E-9A9B-119119D3990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7" name="Shape 5">
          <a:extLst>
            <a:ext uri="{FF2B5EF4-FFF2-40B4-BE49-F238E27FC236}">
              <a16:creationId xmlns:a16="http://schemas.microsoft.com/office/drawing/2014/main" id="{1ECF513B-8ED3-4CC6-A7A0-F0F4089E91E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8" name="Shape 5">
          <a:extLst>
            <a:ext uri="{FF2B5EF4-FFF2-40B4-BE49-F238E27FC236}">
              <a16:creationId xmlns:a16="http://schemas.microsoft.com/office/drawing/2014/main" id="{7C23E3A7-B212-4BA8-8DB0-004F8E80ECD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2F5FC51B-B94C-4A0F-9A15-60F7CA3B721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90" name="Shape 10">
          <a:extLst>
            <a:ext uri="{FF2B5EF4-FFF2-40B4-BE49-F238E27FC236}">
              <a16:creationId xmlns:a16="http://schemas.microsoft.com/office/drawing/2014/main" id="{26C60225-B303-434B-A154-0D0942FFB1E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1" name="Shape 9">
          <a:extLst>
            <a:ext uri="{FF2B5EF4-FFF2-40B4-BE49-F238E27FC236}">
              <a16:creationId xmlns:a16="http://schemas.microsoft.com/office/drawing/2014/main" id="{4933AAB0-28E5-40ED-9290-71CC1286296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2" name="Shape 9">
          <a:extLst>
            <a:ext uri="{FF2B5EF4-FFF2-40B4-BE49-F238E27FC236}">
              <a16:creationId xmlns:a16="http://schemas.microsoft.com/office/drawing/2014/main" id="{6243D557-A7BE-4063-8957-DABBD26C9D3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3" name="Shape 5">
          <a:extLst>
            <a:ext uri="{FF2B5EF4-FFF2-40B4-BE49-F238E27FC236}">
              <a16:creationId xmlns:a16="http://schemas.microsoft.com/office/drawing/2014/main" id="{86DD901B-3D92-4CD9-880D-D7D77187BC3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4" name="Shape 5">
          <a:extLst>
            <a:ext uri="{FF2B5EF4-FFF2-40B4-BE49-F238E27FC236}">
              <a16:creationId xmlns:a16="http://schemas.microsoft.com/office/drawing/2014/main" id="{10CA9D63-68A3-4255-8DD2-E7299CAEF51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5" name="Shape 5">
          <a:extLst>
            <a:ext uri="{FF2B5EF4-FFF2-40B4-BE49-F238E27FC236}">
              <a16:creationId xmlns:a16="http://schemas.microsoft.com/office/drawing/2014/main" id="{F4601E45-12FB-4CCA-9179-9F31FD50107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96" name="Shape 10">
          <a:extLst>
            <a:ext uri="{FF2B5EF4-FFF2-40B4-BE49-F238E27FC236}">
              <a16:creationId xmlns:a16="http://schemas.microsoft.com/office/drawing/2014/main" id="{270E82DB-14B7-41DB-8E24-C0CBED5CD69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7" name="Shape 9">
          <a:extLst>
            <a:ext uri="{FF2B5EF4-FFF2-40B4-BE49-F238E27FC236}">
              <a16:creationId xmlns:a16="http://schemas.microsoft.com/office/drawing/2014/main" id="{9D62CBEC-6889-42FA-B72B-A510785E3F4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8" name="Shape 9">
          <a:extLst>
            <a:ext uri="{FF2B5EF4-FFF2-40B4-BE49-F238E27FC236}">
              <a16:creationId xmlns:a16="http://schemas.microsoft.com/office/drawing/2014/main" id="{121DB59D-F823-4C91-91AE-93C06660955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2968A08B-5D53-456A-B9B6-74276FC003F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06545100-1A4B-42C3-8B93-5CC2911F6FB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1" name="Shape 5">
          <a:extLst>
            <a:ext uri="{FF2B5EF4-FFF2-40B4-BE49-F238E27FC236}">
              <a16:creationId xmlns:a16="http://schemas.microsoft.com/office/drawing/2014/main" id="{A2B3ECEA-8C7C-4CE3-9373-E355DAC7600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02" name="Shape 10">
          <a:extLst>
            <a:ext uri="{FF2B5EF4-FFF2-40B4-BE49-F238E27FC236}">
              <a16:creationId xmlns:a16="http://schemas.microsoft.com/office/drawing/2014/main" id="{0968FB9B-A1F3-4878-8887-9EFEB40C43D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3" name="Shape 9">
          <a:extLst>
            <a:ext uri="{FF2B5EF4-FFF2-40B4-BE49-F238E27FC236}">
              <a16:creationId xmlns:a16="http://schemas.microsoft.com/office/drawing/2014/main" id="{04CBB093-9A6D-45E6-BB81-28089098BC2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4" name="Shape 9">
          <a:extLst>
            <a:ext uri="{FF2B5EF4-FFF2-40B4-BE49-F238E27FC236}">
              <a16:creationId xmlns:a16="http://schemas.microsoft.com/office/drawing/2014/main" id="{15F49C90-A68F-45B2-BF84-E32D020B00A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2232BCB0-0CF3-4A23-AFBD-6653144ACA12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BBCC0C7E-C35F-4A75-B669-0EF1DF335E8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6F557DA1-E647-4BB4-82F9-398AB43906D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08" name="Shape 10">
          <a:extLst>
            <a:ext uri="{FF2B5EF4-FFF2-40B4-BE49-F238E27FC236}">
              <a16:creationId xmlns:a16="http://schemas.microsoft.com/office/drawing/2014/main" id="{4C593B07-F467-4FB3-9E53-EC5931D384A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9" name="Shape 9">
          <a:extLst>
            <a:ext uri="{FF2B5EF4-FFF2-40B4-BE49-F238E27FC236}">
              <a16:creationId xmlns:a16="http://schemas.microsoft.com/office/drawing/2014/main" id="{B4A438ED-BF17-4A36-832A-ADB9FB7F8E7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0" name="Shape 9">
          <a:extLst>
            <a:ext uri="{FF2B5EF4-FFF2-40B4-BE49-F238E27FC236}">
              <a16:creationId xmlns:a16="http://schemas.microsoft.com/office/drawing/2014/main" id="{A3313575-35F7-4A0B-B55B-F77DAADD2DF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8CC746F7-2E79-4E6C-9321-84B73FCCEA5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6E0920F8-27F0-48FD-A09C-73EC9063961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23F7222A-918F-4CA3-A767-7547433BD6E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14" name="Shape 10">
          <a:extLst>
            <a:ext uri="{FF2B5EF4-FFF2-40B4-BE49-F238E27FC236}">
              <a16:creationId xmlns:a16="http://schemas.microsoft.com/office/drawing/2014/main" id="{AAE0D985-B66D-4922-8BB8-05AE632F02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5" name="Shape 9">
          <a:extLst>
            <a:ext uri="{FF2B5EF4-FFF2-40B4-BE49-F238E27FC236}">
              <a16:creationId xmlns:a16="http://schemas.microsoft.com/office/drawing/2014/main" id="{205EB5DA-DE6A-445B-9EB9-786DF47C929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6" name="Shape 9">
          <a:extLst>
            <a:ext uri="{FF2B5EF4-FFF2-40B4-BE49-F238E27FC236}">
              <a16:creationId xmlns:a16="http://schemas.microsoft.com/office/drawing/2014/main" id="{AAE37F18-9685-4656-A825-D4BC59116C8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7" name="Shape 5">
          <a:extLst>
            <a:ext uri="{FF2B5EF4-FFF2-40B4-BE49-F238E27FC236}">
              <a16:creationId xmlns:a16="http://schemas.microsoft.com/office/drawing/2014/main" id="{96875B2E-6EE8-4F86-AC98-E9A7E8DE213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8" name="Shape 5">
          <a:extLst>
            <a:ext uri="{FF2B5EF4-FFF2-40B4-BE49-F238E27FC236}">
              <a16:creationId xmlns:a16="http://schemas.microsoft.com/office/drawing/2014/main" id="{35979A73-0A35-42E5-9243-34D718611E6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9" name="Shape 5">
          <a:extLst>
            <a:ext uri="{FF2B5EF4-FFF2-40B4-BE49-F238E27FC236}">
              <a16:creationId xmlns:a16="http://schemas.microsoft.com/office/drawing/2014/main" id="{A8B29478-8A46-444A-9E93-E44D2566C44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0" name="Shape 10">
          <a:extLst>
            <a:ext uri="{FF2B5EF4-FFF2-40B4-BE49-F238E27FC236}">
              <a16:creationId xmlns:a16="http://schemas.microsoft.com/office/drawing/2014/main" id="{FBA4AF41-CD6C-4539-A92C-5AF07BF486C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1" name="Shape 9">
          <a:extLst>
            <a:ext uri="{FF2B5EF4-FFF2-40B4-BE49-F238E27FC236}">
              <a16:creationId xmlns:a16="http://schemas.microsoft.com/office/drawing/2014/main" id="{F74FF27E-4A11-4977-AACC-9A57DDEE33C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2" name="Shape 9">
          <a:extLst>
            <a:ext uri="{FF2B5EF4-FFF2-40B4-BE49-F238E27FC236}">
              <a16:creationId xmlns:a16="http://schemas.microsoft.com/office/drawing/2014/main" id="{EA59948A-6D71-4C67-AF9D-EE6F939969A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5C81C286-399E-4A88-8908-E200C11A536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AD71DB2D-C0F8-4E59-B432-2196C5D31C0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04BE6BF5-8B28-46C1-9ACB-851D6B30679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6" name="Shape 10">
          <a:extLst>
            <a:ext uri="{FF2B5EF4-FFF2-40B4-BE49-F238E27FC236}">
              <a16:creationId xmlns:a16="http://schemas.microsoft.com/office/drawing/2014/main" id="{9E0F4D45-1B3D-4C9A-98C9-6F82C56CB7D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7" name="Shape 9">
          <a:extLst>
            <a:ext uri="{FF2B5EF4-FFF2-40B4-BE49-F238E27FC236}">
              <a16:creationId xmlns:a16="http://schemas.microsoft.com/office/drawing/2014/main" id="{B361DE6E-4A9E-42A2-964D-298173C8EEC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8" name="Shape 9">
          <a:extLst>
            <a:ext uri="{FF2B5EF4-FFF2-40B4-BE49-F238E27FC236}">
              <a16:creationId xmlns:a16="http://schemas.microsoft.com/office/drawing/2014/main" id="{83480B70-14DC-43E6-B06B-BA88B867ACEE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9" name="Shape 5">
          <a:extLst>
            <a:ext uri="{FF2B5EF4-FFF2-40B4-BE49-F238E27FC236}">
              <a16:creationId xmlns:a16="http://schemas.microsoft.com/office/drawing/2014/main" id="{A23F5F10-315C-4814-8819-72DE0E10119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6D7CD8EC-75A7-4DBA-A971-14BFBC056C9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361FBEDC-FEF1-41E8-B8C2-02382E36024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32" name="Shape 10">
          <a:extLst>
            <a:ext uri="{FF2B5EF4-FFF2-40B4-BE49-F238E27FC236}">
              <a16:creationId xmlns:a16="http://schemas.microsoft.com/office/drawing/2014/main" id="{D1EE0EDB-8D08-42ED-B850-6E96ECBAEE9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3" name="Shape 9">
          <a:extLst>
            <a:ext uri="{FF2B5EF4-FFF2-40B4-BE49-F238E27FC236}">
              <a16:creationId xmlns:a16="http://schemas.microsoft.com/office/drawing/2014/main" id="{545C89DD-E615-4253-863B-E0528A45BAB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4" name="Shape 9">
          <a:extLst>
            <a:ext uri="{FF2B5EF4-FFF2-40B4-BE49-F238E27FC236}">
              <a16:creationId xmlns:a16="http://schemas.microsoft.com/office/drawing/2014/main" id="{B1EA8979-00DC-4CD3-B4ED-C180032FE2E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5" name="Shape 5">
          <a:extLst>
            <a:ext uri="{FF2B5EF4-FFF2-40B4-BE49-F238E27FC236}">
              <a16:creationId xmlns:a16="http://schemas.microsoft.com/office/drawing/2014/main" id="{82D944EE-CDFE-4B65-87C5-1B1D8733D2D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6" name="Shape 5">
          <a:extLst>
            <a:ext uri="{FF2B5EF4-FFF2-40B4-BE49-F238E27FC236}">
              <a16:creationId xmlns:a16="http://schemas.microsoft.com/office/drawing/2014/main" id="{635DF8C2-501B-4875-BB96-9C92A4C0BC0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CEC625B7-3F43-4A2B-818E-A264AEE2517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38" name="Shape 10">
          <a:extLst>
            <a:ext uri="{FF2B5EF4-FFF2-40B4-BE49-F238E27FC236}">
              <a16:creationId xmlns:a16="http://schemas.microsoft.com/office/drawing/2014/main" id="{81159964-5AE1-4135-8AC1-A07CF649B93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9" name="Shape 9">
          <a:extLst>
            <a:ext uri="{FF2B5EF4-FFF2-40B4-BE49-F238E27FC236}">
              <a16:creationId xmlns:a16="http://schemas.microsoft.com/office/drawing/2014/main" id="{D841E4E8-ADB8-4025-865A-649610A82A8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0" name="Shape 9">
          <a:extLst>
            <a:ext uri="{FF2B5EF4-FFF2-40B4-BE49-F238E27FC236}">
              <a16:creationId xmlns:a16="http://schemas.microsoft.com/office/drawing/2014/main" id="{BBFE71C1-1579-4670-A86E-AF189A15BB2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1" name="Shape 5">
          <a:extLst>
            <a:ext uri="{FF2B5EF4-FFF2-40B4-BE49-F238E27FC236}">
              <a16:creationId xmlns:a16="http://schemas.microsoft.com/office/drawing/2014/main" id="{310A68EE-AD6E-4647-A23E-116F86571007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2" name="Shape 5">
          <a:extLst>
            <a:ext uri="{FF2B5EF4-FFF2-40B4-BE49-F238E27FC236}">
              <a16:creationId xmlns:a16="http://schemas.microsoft.com/office/drawing/2014/main" id="{F2AFC7BF-2AB0-4584-8D1B-FCBDAF37AEB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3" name="Shape 5">
          <a:extLst>
            <a:ext uri="{FF2B5EF4-FFF2-40B4-BE49-F238E27FC236}">
              <a16:creationId xmlns:a16="http://schemas.microsoft.com/office/drawing/2014/main" id="{362B3520-CB37-41F6-B046-E7F496B777F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44" name="Shape 10">
          <a:extLst>
            <a:ext uri="{FF2B5EF4-FFF2-40B4-BE49-F238E27FC236}">
              <a16:creationId xmlns:a16="http://schemas.microsoft.com/office/drawing/2014/main" id="{106C439E-38D7-403D-BD66-D321F082CB3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5" name="Shape 9">
          <a:extLst>
            <a:ext uri="{FF2B5EF4-FFF2-40B4-BE49-F238E27FC236}">
              <a16:creationId xmlns:a16="http://schemas.microsoft.com/office/drawing/2014/main" id="{DC06A23A-AF10-49FE-B4A0-94670BFCD9E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6" name="Shape 9">
          <a:extLst>
            <a:ext uri="{FF2B5EF4-FFF2-40B4-BE49-F238E27FC236}">
              <a16:creationId xmlns:a16="http://schemas.microsoft.com/office/drawing/2014/main" id="{F8926D5A-F1B9-4F48-AB44-91D3C29A3C5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23908DAA-9777-43A3-98F3-C36AA8338D1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8" name="Shape 5">
          <a:extLst>
            <a:ext uri="{FF2B5EF4-FFF2-40B4-BE49-F238E27FC236}">
              <a16:creationId xmlns:a16="http://schemas.microsoft.com/office/drawing/2014/main" id="{F5342D93-91AF-4945-8EFD-786DD396F76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9" name="Shape 5">
          <a:extLst>
            <a:ext uri="{FF2B5EF4-FFF2-40B4-BE49-F238E27FC236}">
              <a16:creationId xmlns:a16="http://schemas.microsoft.com/office/drawing/2014/main" id="{2FCA0D75-3BE3-4D9D-BAAF-0C6175E1F1A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50" name="Shape 10">
          <a:extLst>
            <a:ext uri="{FF2B5EF4-FFF2-40B4-BE49-F238E27FC236}">
              <a16:creationId xmlns:a16="http://schemas.microsoft.com/office/drawing/2014/main" id="{43A29096-50A5-44CC-9A6F-DE68090DD0E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1" name="Shape 9">
          <a:extLst>
            <a:ext uri="{FF2B5EF4-FFF2-40B4-BE49-F238E27FC236}">
              <a16:creationId xmlns:a16="http://schemas.microsoft.com/office/drawing/2014/main" id="{C162D3A6-9298-46C7-9F4A-C3E22108E658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2" name="Shape 9">
          <a:extLst>
            <a:ext uri="{FF2B5EF4-FFF2-40B4-BE49-F238E27FC236}">
              <a16:creationId xmlns:a16="http://schemas.microsoft.com/office/drawing/2014/main" id="{6A5E6E63-76A1-4D96-B5B9-3B75CD7AD04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DFB79B3A-BE44-4A72-9FD6-EF40D97EE8D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B12C9F64-065E-441D-A8B9-473771DCCCF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E2D08DCA-8907-4108-B1D9-77256A2E501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56" name="Shape 10">
          <a:extLst>
            <a:ext uri="{FF2B5EF4-FFF2-40B4-BE49-F238E27FC236}">
              <a16:creationId xmlns:a16="http://schemas.microsoft.com/office/drawing/2014/main" id="{AD6FA658-7D8E-4D1F-AD7F-4BFD122EF1C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7" name="Shape 9">
          <a:extLst>
            <a:ext uri="{FF2B5EF4-FFF2-40B4-BE49-F238E27FC236}">
              <a16:creationId xmlns:a16="http://schemas.microsoft.com/office/drawing/2014/main" id="{7CF84FC9-1AC6-452E-98CE-E38447F1BE8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8" name="Shape 9">
          <a:extLst>
            <a:ext uri="{FF2B5EF4-FFF2-40B4-BE49-F238E27FC236}">
              <a16:creationId xmlns:a16="http://schemas.microsoft.com/office/drawing/2014/main" id="{B08C3C57-21D4-459C-A0A3-2F61790B360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9" name="Shape 5">
          <a:extLst>
            <a:ext uri="{FF2B5EF4-FFF2-40B4-BE49-F238E27FC236}">
              <a16:creationId xmlns:a16="http://schemas.microsoft.com/office/drawing/2014/main" id="{2A6E6CC0-B661-4A6A-BF49-2A81CACD2BF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0" name="Shape 5">
          <a:extLst>
            <a:ext uri="{FF2B5EF4-FFF2-40B4-BE49-F238E27FC236}">
              <a16:creationId xmlns:a16="http://schemas.microsoft.com/office/drawing/2014/main" id="{4186BD22-8AFB-49D5-AD21-87AAE1374335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1" name="Shape 5">
          <a:extLst>
            <a:ext uri="{FF2B5EF4-FFF2-40B4-BE49-F238E27FC236}">
              <a16:creationId xmlns:a16="http://schemas.microsoft.com/office/drawing/2014/main" id="{592FA9A4-2956-4D0D-B610-550F6B7092D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2" name="Shape 10">
          <a:extLst>
            <a:ext uri="{FF2B5EF4-FFF2-40B4-BE49-F238E27FC236}">
              <a16:creationId xmlns:a16="http://schemas.microsoft.com/office/drawing/2014/main" id="{3B0CFAD9-3363-4149-9CF8-23056B5AFFA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3" name="Shape 9">
          <a:extLst>
            <a:ext uri="{FF2B5EF4-FFF2-40B4-BE49-F238E27FC236}">
              <a16:creationId xmlns:a16="http://schemas.microsoft.com/office/drawing/2014/main" id="{5EAC3D68-0E17-4019-A4E3-02100238F76C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4" name="Shape 9">
          <a:extLst>
            <a:ext uri="{FF2B5EF4-FFF2-40B4-BE49-F238E27FC236}">
              <a16:creationId xmlns:a16="http://schemas.microsoft.com/office/drawing/2014/main" id="{9980E638-E7CF-4ABC-8406-CAEBFFF989AB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5" name="Shape 5">
          <a:extLst>
            <a:ext uri="{FF2B5EF4-FFF2-40B4-BE49-F238E27FC236}">
              <a16:creationId xmlns:a16="http://schemas.microsoft.com/office/drawing/2014/main" id="{33553670-8E0E-400F-A8EC-CC86CC554B1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6" name="Shape 10">
          <a:extLst>
            <a:ext uri="{FF2B5EF4-FFF2-40B4-BE49-F238E27FC236}">
              <a16:creationId xmlns:a16="http://schemas.microsoft.com/office/drawing/2014/main" id="{326EBF92-3F84-486D-9F3C-5A7A7B9D201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7" name="Shape 9">
          <a:extLst>
            <a:ext uri="{FF2B5EF4-FFF2-40B4-BE49-F238E27FC236}">
              <a16:creationId xmlns:a16="http://schemas.microsoft.com/office/drawing/2014/main" id="{B5C2FFD1-E3E9-4F73-9CAA-0570A2739BC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8" name="Shape 9">
          <a:extLst>
            <a:ext uri="{FF2B5EF4-FFF2-40B4-BE49-F238E27FC236}">
              <a16:creationId xmlns:a16="http://schemas.microsoft.com/office/drawing/2014/main" id="{2AB708F4-27A7-4FD9-B7A2-54F339B4A53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9" name="Shape 10">
          <a:extLst>
            <a:ext uri="{FF2B5EF4-FFF2-40B4-BE49-F238E27FC236}">
              <a16:creationId xmlns:a16="http://schemas.microsoft.com/office/drawing/2014/main" id="{4B470894-51D4-452E-AE14-3638F2FDA361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0" name="Shape 9">
          <a:extLst>
            <a:ext uri="{FF2B5EF4-FFF2-40B4-BE49-F238E27FC236}">
              <a16:creationId xmlns:a16="http://schemas.microsoft.com/office/drawing/2014/main" id="{4247CC0B-D618-47BC-BA2A-005225F811EA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1" name="Shape 9">
          <a:extLst>
            <a:ext uri="{FF2B5EF4-FFF2-40B4-BE49-F238E27FC236}">
              <a16:creationId xmlns:a16="http://schemas.microsoft.com/office/drawing/2014/main" id="{6E36D435-6671-4C49-9B4B-B7C95838911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2" name="Shape 10">
          <a:extLst>
            <a:ext uri="{FF2B5EF4-FFF2-40B4-BE49-F238E27FC236}">
              <a16:creationId xmlns:a16="http://schemas.microsoft.com/office/drawing/2014/main" id="{209F3F94-D406-4729-943D-7D3EDFB056D6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3" name="Shape 9">
          <a:extLst>
            <a:ext uri="{FF2B5EF4-FFF2-40B4-BE49-F238E27FC236}">
              <a16:creationId xmlns:a16="http://schemas.microsoft.com/office/drawing/2014/main" id="{820A5ECF-6356-4256-AC4A-4FC7E38BF073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4" name="Shape 9">
          <a:extLst>
            <a:ext uri="{FF2B5EF4-FFF2-40B4-BE49-F238E27FC236}">
              <a16:creationId xmlns:a16="http://schemas.microsoft.com/office/drawing/2014/main" id="{AA6F00F2-3352-434E-9633-691E0B7660E9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5" name="Shape 10">
          <a:extLst>
            <a:ext uri="{FF2B5EF4-FFF2-40B4-BE49-F238E27FC236}">
              <a16:creationId xmlns:a16="http://schemas.microsoft.com/office/drawing/2014/main" id="{437EFEBE-4D2E-4B65-A4A0-05A966B7C580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6" name="Shape 9">
          <a:extLst>
            <a:ext uri="{FF2B5EF4-FFF2-40B4-BE49-F238E27FC236}">
              <a16:creationId xmlns:a16="http://schemas.microsoft.com/office/drawing/2014/main" id="{FB15E680-B0C0-4143-994B-C7834CF0B57D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7" name="Shape 9">
          <a:extLst>
            <a:ext uri="{FF2B5EF4-FFF2-40B4-BE49-F238E27FC236}">
              <a16:creationId xmlns:a16="http://schemas.microsoft.com/office/drawing/2014/main" id="{8454A453-2D88-4ADE-98B8-A7120AC775CF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8" name="Shape 10">
          <a:extLst>
            <a:ext uri="{FF2B5EF4-FFF2-40B4-BE49-F238E27FC236}">
              <a16:creationId xmlns:a16="http://schemas.microsoft.com/office/drawing/2014/main" id="{C1921CA5-0142-4A3B-8E4A-06D0AF220174}"/>
            </a:ext>
          </a:extLst>
        </xdr:cNvPr>
        <xdr:cNvSpPr txBox="1">
          <a:spLocks noChangeArrowheads="1"/>
        </xdr:cNvSpPr>
      </xdr:nvSpPr>
      <xdr:spPr bwMode="auto">
        <a:xfrm>
          <a:off x="0" y="106994325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170B4FAD-6291-4208-8BDC-E4677E1CEE6F}"/>
            </a:ext>
          </a:extLst>
        </xdr:cNvPr>
        <xdr:cNvSpPr>
          <a:spLocks noChangeArrowheads="1"/>
        </xdr:cNvSpPr>
      </xdr:nvSpPr>
      <xdr:spPr bwMode="auto">
        <a:xfrm>
          <a:off x="19050" y="10699432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5A3D5E8A-97AF-4854-8799-1ACDE7D497C8}"/>
            </a:ext>
          </a:extLst>
        </xdr:cNvPr>
        <xdr:cNvSpPr>
          <a:spLocks noChangeArrowheads="1"/>
        </xdr:cNvSpPr>
      </xdr:nvSpPr>
      <xdr:spPr bwMode="auto">
        <a:xfrm>
          <a:off x="19050" y="10699432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BF3869F0-D497-4493-A44D-EF76F20E5225}"/>
            </a:ext>
          </a:extLst>
        </xdr:cNvPr>
        <xdr:cNvSpPr>
          <a:spLocks noChangeArrowheads="1"/>
        </xdr:cNvSpPr>
      </xdr:nvSpPr>
      <xdr:spPr bwMode="auto">
        <a:xfrm>
          <a:off x="19050" y="10699432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" name="Shape 10">
          <a:extLst>
            <a:ext uri="{FF2B5EF4-FFF2-40B4-BE49-F238E27FC236}">
              <a16:creationId xmlns:a16="http://schemas.microsoft.com/office/drawing/2014/main" id="{B4620465-EE2A-4C70-A10D-94CA555386C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69D34301-25A8-49EC-9535-97DE326F2E2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" name="Shape 9">
          <a:extLst>
            <a:ext uri="{FF2B5EF4-FFF2-40B4-BE49-F238E27FC236}">
              <a16:creationId xmlns:a16="http://schemas.microsoft.com/office/drawing/2014/main" id="{6E0736AD-DA63-4D94-BEEF-9E71079E193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" name="Shape 10">
          <a:extLst>
            <a:ext uri="{FF2B5EF4-FFF2-40B4-BE49-F238E27FC236}">
              <a16:creationId xmlns:a16="http://schemas.microsoft.com/office/drawing/2014/main" id="{8158F0B9-8D7A-4A6C-ACDF-109784D9ECC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" name="Shape 9">
          <a:extLst>
            <a:ext uri="{FF2B5EF4-FFF2-40B4-BE49-F238E27FC236}">
              <a16:creationId xmlns:a16="http://schemas.microsoft.com/office/drawing/2014/main" id="{F8E7199A-8A57-4A25-9D7D-DDF7E00DA2F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" name="Shape 9">
          <a:extLst>
            <a:ext uri="{FF2B5EF4-FFF2-40B4-BE49-F238E27FC236}">
              <a16:creationId xmlns:a16="http://schemas.microsoft.com/office/drawing/2014/main" id="{E39EA498-C1C3-45CD-BA6F-57B672D99FC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" name="Shape 5">
          <a:extLst>
            <a:ext uri="{FF2B5EF4-FFF2-40B4-BE49-F238E27FC236}">
              <a16:creationId xmlns:a16="http://schemas.microsoft.com/office/drawing/2014/main" id="{825AD816-1C51-445B-B415-4DE7C7CFD34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7C4691FD-7876-4490-9341-9FD713261AF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B1FF09A9-6CFE-4BFB-B521-B104D8F699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" name="Shape 9">
          <a:extLst>
            <a:ext uri="{FF2B5EF4-FFF2-40B4-BE49-F238E27FC236}">
              <a16:creationId xmlns:a16="http://schemas.microsoft.com/office/drawing/2014/main" id="{77554C9F-0134-4318-AC6B-67C4D865962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" name="Shape 9">
          <a:extLst>
            <a:ext uri="{FF2B5EF4-FFF2-40B4-BE49-F238E27FC236}">
              <a16:creationId xmlns:a16="http://schemas.microsoft.com/office/drawing/2014/main" id="{372F8651-7309-4144-A5D2-6399DDFB28D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C911990C-60C2-438A-A7F2-352A72DA15A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id="{47E2B6F0-9F1D-4D03-B4E0-5DA24C9CB23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120B7EA3-D85A-4A85-AE28-0AB7F55A951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46BD543B-70E0-4187-AE4F-EF123A469E2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" name="Shape 9">
          <a:extLst>
            <a:ext uri="{FF2B5EF4-FFF2-40B4-BE49-F238E27FC236}">
              <a16:creationId xmlns:a16="http://schemas.microsoft.com/office/drawing/2014/main" id="{C807519D-E8EE-4F27-B9F2-A059998C53C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" name="Shape 9">
          <a:extLst>
            <a:ext uri="{FF2B5EF4-FFF2-40B4-BE49-F238E27FC236}">
              <a16:creationId xmlns:a16="http://schemas.microsoft.com/office/drawing/2014/main" id="{33A50110-65A0-4C2C-8BDD-2ABD801D9CB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5EA3400D-7C35-4FC1-8DB4-CF29DCE0F4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ED2CBFC9-893E-42C3-B849-00406C4A9A8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" name="Shape 5">
          <a:extLst>
            <a:ext uri="{FF2B5EF4-FFF2-40B4-BE49-F238E27FC236}">
              <a16:creationId xmlns:a16="http://schemas.microsoft.com/office/drawing/2014/main" id="{4ED98071-ED10-4408-9353-CC96524281C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" name="Shape 10">
          <a:extLst>
            <a:ext uri="{FF2B5EF4-FFF2-40B4-BE49-F238E27FC236}">
              <a16:creationId xmlns:a16="http://schemas.microsoft.com/office/drawing/2014/main" id="{1DCD24D8-8CB3-4FBF-B635-A73BEFA65A0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" name="Shape 9">
          <a:extLst>
            <a:ext uri="{FF2B5EF4-FFF2-40B4-BE49-F238E27FC236}">
              <a16:creationId xmlns:a16="http://schemas.microsoft.com/office/drawing/2014/main" id="{4B8A7AB0-FB0B-44D9-A98C-96A49B25965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" name="Shape 9">
          <a:extLst>
            <a:ext uri="{FF2B5EF4-FFF2-40B4-BE49-F238E27FC236}">
              <a16:creationId xmlns:a16="http://schemas.microsoft.com/office/drawing/2014/main" id="{50C10935-7EDE-44F9-AFAC-EE29229D46B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B58533F7-A3F3-4E2E-AD98-197C4E36747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" name="Shape 5">
          <a:extLst>
            <a:ext uri="{FF2B5EF4-FFF2-40B4-BE49-F238E27FC236}">
              <a16:creationId xmlns:a16="http://schemas.microsoft.com/office/drawing/2014/main" id="{FE0F4B95-AC19-4416-854E-F50669FC85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" name="Shape 5">
          <a:extLst>
            <a:ext uri="{FF2B5EF4-FFF2-40B4-BE49-F238E27FC236}">
              <a16:creationId xmlns:a16="http://schemas.microsoft.com/office/drawing/2014/main" id="{9EFC33AF-CF51-4BFB-BDB2-B7C2A7D4529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" name="Shape 10">
          <a:extLst>
            <a:ext uri="{FF2B5EF4-FFF2-40B4-BE49-F238E27FC236}">
              <a16:creationId xmlns:a16="http://schemas.microsoft.com/office/drawing/2014/main" id="{3D4EA8FE-81C1-42E5-A52F-9160AF71C9A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" name="Shape 9">
          <a:extLst>
            <a:ext uri="{FF2B5EF4-FFF2-40B4-BE49-F238E27FC236}">
              <a16:creationId xmlns:a16="http://schemas.microsoft.com/office/drawing/2014/main" id="{FB69498C-8E11-4045-AA57-AB88C5FA8D9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" name="Shape 9">
          <a:extLst>
            <a:ext uri="{FF2B5EF4-FFF2-40B4-BE49-F238E27FC236}">
              <a16:creationId xmlns:a16="http://schemas.microsoft.com/office/drawing/2014/main" id="{866F082D-80E4-40A5-AF8A-CD13345360D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A0458443-7F84-4830-B9E8-C095302A4F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BB00CFCB-56DB-4266-BCD0-6FD9A98CB9C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" name="Shape 5">
          <a:extLst>
            <a:ext uri="{FF2B5EF4-FFF2-40B4-BE49-F238E27FC236}">
              <a16:creationId xmlns:a16="http://schemas.microsoft.com/office/drawing/2014/main" id="{2AB1878E-C005-4A98-B3B1-F37BC723061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" name="Shape 10">
          <a:extLst>
            <a:ext uri="{FF2B5EF4-FFF2-40B4-BE49-F238E27FC236}">
              <a16:creationId xmlns:a16="http://schemas.microsoft.com/office/drawing/2014/main" id="{9D62E304-470E-47DA-BBE2-CE13C83847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" name="Shape 9">
          <a:extLst>
            <a:ext uri="{FF2B5EF4-FFF2-40B4-BE49-F238E27FC236}">
              <a16:creationId xmlns:a16="http://schemas.microsoft.com/office/drawing/2014/main" id="{DF977E12-CD5B-4D3B-B542-0EFA56D480F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" name="Shape 9">
          <a:extLst>
            <a:ext uri="{FF2B5EF4-FFF2-40B4-BE49-F238E27FC236}">
              <a16:creationId xmlns:a16="http://schemas.microsoft.com/office/drawing/2014/main" id="{6E417725-547C-498C-A1E3-6B6720A2011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20ED8A43-2FAD-47B9-B4A8-D209630D9B1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34AB99FA-7301-43EA-B6A2-BE2BC48777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C9FE602C-0218-45F3-BAEF-E87334FFE6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" name="Shape 10">
          <a:extLst>
            <a:ext uri="{FF2B5EF4-FFF2-40B4-BE49-F238E27FC236}">
              <a16:creationId xmlns:a16="http://schemas.microsoft.com/office/drawing/2014/main" id="{19762B1A-045E-4390-AA08-81447A8AB2E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" name="Shape 9">
          <a:extLst>
            <a:ext uri="{FF2B5EF4-FFF2-40B4-BE49-F238E27FC236}">
              <a16:creationId xmlns:a16="http://schemas.microsoft.com/office/drawing/2014/main" id="{70A31005-841E-40FD-8645-BBB08A65FB8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" name="Shape 9">
          <a:extLst>
            <a:ext uri="{FF2B5EF4-FFF2-40B4-BE49-F238E27FC236}">
              <a16:creationId xmlns:a16="http://schemas.microsoft.com/office/drawing/2014/main" id="{1995A296-7842-4AF4-B59C-9811563B82D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65718461-690E-4E1F-AE1E-E1E20B10976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CE70DF16-904C-4013-89F3-657ACE74D18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B2D8ADE3-8997-4BA6-8279-FB8BEC086EB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" name="Shape 10">
          <a:extLst>
            <a:ext uri="{FF2B5EF4-FFF2-40B4-BE49-F238E27FC236}">
              <a16:creationId xmlns:a16="http://schemas.microsoft.com/office/drawing/2014/main" id="{704626C3-1E51-4483-B75B-FF1E8DE455C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D114CF20-014B-42DB-AB26-01B8141D270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" name="Shape 9">
          <a:extLst>
            <a:ext uri="{FF2B5EF4-FFF2-40B4-BE49-F238E27FC236}">
              <a16:creationId xmlns:a16="http://schemas.microsoft.com/office/drawing/2014/main" id="{75190CF5-D204-4783-9435-DD57F7A2EF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" name="Shape 5">
          <a:extLst>
            <a:ext uri="{FF2B5EF4-FFF2-40B4-BE49-F238E27FC236}">
              <a16:creationId xmlns:a16="http://schemas.microsoft.com/office/drawing/2014/main" id="{0BC223EC-960D-4B50-BABB-3FB835E9A8F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" name="Shape 5">
          <a:extLst>
            <a:ext uri="{FF2B5EF4-FFF2-40B4-BE49-F238E27FC236}">
              <a16:creationId xmlns:a16="http://schemas.microsoft.com/office/drawing/2014/main" id="{6F65429C-DC2C-4C5D-9AA0-348AE1C2ACB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ADE6B281-7465-4C05-9D55-EBA0819B52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" name="Shape 10">
          <a:extLst>
            <a:ext uri="{FF2B5EF4-FFF2-40B4-BE49-F238E27FC236}">
              <a16:creationId xmlns:a16="http://schemas.microsoft.com/office/drawing/2014/main" id="{578E2C58-9DAB-47B1-AD22-1DD3A4ED745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" name="Shape 9">
          <a:extLst>
            <a:ext uri="{FF2B5EF4-FFF2-40B4-BE49-F238E27FC236}">
              <a16:creationId xmlns:a16="http://schemas.microsoft.com/office/drawing/2014/main" id="{BBDE9623-ABC6-4CD3-8B42-1B1A0708B01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" name="Shape 9">
          <a:extLst>
            <a:ext uri="{FF2B5EF4-FFF2-40B4-BE49-F238E27FC236}">
              <a16:creationId xmlns:a16="http://schemas.microsoft.com/office/drawing/2014/main" id="{D982B07D-FE62-4EF6-BE18-CCCD40D293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" name="Shape 5">
          <a:extLst>
            <a:ext uri="{FF2B5EF4-FFF2-40B4-BE49-F238E27FC236}">
              <a16:creationId xmlns:a16="http://schemas.microsoft.com/office/drawing/2014/main" id="{2A49BA7F-F0A1-4C71-A727-42137A72E11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" name="Shape 5">
          <a:extLst>
            <a:ext uri="{FF2B5EF4-FFF2-40B4-BE49-F238E27FC236}">
              <a16:creationId xmlns:a16="http://schemas.microsoft.com/office/drawing/2014/main" id="{CD19E34A-9D36-4200-A28F-298C7C64349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7" name="Shape 5">
          <a:extLst>
            <a:ext uri="{FF2B5EF4-FFF2-40B4-BE49-F238E27FC236}">
              <a16:creationId xmlns:a16="http://schemas.microsoft.com/office/drawing/2014/main" id="{9B701550-2C8A-4ABE-BD0D-0D2D0C8F6EE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8" name="Shape 10">
          <a:extLst>
            <a:ext uri="{FF2B5EF4-FFF2-40B4-BE49-F238E27FC236}">
              <a16:creationId xmlns:a16="http://schemas.microsoft.com/office/drawing/2014/main" id="{416B36C1-59B6-4293-B0EA-4427C6D76B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9" name="Shape 9">
          <a:extLst>
            <a:ext uri="{FF2B5EF4-FFF2-40B4-BE49-F238E27FC236}">
              <a16:creationId xmlns:a16="http://schemas.microsoft.com/office/drawing/2014/main" id="{085EEED5-861F-4DD7-AC2A-BE37AC90BE0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0" name="Shape 9">
          <a:extLst>
            <a:ext uri="{FF2B5EF4-FFF2-40B4-BE49-F238E27FC236}">
              <a16:creationId xmlns:a16="http://schemas.microsoft.com/office/drawing/2014/main" id="{686E0BD0-57A5-4A59-BE37-203AB6A4F05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AD2B81D2-D9D4-40AC-BD73-93111C667B4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47D57D9D-B53E-4F3D-9528-B630808E10F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C46C2874-27DF-4C83-9B43-42990450359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4" name="Shape 10">
          <a:extLst>
            <a:ext uri="{FF2B5EF4-FFF2-40B4-BE49-F238E27FC236}">
              <a16:creationId xmlns:a16="http://schemas.microsoft.com/office/drawing/2014/main" id="{00ACC894-9884-4BEA-8495-4F2F76BB590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5" name="Shape 9">
          <a:extLst>
            <a:ext uri="{FF2B5EF4-FFF2-40B4-BE49-F238E27FC236}">
              <a16:creationId xmlns:a16="http://schemas.microsoft.com/office/drawing/2014/main" id="{12280ADB-F653-4217-9E83-8A25F0562DE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66" name="Shape 9">
          <a:extLst>
            <a:ext uri="{FF2B5EF4-FFF2-40B4-BE49-F238E27FC236}">
              <a16:creationId xmlns:a16="http://schemas.microsoft.com/office/drawing/2014/main" id="{46B73DE5-8196-4589-B046-07E51EDD0A7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CA433265-07FE-4F22-A9B7-7B38119FF6D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8" name="Shape 5">
          <a:extLst>
            <a:ext uri="{FF2B5EF4-FFF2-40B4-BE49-F238E27FC236}">
              <a16:creationId xmlns:a16="http://schemas.microsoft.com/office/drawing/2014/main" id="{0810560D-99FD-4267-8977-90E99C7A96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69" name="Shape 5">
          <a:extLst>
            <a:ext uri="{FF2B5EF4-FFF2-40B4-BE49-F238E27FC236}">
              <a16:creationId xmlns:a16="http://schemas.microsoft.com/office/drawing/2014/main" id="{B077C364-6581-49D7-9366-E7179A8AB20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0" name="Shape 10">
          <a:extLst>
            <a:ext uri="{FF2B5EF4-FFF2-40B4-BE49-F238E27FC236}">
              <a16:creationId xmlns:a16="http://schemas.microsoft.com/office/drawing/2014/main" id="{913AAAD1-CAFF-42AC-8D1E-9F20735A8B6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1" name="Shape 9">
          <a:extLst>
            <a:ext uri="{FF2B5EF4-FFF2-40B4-BE49-F238E27FC236}">
              <a16:creationId xmlns:a16="http://schemas.microsoft.com/office/drawing/2014/main" id="{9711C4F4-F207-4FE9-8CAF-294B85E87AA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2" name="Shape 9">
          <a:extLst>
            <a:ext uri="{FF2B5EF4-FFF2-40B4-BE49-F238E27FC236}">
              <a16:creationId xmlns:a16="http://schemas.microsoft.com/office/drawing/2014/main" id="{989CEF6B-ACAA-48EC-A503-54E6AFFB759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79B35ACE-71A1-465C-91C9-EBFBB87C90C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4" name="Shape 5">
          <a:extLst>
            <a:ext uri="{FF2B5EF4-FFF2-40B4-BE49-F238E27FC236}">
              <a16:creationId xmlns:a16="http://schemas.microsoft.com/office/drawing/2014/main" id="{1F5EF0E1-82A8-4802-98B5-3EC3CA55A06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5" name="Shape 5">
          <a:extLst>
            <a:ext uri="{FF2B5EF4-FFF2-40B4-BE49-F238E27FC236}">
              <a16:creationId xmlns:a16="http://schemas.microsoft.com/office/drawing/2014/main" id="{B958604B-1E7C-4A16-8F02-D9794CC98ED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6" name="Shape 10">
          <a:extLst>
            <a:ext uri="{FF2B5EF4-FFF2-40B4-BE49-F238E27FC236}">
              <a16:creationId xmlns:a16="http://schemas.microsoft.com/office/drawing/2014/main" id="{D397DB9D-3683-4B07-8238-EC608344295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7" name="Shape 9">
          <a:extLst>
            <a:ext uri="{FF2B5EF4-FFF2-40B4-BE49-F238E27FC236}">
              <a16:creationId xmlns:a16="http://schemas.microsoft.com/office/drawing/2014/main" id="{EC80B766-8505-4F37-B19D-851071FE59D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78" name="Shape 9">
          <a:extLst>
            <a:ext uri="{FF2B5EF4-FFF2-40B4-BE49-F238E27FC236}">
              <a16:creationId xmlns:a16="http://schemas.microsoft.com/office/drawing/2014/main" id="{10C498ED-2D4B-428B-80C9-8133AD896BE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8BF0C510-A800-4BDA-86DB-FC528E83FAF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1192A63B-A333-4A1C-9EB2-ACC7CD65B5B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1" name="Shape 5">
          <a:extLst>
            <a:ext uri="{FF2B5EF4-FFF2-40B4-BE49-F238E27FC236}">
              <a16:creationId xmlns:a16="http://schemas.microsoft.com/office/drawing/2014/main" id="{F885C748-9B68-4B7D-BC5E-AE874F09DDE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2" name="Shape 10">
          <a:extLst>
            <a:ext uri="{FF2B5EF4-FFF2-40B4-BE49-F238E27FC236}">
              <a16:creationId xmlns:a16="http://schemas.microsoft.com/office/drawing/2014/main" id="{D41C1472-2934-43C0-B3C6-9541FB6C68F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3" name="Shape 9">
          <a:extLst>
            <a:ext uri="{FF2B5EF4-FFF2-40B4-BE49-F238E27FC236}">
              <a16:creationId xmlns:a16="http://schemas.microsoft.com/office/drawing/2014/main" id="{31E42B5E-92E0-4685-AC35-F44211433CC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4" name="Shape 9">
          <a:extLst>
            <a:ext uri="{FF2B5EF4-FFF2-40B4-BE49-F238E27FC236}">
              <a16:creationId xmlns:a16="http://schemas.microsoft.com/office/drawing/2014/main" id="{EDB05B56-02D4-4580-87C9-147CAA5534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9C48B663-7642-4CFD-9951-D4787CF028F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B682C825-0770-4ADE-B358-D31C83705E1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B5D54A90-3A94-4406-BC11-3525F41A05F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8" name="Shape 10">
          <a:extLst>
            <a:ext uri="{FF2B5EF4-FFF2-40B4-BE49-F238E27FC236}">
              <a16:creationId xmlns:a16="http://schemas.microsoft.com/office/drawing/2014/main" id="{4E444FDD-FA95-43A9-8973-AB8862DE05B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89" name="Shape 9">
          <a:extLst>
            <a:ext uri="{FF2B5EF4-FFF2-40B4-BE49-F238E27FC236}">
              <a16:creationId xmlns:a16="http://schemas.microsoft.com/office/drawing/2014/main" id="{CAEB4CCD-7446-493D-B5C0-F831FE29BD2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0" name="Shape 9">
          <a:extLst>
            <a:ext uri="{FF2B5EF4-FFF2-40B4-BE49-F238E27FC236}">
              <a16:creationId xmlns:a16="http://schemas.microsoft.com/office/drawing/2014/main" id="{7219A080-6D2A-4878-AEA1-86D57D6E845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F9B62E16-86F2-427B-A0E6-A20CD8DF520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455E1E1A-D0F9-4557-B0A7-F8BA0BEDA6C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6C340842-5BF2-4946-8C6C-5BD3397A0D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4" name="Shape 10">
          <a:extLst>
            <a:ext uri="{FF2B5EF4-FFF2-40B4-BE49-F238E27FC236}">
              <a16:creationId xmlns:a16="http://schemas.microsoft.com/office/drawing/2014/main" id="{C7EBFD44-A69B-49A1-AF46-3E1CED31F9F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5" name="Shape 9">
          <a:extLst>
            <a:ext uri="{FF2B5EF4-FFF2-40B4-BE49-F238E27FC236}">
              <a16:creationId xmlns:a16="http://schemas.microsoft.com/office/drawing/2014/main" id="{B1C4CC6C-1298-432E-915C-8A95144C3F5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96" name="Shape 9">
          <a:extLst>
            <a:ext uri="{FF2B5EF4-FFF2-40B4-BE49-F238E27FC236}">
              <a16:creationId xmlns:a16="http://schemas.microsoft.com/office/drawing/2014/main" id="{AEBCFB58-7E7B-49B9-8120-2B4D5FA19A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7" name="Shape 5">
          <a:extLst>
            <a:ext uri="{FF2B5EF4-FFF2-40B4-BE49-F238E27FC236}">
              <a16:creationId xmlns:a16="http://schemas.microsoft.com/office/drawing/2014/main" id="{FCEF5E26-F008-418D-A171-9EF432295C5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1260E455-9ACB-4356-95B5-40DD0E1581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A5EE8E84-4F5E-456E-8FD2-E4F4F6FECD4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0" name="Shape 10">
          <a:extLst>
            <a:ext uri="{FF2B5EF4-FFF2-40B4-BE49-F238E27FC236}">
              <a16:creationId xmlns:a16="http://schemas.microsoft.com/office/drawing/2014/main" id="{C35FFB5F-7901-4F40-926E-2850ECCBD3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1" name="Shape 9">
          <a:extLst>
            <a:ext uri="{FF2B5EF4-FFF2-40B4-BE49-F238E27FC236}">
              <a16:creationId xmlns:a16="http://schemas.microsoft.com/office/drawing/2014/main" id="{329974AA-EAA2-4C46-87F8-7CA062A0A1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2" name="Shape 9">
          <a:extLst>
            <a:ext uri="{FF2B5EF4-FFF2-40B4-BE49-F238E27FC236}">
              <a16:creationId xmlns:a16="http://schemas.microsoft.com/office/drawing/2014/main" id="{3D464DD9-473D-4F74-A73C-E0DAAF05748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4C9B999A-121C-49D5-993E-0EF50F1D8B6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4" name="Shape 5">
          <a:extLst>
            <a:ext uri="{FF2B5EF4-FFF2-40B4-BE49-F238E27FC236}">
              <a16:creationId xmlns:a16="http://schemas.microsoft.com/office/drawing/2014/main" id="{4622A9B5-2808-465D-A676-D69ADE32EB9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5" name="Shape 5">
          <a:extLst>
            <a:ext uri="{FF2B5EF4-FFF2-40B4-BE49-F238E27FC236}">
              <a16:creationId xmlns:a16="http://schemas.microsoft.com/office/drawing/2014/main" id="{452650B1-0858-42D5-A81B-BDB8416AE8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6" name="Shape 10">
          <a:extLst>
            <a:ext uri="{FF2B5EF4-FFF2-40B4-BE49-F238E27FC236}">
              <a16:creationId xmlns:a16="http://schemas.microsoft.com/office/drawing/2014/main" id="{DDF41E02-FEC6-4244-922F-D0D720335EB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7" name="Shape 9">
          <a:extLst>
            <a:ext uri="{FF2B5EF4-FFF2-40B4-BE49-F238E27FC236}">
              <a16:creationId xmlns:a16="http://schemas.microsoft.com/office/drawing/2014/main" id="{639BE0B8-7B3A-413F-BAD3-3FD2C170783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08" name="Shape 9">
          <a:extLst>
            <a:ext uri="{FF2B5EF4-FFF2-40B4-BE49-F238E27FC236}">
              <a16:creationId xmlns:a16="http://schemas.microsoft.com/office/drawing/2014/main" id="{CD5ADA26-E7F7-4058-BDA1-919B768212B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95A821FF-5834-4A3C-AA46-BF3A4F94AC0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6AA901AF-A3CD-4C92-9F0F-948CEB78199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1" name="Shape 5">
          <a:extLst>
            <a:ext uri="{FF2B5EF4-FFF2-40B4-BE49-F238E27FC236}">
              <a16:creationId xmlns:a16="http://schemas.microsoft.com/office/drawing/2014/main" id="{E15E1236-B437-4F89-B22B-39D19F3BBBB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2" name="Shape 10">
          <a:extLst>
            <a:ext uri="{FF2B5EF4-FFF2-40B4-BE49-F238E27FC236}">
              <a16:creationId xmlns:a16="http://schemas.microsoft.com/office/drawing/2014/main" id="{5B4BBC2E-6EE1-4BB6-B8C8-E987B5D3C20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3" name="Shape 9">
          <a:extLst>
            <a:ext uri="{FF2B5EF4-FFF2-40B4-BE49-F238E27FC236}">
              <a16:creationId xmlns:a16="http://schemas.microsoft.com/office/drawing/2014/main" id="{473CFAF1-31D6-43D6-89C1-A691E74FCC8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4" name="Shape 9">
          <a:extLst>
            <a:ext uri="{FF2B5EF4-FFF2-40B4-BE49-F238E27FC236}">
              <a16:creationId xmlns:a16="http://schemas.microsoft.com/office/drawing/2014/main" id="{5EF8ED9D-9B75-43C3-86CA-A84ED71B3A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ADF623CB-2F1D-413D-9473-9420BF018F0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C74302A5-5BF6-40AA-9C9A-D79D73E7ACE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3B8F0A4B-AFA0-46FB-BE92-24E5B311CDA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8" name="Shape 10">
          <a:extLst>
            <a:ext uri="{FF2B5EF4-FFF2-40B4-BE49-F238E27FC236}">
              <a16:creationId xmlns:a16="http://schemas.microsoft.com/office/drawing/2014/main" id="{534ACAC2-9F41-4D2E-9710-60F0B447C71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19" name="Shape 9">
          <a:extLst>
            <a:ext uri="{FF2B5EF4-FFF2-40B4-BE49-F238E27FC236}">
              <a16:creationId xmlns:a16="http://schemas.microsoft.com/office/drawing/2014/main" id="{E59724D1-127E-4DCF-9C8D-E85AB15E540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0" name="Shape 9">
          <a:extLst>
            <a:ext uri="{FF2B5EF4-FFF2-40B4-BE49-F238E27FC236}">
              <a16:creationId xmlns:a16="http://schemas.microsoft.com/office/drawing/2014/main" id="{87F95847-9A70-46A4-BE82-2418D209E59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3311E154-A6A4-4396-96C6-12D70755FAC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80B014E9-13C3-4609-A228-634B6129B2B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885D48C3-2DBF-468E-B3A3-5BDD4472FC5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4" name="Shape 10">
          <a:extLst>
            <a:ext uri="{FF2B5EF4-FFF2-40B4-BE49-F238E27FC236}">
              <a16:creationId xmlns:a16="http://schemas.microsoft.com/office/drawing/2014/main" id="{4A3C96D6-8009-4EA0-8914-38DA7D495F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5" name="Shape 9">
          <a:extLst>
            <a:ext uri="{FF2B5EF4-FFF2-40B4-BE49-F238E27FC236}">
              <a16:creationId xmlns:a16="http://schemas.microsoft.com/office/drawing/2014/main" id="{4B3FFC3E-11B9-4F76-BE3F-52929E90E45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26" name="Shape 9">
          <a:extLst>
            <a:ext uri="{FF2B5EF4-FFF2-40B4-BE49-F238E27FC236}">
              <a16:creationId xmlns:a16="http://schemas.microsoft.com/office/drawing/2014/main" id="{8ED75309-1D45-48A0-99D5-8FA92CD4E96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7" name="Shape 5">
          <a:extLst>
            <a:ext uri="{FF2B5EF4-FFF2-40B4-BE49-F238E27FC236}">
              <a16:creationId xmlns:a16="http://schemas.microsoft.com/office/drawing/2014/main" id="{685C959A-2101-46A1-B333-309EF2E844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791F94DF-76FB-4779-9FE1-477C859588D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7EF6405F-7FD7-4BEC-981E-2B366585BCC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0" name="Shape 10">
          <a:extLst>
            <a:ext uri="{FF2B5EF4-FFF2-40B4-BE49-F238E27FC236}">
              <a16:creationId xmlns:a16="http://schemas.microsoft.com/office/drawing/2014/main" id="{777154A4-EE48-4F15-95DC-676BC89749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1" name="Shape 9">
          <a:extLst>
            <a:ext uri="{FF2B5EF4-FFF2-40B4-BE49-F238E27FC236}">
              <a16:creationId xmlns:a16="http://schemas.microsoft.com/office/drawing/2014/main" id="{B1B1EEAB-5025-43E9-B7C4-53B15BBEB86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2" name="Shape 9">
          <a:extLst>
            <a:ext uri="{FF2B5EF4-FFF2-40B4-BE49-F238E27FC236}">
              <a16:creationId xmlns:a16="http://schemas.microsoft.com/office/drawing/2014/main" id="{4F164725-9DF0-4FDD-8171-58FC7D691D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3" name="Shape 5">
          <a:extLst>
            <a:ext uri="{FF2B5EF4-FFF2-40B4-BE49-F238E27FC236}">
              <a16:creationId xmlns:a16="http://schemas.microsoft.com/office/drawing/2014/main" id="{317E6776-0F58-4DE5-9235-8A5AA421242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4" name="Shape 5">
          <a:extLst>
            <a:ext uri="{FF2B5EF4-FFF2-40B4-BE49-F238E27FC236}">
              <a16:creationId xmlns:a16="http://schemas.microsoft.com/office/drawing/2014/main" id="{0106B287-34AC-4498-8DE3-FC1CFE2CAD1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5" name="Shape 5">
          <a:extLst>
            <a:ext uri="{FF2B5EF4-FFF2-40B4-BE49-F238E27FC236}">
              <a16:creationId xmlns:a16="http://schemas.microsoft.com/office/drawing/2014/main" id="{B910D8AD-B008-4616-B546-519D35EFE1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6" name="Shape 10">
          <a:extLst>
            <a:ext uri="{FF2B5EF4-FFF2-40B4-BE49-F238E27FC236}">
              <a16:creationId xmlns:a16="http://schemas.microsoft.com/office/drawing/2014/main" id="{95EBADCC-3930-4DB5-92BD-427E510F862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7" name="Shape 9">
          <a:extLst>
            <a:ext uri="{FF2B5EF4-FFF2-40B4-BE49-F238E27FC236}">
              <a16:creationId xmlns:a16="http://schemas.microsoft.com/office/drawing/2014/main" id="{09E2352A-75F9-48D4-9740-2795510540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38" name="Shape 9">
          <a:extLst>
            <a:ext uri="{FF2B5EF4-FFF2-40B4-BE49-F238E27FC236}">
              <a16:creationId xmlns:a16="http://schemas.microsoft.com/office/drawing/2014/main" id="{2CE3483E-0742-4F90-8055-E27239D7680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39" name="Shape 5">
          <a:extLst>
            <a:ext uri="{FF2B5EF4-FFF2-40B4-BE49-F238E27FC236}">
              <a16:creationId xmlns:a16="http://schemas.microsoft.com/office/drawing/2014/main" id="{6F936A5E-0491-4EF5-A086-68D26A0EF0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0" name="Shape 5">
          <a:extLst>
            <a:ext uri="{FF2B5EF4-FFF2-40B4-BE49-F238E27FC236}">
              <a16:creationId xmlns:a16="http://schemas.microsoft.com/office/drawing/2014/main" id="{1BD7CEB2-BD3B-437F-9C67-1A054AADA0D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105E6711-3780-4CE6-8A97-4A2020D54A6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2" name="Shape 10">
          <a:extLst>
            <a:ext uri="{FF2B5EF4-FFF2-40B4-BE49-F238E27FC236}">
              <a16:creationId xmlns:a16="http://schemas.microsoft.com/office/drawing/2014/main" id="{1669BD79-7ABE-4F49-8B52-74E3F3C0930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3" name="Shape 9">
          <a:extLst>
            <a:ext uri="{FF2B5EF4-FFF2-40B4-BE49-F238E27FC236}">
              <a16:creationId xmlns:a16="http://schemas.microsoft.com/office/drawing/2014/main" id="{B5816647-6A83-44C4-B035-A138CD9C05C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4" name="Shape 9">
          <a:extLst>
            <a:ext uri="{FF2B5EF4-FFF2-40B4-BE49-F238E27FC236}">
              <a16:creationId xmlns:a16="http://schemas.microsoft.com/office/drawing/2014/main" id="{9C76DDC2-4728-47D7-BA06-20D71FBDDB6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D0513AC0-1C3B-422B-8AE8-BB7086210D1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6" name="Shape 5">
          <a:extLst>
            <a:ext uri="{FF2B5EF4-FFF2-40B4-BE49-F238E27FC236}">
              <a16:creationId xmlns:a16="http://schemas.microsoft.com/office/drawing/2014/main" id="{250EE6EB-F7CB-43E1-8449-5FEB7DF0108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F976BE81-268C-4F2F-AD33-43DEB3955CA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8" name="Shape 10">
          <a:extLst>
            <a:ext uri="{FF2B5EF4-FFF2-40B4-BE49-F238E27FC236}">
              <a16:creationId xmlns:a16="http://schemas.microsoft.com/office/drawing/2014/main" id="{B7C093CC-5FAF-4218-801C-AF894301AC5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49" name="Shape 9">
          <a:extLst>
            <a:ext uri="{FF2B5EF4-FFF2-40B4-BE49-F238E27FC236}">
              <a16:creationId xmlns:a16="http://schemas.microsoft.com/office/drawing/2014/main" id="{26A159CA-8079-499B-A9E3-2A8C050E655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0" name="Shape 9">
          <a:extLst>
            <a:ext uri="{FF2B5EF4-FFF2-40B4-BE49-F238E27FC236}">
              <a16:creationId xmlns:a16="http://schemas.microsoft.com/office/drawing/2014/main" id="{C3E6DB1E-B3D9-4260-8983-95F94A80F48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554ECCC5-808D-4A9C-880E-16A40B8C38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4F5A3C5D-AE38-4C34-93BC-8BE94D3EB65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51B4BE23-628A-4998-958F-D693CFABFE7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4" name="Shape 10">
          <a:extLst>
            <a:ext uri="{FF2B5EF4-FFF2-40B4-BE49-F238E27FC236}">
              <a16:creationId xmlns:a16="http://schemas.microsoft.com/office/drawing/2014/main" id="{DE279BBE-A9E7-4359-972D-7A7DF92BC0B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5" name="Shape 9">
          <a:extLst>
            <a:ext uri="{FF2B5EF4-FFF2-40B4-BE49-F238E27FC236}">
              <a16:creationId xmlns:a16="http://schemas.microsoft.com/office/drawing/2014/main" id="{A2A38053-D7DF-4E76-91A2-3BEB4E627A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56" name="Shape 9">
          <a:extLst>
            <a:ext uri="{FF2B5EF4-FFF2-40B4-BE49-F238E27FC236}">
              <a16:creationId xmlns:a16="http://schemas.microsoft.com/office/drawing/2014/main" id="{34BEF95A-6AF3-4262-8A1C-E96FBE65A53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5E6BEA07-8439-436D-97D1-2EE9F940A8E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50300CB0-4234-4B6B-9619-CF10A73C494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436AC310-A56C-47CE-BAC8-59D6C5D086F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0" name="Shape 10">
          <a:extLst>
            <a:ext uri="{FF2B5EF4-FFF2-40B4-BE49-F238E27FC236}">
              <a16:creationId xmlns:a16="http://schemas.microsoft.com/office/drawing/2014/main" id="{26F613B9-3148-4335-94BC-0675D7EF8E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1" name="Shape 9">
          <a:extLst>
            <a:ext uri="{FF2B5EF4-FFF2-40B4-BE49-F238E27FC236}">
              <a16:creationId xmlns:a16="http://schemas.microsoft.com/office/drawing/2014/main" id="{933A2550-6EED-4A8D-9480-B676DF838B3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2" name="Shape 9">
          <a:extLst>
            <a:ext uri="{FF2B5EF4-FFF2-40B4-BE49-F238E27FC236}">
              <a16:creationId xmlns:a16="http://schemas.microsoft.com/office/drawing/2014/main" id="{9EC643B2-0E27-4830-84E1-4D9A63A603B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6997867A-194E-4924-8A24-94923480EF6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04CC6C4F-1949-4C3A-A43D-4E86957A56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CAC4A9B8-5FE1-4B7A-8422-0AF5F8DD968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6" name="Shape 10">
          <a:extLst>
            <a:ext uri="{FF2B5EF4-FFF2-40B4-BE49-F238E27FC236}">
              <a16:creationId xmlns:a16="http://schemas.microsoft.com/office/drawing/2014/main" id="{4B94718D-C0C1-42B6-8283-A99E7E82F75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7" name="Shape 9">
          <a:extLst>
            <a:ext uri="{FF2B5EF4-FFF2-40B4-BE49-F238E27FC236}">
              <a16:creationId xmlns:a16="http://schemas.microsoft.com/office/drawing/2014/main" id="{8536793C-C133-4B46-A257-07ED86CA9C0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68" name="Shape 9">
          <a:extLst>
            <a:ext uri="{FF2B5EF4-FFF2-40B4-BE49-F238E27FC236}">
              <a16:creationId xmlns:a16="http://schemas.microsoft.com/office/drawing/2014/main" id="{BE6BEFD7-6A22-4344-AE38-39E011262DB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69" name="Shape 5">
          <a:extLst>
            <a:ext uri="{FF2B5EF4-FFF2-40B4-BE49-F238E27FC236}">
              <a16:creationId xmlns:a16="http://schemas.microsoft.com/office/drawing/2014/main" id="{66CE0F8C-1A7C-4BDC-998F-721D7AE6226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7BF1C4F5-8822-431C-8F3E-3531472C9E8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1F4DBF26-9B27-4599-B318-6440492F015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2" name="Shape 10">
          <a:extLst>
            <a:ext uri="{FF2B5EF4-FFF2-40B4-BE49-F238E27FC236}">
              <a16:creationId xmlns:a16="http://schemas.microsoft.com/office/drawing/2014/main" id="{08E8BF1D-29D7-4915-ABF3-22E83BCAA26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3" name="Shape 9">
          <a:extLst>
            <a:ext uri="{FF2B5EF4-FFF2-40B4-BE49-F238E27FC236}">
              <a16:creationId xmlns:a16="http://schemas.microsoft.com/office/drawing/2014/main" id="{95A1A9CE-F77C-4B9F-91B4-D67DB884B7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4" name="Shape 9">
          <a:extLst>
            <a:ext uri="{FF2B5EF4-FFF2-40B4-BE49-F238E27FC236}">
              <a16:creationId xmlns:a16="http://schemas.microsoft.com/office/drawing/2014/main" id="{5D893F37-2EAE-4057-8FA9-D9B4B51BC79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5" name="Shape 5">
          <a:extLst>
            <a:ext uri="{FF2B5EF4-FFF2-40B4-BE49-F238E27FC236}">
              <a16:creationId xmlns:a16="http://schemas.microsoft.com/office/drawing/2014/main" id="{DEDD587B-A4B2-44C6-A353-ACF12EF5071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090DDC11-025F-476F-80AD-5DEA871FC7E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ED4665FE-5857-493A-AE98-E1B953F3761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8" name="Shape 10">
          <a:extLst>
            <a:ext uri="{FF2B5EF4-FFF2-40B4-BE49-F238E27FC236}">
              <a16:creationId xmlns:a16="http://schemas.microsoft.com/office/drawing/2014/main" id="{E8EF5D6F-B348-493C-9B7E-B9CB9146B29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79" name="Shape 9">
          <a:extLst>
            <a:ext uri="{FF2B5EF4-FFF2-40B4-BE49-F238E27FC236}">
              <a16:creationId xmlns:a16="http://schemas.microsoft.com/office/drawing/2014/main" id="{6EE92759-F6C5-48A9-B7EB-CCC2B6E81C5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0" name="Shape 9">
          <a:extLst>
            <a:ext uri="{FF2B5EF4-FFF2-40B4-BE49-F238E27FC236}">
              <a16:creationId xmlns:a16="http://schemas.microsoft.com/office/drawing/2014/main" id="{F564ED2E-1CC9-4EA0-B12B-F24D7298E9C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72F10747-1A91-42AA-A02C-9473689F829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15023BE0-372E-4EB2-B620-80C96D1D2A6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805A288B-DB38-4B6D-AA8D-02A23BD664F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4" name="Shape 10">
          <a:extLst>
            <a:ext uri="{FF2B5EF4-FFF2-40B4-BE49-F238E27FC236}">
              <a16:creationId xmlns:a16="http://schemas.microsoft.com/office/drawing/2014/main" id="{5811813F-EB9E-4BF2-AB44-781820C0297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5" name="Shape 9">
          <a:extLst>
            <a:ext uri="{FF2B5EF4-FFF2-40B4-BE49-F238E27FC236}">
              <a16:creationId xmlns:a16="http://schemas.microsoft.com/office/drawing/2014/main" id="{E9D3054E-B0CB-4803-BA4C-659B335132F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86" name="Shape 9">
          <a:extLst>
            <a:ext uri="{FF2B5EF4-FFF2-40B4-BE49-F238E27FC236}">
              <a16:creationId xmlns:a16="http://schemas.microsoft.com/office/drawing/2014/main" id="{14675B01-75D4-4100-84B6-C0A2B93FC5F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7" name="Shape 5">
          <a:extLst>
            <a:ext uri="{FF2B5EF4-FFF2-40B4-BE49-F238E27FC236}">
              <a16:creationId xmlns:a16="http://schemas.microsoft.com/office/drawing/2014/main" id="{5231E3B7-F339-4658-AA8A-3B3CDDC6F9C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8" name="Shape 5">
          <a:extLst>
            <a:ext uri="{FF2B5EF4-FFF2-40B4-BE49-F238E27FC236}">
              <a16:creationId xmlns:a16="http://schemas.microsoft.com/office/drawing/2014/main" id="{BB465623-BF97-4604-B767-9B924B07A3A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E2050D3D-88B9-483C-8BBB-9C3333EC31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0" name="Shape 10">
          <a:extLst>
            <a:ext uri="{FF2B5EF4-FFF2-40B4-BE49-F238E27FC236}">
              <a16:creationId xmlns:a16="http://schemas.microsoft.com/office/drawing/2014/main" id="{934A7CC5-89EC-4BAA-ADE4-D701BB0BA79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1" name="Shape 9">
          <a:extLst>
            <a:ext uri="{FF2B5EF4-FFF2-40B4-BE49-F238E27FC236}">
              <a16:creationId xmlns:a16="http://schemas.microsoft.com/office/drawing/2014/main" id="{E4298C32-EF2C-45CE-8886-180F2B75F2A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2" name="Shape 9">
          <a:extLst>
            <a:ext uri="{FF2B5EF4-FFF2-40B4-BE49-F238E27FC236}">
              <a16:creationId xmlns:a16="http://schemas.microsoft.com/office/drawing/2014/main" id="{3DBE219A-4F21-433E-BACA-FE0DF8FB36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510CC90A-9551-4CFA-8936-3A25DCE0515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3FECC9E0-ECD1-4FB4-A3DA-5E8E4375961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5" name="Shape 5">
          <a:extLst>
            <a:ext uri="{FF2B5EF4-FFF2-40B4-BE49-F238E27FC236}">
              <a16:creationId xmlns:a16="http://schemas.microsoft.com/office/drawing/2014/main" id="{CC60F17A-472C-42B4-A00D-D638DEB0ADA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6" name="Shape 10">
          <a:extLst>
            <a:ext uri="{FF2B5EF4-FFF2-40B4-BE49-F238E27FC236}">
              <a16:creationId xmlns:a16="http://schemas.microsoft.com/office/drawing/2014/main" id="{47DE8E63-C877-4322-AB35-ED908C344BD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7" name="Shape 9">
          <a:extLst>
            <a:ext uri="{FF2B5EF4-FFF2-40B4-BE49-F238E27FC236}">
              <a16:creationId xmlns:a16="http://schemas.microsoft.com/office/drawing/2014/main" id="{ADB45418-B091-4E04-9036-A9047E587D1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198" name="Shape 9">
          <a:extLst>
            <a:ext uri="{FF2B5EF4-FFF2-40B4-BE49-F238E27FC236}">
              <a16:creationId xmlns:a16="http://schemas.microsoft.com/office/drawing/2014/main" id="{5798406A-92EC-4986-B5A7-2D622E812A3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D3F13EF0-862B-4765-BA3D-46EBDB15D74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C51EE6D1-4DB8-42B1-B240-86151157B67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BCC52072-7BC1-47BE-B66D-DC0945E508A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2" name="Shape 10">
          <a:extLst>
            <a:ext uri="{FF2B5EF4-FFF2-40B4-BE49-F238E27FC236}">
              <a16:creationId xmlns:a16="http://schemas.microsoft.com/office/drawing/2014/main" id="{5F861292-445E-468C-BFC3-F71CB0C6410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3" name="Shape 9">
          <a:extLst>
            <a:ext uri="{FF2B5EF4-FFF2-40B4-BE49-F238E27FC236}">
              <a16:creationId xmlns:a16="http://schemas.microsoft.com/office/drawing/2014/main" id="{6649A437-1108-489D-A936-4B62D211B3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4" name="Shape 9">
          <a:extLst>
            <a:ext uri="{FF2B5EF4-FFF2-40B4-BE49-F238E27FC236}">
              <a16:creationId xmlns:a16="http://schemas.microsoft.com/office/drawing/2014/main" id="{20976948-AA11-4C92-AD19-A34F9A7370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4C652B50-C769-44BD-9123-776B07C1BFA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A177983F-8FDB-4485-B0FD-E1A9C137BFC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C2A9E698-CE4A-4C4E-9772-0BA9FD1DE7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8" name="Shape 10">
          <a:extLst>
            <a:ext uri="{FF2B5EF4-FFF2-40B4-BE49-F238E27FC236}">
              <a16:creationId xmlns:a16="http://schemas.microsoft.com/office/drawing/2014/main" id="{6D413182-7D2F-4731-95D6-2106EC8404F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09" name="Shape 9">
          <a:extLst>
            <a:ext uri="{FF2B5EF4-FFF2-40B4-BE49-F238E27FC236}">
              <a16:creationId xmlns:a16="http://schemas.microsoft.com/office/drawing/2014/main" id="{1A0040BB-8BCA-420A-9F14-563689D1676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0" name="Shape 9">
          <a:extLst>
            <a:ext uri="{FF2B5EF4-FFF2-40B4-BE49-F238E27FC236}">
              <a16:creationId xmlns:a16="http://schemas.microsoft.com/office/drawing/2014/main" id="{10CF4A5E-0584-4EAD-AB17-3AE688903B9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A645616C-85A2-48ED-8693-7929E39CBD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EF952931-9D6D-4A3B-BEE6-0A2BA76421E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4F300B48-65DB-45CD-B741-111BC4D2DB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4" name="Shape 10">
          <a:extLst>
            <a:ext uri="{FF2B5EF4-FFF2-40B4-BE49-F238E27FC236}">
              <a16:creationId xmlns:a16="http://schemas.microsoft.com/office/drawing/2014/main" id="{1E128D9C-6E2F-4D8B-B958-F8821CDE08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5" name="Shape 9">
          <a:extLst>
            <a:ext uri="{FF2B5EF4-FFF2-40B4-BE49-F238E27FC236}">
              <a16:creationId xmlns:a16="http://schemas.microsoft.com/office/drawing/2014/main" id="{D47E48CF-141C-42A2-B9C8-F232955860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16" name="Shape 9">
          <a:extLst>
            <a:ext uri="{FF2B5EF4-FFF2-40B4-BE49-F238E27FC236}">
              <a16:creationId xmlns:a16="http://schemas.microsoft.com/office/drawing/2014/main" id="{67930553-0827-4855-AF52-6BC31FB0F3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7" name="Shape 5">
          <a:extLst>
            <a:ext uri="{FF2B5EF4-FFF2-40B4-BE49-F238E27FC236}">
              <a16:creationId xmlns:a16="http://schemas.microsoft.com/office/drawing/2014/main" id="{53314CF8-1C31-405D-A62F-C24E94C48DA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8" name="Shape 5">
          <a:extLst>
            <a:ext uri="{FF2B5EF4-FFF2-40B4-BE49-F238E27FC236}">
              <a16:creationId xmlns:a16="http://schemas.microsoft.com/office/drawing/2014/main" id="{EF0E8572-8623-4E63-8A43-3FEF60023C5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B70BC463-4AEF-4A26-8FAD-0191203FEDF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0" name="Shape 10">
          <a:extLst>
            <a:ext uri="{FF2B5EF4-FFF2-40B4-BE49-F238E27FC236}">
              <a16:creationId xmlns:a16="http://schemas.microsoft.com/office/drawing/2014/main" id="{C15867F0-5E5E-4AD1-9861-DBAB2A537E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1" name="Shape 9">
          <a:extLst>
            <a:ext uri="{FF2B5EF4-FFF2-40B4-BE49-F238E27FC236}">
              <a16:creationId xmlns:a16="http://schemas.microsoft.com/office/drawing/2014/main" id="{050DADFD-DCD4-4BC9-A2C6-4EBBF1F001E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2" name="Shape 9">
          <a:extLst>
            <a:ext uri="{FF2B5EF4-FFF2-40B4-BE49-F238E27FC236}">
              <a16:creationId xmlns:a16="http://schemas.microsoft.com/office/drawing/2014/main" id="{0CEEC0F9-66AD-45BB-8914-0C2EAB66D14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F73D2B1F-876A-4F61-8FC5-347ABFCBDCF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14B6E407-A512-43FD-AA8A-B402904B57F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3856632B-1C59-4592-809A-5329364B84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6" name="Shape 10">
          <a:extLst>
            <a:ext uri="{FF2B5EF4-FFF2-40B4-BE49-F238E27FC236}">
              <a16:creationId xmlns:a16="http://schemas.microsoft.com/office/drawing/2014/main" id="{1A7F4433-2761-41FB-9C55-3174EA21366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7" name="Shape 9">
          <a:extLst>
            <a:ext uri="{FF2B5EF4-FFF2-40B4-BE49-F238E27FC236}">
              <a16:creationId xmlns:a16="http://schemas.microsoft.com/office/drawing/2014/main" id="{AE7278FD-0E05-4F19-A366-E15252A5E5F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28" name="Shape 9">
          <a:extLst>
            <a:ext uri="{FF2B5EF4-FFF2-40B4-BE49-F238E27FC236}">
              <a16:creationId xmlns:a16="http://schemas.microsoft.com/office/drawing/2014/main" id="{D2E47622-1E90-4748-8B70-446B1026725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D7DC4EDE-2C31-489C-A6E6-21E90E1F2A3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0" name="Shape 5">
          <a:extLst>
            <a:ext uri="{FF2B5EF4-FFF2-40B4-BE49-F238E27FC236}">
              <a16:creationId xmlns:a16="http://schemas.microsoft.com/office/drawing/2014/main" id="{E3710258-E8CE-4563-9839-A7D1C13E045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4735EFA7-D52F-4B8F-865D-9A22725C963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2" name="Shape 10">
          <a:extLst>
            <a:ext uri="{FF2B5EF4-FFF2-40B4-BE49-F238E27FC236}">
              <a16:creationId xmlns:a16="http://schemas.microsoft.com/office/drawing/2014/main" id="{7CF00B60-1B93-4627-B63C-2C2D66D27DD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3" name="Shape 9">
          <a:extLst>
            <a:ext uri="{FF2B5EF4-FFF2-40B4-BE49-F238E27FC236}">
              <a16:creationId xmlns:a16="http://schemas.microsoft.com/office/drawing/2014/main" id="{2A57A82C-9765-4CC1-A010-44A04145B44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4" name="Shape 9">
          <a:extLst>
            <a:ext uri="{FF2B5EF4-FFF2-40B4-BE49-F238E27FC236}">
              <a16:creationId xmlns:a16="http://schemas.microsoft.com/office/drawing/2014/main" id="{A31635CE-55C0-418D-9812-D11FB25721D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5" name="Shape 5">
          <a:extLst>
            <a:ext uri="{FF2B5EF4-FFF2-40B4-BE49-F238E27FC236}">
              <a16:creationId xmlns:a16="http://schemas.microsoft.com/office/drawing/2014/main" id="{370C49AF-0FE7-46A6-BBCB-A29212F0E3D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6" name="Shape 5">
          <a:extLst>
            <a:ext uri="{FF2B5EF4-FFF2-40B4-BE49-F238E27FC236}">
              <a16:creationId xmlns:a16="http://schemas.microsoft.com/office/drawing/2014/main" id="{7EA36F42-E3EB-431B-808F-92B41D1412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37" name="Shape 5">
          <a:extLst>
            <a:ext uri="{FF2B5EF4-FFF2-40B4-BE49-F238E27FC236}">
              <a16:creationId xmlns:a16="http://schemas.microsoft.com/office/drawing/2014/main" id="{5DDD5998-32F6-4017-8BBD-CF57C647BA7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8" name="Shape 10">
          <a:extLst>
            <a:ext uri="{FF2B5EF4-FFF2-40B4-BE49-F238E27FC236}">
              <a16:creationId xmlns:a16="http://schemas.microsoft.com/office/drawing/2014/main" id="{228F4B66-E20A-4384-9D7D-C3291E04D17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39" name="Shape 9">
          <a:extLst>
            <a:ext uri="{FF2B5EF4-FFF2-40B4-BE49-F238E27FC236}">
              <a16:creationId xmlns:a16="http://schemas.microsoft.com/office/drawing/2014/main" id="{4F0C1141-A1EB-4F03-852A-3F6A25D9FF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0" name="Shape 9">
          <a:extLst>
            <a:ext uri="{FF2B5EF4-FFF2-40B4-BE49-F238E27FC236}">
              <a16:creationId xmlns:a16="http://schemas.microsoft.com/office/drawing/2014/main" id="{E465537E-2004-4ECC-B705-170064D24F7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1D376362-C353-432F-B93C-41A21F4B40B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AA2E8FEC-846C-4E78-8BBB-440B8736FC4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67EE8B01-9A3D-4745-B31D-16D7F705ED9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4" name="Shape 10">
          <a:extLst>
            <a:ext uri="{FF2B5EF4-FFF2-40B4-BE49-F238E27FC236}">
              <a16:creationId xmlns:a16="http://schemas.microsoft.com/office/drawing/2014/main" id="{8462D958-5525-4194-A52A-15B47F36EF6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5" name="Shape 9">
          <a:extLst>
            <a:ext uri="{FF2B5EF4-FFF2-40B4-BE49-F238E27FC236}">
              <a16:creationId xmlns:a16="http://schemas.microsoft.com/office/drawing/2014/main" id="{2001B31F-9DCF-46B4-8201-A55D7CAC22E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46" name="Shape 9">
          <a:extLst>
            <a:ext uri="{FF2B5EF4-FFF2-40B4-BE49-F238E27FC236}">
              <a16:creationId xmlns:a16="http://schemas.microsoft.com/office/drawing/2014/main" id="{05578E3F-E469-451C-8BF8-4A2D7EF5886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CFF55801-B71F-4F6A-8D34-73E18F8FE05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6535CDB0-A79D-4FFE-A54F-AE8CD8E60F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49" name="Shape 5">
          <a:extLst>
            <a:ext uri="{FF2B5EF4-FFF2-40B4-BE49-F238E27FC236}">
              <a16:creationId xmlns:a16="http://schemas.microsoft.com/office/drawing/2014/main" id="{E2A29C0C-A74C-4C03-B4CF-137F198E9FA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0" name="Shape 10">
          <a:extLst>
            <a:ext uri="{FF2B5EF4-FFF2-40B4-BE49-F238E27FC236}">
              <a16:creationId xmlns:a16="http://schemas.microsoft.com/office/drawing/2014/main" id="{63B6B596-288D-4095-B4BC-C288C57E31B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1" name="Shape 9">
          <a:extLst>
            <a:ext uri="{FF2B5EF4-FFF2-40B4-BE49-F238E27FC236}">
              <a16:creationId xmlns:a16="http://schemas.microsoft.com/office/drawing/2014/main" id="{DEA74CB4-2B32-46DF-A957-7B10834A2B2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2" name="Shape 9">
          <a:extLst>
            <a:ext uri="{FF2B5EF4-FFF2-40B4-BE49-F238E27FC236}">
              <a16:creationId xmlns:a16="http://schemas.microsoft.com/office/drawing/2014/main" id="{3D687F0E-4044-4943-AC99-20BCABF93D7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BF85294B-8278-4B38-94A6-D0C956A0EDD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8447AB18-6C25-4C07-91D7-D686DDCD440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97234F5C-64E5-4099-8D5E-E97CDD291E9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6" name="Shape 10">
          <a:extLst>
            <a:ext uri="{FF2B5EF4-FFF2-40B4-BE49-F238E27FC236}">
              <a16:creationId xmlns:a16="http://schemas.microsoft.com/office/drawing/2014/main" id="{3DE7FB3C-CE41-42CB-9F2A-CC9BC43F0AD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7" name="Shape 9">
          <a:extLst>
            <a:ext uri="{FF2B5EF4-FFF2-40B4-BE49-F238E27FC236}">
              <a16:creationId xmlns:a16="http://schemas.microsoft.com/office/drawing/2014/main" id="{098A1F7F-AC12-40D4-8B1E-D9C8593CC9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58" name="Shape 9">
          <a:extLst>
            <a:ext uri="{FF2B5EF4-FFF2-40B4-BE49-F238E27FC236}">
              <a16:creationId xmlns:a16="http://schemas.microsoft.com/office/drawing/2014/main" id="{05BFBA82-A9A3-4F3D-8543-ABB30EFAEF7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5377E9BE-9AC5-4E0B-BE79-05136D63C1E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614CF747-98BD-487E-992A-28E63A7812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724D46E1-199D-4459-A0E2-29C9A2C0FF3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2" name="Shape 10">
          <a:extLst>
            <a:ext uri="{FF2B5EF4-FFF2-40B4-BE49-F238E27FC236}">
              <a16:creationId xmlns:a16="http://schemas.microsoft.com/office/drawing/2014/main" id="{AEFDA9B5-2D87-4D9B-8C45-443562B02DC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3" name="Shape 9">
          <a:extLst>
            <a:ext uri="{FF2B5EF4-FFF2-40B4-BE49-F238E27FC236}">
              <a16:creationId xmlns:a16="http://schemas.microsoft.com/office/drawing/2014/main" id="{7321420D-209B-47DE-9F2A-12FF491B2CB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4" name="Shape 9">
          <a:extLst>
            <a:ext uri="{FF2B5EF4-FFF2-40B4-BE49-F238E27FC236}">
              <a16:creationId xmlns:a16="http://schemas.microsoft.com/office/drawing/2014/main" id="{D9B3DB2B-D61B-4896-9D12-2683CF3A6A0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5" name="Shape 5">
          <a:extLst>
            <a:ext uri="{FF2B5EF4-FFF2-40B4-BE49-F238E27FC236}">
              <a16:creationId xmlns:a16="http://schemas.microsoft.com/office/drawing/2014/main" id="{1D9F0A4C-ADCB-4E30-8CEE-8D5EBEEE764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6" name="Shape 5">
          <a:extLst>
            <a:ext uri="{FF2B5EF4-FFF2-40B4-BE49-F238E27FC236}">
              <a16:creationId xmlns:a16="http://schemas.microsoft.com/office/drawing/2014/main" id="{B85C57EC-68C1-43B4-B8A8-3967ED97DE2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73C8EB22-6443-412F-A377-1724C85925A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8" name="Shape 10">
          <a:extLst>
            <a:ext uri="{FF2B5EF4-FFF2-40B4-BE49-F238E27FC236}">
              <a16:creationId xmlns:a16="http://schemas.microsoft.com/office/drawing/2014/main" id="{B5D9821C-B659-48E7-97CC-D88DAD5A88A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69" name="Shape 9">
          <a:extLst>
            <a:ext uri="{FF2B5EF4-FFF2-40B4-BE49-F238E27FC236}">
              <a16:creationId xmlns:a16="http://schemas.microsoft.com/office/drawing/2014/main" id="{ACC69CEF-CE69-42D1-86CB-A4E48E32573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0" name="Shape 9">
          <a:extLst>
            <a:ext uri="{FF2B5EF4-FFF2-40B4-BE49-F238E27FC236}">
              <a16:creationId xmlns:a16="http://schemas.microsoft.com/office/drawing/2014/main" id="{BECEF86C-B19E-48A9-86FB-19A5B7366C7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283446AA-1743-4474-85BC-87DF5EFB9F3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2" name="Shape 5">
          <a:extLst>
            <a:ext uri="{FF2B5EF4-FFF2-40B4-BE49-F238E27FC236}">
              <a16:creationId xmlns:a16="http://schemas.microsoft.com/office/drawing/2014/main" id="{50B8757B-F5B1-47D6-AF83-CBA4FB9CE21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3" name="Shape 5">
          <a:extLst>
            <a:ext uri="{FF2B5EF4-FFF2-40B4-BE49-F238E27FC236}">
              <a16:creationId xmlns:a16="http://schemas.microsoft.com/office/drawing/2014/main" id="{7F143C18-2E55-45F9-80B9-D13CECE50DA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4" name="Shape 10">
          <a:extLst>
            <a:ext uri="{FF2B5EF4-FFF2-40B4-BE49-F238E27FC236}">
              <a16:creationId xmlns:a16="http://schemas.microsoft.com/office/drawing/2014/main" id="{87B2BEAD-841A-42F5-9B7C-EE7FDB24A3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5" name="Shape 9">
          <a:extLst>
            <a:ext uri="{FF2B5EF4-FFF2-40B4-BE49-F238E27FC236}">
              <a16:creationId xmlns:a16="http://schemas.microsoft.com/office/drawing/2014/main" id="{D85DE3AA-4E46-4A76-B730-64EE29C254B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76" name="Shape 9">
          <a:extLst>
            <a:ext uri="{FF2B5EF4-FFF2-40B4-BE49-F238E27FC236}">
              <a16:creationId xmlns:a16="http://schemas.microsoft.com/office/drawing/2014/main" id="{DEE2C7D2-D009-45D5-9646-3F2D0F078B0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F9B6110A-58C9-413D-BE42-0F2E7888A31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2B671C83-2989-4B0E-AA4C-4F084EE4631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79" name="Shape 5">
          <a:extLst>
            <a:ext uri="{FF2B5EF4-FFF2-40B4-BE49-F238E27FC236}">
              <a16:creationId xmlns:a16="http://schemas.microsoft.com/office/drawing/2014/main" id="{A9FFD1E3-8ADB-4B6A-8285-ABB1704E952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0" name="Shape 10">
          <a:extLst>
            <a:ext uri="{FF2B5EF4-FFF2-40B4-BE49-F238E27FC236}">
              <a16:creationId xmlns:a16="http://schemas.microsoft.com/office/drawing/2014/main" id="{01E92A29-AF59-44F2-84F0-9EFF25E8305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1" name="Shape 9">
          <a:extLst>
            <a:ext uri="{FF2B5EF4-FFF2-40B4-BE49-F238E27FC236}">
              <a16:creationId xmlns:a16="http://schemas.microsoft.com/office/drawing/2014/main" id="{57B1846D-B714-470E-A2B7-249B90BA5D0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2" name="Shape 9">
          <a:extLst>
            <a:ext uri="{FF2B5EF4-FFF2-40B4-BE49-F238E27FC236}">
              <a16:creationId xmlns:a16="http://schemas.microsoft.com/office/drawing/2014/main" id="{D3EB0369-EE5B-42D8-A854-C86A23BEE13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C9B88118-1018-49B3-AF52-E6578911692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2BAE9102-530E-4B31-8752-369BB5453A5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4647A57F-8C8B-4D07-98C8-8EB7F15E9B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6" name="Shape 10">
          <a:extLst>
            <a:ext uri="{FF2B5EF4-FFF2-40B4-BE49-F238E27FC236}">
              <a16:creationId xmlns:a16="http://schemas.microsoft.com/office/drawing/2014/main" id="{49204EBC-0582-4A34-BF4A-117CFA7504F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7" name="Shape 9">
          <a:extLst>
            <a:ext uri="{FF2B5EF4-FFF2-40B4-BE49-F238E27FC236}">
              <a16:creationId xmlns:a16="http://schemas.microsoft.com/office/drawing/2014/main" id="{AC797713-D84F-448B-AFF2-B69356AF226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88" name="Shape 9">
          <a:extLst>
            <a:ext uri="{FF2B5EF4-FFF2-40B4-BE49-F238E27FC236}">
              <a16:creationId xmlns:a16="http://schemas.microsoft.com/office/drawing/2014/main" id="{60190B2F-5A25-4B66-82C9-F440CB1429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89" name="Shape 5">
          <a:extLst>
            <a:ext uri="{FF2B5EF4-FFF2-40B4-BE49-F238E27FC236}">
              <a16:creationId xmlns:a16="http://schemas.microsoft.com/office/drawing/2014/main" id="{784907BB-6AFE-460B-AE84-162637AD8B2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0" name="Shape 5">
          <a:extLst>
            <a:ext uri="{FF2B5EF4-FFF2-40B4-BE49-F238E27FC236}">
              <a16:creationId xmlns:a16="http://schemas.microsoft.com/office/drawing/2014/main" id="{76D8C5D0-9324-4CFC-880F-4E43AB7F18A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1" name="Shape 5">
          <a:extLst>
            <a:ext uri="{FF2B5EF4-FFF2-40B4-BE49-F238E27FC236}">
              <a16:creationId xmlns:a16="http://schemas.microsoft.com/office/drawing/2014/main" id="{1BBDFB8C-4A67-46D3-B607-B0A4F7E2D8E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2" name="Shape 10">
          <a:extLst>
            <a:ext uri="{FF2B5EF4-FFF2-40B4-BE49-F238E27FC236}">
              <a16:creationId xmlns:a16="http://schemas.microsoft.com/office/drawing/2014/main" id="{7C5208BA-4750-4194-9AC2-E5C0234B9F7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3" name="Shape 9">
          <a:extLst>
            <a:ext uri="{FF2B5EF4-FFF2-40B4-BE49-F238E27FC236}">
              <a16:creationId xmlns:a16="http://schemas.microsoft.com/office/drawing/2014/main" id="{791B4698-C8B6-47E4-9AF8-00D061AC58C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4" name="Shape 9">
          <a:extLst>
            <a:ext uri="{FF2B5EF4-FFF2-40B4-BE49-F238E27FC236}">
              <a16:creationId xmlns:a16="http://schemas.microsoft.com/office/drawing/2014/main" id="{D0C4C51C-5573-494C-B973-670B6C89205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0B2385A3-348A-4A88-B6E6-7F8DBBB3A13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6" name="Shape 5">
          <a:extLst>
            <a:ext uri="{FF2B5EF4-FFF2-40B4-BE49-F238E27FC236}">
              <a16:creationId xmlns:a16="http://schemas.microsoft.com/office/drawing/2014/main" id="{457CCB1C-15B8-4312-BBC6-C5F67554C0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297" name="Shape 5">
          <a:extLst>
            <a:ext uri="{FF2B5EF4-FFF2-40B4-BE49-F238E27FC236}">
              <a16:creationId xmlns:a16="http://schemas.microsoft.com/office/drawing/2014/main" id="{2C260A7A-BDB8-4EB0-BC57-55D56F29783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8" name="Shape 10">
          <a:extLst>
            <a:ext uri="{FF2B5EF4-FFF2-40B4-BE49-F238E27FC236}">
              <a16:creationId xmlns:a16="http://schemas.microsoft.com/office/drawing/2014/main" id="{38574ABE-5A23-4B65-9C84-89755F1689F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299" name="Shape 9">
          <a:extLst>
            <a:ext uri="{FF2B5EF4-FFF2-40B4-BE49-F238E27FC236}">
              <a16:creationId xmlns:a16="http://schemas.microsoft.com/office/drawing/2014/main" id="{0AE3A795-C8A5-4275-BFA2-C51474B574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0" name="Shape 9">
          <a:extLst>
            <a:ext uri="{FF2B5EF4-FFF2-40B4-BE49-F238E27FC236}">
              <a16:creationId xmlns:a16="http://schemas.microsoft.com/office/drawing/2014/main" id="{BE7FE308-3679-4E83-9C37-6FFBD1FF5B5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BD53C14E-8CF9-4361-9B1A-BFBA732961F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28310C78-B2DA-41D8-9C90-696CD05F0C7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98C813C9-0437-4E9A-8585-689499DC80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4" name="Shape 10">
          <a:extLst>
            <a:ext uri="{FF2B5EF4-FFF2-40B4-BE49-F238E27FC236}">
              <a16:creationId xmlns:a16="http://schemas.microsoft.com/office/drawing/2014/main" id="{FD9B030A-59E2-4C4F-8BB4-41641086223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5" name="Shape 9">
          <a:extLst>
            <a:ext uri="{FF2B5EF4-FFF2-40B4-BE49-F238E27FC236}">
              <a16:creationId xmlns:a16="http://schemas.microsoft.com/office/drawing/2014/main" id="{02B65518-3CD1-4F16-8772-C99CE7587F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06" name="Shape 9">
          <a:extLst>
            <a:ext uri="{FF2B5EF4-FFF2-40B4-BE49-F238E27FC236}">
              <a16:creationId xmlns:a16="http://schemas.microsoft.com/office/drawing/2014/main" id="{F492AB65-8347-46B9-8C9D-34F1ED6ED31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43E2F848-3AFB-45BE-940B-AE8412845A5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E22BAB78-682A-4C26-BE83-F57E3C60958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EE7906A8-4E8A-4EAE-A15E-F1879A44AAD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0" name="Shape 10">
          <a:extLst>
            <a:ext uri="{FF2B5EF4-FFF2-40B4-BE49-F238E27FC236}">
              <a16:creationId xmlns:a16="http://schemas.microsoft.com/office/drawing/2014/main" id="{6ADEC9BD-F0DA-4279-AACD-01DF2A44752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1" name="Shape 9">
          <a:extLst>
            <a:ext uri="{FF2B5EF4-FFF2-40B4-BE49-F238E27FC236}">
              <a16:creationId xmlns:a16="http://schemas.microsoft.com/office/drawing/2014/main" id="{8BB798FA-49C5-4B13-9487-6D843490372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2" name="Shape 9">
          <a:extLst>
            <a:ext uri="{FF2B5EF4-FFF2-40B4-BE49-F238E27FC236}">
              <a16:creationId xmlns:a16="http://schemas.microsoft.com/office/drawing/2014/main" id="{6645F9DD-DD98-492F-847F-0B400FBD37E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3" name="Shape 5">
          <a:extLst>
            <a:ext uri="{FF2B5EF4-FFF2-40B4-BE49-F238E27FC236}">
              <a16:creationId xmlns:a16="http://schemas.microsoft.com/office/drawing/2014/main" id="{3507F0A8-D59F-454F-821E-ADACCDCA89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9ECEFBC0-205E-4FE8-8225-E0EFF481867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25BACED4-4223-4AF6-A958-3FDB1D17379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6" name="Shape 10">
          <a:extLst>
            <a:ext uri="{FF2B5EF4-FFF2-40B4-BE49-F238E27FC236}">
              <a16:creationId xmlns:a16="http://schemas.microsoft.com/office/drawing/2014/main" id="{CE11B368-9D4D-4C32-9B41-6AE8AB3F0E9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7" name="Shape 9">
          <a:extLst>
            <a:ext uri="{FF2B5EF4-FFF2-40B4-BE49-F238E27FC236}">
              <a16:creationId xmlns:a16="http://schemas.microsoft.com/office/drawing/2014/main" id="{922EB9BE-FD21-4A37-9232-062AA8C3ED4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18" name="Shape 9">
          <a:extLst>
            <a:ext uri="{FF2B5EF4-FFF2-40B4-BE49-F238E27FC236}">
              <a16:creationId xmlns:a16="http://schemas.microsoft.com/office/drawing/2014/main" id="{0D495EFA-8BB8-47C3-8B38-F154DAE2F7E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19" name="Shape 5">
          <a:extLst>
            <a:ext uri="{FF2B5EF4-FFF2-40B4-BE49-F238E27FC236}">
              <a16:creationId xmlns:a16="http://schemas.microsoft.com/office/drawing/2014/main" id="{9F50EF77-AC61-44A9-A0CD-A972F0C9B17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0" name="Shape 5">
          <a:extLst>
            <a:ext uri="{FF2B5EF4-FFF2-40B4-BE49-F238E27FC236}">
              <a16:creationId xmlns:a16="http://schemas.microsoft.com/office/drawing/2014/main" id="{7D3EC644-B331-499E-B672-52D3A834893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28326DD3-EA3D-4D05-AE12-B6F384BD120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2" name="Shape 10">
          <a:extLst>
            <a:ext uri="{FF2B5EF4-FFF2-40B4-BE49-F238E27FC236}">
              <a16:creationId xmlns:a16="http://schemas.microsoft.com/office/drawing/2014/main" id="{46E7D137-BAE3-4ED9-8D88-465666A4BD2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3" name="Shape 9">
          <a:extLst>
            <a:ext uri="{FF2B5EF4-FFF2-40B4-BE49-F238E27FC236}">
              <a16:creationId xmlns:a16="http://schemas.microsoft.com/office/drawing/2014/main" id="{58A36AAB-56C5-47D2-9B50-2D0E2CD51EC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4" name="Shape 9">
          <a:extLst>
            <a:ext uri="{FF2B5EF4-FFF2-40B4-BE49-F238E27FC236}">
              <a16:creationId xmlns:a16="http://schemas.microsoft.com/office/drawing/2014/main" id="{4DD98DB6-5B0A-4BE6-A4FE-C655D2FB040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D79A82A1-33C7-41B6-B989-0AD8BCADB5D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6" name="Shape 5">
          <a:extLst>
            <a:ext uri="{FF2B5EF4-FFF2-40B4-BE49-F238E27FC236}">
              <a16:creationId xmlns:a16="http://schemas.microsoft.com/office/drawing/2014/main" id="{9ACA0FE6-7172-4164-9E56-0B98ECE1099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C40B7970-4B8B-441E-8F5F-149B7A320BB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8" name="Shape 10">
          <a:extLst>
            <a:ext uri="{FF2B5EF4-FFF2-40B4-BE49-F238E27FC236}">
              <a16:creationId xmlns:a16="http://schemas.microsoft.com/office/drawing/2014/main" id="{5ACCD2DD-3B60-4FD5-A700-6F2752748BA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29" name="Shape 9">
          <a:extLst>
            <a:ext uri="{FF2B5EF4-FFF2-40B4-BE49-F238E27FC236}">
              <a16:creationId xmlns:a16="http://schemas.microsoft.com/office/drawing/2014/main" id="{B943B904-F5DC-40F5-9DAC-8058863B7E5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0" name="Shape 9">
          <a:extLst>
            <a:ext uri="{FF2B5EF4-FFF2-40B4-BE49-F238E27FC236}">
              <a16:creationId xmlns:a16="http://schemas.microsoft.com/office/drawing/2014/main" id="{63FC3FDB-692C-496D-AF22-046F73E3694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8D050FA5-F0B1-4486-AFBF-2288F0D323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9605D90D-D38A-4C6D-86C6-9D41FC04D74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67CAC12C-F222-4115-AC65-9E25C8AEA04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4" name="Shape 10">
          <a:extLst>
            <a:ext uri="{FF2B5EF4-FFF2-40B4-BE49-F238E27FC236}">
              <a16:creationId xmlns:a16="http://schemas.microsoft.com/office/drawing/2014/main" id="{41E65303-26BA-43BD-943B-2CEFF144BA9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5" name="Shape 9">
          <a:extLst>
            <a:ext uri="{FF2B5EF4-FFF2-40B4-BE49-F238E27FC236}">
              <a16:creationId xmlns:a16="http://schemas.microsoft.com/office/drawing/2014/main" id="{47F269AC-3528-4374-8A3F-4DD0029995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36" name="Shape 9">
          <a:extLst>
            <a:ext uri="{FF2B5EF4-FFF2-40B4-BE49-F238E27FC236}">
              <a16:creationId xmlns:a16="http://schemas.microsoft.com/office/drawing/2014/main" id="{1B31CAE5-7C8B-4E1F-8496-071E671AA52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2B322E70-D929-4301-9AA8-CF76374C614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266B53DE-0B5B-4068-A067-CB55F252065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AA8C09CA-A1CD-464D-863E-951B349A2E7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0" name="Shape 10">
          <a:extLst>
            <a:ext uri="{FF2B5EF4-FFF2-40B4-BE49-F238E27FC236}">
              <a16:creationId xmlns:a16="http://schemas.microsoft.com/office/drawing/2014/main" id="{5736768D-541D-4D64-823B-6EE7EFE2ED6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1" name="Shape 9">
          <a:extLst>
            <a:ext uri="{FF2B5EF4-FFF2-40B4-BE49-F238E27FC236}">
              <a16:creationId xmlns:a16="http://schemas.microsoft.com/office/drawing/2014/main" id="{701A4E2E-A9C9-4503-A29E-34BA61FC956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2" name="Shape 9">
          <a:extLst>
            <a:ext uri="{FF2B5EF4-FFF2-40B4-BE49-F238E27FC236}">
              <a16:creationId xmlns:a16="http://schemas.microsoft.com/office/drawing/2014/main" id="{11B7E3E1-7D3C-482E-B3BF-22FF1909CC2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3" name="Shape 5">
          <a:extLst>
            <a:ext uri="{FF2B5EF4-FFF2-40B4-BE49-F238E27FC236}">
              <a16:creationId xmlns:a16="http://schemas.microsoft.com/office/drawing/2014/main" id="{582654D1-7892-43D1-9DBE-223D99F6F6F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9DB6C0A5-F6CB-424A-AF52-F903900792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8B8811FE-034A-4E76-842D-B9B7DC9AB93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6" name="Shape 10">
          <a:extLst>
            <a:ext uri="{FF2B5EF4-FFF2-40B4-BE49-F238E27FC236}">
              <a16:creationId xmlns:a16="http://schemas.microsoft.com/office/drawing/2014/main" id="{DF08AD1B-23B7-46A9-8FAA-4B44BB627BD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7" name="Shape 9">
          <a:extLst>
            <a:ext uri="{FF2B5EF4-FFF2-40B4-BE49-F238E27FC236}">
              <a16:creationId xmlns:a16="http://schemas.microsoft.com/office/drawing/2014/main" id="{BC6B734A-4AC5-48B3-A7B5-1DFE5D5608A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48" name="Shape 9">
          <a:extLst>
            <a:ext uri="{FF2B5EF4-FFF2-40B4-BE49-F238E27FC236}">
              <a16:creationId xmlns:a16="http://schemas.microsoft.com/office/drawing/2014/main" id="{97F7886A-CDA0-41CC-8A35-93A6A202B38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49" name="Shape 5">
          <a:extLst>
            <a:ext uri="{FF2B5EF4-FFF2-40B4-BE49-F238E27FC236}">
              <a16:creationId xmlns:a16="http://schemas.microsoft.com/office/drawing/2014/main" id="{6D6DAB0F-2E3A-4147-A66F-A3C9FC48B70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0" name="Shape 5">
          <a:extLst>
            <a:ext uri="{FF2B5EF4-FFF2-40B4-BE49-F238E27FC236}">
              <a16:creationId xmlns:a16="http://schemas.microsoft.com/office/drawing/2014/main" id="{A7CEA594-504A-4524-9E8F-AC226CEA252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1" name="Shape 5">
          <a:extLst>
            <a:ext uri="{FF2B5EF4-FFF2-40B4-BE49-F238E27FC236}">
              <a16:creationId xmlns:a16="http://schemas.microsoft.com/office/drawing/2014/main" id="{EF6E46EF-341A-4F26-8F17-B01003E2FE3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2" name="Shape 10">
          <a:extLst>
            <a:ext uri="{FF2B5EF4-FFF2-40B4-BE49-F238E27FC236}">
              <a16:creationId xmlns:a16="http://schemas.microsoft.com/office/drawing/2014/main" id="{D95FFB78-2CF3-4C64-B4CC-69516EE16E0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3" name="Shape 9">
          <a:extLst>
            <a:ext uri="{FF2B5EF4-FFF2-40B4-BE49-F238E27FC236}">
              <a16:creationId xmlns:a16="http://schemas.microsoft.com/office/drawing/2014/main" id="{0631D5F4-66BB-41F2-8262-581DBD68ED7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4" name="Shape 9">
          <a:extLst>
            <a:ext uri="{FF2B5EF4-FFF2-40B4-BE49-F238E27FC236}">
              <a16:creationId xmlns:a16="http://schemas.microsoft.com/office/drawing/2014/main" id="{960BFD00-DC11-4A8A-8AB0-3CB626DEC80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1CFDAE04-CBAD-44E8-AEB2-789E6CA84F2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6" name="Shape 5">
          <a:extLst>
            <a:ext uri="{FF2B5EF4-FFF2-40B4-BE49-F238E27FC236}">
              <a16:creationId xmlns:a16="http://schemas.microsoft.com/office/drawing/2014/main" id="{F3B5C8E1-411D-4C28-A530-F3110F71327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57" name="Shape 5">
          <a:extLst>
            <a:ext uri="{FF2B5EF4-FFF2-40B4-BE49-F238E27FC236}">
              <a16:creationId xmlns:a16="http://schemas.microsoft.com/office/drawing/2014/main" id="{5721C48B-5183-458A-B621-5F6845278D1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8" name="Shape 10">
          <a:extLst>
            <a:ext uri="{FF2B5EF4-FFF2-40B4-BE49-F238E27FC236}">
              <a16:creationId xmlns:a16="http://schemas.microsoft.com/office/drawing/2014/main" id="{C866146F-CA63-4783-8296-8A14EFB16D1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59" name="Shape 9">
          <a:extLst>
            <a:ext uri="{FF2B5EF4-FFF2-40B4-BE49-F238E27FC236}">
              <a16:creationId xmlns:a16="http://schemas.microsoft.com/office/drawing/2014/main" id="{1DB589E9-9D3B-4D6B-9591-8B1CC3B1C1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0" name="Shape 9">
          <a:extLst>
            <a:ext uri="{FF2B5EF4-FFF2-40B4-BE49-F238E27FC236}">
              <a16:creationId xmlns:a16="http://schemas.microsoft.com/office/drawing/2014/main" id="{021AB98F-AD91-477D-B3C5-6975B0D7F2F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A0E96792-11EC-443D-A224-03C2395633C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E98132E2-DE37-45B7-BE34-63C0743CCA5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3" name="Shape 5">
          <a:extLst>
            <a:ext uri="{FF2B5EF4-FFF2-40B4-BE49-F238E27FC236}">
              <a16:creationId xmlns:a16="http://schemas.microsoft.com/office/drawing/2014/main" id="{C24A1E9D-C716-4045-979D-FEDD1E8DD6A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4" name="Shape 10">
          <a:extLst>
            <a:ext uri="{FF2B5EF4-FFF2-40B4-BE49-F238E27FC236}">
              <a16:creationId xmlns:a16="http://schemas.microsoft.com/office/drawing/2014/main" id="{4957807D-4E7F-4C65-9DCF-3A818B035E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5" name="Shape 9">
          <a:extLst>
            <a:ext uri="{FF2B5EF4-FFF2-40B4-BE49-F238E27FC236}">
              <a16:creationId xmlns:a16="http://schemas.microsoft.com/office/drawing/2014/main" id="{6D9C9DA0-CE22-48E1-B6D9-F76752936A7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66" name="Shape 9">
          <a:extLst>
            <a:ext uri="{FF2B5EF4-FFF2-40B4-BE49-F238E27FC236}">
              <a16:creationId xmlns:a16="http://schemas.microsoft.com/office/drawing/2014/main" id="{1D311B23-4533-4BD9-9973-B8EF78B425A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7" name="Shape 5">
          <a:extLst>
            <a:ext uri="{FF2B5EF4-FFF2-40B4-BE49-F238E27FC236}">
              <a16:creationId xmlns:a16="http://schemas.microsoft.com/office/drawing/2014/main" id="{3DCD4BD2-93EF-4FC1-9763-332CA993BEA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8" name="Shape 5">
          <a:extLst>
            <a:ext uri="{FF2B5EF4-FFF2-40B4-BE49-F238E27FC236}">
              <a16:creationId xmlns:a16="http://schemas.microsoft.com/office/drawing/2014/main" id="{92E6A6AC-A39D-49CE-9108-D77B1E26C0D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69" name="Shape 5">
          <a:extLst>
            <a:ext uri="{FF2B5EF4-FFF2-40B4-BE49-F238E27FC236}">
              <a16:creationId xmlns:a16="http://schemas.microsoft.com/office/drawing/2014/main" id="{613BF0C0-6DB1-43C8-A3E5-C93931335A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0" name="Shape 10">
          <a:extLst>
            <a:ext uri="{FF2B5EF4-FFF2-40B4-BE49-F238E27FC236}">
              <a16:creationId xmlns:a16="http://schemas.microsoft.com/office/drawing/2014/main" id="{6D06022C-0FD0-4877-8466-9435634B0BD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1" name="Shape 9">
          <a:extLst>
            <a:ext uri="{FF2B5EF4-FFF2-40B4-BE49-F238E27FC236}">
              <a16:creationId xmlns:a16="http://schemas.microsoft.com/office/drawing/2014/main" id="{B968BE7A-35CA-4674-9CAE-B341398CAB9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2" name="Shape 9">
          <a:extLst>
            <a:ext uri="{FF2B5EF4-FFF2-40B4-BE49-F238E27FC236}">
              <a16:creationId xmlns:a16="http://schemas.microsoft.com/office/drawing/2014/main" id="{7F5EEE7D-2514-4300-AA21-BB1466C3828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8172B3A9-4821-4343-B870-4185B9E567E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FAC16C2D-4D00-413D-857B-CFCF4949890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5" name="Shape 5">
          <a:extLst>
            <a:ext uri="{FF2B5EF4-FFF2-40B4-BE49-F238E27FC236}">
              <a16:creationId xmlns:a16="http://schemas.microsoft.com/office/drawing/2014/main" id="{0A0F8F75-F3BF-4CDA-A554-4DBA05D8023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6" name="Shape 10">
          <a:extLst>
            <a:ext uri="{FF2B5EF4-FFF2-40B4-BE49-F238E27FC236}">
              <a16:creationId xmlns:a16="http://schemas.microsoft.com/office/drawing/2014/main" id="{72207BD4-BE2F-4901-826F-0197E306F0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7" name="Shape 9">
          <a:extLst>
            <a:ext uri="{FF2B5EF4-FFF2-40B4-BE49-F238E27FC236}">
              <a16:creationId xmlns:a16="http://schemas.microsoft.com/office/drawing/2014/main" id="{1023D468-58AE-435D-BDDF-93EC14BA92A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78" name="Shape 9">
          <a:extLst>
            <a:ext uri="{FF2B5EF4-FFF2-40B4-BE49-F238E27FC236}">
              <a16:creationId xmlns:a16="http://schemas.microsoft.com/office/drawing/2014/main" id="{DB3C3A7B-D2C2-4298-9390-9B7DF8A24ED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244346CC-442A-4B44-AF3B-787CC60392B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507892EB-75CB-4CEC-9A44-375E3590253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D44F6ED4-8B5A-4264-9027-2661B547288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2" name="Shape 10">
          <a:extLst>
            <a:ext uri="{FF2B5EF4-FFF2-40B4-BE49-F238E27FC236}">
              <a16:creationId xmlns:a16="http://schemas.microsoft.com/office/drawing/2014/main" id="{D016D52D-8301-4CD2-9254-01408667123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3" name="Shape 9">
          <a:extLst>
            <a:ext uri="{FF2B5EF4-FFF2-40B4-BE49-F238E27FC236}">
              <a16:creationId xmlns:a16="http://schemas.microsoft.com/office/drawing/2014/main" id="{F9793ED2-6737-4620-AF43-7CDE5EC300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4" name="Shape 9">
          <a:extLst>
            <a:ext uri="{FF2B5EF4-FFF2-40B4-BE49-F238E27FC236}">
              <a16:creationId xmlns:a16="http://schemas.microsoft.com/office/drawing/2014/main" id="{DBF54DF0-1673-4217-9718-4AC7641C32F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5" name="Shape 5">
          <a:extLst>
            <a:ext uri="{FF2B5EF4-FFF2-40B4-BE49-F238E27FC236}">
              <a16:creationId xmlns:a16="http://schemas.microsoft.com/office/drawing/2014/main" id="{991FE8E5-033A-4291-B5E7-C2A71F69F28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8AAC4C37-4D69-4D86-BD29-F2D6EFA448B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18FDA0FE-6063-4638-B351-0019B6ADCCA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8" name="Shape 10">
          <a:extLst>
            <a:ext uri="{FF2B5EF4-FFF2-40B4-BE49-F238E27FC236}">
              <a16:creationId xmlns:a16="http://schemas.microsoft.com/office/drawing/2014/main" id="{1C275166-D662-45A8-8DFA-ACB9B559937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89" name="Shape 9">
          <a:extLst>
            <a:ext uri="{FF2B5EF4-FFF2-40B4-BE49-F238E27FC236}">
              <a16:creationId xmlns:a16="http://schemas.microsoft.com/office/drawing/2014/main" id="{DBF37F1A-40E3-4A56-94BE-CA891CB0330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0" name="Shape 9">
          <a:extLst>
            <a:ext uri="{FF2B5EF4-FFF2-40B4-BE49-F238E27FC236}">
              <a16:creationId xmlns:a16="http://schemas.microsoft.com/office/drawing/2014/main" id="{F45ABE56-250C-4861-B89C-2FF876E54EB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1" name="Shape 5">
          <a:extLst>
            <a:ext uri="{FF2B5EF4-FFF2-40B4-BE49-F238E27FC236}">
              <a16:creationId xmlns:a16="http://schemas.microsoft.com/office/drawing/2014/main" id="{21D83CD3-636C-4246-A6AA-0F7F154C958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2" name="Shape 5">
          <a:extLst>
            <a:ext uri="{FF2B5EF4-FFF2-40B4-BE49-F238E27FC236}">
              <a16:creationId xmlns:a16="http://schemas.microsoft.com/office/drawing/2014/main" id="{11DDEADC-1B9C-4096-AD35-6DDB50E78C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D60DC773-6E1D-4C74-B11A-2E083C217FF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4" name="Shape 10">
          <a:extLst>
            <a:ext uri="{FF2B5EF4-FFF2-40B4-BE49-F238E27FC236}">
              <a16:creationId xmlns:a16="http://schemas.microsoft.com/office/drawing/2014/main" id="{E2AD6312-A084-475B-A39E-CD9BFA1424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5" name="Shape 9">
          <a:extLst>
            <a:ext uri="{FF2B5EF4-FFF2-40B4-BE49-F238E27FC236}">
              <a16:creationId xmlns:a16="http://schemas.microsoft.com/office/drawing/2014/main" id="{B5CB2DC1-4663-47C6-85FA-B343751FEDE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396" name="Shape 9">
          <a:extLst>
            <a:ext uri="{FF2B5EF4-FFF2-40B4-BE49-F238E27FC236}">
              <a16:creationId xmlns:a16="http://schemas.microsoft.com/office/drawing/2014/main" id="{E3A9BB3B-4D09-43ED-B79F-15676402C3E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7" name="Shape 5">
          <a:extLst>
            <a:ext uri="{FF2B5EF4-FFF2-40B4-BE49-F238E27FC236}">
              <a16:creationId xmlns:a16="http://schemas.microsoft.com/office/drawing/2014/main" id="{565085D1-969C-4ACA-AC9E-480E2AD1C1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8" name="Shape 5">
          <a:extLst>
            <a:ext uri="{FF2B5EF4-FFF2-40B4-BE49-F238E27FC236}">
              <a16:creationId xmlns:a16="http://schemas.microsoft.com/office/drawing/2014/main" id="{4D56385E-C1C7-4921-B8F0-6BAD2611C7E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399" name="Shape 5">
          <a:extLst>
            <a:ext uri="{FF2B5EF4-FFF2-40B4-BE49-F238E27FC236}">
              <a16:creationId xmlns:a16="http://schemas.microsoft.com/office/drawing/2014/main" id="{58D18677-0FE0-475D-A1B6-1ADDD587E7C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0" name="Shape 10">
          <a:extLst>
            <a:ext uri="{FF2B5EF4-FFF2-40B4-BE49-F238E27FC236}">
              <a16:creationId xmlns:a16="http://schemas.microsoft.com/office/drawing/2014/main" id="{BE028B05-8603-4CB2-89AE-98E5DE7C1ED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1" name="Shape 9">
          <a:extLst>
            <a:ext uri="{FF2B5EF4-FFF2-40B4-BE49-F238E27FC236}">
              <a16:creationId xmlns:a16="http://schemas.microsoft.com/office/drawing/2014/main" id="{6AC4B1EB-4A67-4E25-9895-82C8B00E67C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2" name="Shape 9">
          <a:extLst>
            <a:ext uri="{FF2B5EF4-FFF2-40B4-BE49-F238E27FC236}">
              <a16:creationId xmlns:a16="http://schemas.microsoft.com/office/drawing/2014/main" id="{58200C02-56F7-4068-8139-621BAF94F97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3A109318-F5CF-460D-9203-A55F5992AD7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4" name="Shape 5">
          <a:extLst>
            <a:ext uri="{FF2B5EF4-FFF2-40B4-BE49-F238E27FC236}">
              <a16:creationId xmlns:a16="http://schemas.microsoft.com/office/drawing/2014/main" id="{AA686686-5F33-453C-9B4E-9B5478BFAEC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5" name="Shape 5">
          <a:extLst>
            <a:ext uri="{FF2B5EF4-FFF2-40B4-BE49-F238E27FC236}">
              <a16:creationId xmlns:a16="http://schemas.microsoft.com/office/drawing/2014/main" id="{31F96CE5-2E88-431C-AF4E-C7383EE244E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6" name="Shape 10">
          <a:extLst>
            <a:ext uri="{FF2B5EF4-FFF2-40B4-BE49-F238E27FC236}">
              <a16:creationId xmlns:a16="http://schemas.microsoft.com/office/drawing/2014/main" id="{FE09EFE7-C63E-44B8-85C4-41CABD0D615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7" name="Shape 9">
          <a:extLst>
            <a:ext uri="{FF2B5EF4-FFF2-40B4-BE49-F238E27FC236}">
              <a16:creationId xmlns:a16="http://schemas.microsoft.com/office/drawing/2014/main" id="{DF991BF2-C929-4D9E-87F9-8209231BD6A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08" name="Shape 9">
          <a:extLst>
            <a:ext uri="{FF2B5EF4-FFF2-40B4-BE49-F238E27FC236}">
              <a16:creationId xmlns:a16="http://schemas.microsoft.com/office/drawing/2014/main" id="{705A2987-1CF8-46CB-BB87-DE92F26F1F7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09" name="Shape 5">
          <a:extLst>
            <a:ext uri="{FF2B5EF4-FFF2-40B4-BE49-F238E27FC236}">
              <a16:creationId xmlns:a16="http://schemas.microsoft.com/office/drawing/2014/main" id="{FBC2C333-5A00-447D-A837-80D7C03ADC3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0" name="Shape 5">
          <a:extLst>
            <a:ext uri="{FF2B5EF4-FFF2-40B4-BE49-F238E27FC236}">
              <a16:creationId xmlns:a16="http://schemas.microsoft.com/office/drawing/2014/main" id="{DC873CC5-0852-4DB2-9FB5-3EE111947B5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659A2B9B-D800-414C-923B-10BEB49CB82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2" name="Shape 10">
          <a:extLst>
            <a:ext uri="{FF2B5EF4-FFF2-40B4-BE49-F238E27FC236}">
              <a16:creationId xmlns:a16="http://schemas.microsoft.com/office/drawing/2014/main" id="{4EB6DC08-FDBF-4943-A051-4563DF0DA7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3" name="Shape 9">
          <a:extLst>
            <a:ext uri="{FF2B5EF4-FFF2-40B4-BE49-F238E27FC236}">
              <a16:creationId xmlns:a16="http://schemas.microsoft.com/office/drawing/2014/main" id="{9BE4384A-62CC-46CD-A34F-47F3AA36507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4" name="Shape 9">
          <a:extLst>
            <a:ext uri="{FF2B5EF4-FFF2-40B4-BE49-F238E27FC236}">
              <a16:creationId xmlns:a16="http://schemas.microsoft.com/office/drawing/2014/main" id="{BF266FC3-7CF9-45D6-BCEC-2C692A37976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5" name="Shape 5">
          <a:extLst>
            <a:ext uri="{FF2B5EF4-FFF2-40B4-BE49-F238E27FC236}">
              <a16:creationId xmlns:a16="http://schemas.microsoft.com/office/drawing/2014/main" id="{17004C5D-B8C3-48D5-8FDE-DE5CA5F5A8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6" name="Shape 5">
          <a:extLst>
            <a:ext uri="{FF2B5EF4-FFF2-40B4-BE49-F238E27FC236}">
              <a16:creationId xmlns:a16="http://schemas.microsoft.com/office/drawing/2014/main" id="{3D06256D-6F1A-48DB-9DE2-895A9802A87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17" name="Shape 5">
          <a:extLst>
            <a:ext uri="{FF2B5EF4-FFF2-40B4-BE49-F238E27FC236}">
              <a16:creationId xmlns:a16="http://schemas.microsoft.com/office/drawing/2014/main" id="{25B797D8-48A1-4F97-96F2-5521AFEE429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8" name="Shape 10">
          <a:extLst>
            <a:ext uri="{FF2B5EF4-FFF2-40B4-BE49-F238E27FC236}">
              <a16:creationId xmlns:a16="http://schemas.microsoft.com/office/drawing/2014/main" id="{3EAA3380-DC71-4569-96F0-94421D0B95D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19" name="Shape 9">
          <a:extLst>
            <a:ext uri="{FF2B5EF4-FFF2-40B4-BE49-F238E27FC236}">
              <a16:creationId xmlns:a16="http://schemas.microsoft.com/office/drawing/2014/main" id="{2E0FA99E-F80C-4832-8F28-DE601960D49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0" name="Shape 9">
          <a:extLst>
            <a:ext uri="{FF2B5EF4-FFF2-40B4-BE49-F238E27FC236}">
              <a16:creationId xmlns:a16="http://schemas.microsoft.com/office/drawing/2014/main" id="{A99B751C-76CE-4425-88B2-4D3D636FC28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44CB688E-959A-4A0F-9CD5-CC99F6AD656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DB875AA0-34AB-4C11-B346-1D0D5B20DF8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3" name="Shape 5">
          <a:extLst>
            <a:ext uri="{FF2B5EF4-FFF2-40B4-BE49-F238E27FC236}">
              <a16:creationId xmlns:a16="http://schemas.microsoft.com/office/drawing/2014/main" id="{751789D6-A629-4286-A2D4-A4DD8A09E06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4" name="Shape 10">
          <a:extLst>
            <a:ext uri="{FF2B5EF4-FFF2-40B4-BE49-F238E27FC236}">
              <a16:creationId xmlns:a16="http://schemas.microsoft.com/office/drawing/2014/main" id="{94FB8B91-1D65-402E-BD38-74D4AAE4747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5" name="Shape 9">
          <a:extLst>
            <a:ext uri="{FF2B5EF4-FFF2-40B4-BE49-F238E27FC236}">
              <a16:creationId xmlns:a16="http://schemas.microsoft.com/office/drawing/2014/main" id="{3691E871-5D4C-4F7C-A093-07FDB922464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26" name="Shape 9">
          <a:extLst>
            <a:ext uri="{FF2B5EF4-FFF2-40B4-BE49-F238E27FC236}">
              <a16:creationId xmlns:a16="http://schemas.microsoft.com/office/drawing/2014/main" id="{2794FAF0-4B66-4CF3-B756-0E403DC655C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D746BA04-AA8F-4517-828C-609704E4662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FF670C77-6D6B-430A-80B4-D5BA4650205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B4686AA9-0AFC-44E7-8D9F-D4EF7B5FAD6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0" name="Shape 10">
          <a:extLst>
            <a:ext uri="{FF2B5EF4-FFF2-40B4-BE49-F238E27FC236}">
              <a16:creationId xmlns:a16="http://schemas.microsoft.com/office/drawing/2014/main" id="{C4EF5F80-B2BF-4B8E-B505-7E7F5B1BED4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1" name="Shape 9">
          <a:extLst>
            <a:ext uri="{FF2B5EF4-FFF2-40B4-BE49-F238E27FC236}">
              <a16:creationId xmlns:a16="http://schemas.microsoft.com/office/drawing/2014/main" id="{DB9A09EB-FFC2-4B7C-8A1B-C8522A28359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2" name="Shape 9">
          <a:extLst>
            <a:ext uri="{FF2B5EF4-FFF2-40B4-BE49-F238E27FC236}">
              <a16:creationId xmlns:a16="http://schemas.microsoft.com/office/drawing/2014/main" id="{8A0131C9-7CF7-4E2D-BA73-8B18162A30C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85806F00-591D-4DD6-975A-FC38E03EBBB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BBD32782-F919-4F04-A5D1-C60BA99A5D3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EBA5E6A9-8551-4921-B64E-F70AB3CC1B6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6" name="Shape 10">
          <a:extLst>
            <a:ext uri="{FF2B5EF4-FFF2-40B4-BE49-F238E27FC236}">
              <a16:creationId xmlns:a16="http://schemas.microsoft.com/office/drawing/2014/main" id="{979A5EF8-FE3D-4DAE-9D1D-08B4AEB613F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7" name="Shape 9">
          <a:extLst>
            <a:ext uri="{FF2B5EF4-FFF2-40B4-BE49-F238E27FC236}">
              <a16:creationId xmlns:a16="http://schemas.microsoft.com/office/drawing/2014/main" id="{7DD4070D-84AC-4BC7-AE40-A894E97FA45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38" name="Shape 9">
          <a:extLst>
            <a:ext uri="{FF2B5EF4-FFF2-40B4-BE49-F238E27FC236}">
              <a16:creationId xmlns:a16="http://schemas.microsoft.com/office/drawing/2014/main" id="{36161199-15D3-4A73-9BEB-2FA2890D367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39" name="Shape 5">
          <a:extLst>
            <a:ext uri="{FF2B5EF4-FFF2-40B4-BE49-F238E27FC236}">
              <a16:creationId xmlns:a16="http://schemas.microsoft.com/office/drawing/2014/main" id="{27E9C71D-254B-4653-9A68-4D38EA954F3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0" name="Shape 5">
          <a:extLst>
            <a:ext uri="{FF2B5EF4-FFF2-40B4-BE49-F238E27FC236}">
              <a16:creationId xmlns:a16="http://schemas.microsoft.com/office/drawing/2014/main" id="{D8BB2D1A-FBB9-498C-B6F2-A9CB6235E3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3C62F042-7C41-4291-84B6-2F153FAFBBA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2" name="Shape 10">
          <a:extLst>
            <a:ext uri="{FF2B5EF4-FFF2-40B4-BE49-F238E27FC236}">
              <a16:creationId xmlns:a16="http://schemas.microsoft.com/office/drawing/2014/main" id="{CA16AF28-9C0B-45D0-8977-530475E660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3" name="Shape 9">
          <a:extLst>
            <a:ext uri="{FF2B5EF4-FFF2-40B4-BE49-F238E27FC236}">
              <a16:creationId xmlns:a16="http://schemas.microsoft.com/office/drawing/2014/main" id="{000F5F53-4B6F-495E-9FA1-A7E5FDAC4D9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4" name="Shape 9">
          <a:extLst>
            <a:ext uri="{FF2B5EF4-FFF2-40B4-BE49-F238E27FC236}">
              <a16:creationId xmlns:a16="http://schemas.microsoft.com/office/drawing/2014/main" id="{0C3E114F-4CBA-4791-8444-5A818CB6A0C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5" name="Shape 5">
          <a:extLst>
            <a:ext uri="{FF2B5EF4-FFF2-40B4-BE49-F238E27FC236}">
              <a16:creationId xmlns:a16="http://schemas.microsoft.com/office/drawing/2014/main" id="{8F21AD22-905D-4DCB-8D8B-414FD83F8B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6" name="Shape 5">
          <a:extLst>
            <a:ext uri="{FF2B5EF4-FFF2-40B4-BE49-F238E27FC236}">
              <a16:creationId xmlns:a16="http://schemas.microsoft.com/office/drawing/2014/main" id="{6CE81A6A-2E50-4A34-964D-817BE573239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47" name="Shape 5">
          <a:extLst>
            <a:ext uri="{FF2B5EF4-FFF2-40B4-BE49-F238E27FC236}">
              <a16:creationId xmlns:a16="http://schemas.microsoft.com/office/drawing/2014/main" id="{C34A2E5D-A58E-45DF-9B7B-EF5FC3EF84C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8" name="Shape 10">
          <a:extLst>
            <a:ext uri="{FF2B5EF4-FFF2-40B4-BE49-F238E27FC236}">
              <a16:creationId xmlns:a16="http://schemas.microsoft.com/office/drawing/2014/main" id="{FA431386-D880-406A-B763-C51CDB16F94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49" name="Shape 9">
          <a:extLst>
            <a:ext uri="{FF2B5EF4-FFF2-40B4-BE49-F238E27FC236}">
              <a16:creationId xmlns:a16="http://schemas.microsoft.com/office/drawing/2014/main" id="{8B893F1F-3674-4A8A-B854-3ACA117DF19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0" name="Shape 9">
          <a:extLst>
            <a:ext uri="{FF2B5EF4-FFF2-40B4-BE49-F238E27FC236}">
              <a16:creationId xmlns:a16="http://schemas.microsoft.com/office/drawing/2014/main" id="{FBDFAD8B-12B8-40CE-A848-E44634C59FB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AFAA097D-7FBD-456E-92B7-EC0A3AC802F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5C40D0C8-694E-4924-8353-BCDC370F8B5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3" name="Shape 5">
          <a:extLst>
            <a:ext uri="{FF2B5EF4-FFF2-40B4-BE49-F238E27FC236}">
              <a16:creationId xmlns:a16="http://schemas.microsoft.com/office/drawing/2014/main" id="{404D1AA6-EA09-407D-B7F5-3DE40DFDF6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4" name="Shape 10">
          <a:extLst>
            <a:ext uri="{FF2B5EF4-FFF2-40B4-BE49-F238E27FC236}">
              <a16:creationId xmlns:a16="http://schemas.microsoft.com/office/drawing/2014/main" id="{C112220C-67F1-40EC-A9F3-F313FAA6C53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5" name="Shape 9">
          <a:extLst>
            <a:ext uri="{FF2B5EF4-FFF2-40B4-BE49-F238E27FC236}">
              <a16:creationId xmlns:a16="http://schemas.microsoft.com/office/drawing/2014/main" id="{29256595-3656-45D3-A0F9-F4AEECDBE7B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56" name="Shape 9">
          <a:extLst>
            <a:ext uri="{FF2B5EF4-FFF2-40B4-BE49-F238E27FC236}">
              <a16:creationId xmlns:a16="http://schemas.microsoft.com/office/drawing/2014/main" id="{CB49ED95-3E8D-41AF-9413-270D3E4F38F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A7CFFA36-554B-49C6-BF1A-BC63AF9D970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B559BF4B-9DAC-4F9A-BD3D-D809448B590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C1B8CD19-389F-4C4A-B024-897CF8F785D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0" name="Shape 10">
          <a:extLst>
            <a:ext uri="{FF2B5EF4-FFF2-40B4-BE49-F238E27FC236}">
              <a16:creationId xmlns:a16="http://schemas.microsoft.com/office/drawing/2014/main" id="{7352A79C-D249-49E9-93A8-D669739F126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1" name="Shape 9">
          <a:extLst>
            <a:ext uri="{FF2B5EF4-FFF2-40B4-BE49-F238E27FC236}">
              <a16:creationId xmlns:a16="http://schemas.microsoft.com/office/drawing/2014/main" id="{E1D12927-431F-475F-BE5A-A391941864D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2" name="Shape 9">
          <a:extLst>
            <a:ext uri="{FF2B5EF4-FFF2-40B4-BE49-F238E27FC236}">
              <a16:creationId xmlns:a16="http://schemas.microsoft.com/office/drawing/2014/main" id="{A3B03CCB-C930-4DC3-A7AA-CFE7E4E9995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94772EC9-1434-405C-8C05-A38AA1BE77C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BFF97CAB-95FE-4B64-A592-475B3225AC0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5" name="Shape 5">
          <a:extLst>
            <a:ext uri="{FF2B5EF4-FFF2-40B4-BE49-F238E27FC236}">
              <a16:creationId xmlns:a16="http://schemas.microsoft.com/office/drawing/2014/main" id="{1BEEB917-7106-4722-AA3C-CBB132655E5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6" name="Shape 10">
          <a:extLst>
            <a:ext uri="{FF2B5EF4-FFF2-40B4-BE49-F238E27FC236}">
              <a16:creationId xmlns:a16="http://schemas.microsoft.com/office/drawing/2014/main" id="{A3BDB971-16A3-45F5-A6F7-D728F9BAF6D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7" name="Shape 9">
          <a:extLst>
            <a:ext uri="{FF2B5EF4-FFF2-40B4-BE49-F238E27FC236}">
              <a16:creationId xmlns:a16="http://schemas.microsoft.com/office/drawing/2014/main" id="{807E34CA-1B0B-4222-87DB-6EDE5CA5E5C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68" name="Shape 9">
          <a:extLst>
            <a:ext uri="{FF2B5EF4-FFF2-40B4-BE49-F238E27FC236}">
              <a16:creationId xmlns:a16="http://schemas.microsoft.com/office/drawing/2014/main" id="{21F1FDC5-41F5-4040-8C95-14E9BC32CF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69" name="Shape 5">
          <a:extLst>
            <a:ext uri="{FF2B5EF4-FFF2-40B4-BE49-F238E27FC236}">
              <a16:creationId xmlns:a16="http://schemas.microsoft.com/office/drawing/2014/main" id="{2FDF5CC1-294B-4DE9-BAA8-F582CC1E9EF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C0958122-6C8B-4795-B904-5F1C95C4E04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26E02863-FC47-4619-902E-9940ABBD48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2" name="Shape 10">
          <a:extLst>
            <a:ext uri="{FF2B5EF4-FFF2-40B4-BE49-F238E27FC236}">
              <a16:creationId xmlns:a16="http://schemas.microsoft.com/office/drawing/2014/main" id="{F4EAEE71-3E47-49C6-A773-33B232131D6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3" name="Shape 9">
          <a:extLst>
            <a:ext uri="{FF2B5EF4-FFF2-40B4-BE49-F238E27FC236}">
              <a16:creationId xmlns:a16="http://schemas.microsoft.com/office/drawing/2014/main" id="{6B20895F-0E83-42C4-99F7-252E9CC3258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4" name="Shape 9">
          <a:extLst>
            <a:ext uri="{FF2B5EF4-FFF2-40B4-BE49-F238E27FC236}">
              <a16:creationId xmlns:a16="http://schemas.microsoft.com/office/drawing/2014/main" id="{D6F69A98-9C19-4E98-8E55-C38691C7AE6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5" name="Shape 5">
          <a:extLst>
            <a:ext uri="{FF2B5EF4-FFF2-40B4-BE49-F238E27FC236}">
              <a16:creationId xmlns:a16="http://schemas.microsoft.com/office/drawing/2014/main" id="{9221EBEA-22E7-476E-AD1F-3617528BC09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6" name="Shape 5">
          <a:extLst>
            <a:ext uri="{FF2B5EF4-FFF2-40B4-BE49-F238E27FC236}">
              <a16:creationId xmlns:a16="http://schemas.microsoft.com/office/drawing/2014/main" id="{79DB9234-44D5-4134-AFFC-090252E075B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77" name="Shape 5">
          <a:extLst>
            <a:ext uri="{FF2B5EF4-FFF2-40B4-BE49-F238E27FC236}">
              <a16:creationId xmlns:a16="http://schemas.microsoft.com/office/drawing/2014/main" id="{544BACAB-F3E4-4369-82C2-FC88D4E1663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8" name="Shape 10">
          <a:extLst>
            <a:ext uri="{FF2B5EF4-FFF2-40B4-BE49-F238E27FC236}">
              <a16:creationId xmlns:a16="http://schemas.microsoft.com/office/drawing/2014/main" id="{BFE05A53-B3DD-4D43-8EE0-99004444CD4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79" name="Shape 9">
          <a:extLst>
            <a:ext uri="{FF2B5EF4-FFF2-40B4-BE49-F238E27FC236}">
              <a16:creationId xmlns:a16="http://schemas.microsoft.com/office/drawing/2014/main" id="{31458B68-D031-4E2E-88B5-A5B77927685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0" name="Shape 9">
          <a:extLst>
            <a:ext uri="{FF2B5EF4-FFF2-40B4-BE49-F238E27FC236}">
              <a16:creationId xmlns:a16="http://schemas.microsoft.com/office/drawing/2014/main" id="{F28CCE11-C225-4BF3-80ED-4DE5B4E308A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1" name="Shape 5">
          <a:extLst>
            <a:ext uri="{FF2B5EF4-FFF2-40B4-BE49-F238E27FC236}">
              <a16:creationId xmlns:a16="http://schemas.microsoft.com/office/drawing/2014/main" id="{813433D2-0065-44A1-9B80-0B6572D9B00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98AEAD36-07D6-4371-9F52-CC1C43136B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2E991C3F-1191-4D42-A0A2-C90757A2B9C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4" name="Shape 10">
          <a:extLst>
            <a:ext uri="{FF2B5EF4-FFF2-40B4-BE49-F238E27FC236}">
              <a16:creationId xmlns:a16="http://schemas.microsoft.com/office/drawing/2014/main" id="{D09C24AE-E076-4AA1-BE93-B187DF43729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5" name="Shape 9">
          <a:extLst>
            <a:ext uri="{FF2B5EF4-FFF2-40B4-BE49-F238E27FC236}">
              <a16:creationId xmlns:a16="http://schemas.microsoft.com/office/drawing/2014/main" id="{0623B9D7-0DB8-4AF0-8B96-8CE90D30E5C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86" name="Shape 9">
          <a:extLst>
            <a:ext uri="{FF2B5EF4-FFF2-40B4-BE49-F238E27FC236}">
              <a16:creationId xmlns:a16="http://schemas.microsoft.com/office/drawing/2014/main" id="{3652D27E-10A7-42A9-AB2C-4C4AA5B0002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7" name="Shape 5">
          <a:extLst>
            <a:ext uri="{FF2B5EF4-FFF2-40B4-BE49-F238E27FC236}">
              <a16:creationId xmlns:a16="http://schemas.microsoft.com/office/drawing/2014/main" id="{4B092873-6E46-4ADB-98C2-03B61EA5C24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8" name="Shape 5">
          <a:extLst>
            <a:ext uri="{FF2B5EF4-FFF2-40B4-BE49-F238E27FC236}">
              <a16:creationId xmlns:a16="http://schemas.microsoft.com/office/drawing/2014/main" id="{923C68C2-399E-4C98-A366-80242D0E185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CEC3A8F1-13E7-4D91-9A05-ECE0CA273E8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0" name="Shape 10">
          <a:extLst>
            <a:ext uri="{FF2B5EF4-FFF2-40B4-BE49-F238E27FC236}">
              <a16:creationId xmlns:a16="http://schemas.microsoft.com/office/drawing/2014/main" id="{6A769B70-7C6A-46E4-ADE2-E1640CF8EA9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1" name="Shape 9">
          <a:extLst>
            <a:ext uri="{FF2B5EF4-FFF2-40B4-BE49-F238E27FC236}">
              <a16:creationId xmlns:a16="http://schemas.microsoft.com/office/drawing/2014/main" id="{0C5ECF3A-DF26-41C4-AFCB-C4AB0C5D37B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2" name="Shape 9">
          <a:extLst>
            <a:ext uri="{FF2B5EF4-FFF2-40B4-BE49-F238E27FC236}">
              <a16:creationId xmlns:a16="http://schemas.microsoft.com/office/drawing/2014/main" id="{851D73E4-CF5C-439C-A972-677CC1701E6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3" name="Shape 5">
          <a:extLst>
            <a:ext uri="{FF2B5EF4-FFF2-40B4-BE49-F238E27FC236}">
              <a16:creationId xmlns:a16="http://schemas.microsoft.com/office/drawing/2014/main" id="{9C8C2E15-20B3-480A-B39D-6CBB15E9777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4" name="Shape 5">
          <a:extLst>
            <a:ext uri="{FF2B5EF4-FFF2-40B4-BE49-F238E27FC236}">
              <a16:creationId xmlns:a16="http://schemas.microsoft.com/office/drawing/2014/main" id="{305A2A3C-F30A-423E-8FD6-42318DD197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5" name="Shape 5">
          <a:extLst>
            <a:ext uri="{FF2B5EF4-FFF2-40B4-BE49-F238E27FC236}">
              <a16:creationId xmlns:a16="http://schemas.microsoft.com/office/drawing/2014/main" id="{4F309CE0-56E7-437D-BFE0-97878D82687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6" name="Shape 10">
          <a:extLst>
            <a:ext uri="{FF2B5EF4-FFF2-40B4-BE49-F238E27FC236}">
              <a16:creationId xmlns:a16="http://schemas.microsoft.com/office/drawing/2014/main" id="{05EB5AC5-9A78-4FAA-B848-09675A78333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7" name="Shape 9">
          <a:extLst>
            <a:ext uri="{FF2B5EF4-FFF2-40B4-BE49-F238E27FC236}">
              <a16:creationId xmlns:a16="http://schemas.microsoft.com/office/drawing/2014/main" id="{D80C252B-0F8C-470D-8799-00D96AF4832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498" name="Shape 9">
          <a:extLst>
            <a:ext uri="{FF2B5EF4-FFF2-40B4-BE49-F238E27FC236}">
              <a16:creationId xmlns:a16="http://schemas.microsoft.com/office/drawing/2014/main" id="{D2A86FB7-0B13-4584-AF5D-F91D795FC56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306A69D0-C1DE-45D8-B376-611F4942D9C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52B9ED31-67C7-4B65-99EC-10015369851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1" name="Shape 5">
          <a:extLst>
            <a:ext uri="{FF2B5EF4-FFF2-40B4-BE49-F238E27FC236}">
              <a16:creationId xmlns:a16="http://schemas.microsoft.com/office/drawing/2014/main" id="{4374862B-96D8-4345-A7F0-C7093DD2EDD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2" name="Shape 10">
          <a:extLst>
            <a:ext uri="{FF2B5EF4-FFF2-40B4-BE49-F238E27FC236}">
              <a16:creationId xmlns:a16="http://schemas.microsoft.com/office/drawing/2014/main" id="{7C3F2B1C-E69F-49E5-A4BE-593DECC2106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3" name="Shape 9">
          <a:extLst>
            <a:ext uri="{FF2B5EF4-FFF2-40B4-BE49-F238E27FC236}">
              <a16:creationId xmlns:a16="http://schemas.microsoft.com/office/drawing/2014/main" id="{959BF53A-9731-48A9-BC10-CA0549F2CD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4" name="Shape 9">
          <a:extLst>
            <a:ext uri="{FF2B5EF4-FFF2-40B4-BE49-F238E27FC236}">
              <a16:creationId xmlns:a16="http://schemas.microsoft.com/office/drawing/2014/main" id="{19940855-B262-4E1D-8689-BD0A4A3EEFD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F463E449-FE83-4086-A911-16CFDC0A487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C19E1B88-6C6A-4F89-8B11-D2AA3249910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FEE60F39-E2AB-4B8C-ACF7-21591A21E1B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8" name="Shape 10">
          <a:extLst>
            <a:ext uri="{FF2B5EF4-FFF2-40B4-BE49-F238E27FC236}">
              <a16:creationId xmlns:a16="http://schemas.microsoft.com/office/drawing/2014/main" id="{909CA0CA-9865-4C79-8218-345AA3FBC17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09" name="Shape 9">
          <a:extLst>
            <a:ext uri="{FF2B5EF4-FFF2-40B4-BE49-F238E27FC236}">
              <a16:creationId xmlns:a16="http://schemas.microsoft.com/office/drawing/2014/main" id="{96FEE7E9-6301-4BAC-B446-47D8936A93F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0" name="Shape 9">
          <a:extLst>
            <a:ext uri="{FF2B5EF4-FFF2-40B4-BE49-F238E27FC236}">
              <a16:creationId xmlns:a16="http://schemas.microsoft.com/office/drawing/2014/main" id="{CB6E2F2A-93A0-4759-821B-DCD04E4F6A3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73C513B2-25B7-4094-9C2B-7300A6FD469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AF1D7D9B-C201-4419-B650-AB44A5C92D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921D88B9-9216-4F92-B9A5-EDDD3EEFB43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4" name="Shape 10">
          <a:extLst>
            <a:ext uri="{FF2B5EF4-FFF2-40B4-BE49-F238E27FC236}">
              <a16:creationId xmlns:a16="http://schemas.microsoft.com/office/drawing/2014/main" id="{46069303-A762-40F4-8442-F6603699231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5" name="Shape 9">
          <a:extLst>
            <a:ext uri="{FF2B5EF4-FFF2-40B4-BE49-F238E27FC236}">
              <a16:creationId xmlns:a16="http://schemas.microsoft.com/office/drawing/2014/main" id="{DC1309B0-7F6B-4294-AE62-90343E8827F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16" name="Shape 9">
          <a:extLst>
            <a:ext uri="{FF2B5EF4-FFF2-40B4-BE49-F238E27FC236}">
              <a16:creationId xmlns:a16="http://schemas.microsoft.com/office/drawing/2014/main" id="{432B5FEE-4EDC-44AE-8A48-D778C3C72D3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7" name="Shape 5">
          <a:extLst>
            <a:ext uri="{FF2B5EF4-FFF2-40B4-BE49-F238E27FC236}">
              <a16:creationId xmlns:a16="http://schemas.microsoft.com/office/drawing/2014/main" id="{F636ADC9-2921-463F-8E0C-9CB23F5C3E6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8" name="Shape 5">
          <a:extLst>
            <a:ext uri="{FF2B5EF4-FFF2-40B4-BE49-F238E27FC236}">
              <a16:creationId xmlns:a16="http://schemas.microsoft.com/office/drawing/2014/main" id="{FEEDEFB7-EEA7-4053-9064-23FE5B6DC3F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19" name="Shape 5">
          <a:extLst>
            <a:ext uri="{FF2B5EF4-FFF2-40B4-BE49-F238E27FC236}">
              <a16:creationId xmlns:a16="http://schemas.microsoft.com/office/drawing/2014/main" id="{D3781B8D-4626-45DC-B5B0-58132A9C859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0" name="Shape 10">
          <a:extLst>
            <a:ext uri="{FF2B5EF4-FFF2-40B4-BE49-F238E27FC236}">
              <a16:creationId xmlns:a16="http://schemas.microsoft.com/office/drawing/2014/main" id="{A4A5462F-1A9A-4F3D-934A-FC78031F0B8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1" name="Shape 9">
          <a:extLst>
            <a:ext uri="{FF2B5EF4-FFF2-40B4-BE49-F238E27FC236}">
              <a16:creationId xmlns:a16="http://schemas.microsoft.com/office/drawing/2014/main" id="{E511D8CA-A56C-424D-841D-36037961A1F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2" name="Shape 9">
          <a:extLst>
            <a:ext uri="{FF2B5EF4-FFF2-40B4-BE49-F238E27FC236}">
              <a16:creationId xmlns:a16="http://schemas.microsoft.com/office/drawing/2014/main" id="{D3621601-2E90-4590-BF9B-850FD73F0C4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A23F5D9C-046B-45A0-9FF1-B147DC6D139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1D627BEF-00D9-4EE7-9750-6B04FD8412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FD61C50D-1B57-4B28-B786-0E6BD82ADF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6" name="Shape 10">
          <a:extLst>
            <a:ext uri="{FF2B5EF4-FFF2-40B4-BE49-F238E27FC236}">
              <a16:creationId xmlns:a16="http://schemas.microsoft.com/office/drawing/2014/main" id="{F96FBE23-17B1-45CA-A982-9CCC9652C73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7" name="Shape 9">
          <a:extLst>
            <a:ext uri="{FF2B5EF4-FFF2-40B4-BE49-F238E27FC236}">
              <a16:creationId xmlns:a16="http://schemas.microsoft.com/office/drawing/2014/main" id="{B90FF60B-2EF1-4AA5-B04E-88F04D1FAED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28" name="Shape 9">
          <a:extLst>
            <a:ext uri="{FF2B5EF4-FFF2-40B4-BE49-F238E27FC236}">
              <a16:creationId xmlns:a16="http://schemas.microsoft.com/office/drawing/2014/main" id="{8A733FFD-0265-43AA-913B-DB0FEB7F5A9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29" name="Shape 5">
          <a:extLst>
            <a:ext uri="{FF2B5EF4-FFF2-40B4-BE49-F238E27FC236}">
              <a16:creationId xmlns:a16="http://schemas.microsoft.com/office/drawing/2014/main" id="{BE42A691-6904-4272-9E01-0FE382DDF9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276E11DC-5688-4690-BB2E-62981F9AAC0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0EB969ED-A0E7-4F3C-A22C-1D64469D04D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2" name="Shape 10">
          <a:extLst>
            <a:ext uri="{FF2B5EF4-FFF2-40B4-BE49-F238E27FC236}">
              <a16:creationId xmlns:a16="http://schemas.microsoft.com/office/drawing/2014/main" id="{C078AF74-8053-4FD3-BCAA-158C17EE586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3" name="Shape 9">
          <a:extLst>
            <a:ext uri="{FF2B5EF4-FFF2-40B4-BE49-F238E27FC236}">
              <a16:creationId xmlns:a16="http://schemas.microsoft.com/office/drawing/2014/main" id="{77252F02-9BBE-48DB-9395-F1D28563A4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4" name="Shape 9">
          <a:extLst>
            <a:ext uri="{FF2B5EF4-FFF2-40B4-BE49-F238E27FC236}">
              <a16:creationId xmlns:a16="http://schemas.microsoft.com/office/drawing/2014/main" id="{A60265C8-E36E-4937-B830-D4852D8CA99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5" name="Shape 5">
          <a:extLst>
            <a:ext uri="{FF2B5EF4-FFF2-40B4-BE49-F238E27FC236}">
              <a16:creationId xmlns:a16="http://schemas.microsoft.com/office/drawing/2014/main" id="{5F208976-38D5-4C51-89A1-57512D51D7F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6" name="Shape 5">
          <a:extLst>
            <a:ext uri="{FF2B5EF4-FFF2-40B4-BE49-F238E27FC236}">
              <a16:creationId xmlns:a16="http://schemas.microsoft.com/office/drawing/2014/main" id="{BD2D3252-ED7A-4EDA-9FED-78F1D04296C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BBFACD45-7827-4DAA-AF26-A22F0373B68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8" name="Shape 10">
          <a:extLst>
            <a:ext uri="{FF2B5EF4-FFF2-40B4-BE49-F238E27FC236}">
              <a16:creationId xmlns:a16="http://schemas.microsoft.com/office/drawing/2014/main" id="{B8A59CED-3986-4B23-8745-3D74BE7EF55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39" name="Shape 9">
          <a:extLst>
            <a:ext uri="{FF2B5EF4-FFF2-40B4-BE49-F238E27FC236}">
              <a16:creationId xmlns:a16="http://schemas.microsoft.com/office/drawing/2014/main" id="{2C7BC2E1-67DA-42D2-8CF5-3CD52B2513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0" name="Shape 9">
          <a:extLst>
            <a:ext uri="{FF2B5EF4-FFF2-40B4-BE49-F238E27FC236}">
              <a16:creationId xmlns:a16="http://schemas.microsoft.com/office/drawing/2014/main" id="{6ECB7203-CDC1-4301-9362-8781F6162A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1" name="Shape 5">
          <a:extLst>
            <a:ext uri="{FF2B5EF4-FFF2-40B4-BE49-F238E27FC236}">
              <a16:creationId xmlns:a16="http://schemas.microsoft.com/office/drawing/2014/main" id="{B75BEACD-7F8F-4100-A0F2-B9970CD8521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2" name="Shape 5">
          <a:extLst>
            <a:ext uri="{FF2B5EF4-FFF2-40B4-BE49-F238E27FC236}">
              <a16:creationId xmlns:a16="http://schemas.microsoft.com/office/drawing/2014/main" id="{1056D311-886D-458D-A872-8523D3D0515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3" name="Shape 5">
          <a:extLst>
            <a:ext uri="{FF2B5EF4-FFF2-40B4-BE49-F238E27FC236}">
              <a16:creationId xmlns:a16="http://schemas.microsoft.com/office/drawing/2014/main" id="{93B743FA-62FF-41B3-9727-7CC77B74C31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4" name="Shape 10">
          <a:extLst>
            <a:ext uri="{FF2B5EF4-FFF2-40B4-BE49-F238E27FC236}">
              <a16:creationId xmlns:a16="http://schemas.microsoft.com/office/drawing/2014/main" id="{E502BE25-AE2B-4B18-8644-4C2A56F17D6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5" name="Shape 9">
          <a:extLst>
            <a:ext uri="{FF2B5EF4-FFF2-40B4-BE49-F238E27FC236}">
              <a16:creationId xmlns:a16="http://schemas.microsoft.com/office/drawing/2014/main" id="{C80F2B28-9FD5-43B8-BADB-95C54C41A66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46" name="Shape 9">
          <a:extLst>
            <a:ext uri="{FF2B5EF4-FFF2-40B4-BE49-F238E27FC236}">
              <a16:creationId xmlns:a16="http://schemas.microsoft.com/office/drawing/2014/main" id="{84F6BA77-AF31-4221-B281-4D1B620A0D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B0B0DBC9-A45F-417D-8B82-A129A338860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8" name="Shape 5">
          <a:extLst>
            <a:ext uri="{FF2B5EF4-FFF2-40B4-BE49-F238E27FC236}">
              <a16:creationId xmlns:a16="http://schemas.microsoft.com/office/drawing/2014/main" id="{065FA04B-9AC4-4922-837C-AEDE6D6729F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49" name="Shape 5">
          <a:extLst>
            <a:ext uri="{FF2B5EF4-FFF2-40B4-BE49-F238E27FC236}">
              <a16:creationId xmlns:a16="http://schemas.microsoft.com/office/drawing/2014/main" id="{A64313AD-58AD-48AE-B69C-7977CA5C527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0" name="Shape 10">
          <a:extLst>
            <a:ext uri="{FF2B5EF4-FFF2-40B4-BE49-F238E27FC236}">
              <a16:creationId xmlns:a16="http://schemas.microsoft.com/office/drawing/2014/main" id="{2FB465DD-9C87-422B-BD01-1B7C0AB8486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1" name="Shape 9">
          <a:extLst>
            <a:ext uri="{FF2B5EF4-FFF2-40B4-BE49-F238E27FC236}">
              <a16:creationId xmlns:a16="http://schemas.microsoft.com/office/drawing/2014/main" id="{3EC8A59D-5488-4F25-B535-3047664DFBE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2" name="Shape 9">
          <a:extLst>
            <a:ext uri="{FF2B5EF4-FFF2-40B4-BE49-F238E27FC236}">
              <a16:creationId xmlns:a16="http://schemas.microsoft.com/office/drawing/2014/main" id="{7806768F-D724-4AC5-9D06-F4B5CD469E5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D66919B3-EB4D-4C87-A78E-FF33D8B4EB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55B9B4FC-EF1A-4D89-A5DE-33F724CB8D9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20919D40-1061-4974-A202-EB54627CB1D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6" name="Shape 10">
          <a:extLst>
            <a:ext uri="{FF2B5EF4-FFF2-40B4-BE49-F238E27FC236}">
              <a16:creationId xmlns:a16="http://schemas.microsoft.com/office/drawing/2014/main" id="{751B6D7A-0EBC-4437-A30C-7CB512CBFE3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7" name="Shape 9">
          <a:extLst>
            <a:ext uri="{FF2B5EF4-FFF2-40B4-BE49-F238E27FC236}">
              <a16:creationId xmlns:a16="http://schemas.microsoft.com/office/drawing/2014/main" id="{A2E86A50-A3BB-45A5-B93B-A984A53C7C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58" name="Shape 9">
          <a:extLst>
            <a:ext uri="{FF2B5EF4-FFF2-40B4-BE49-F238E27FC236}">
              <a16:creationId xmlns:a16="http://schemas.microsoft.com/office/drawing/2014/main" id="{6CCA2C6C-9A64-4D6E-A61E-699A9B26E9F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59" name="Shape 5">
          <a:extLst>
            <a:ext uri="{FF2B5EF4-FFF2-40B4-BE49-F238E27FC236}">
              <a16:creationId xmlns:a16="http://schemas.microsoft.com/office/drawing/2014/main" id="{77954B41-17C3-4B6E-8864-98D23E8B698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0" name="Shape 5">
          <a:extLst>
            <a:ext uri="{FF2B5EF4-FFF2-40B4-BE49-F238E27FC236}">
              <a16:creationId xmlns:a16="http://schemas.microsoft.com/office/drawing/2014/main" id="{73D6B720-81D8-4E57-AFAE-1242053377F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1" name="Shape 5">
          <a:extLst>
            <a:ext uri="{FF2B5EF4-FFF2-40B4-BE49-F238E27FC236}">
              <a16:creationId xmlns:a16="http://schemas.microsoft.com/office/drawing/2014/main" id="{B1EC8B97-3AD0-4836-A828-41E6EDBC200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2" name="Shape 10">
          <a:extLst>
            <a:ext uri="{FF2B5EF4-FFF2-40B4-BE49-F238E27FC236}">
              <a16:creationId xmlns:a16="http://schemas.microsoft.com/office/drawing/2014/main" id="{83ACCFE3-4D5C-4889-9942-D0FCE1550D5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3" name="Shape 9">
          <a:extLst>
            <a:ext uri="{FF2B5EF4-FFF2-40B4-BE49-F238E27FC236}">
              <a16:creationId xmlns:a16="http://schemas.microsoft.com/office/drawing/2014/main" id="{86B9A7F9-8961-4986-AB0A-B32ED9638B6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4" name="Shape 9">
          <a:extLst>
            <a:ext uri="{FF2B5EF4-FFF2-40B4-BE49-F238E27FC236}">
              <a16:creationId xmlns:a16="http://schemas.microsoft.com/office/drawing/2014/main" id="{3DF59893-E59C-4885-866E-2C29CED33EF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461</xdr:row>
      <xdr:rowOff>0</xdr:rowOff>
    </xdr:to>
    <xdr:sp macro="" textlink="">
      <xdr:nvSpPr>
        <xdr:cNvPr id="565" name="Shape 5">
          <a:extLst>
            <a:ext uri="{FF2B5EF4-FFF2-40B4-BE49-F238E27FC236}">
              <a16:creationId xmlns:a16="http://schemas.microsoft.com/office/drawing/2014/main" id="{5A869DE0-A493-42B5-BC52-14012938DBA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6" name="Shape 10">
          <a:extLst>
            <a:ext uri="{FF2B5EF4-FFF2-40B4-BE49-F238E27FC236}">
              <a16:creationId xmlns:a16="http://schemas.microsoft.com/office/drawing/2014/main" id="{52ADBFB3-6D55-41C4-B280-A27FF705EBB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7" name="Shape 9">
          <a:extLst>
            <a:ext uri="{FF2B5EF4-FFF2-40B4-BE49-F238E27FC236}">
              <a16:creationId xmlns:a16="http://schemas.microsoft.com/office/drawing/2014/main" id="{6B4E2992-DBAF-4AA9-BCE4-52429C94329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8" name="Shape 9">
          <a:extLst>
            <a:ext uri="{FF2B5EF4-FFF2-40B4-BE49-F238E27FC236}">
              <a16:creationId xmlns:a16="http://schemas.microsoft.com/office/drawing/2014/main" id="{1A39D718-768E-4D04-AB30-9603DC6055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69" name="Shape 10">
          <a:extLst>
            <a:ext uri="{FF2B5EF4-FFF2-40B4-BE49-F238E27FC236}">
              <a16:creationId xmlns:a16="http://schemas.microsoft.com/office/drawing/2014/main" id="{B761A8AE-FC95-4E2D-BBB8-43ADB6FAF9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0" name="Shape 9">
          <a:extLst>
            <a:ext uri="{FF2B5EF4-FFF2-40B4-BE49-F238E27FC236}">
              <a16:creationId xmlns:a16="http://schemas.microsoft.com/office/drawing/2014/main" id="{0DB1BC81-7919-4CB5-8941-48A73F6DCC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1" name="Shape 9">
          <a:extLst>
            <a:ext uri="{FF2B5EF4-FFF2-40B4-BE49-F238E27FC236}">
              <a16:creationId xmlns:a16="http://schemas.microsoft.com/office/drawing/2014/main" id="{5B57EF3A-CEC1-47E1-9C58-49FC3354F14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2" name="Shape 10">
          <a:extLst>
            <a:ext uri="{FF2B5EF4-FFF2-40B4-BE49-F238E27FC236}">
              <a16:creationId xmlns:a16="http://schemas.microsoft.com/office/drawing/2014/main" id="{CF486944-117D-4459-8942-1BC735E4C3D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3" name="Shape 9">
          <a:extLst>
            <a:ext uri="{FF2B5EF4-FFF2-40B4-BE49-F238E27FC236}">
              <a16:creationId xmlns:a16="http://schemas.microsoft.com/office/drawing/2014/main" id="{4DF5546E-F995-4CCC-A70A-0652D2AD9A4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4" name="Shape 9">
          <a:extLst>
            <a:ext uri="{FF2B5EF4-FFF2-40B4-BE49-F238E27FC236}">
              <a16:creationId xmlns:a16="http://schemas.microsoft.com/office/drawing/2014/main" id="{C5B5888C-B903-49DA-8579-FB0CBDF4D4A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5" name="Shape 10">
          <a:extLst>
            <a:ext uri="{FF2B5EF4-FFF2-40B4-BE49-F238E27FC236}">
              <a16:creationId xmlns:a16="http://schemas.microsoft.com/office/drawing/2014/main" id="{DEB170C4-170B-4B05-AD2C-1143685E926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6" name="Shape 9">
          <a:extLst>
            <a:ext uri="{FF2B5EF4-FFF2-40B4-BE49-F238E27FC236}">
              <a16:creationId xmlns:a16="http://schemas.microsoft.com/office/drawing/2014/main" id="{FC80A5ED-461D-4CD0-BCA2-966979422ED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7" name="Shape 9">
          <a:extLst>
            <a:ext uri="{FF2B5EF4-FFF2-40B4-BE49-F238E27FC236}">
              <a16:creationId xmlns:a16="http://schemas.microsoft.com/office/drawing/2014/main" id="{8D545327-3296-4FF6-80D9-96504F8DA4F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461</xdr:row>
      <xdr:rowOff>0</xdr:rowOff>
    </xdr:to>
    <xdr:sp macro="" textlink="">
      <xdr:nvSpPr>
        <xdr:cNvPr id="578" name="Shape 10">
          <a:extLst>
            <a:ext uri="{FF2B5EF4-FFF2-40B4-BE49-F238E27FC236}">
              <a16:creationId xmlns:a16="http://schemas.microsoft.com/office/drawing/2014/main" id="{F0786867-70A5-4725-B09B-2C8FA50ECF2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8CEAA528-BB26-45AF-B839-52E5B842E139}"/>
            </a:ext>
          </a:extLst>
        </xdr:cNvPr>
        <xdr:cNvSpPr>
          <a:spLocks noChangeArrowheads="1"/>
        </xdr:cNvSpPr>
      </xdr:nvSpPr>
      <xdr:spPr bwMode="auto">
        <a:xfrm>
          <a:off x="19050" y="9376410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8290F8E5-E311-4D0E-BAC0-957A810BB566}"/>
            </a:ext>
          </a:extLst>
        </xdr:cNvPr>
        <xdr:cNvSpPr>
          <a:spLocks noChangeArrowheads="1"/>
        </xdr:cNvSpPr>
      </xdr:nvSpPr>
      <xdr:spPr bwMode="auto">
        <a:xfrm>
          <a:off x="19050" y="9376410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0FE73FE4-6B4C-4F78-A1D4-EAE0C34777D7}"/>
            </a:ext>
          </a:extLst>
        </xdr:cNvPr>
        <xdr:cNvSpPr>
          <a:spLocks noChangeArrowheads="1"/>
        </xdr:cNvSpPr>
      </xdr:nvSpPr>
      <xdr:spPr bwMode="auto">
        <a:xfrm>
          <a:off x="19050" y="9376410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" name="Shape 10">
          <a:extLst>
            <a:ext uri="{FF2B5EF4-FFF2-40B4-BE49-F238E27FC236}">
              <a16:creationId xmlns:a16="http://schemas.microsoft.com/office/drawing/2014/main" id="{48D1CDBB-B631-4658-8A82-E2422304CFB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658EC20F-0889-483E-AB2E-3B6AF438E5C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" name="Shape 9">
          <a:extLst>
            <a:ext uri="{FF2B5EF4-FFF2-40B4-BE49-F238E27FC236}">
              <a16:creationId xmlns:a16="http://schemas.microsoft.com/office/drawing/2014/main" id="{07940B59-806C-400A-A62C-71C429FE113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" name="Shape 10">
          <a:extLst>
            <a:ext uri="{FF2B5EF4-FFF2-40B4-BE49-F238E27FC236}">
              <a16:creationId xmlns:a16="http://schemas.microsoft.com/office/drawing/2014/main" id="{F74EE56F-4D3B-499E-830C-77AF851D084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" name="Shape 9">
          <a:extLst>
            <a:ext uri="{FF2B5EF4-FFF2-40B4-BE49-F238E27FC236}">
              <a16:creationId xmlns:a16="http://schemas.microsoft.com/office/drawing/2014/main" id="{314714C5-991D-4C0F-8031-5C8E7281731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" name="Shape 9">
          <a:extLst>
            <a:ext uri="{FF2B5EF4-FFF2-40B4-BE49-F238E27FC236}">
              <a16:creationId xmlns:a16="http://schemas.microsoft.com/office/drawing/2014/main" id="{1ADEDDE2-2EA9-47A2-90B7-2032EEFE9A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" name="Shape 5">
          <a:extLst>
            <a:ext uri="{FF2B5EF4-FFF2-40B4-BE49-F238E27FC236}">
              <a16:creationId xmlns:a16="http://schemas.microsoft.com/office/drawing/2014/main" id="{700003B7-AABB-4A30-ADCA-8B2623EF8FC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E169FE47-F06A-492E-819F-17A03105093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2AB5AE3F-7F74-4286-8648-118EA82841E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" name="Shape 9">
          <a:extLst>
            <a:ext uri="{FF2B5EF4-FFF2-40B4-BE49-F238E27FC236}">
              <a16:creationId xmlns:a16="http://schemas.microsoft.com/office/drawing/2014/main" id="{17111F9D-1C9D-472B-8131-2A92D740CBF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" name="Shape 9">
          <a:extLst>
            <a:ext uri="{FF2B5EF4-FFF2-40B4-BE49-F238E27FC236}">
              <a16:creationId xmlns:a16="http://schemas.microsoft.com/office/drawing/2014/main" id="{DE111F43-D1EF-4A6E-9461-4A2556DE2F5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A66D1BB3-502D-450D-B0F3-9D9D553549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id="{21112F52-2981-4182-85FF-7CF54AC9C99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5ED4B0CD-9F12-4EE7-BA85-68F437AB335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9736450F-D141-4FA0-91AA-A40072EE42E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" name="Shape 9">
          <a:extLst>
            <a:ext uri="{FF2B5EF4-FFF2-40B4-BE49-F238E27FC236}">
              <a16:creationId xmlns:a16="http://schemas.microsoft.com/office/drawing/2014/main" id="{E97795CC-63A2-411F-9D83-F4408A11D58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" name="Shape 9">
          <a:extLst>
            <a:ext uri="{FF2B5EF4-FFF2-40B4-BE49-F238E27FC236}">
              <a16:creationId xmlns:a16="http://schemas.microsoft.com/office/drawing/2014/main" id="{06DD641F-D7AC-4068-B198-CD00B20E22D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E08CBBA3-6444-4D06-912E-08B80BF1E37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502F0CC2-4D88-4C77-95B2-C97A84279F0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" name="Shape 5">
          <a:extLst>
            <a:ext uri="{FF2B5EF4-FFF2-40B4-BE49-F238E27FC236}">
              <a16:creationId xmlns:a16="http://schemas.microsoft.com/office/drawing/2014/main" id="{81D4A518-F919-44FF-B4D2-CA19E41B7D5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" name="Shape 10">
          <a:extLst>
            <a:ext uri="{FF2B5EF4-FFF2-40B4-BE49-F238E27FC236}">
              <a16:creationId xmlns:a16="http://schemas.microsoft.com/office/drawing/2014/main" id="{B308190F-734B-41AE-A425-2CE26833A91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" name="Shape 9">
          <a:extLst>
            <a:ext uri="{FF2B5EF4-FFF2-40B4-BE49-F238E27FC236}">
              <a16:creationId xmlns:a16="http://schemas.microsoft.com/office/drawing/2014/main" id="{C6EC3F17-6A7B-4065-8ED3-3153943CDB7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" name="Shape 9">
          <a:extLst>
            <a:ext uri="{FF2B5EF4-FFF2-40B4-BE49-F238E27FC236}">
              <a16:creationId xmlns:a16="http://schemas.microsoft.com/office/drawing/2014/main" id="{4736BB0E-1292-411C-A08F-E2D18AD8C4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F80EC5A4-7F87-4125-B503-EC70277953F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" name="Shape 5">
          <a:extLst>
            <a:ext uri="{FF2B5EF4-FFF2-40B4-BE49-F238E27FC236}">
              <a16:creationId xmlns:a16="http://schemas.microsoft.com/office/drawing/2014/main" id="{0F3286EF-B4C5-422B-A56C-32217241E3A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" name="Shape 5">
          <a:extLst>
            <a:ext uri="{FF2B5EF4-FFF2-40B4-BE49-F238E27FC236}">
              <a16:creationId xmlns:a16="http://schemas.microsoft.com/office/drawing/2014/main" id="{788A938E-68B4-4FDB-BC1A-23B2FD8BEC8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" name="Shape 10">
          <a:extLst>
            <a:ext uri="{FF2B5EF4-FFF2-40B4-BE49-F238E27FC236}">
              <a16:creationId xmlns:a16="http://schemas.microsoft.com/office/drawing/2014/main" id="{9A66046B-AB25-4058-BFB7-E212DB2963E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" name="Shape 9">
          <a:extLst>
            <a:ext uri="{FF2B5EF4-FFF2-40B4-BE49-F238E27FC236}">
              <a16:creationId xmlns:a16="http://schemas.microsoft.com/office/drawing/2014/main" id="{8EF0B32F-116B-4163-96F7-3C7113CE4CB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" name="Shape 9">
          <a:extLst>
            <a:ext uri="{FF2B5EF4-FFF2-40B4-BE49-F238E27FC236}">
              <a16:creationId xmlns:a16="http://schemas.microsoft.com/office/drawing/2014/main" id="{A2685082-A7CA-40B1-BF52-DC7D4DDA1F7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A2E7BEB9-6C84-4519-8E2F-052E96FA0E2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195B2E41-26A0-4EAF-92B9-FE49FA590BA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" name="Shape 5">
          <a:extLst>
            <a:ext uri="{FF2B5EF4-FFF2-40B4-BE49-F238E27FC236}">
              <a16:creationId xmlns:a16="http://schemas.microsoft.com/office/drawing/2014/main" id="{97516C93-AE12-41D7-AD5C-9C7193CC66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" name="Shape 10">
          <a:extLst>
            <a:ext uri="{FF2B5EF4-FFF2-40B4-BE49-F238E27FC236}">
              <a16:creationId xmlns:a16="http://schemas.microsoft.com/office/drawing/2014/main" id="{A06FE93E-000B-4C92-9208-F9E229BC661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" name="Shape 9">
          <a:extLst>
            <a:ext uri="{FF2B5EF4-FFF2-40B4-BE49-F238E27FC236}">
              <a16:creationId xmlns:a16="http://schemas.microsoft.com/office/drawing/2014/main" id="{85A14D18-FBE4-4028-8B2D-68C52DBE51B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" name="Shape 9">
          <a:extLst>
            <a:ext uri="{FF2B5EF4-FFF2-40B4-BE49-F238E27FC236}">
              <a16:creationId xmlns:a16="http://schemas.microsoft.com/office/drawing/2014/main" id="{A864983B-3260-4E95-AD68-76524C00DA8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A09C9D74-351E-4CAE-993B-DA90D835278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85C97BDB-1A82-4BD4-A2BD-191B15E37C9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D0578D78-637D-4E85-A27D-9053C789774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" name="Shape 10">
          <a:extLst>
            <a:ext uri="{FF2B5EF4-FFF2-40B4-BE49-F238E27FC236}">
              <a16:creationId xmlns:a16="http://schemas.microsoft.com/office/drawing/2014/main" id="{EC2B61EA-34B3-4FC9-8125-384E8D0C024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" name="Shape 9">
          <a:extLst>
            <a:ext uri="{FF2B5EF4-FFF2-40B4-BE49-F238E27FC236}">
              <a16:creationId xmlns:a16="http://schemas.microsoft.com/office/drawing/2014/main" id="{4A39A97E-321C-4F14-B4AB-84FC7BE6F81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" name="Shape 9">
          <a:extLst>
            <a:ext uri="{FF2B5EF4-FFF2-40B4-BE49-F238E27FC236}">
              <a16:creationId xmlns:a16="http://schemas.microsoft.com/office/drawing/2014/main" id="{0166798A-47BC-4FEC-9F7F-0A3481889C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88B4A9BB-2C5F-4C34-8B0F-72D6E05D4B1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6E17AC20-18CA-4213-A1A7-5DEB36E3CFC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373C0577-58C8-4777-ADA5-62A16C9A30D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" name="Shape 10">
          <a:extLst>
            <a:ext uri="{FF2B5EF4-FFF2-40B4-BE49-F238E27FC236}">
              <a16:creationId xmlns:a16="http://schemas.microsoft.com/office/drawing/2014/main" id="{EF27E8C7-636B-4F54-AD95-1947F119383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B22AAD32-F601-4DCA-A30C-B301D6CEFFE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" name="Shape 9">
          <a:extLst>
            <a:ext uri="{FF2B5EF4-FFF2-40B4-BE49-F238E27FC236}">
              <a16:creationId xmlns:a16="http://schemas.microsoft.com/office/drawing/2014/main" id="{8B9AB9DD-C2A1-413B-867C-D201328E1CE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" name="Shape 5">
          <a:extLst>
            <a:ext uri="{FF2B5EF4-FFF2-40B4-BE49-F238E27FC236}">
              <a16:creationId xmlns:a16="http://schemas.microsoft.com/office/drawing/2014/main" id="{7E9A14A8-FD40-4133-907C-73C915B863E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" name="Shape 5">
          <a:extLst>
            <a:ext uri="{FF2B5EF4-FFF2-40B4-BE49-F238E27FC236}">
              <a16:creationId xmlns:a16="http://schemas.microsoft.com/office/drawing/2014/main" id="{A6F5DEE8-DC15-472D-B3A8-AD6D2899C44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93989AA8-53C6-44B8-BFB8-6C6DBBDB5B1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" name="Shape 10">
          <a:extLst>
            <a:ext uri="{FF2B5EF4-FFF2-40B4-BE49-F238E27FC236}">
              <a16:creationId xmlns:a16="http://schemas.microsoft.com/office/drawing/2014/main" id="{A5CBD53A-920A-42A1-8923-C8A7D1C4B97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" name="Shape 9">
          <a:extLst>
            <a:ext uri="{FF2B5EF4-FFF2-40B4-BE49-F238E27FC236}">
              <a16:creationId xmlns:a16="http://schemas.microsoft.com/office/drawing/2014/main" id="{9DF77390-2433-4221-858B-29CA022D764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" name="Shape 9">
          <a:extLst>
            <a:ext uri="{FF2B5EF4-FFF2-40B4-BE49-F238E27FC236}">
              <a16:creationId xmlns:a16="http://schemas.microsoft.com/office/drawing/2014/main" id="{7A13BE69-E55F-4B8A-A4F4-A9F75E6354E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" name="Shape 5">
          <a:extLst>
            <a:ext uri="{FF2B5EF4-FFF2-40B4-BE49-F238E27FC236}">
              <a16:creationId xmlns:a16="http://schemas.microsoft.com/office/drawing/2014/main" id="{14C0DBA5-2015-4C91-881B-AE0E07FC51B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" name="Shape 5">
          <a:extLst>
            <a:ext uri="{FF2B5EF4-FFF2-40B4-BE49-F238E27FC236}">
              <a16:creationId xmlns:a16="http://schemas.microsoft.com/office/drawing/2014/main" id="{52FD4367-13ED-4804-941B-D8B758C2901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7" name="Shape 5">
          <a:extLst>
            <a:ext uri="{FF2B5EF4-FFF2-40B4-BE49-F238E27FC236}">
              <a16:creationId xmlns:a16="http://schemas.microsoft.com/office/drawing/2014/main" id="{8BB75154-36BC-4A2A-913C-2C9E4C21E3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8" name="Shape 10">
          <a:extLst>
            <a:ext uri="{FF2B5EF4-FFF2-40B4-BE49-F238E27FC236}">
              <a16:creationId xmlns:a16="http://schemas.microsoft.com/office/drawing/2014/main" id="{FCFE23E7-D999-4F2A-9879-73B6634A0B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9" name="Shape 9">
          <a:extLst>
            <a:ext uri="{FF2B5EF4-FFF2-40B4-BE49-F238E27FC236}">
              <a16:creationId xmlns:a16="http://schemas.microsoft.com/office/drawing/2014/main" id="{4CC6667A-6D53-475C-88E8-EAADE9050B0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0" name="Shape 9">
          <a:extLst>
            <a:ext uri="{FF2B5EF4-FFF2-40B4-BE49-F238E27FC236}">
              <a16:creationId xmlns:a16="http://schemas.microsoft.com/office/drawing/2014/main" id="{AB7AF811-4F93-48D8-A4EE-8111923E34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6F5F811F-6A28-4608-96A2-F9461AB763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7F6BD189-4721-4CDD-874E-465CE9EDC6B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FEADC540-EB5C-447D-9914-CAA17FEDB77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64" name="Shape 10">
          <a:extLst>
            <a:ext uri="{FF2B5EF4-FFF2-40B4-BE49-F238E27FC236}">
              <a16:creationId xmlns:a16="http://schemas.microsoft.com/office/drawing/2014/main" id="{EDEA22E0-CC94-44D3-9722-914FE931348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5" name="Shape 9">
          <a:extLst>
            <a:ext uri="{FF2B5EF4-FFF2-40B4-BE49-F238E27FC236}">
              <a16:creationId xmlns:a16="http://schemas.microsoft.com/office/drawing/2014/main" id="{B19AC4E2-4004-4C2C-B58B-0BE57CF68A0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6" name="Shape 9">
          <a:extLst>
            <a:ext uri="{FF2B5EF4-FFF2-40B4-BE49-F238E27FC236}">
              <a16:creationId xmlns:a16="http://schemas.microsoft.com/office/drawing/2014/main" id="{B52712F2-048D-41D4-AA87-BC37DA2B858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F692B533-8973-45BE-86A1-8B3CFC07ADF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8" name="Shape 5">
          <a:extLst>
            <a:ext uri="{FF2B5EF4-FFF2-40B4-BE49-F238E27FC236}">
              <a16:creationId xmlns:a16="http://schemas.microsoft.com/office/drawing/2014/main" id="{D006655C-1D74-4410-A64D-89834A86C0F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9" name="Shape 5">
          <a:extLst>
            <a:ext uri="{FF2B5EF4-FFF2-40B4-BE49-F238E27FC236}">
              <a16:creationId xmlns:a16="http://schemas.microsoft.com/office/drawing/2014/main" id="{24A6ED31-0D4B-474F-8970-60B7AF08C8F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70" name="Shape 10">
          <a:extLst>
            <a:ext uri="{FF2B5EF4-FFF2-40B4-BE49-F238E27FC236}">
              <a16:creationId xmlns:a16="http://schemas.microsoft.com/office/drawing/2014/main" id="{D6DF6E7D-5847-4BDD-9339-66844C52D30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1" name="Shape 9">
          <a:extLst>
            <a:ext uri="{FF2B5EF4-FFF2-40B4-BE49-F238E27FC236}">
              <a16:creationId xmlns:a16="http://schemas.microsoft.com/office/drawing/2014/main" id="{53D32E2F-D4D0-49D7-A5FB-AA32D98FCA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2" name="Shape 9">
          <a:extLst>
            <a:ext uri="{FF2B5EF4-FFF2-40B4-BE49-F238E27FC236}">
              <a16:creationId xmlns:a16="http://schemas.microsoft.com/office/drawing/2014/main" id="{FA8DCC89-A9DA-4843-8D0D-238CB9A52F7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438867B3-E614-4BE9-8D0B-C46C633458D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4" name="Shape 5">
          <a:extLst>
            <a:ext uri="{FF2B5EF4-FFF2-40B4-BE49-F238E27FC236}">
              <a16:creationId xmlns:a16="http://schemas.microsoft.com/office/drawing/2014/main" id="{FD842CB3-8918-4CFD-94B1-9274AA33B2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5" name="Shape 5">
          <a:extLst>
            <a:ext uri="{FF2B5EF4-FFF2-40B4-BE49-F238E27FC236}">
              <a16:creationId xmlns:a16="http://schemas.microsoft.com/office/drawing/2014/main" id="{2ECC4B42-8013-4B72-A1FE-ECE15990093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76" name="Shape 10">
          <a:extLst>
            <a:ext uri="{FF2B5EF4-FFF2-40B4-BE49-F238E27FC236}">
              <a16:creationId xmlns:a16="http://schemas.microsoft.com/office/drawing/2014/main" id="{36CE730D-3477-4593-A40E-708C1ECA9E4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7" name="Shape 9">
          <a:extLst>
            <a:ext uri="{FF2B5EF4-FFF2-40B4-BE49-F238E27FC236}">
              <a16:creationId xmlns:a16="http://schemas.microsoft.com/office/drawing/2014/main" id="{0D061434-44C9-4C71-B8AD-2239EFACC74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8" name="Shape 9">
          <a:extLst>
            <a:ext uri="{FF2B5EF4-FFF2-40B4-BE49-F238E27FC236}">
              <a16:creationId xmlns:a16="http://schemas.microsoft.com/office/drawing/2014/main" id="{18F4BDB7-F62B-4D1A-9FA5-76B593B8F16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2851755E-960A-4A76-A7AD-A315F6FB5E7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881DD8D6-DEFC-43BE-BD67-036FF1165E5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1" name="Shape 5">
          <a:extLst>
            <a:ext uri="{FF2B5EF4-FFF2-40B4-BE49-F238E27FC236}">
              <a16:creationId xmlns:a16="http://schemas.microsoft.com/office/drawing/2014/main" id="{B8E1E98A-A7C9-4F03-ACCB-39EEC951BA7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82" name="Shape 10">
          <a:extLst>
            <a:ext uri="{FF2B5EF4-FFF2-40B4-BE49-F238E27FC236}">
              <a16:creationId xmlns:a16="http://schemas.microsoft.com/office/drawing/2014/main" id="{2F6CA7F1-C51A-4F46-B192-13EFD9E0935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3" name="Shape 9">
          <a:extLst>
            <a:ext uri="{FF2B5EF4-FFF2-40B4-BE49-F238E27FC236}">
              <a16:creationId xmlns:a16="http://schemas.microsoft.com/office/drawing/2014/main" id="{19E6D2CB-DCAF-4363-B154-0BB256A60FD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4" name="Shape 9">
          <a:extLst>
            <a:ext uri="{FF2B5EF4-FFF2-40B4-BE49-F238E27FC236}">
              <a16:creationId xmlns:a16="http://schemas.microsoft.com/office/drawing/2014/main" id="{93078363-D2E3-4035-AD13-0C672A097F8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79921ADE-0456-4D1A-BF4A-0AC34700AF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AD5A0608-1C87-4A49-875C-524D21051A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995C305D-7109-4CD7-BC1E-6767436E4B0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88" name="Shape 10">
          <a:extLst>
            <a:ext uri="{FF2B5EF4-FFF2-40B4-BE49-F238E27FC236}">
              <a16:creationId xmlns:a16="http://schemas.microsoft.com/office/drawing/2014/main" id="{60D5C6F5-6C25-4FF7-BBC2-137A8A9DC8E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9" name="Shape 9">
          <a:extLst>
            <a:ext uri="{FF2B5EF4-FFF2-40B4-BE49-F238E27FC236}">
              <a16:creationId xmlns:a16="http://schemas.microsoft.com/office/drawing/2014/main" id="{59F88ED1-0511-4B32-AB36-FB5115519F6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0" name="Shape 9">
          <a:extLst>
            <a:ext uri="{FF2B5EF4-FFF2-40B4-BE49-F238E27FC236}">
              <a16:creationId xmlns:a16="http://schemas.microsoft.com/office/drawing/2014/main" id="{47D4EAE9-7705-40E6-A213-807B3CB4F72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484948F1-8CBF-4308-AFC5-AAC9DB8320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0C39EDE2-F89F-4464-82C7-5D2F0191334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D6CBDC70-A62A-4799-8E14-46A9F06B9AF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94" name="Shape 10">
          <a:extLst>
            <a:ext uri="{FF2B5EF4-FFF2-40B4-BE49-F238E27FC236}">
              <a16:creationId xmlns:a16="http://schemas.microsoft.com/office/drawing/2014/main" id="{681A807C-DBCD-49C2-87B7-09D7C4FE7B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5" name="Shape 9">
          <a:extLst>
            <a:ext uri="{FF2B5EF4-FFF2-40B4-BE49-F238E27FC236}">
              <a16:creationId xmlns:a16="http://schemas.microsoft.com/office/drawing/2014/main" id="{A9342154-3F36-469B-9152-EBBC27E93F0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6" name="Shape 9">
          <a:extLst>
            <a:ext uri="{FF2B5EF4-FFF2-40B4-BE49-F238E27FC236}">
              <a16:creationId xmlns:a16="http://schemas.microsoft.com/office/drawing/2014/main" id="{2337DF69-3885-4D7D-B474-E48917B6D9C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7" name="Shape 5">
          <a:extLst>
            <a:ext uri="{FF2B5EF4-FFF2-40B4-BE49-F238E27FC236}">
              <a16:creationId xmlns:a16="http://schemas.microsoft.com/office/drawing/2014/main" id="{C4BDBCE8-FB76-4777-A783-33D03770AD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365D30C8-AB14-4973-9720-49E8455AB96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4641268D-B0AC-414A-8B28-E1990E4409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0" name="Shape 10">
          <a:extLst>
            <a:ext uri="{FF2B5EF4-FFF2-40B4-BE49-F238E27FC236}">
              <a16:creationId xmlns:a16="http://schemas.microsoft.com/office/drawing/2014/main" id="{3682844A-8438-48FA-8F52-DF5CF63BC9F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1" name="Shape 9">
          <a:extLst>
            <a:ext uri="{FF2B5EF4-FFF2-40B4-BE49-F238E27FC236}">
              <a16:creationId xmlns:a16="http://schemas.microsoft.com/office/drawing/2014/main" id="{BDEDC966-F98F-486D-B1B7-B41049AC514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2" name="Shape 9">
          <a:extLst>
            <a:ext uri="{FF2B5EF4-FFF2-40B4-BE49-F238E27FC236}">
              <a16:creationId xmlns:a16="http://schemas.microsoft.com/office/drawing/2014/main" id="{F0BF619F-3610-4B28-870F-9B609F87777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026781ED-7A91-460E-8AA8-A94ADDF1C49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4" name="Shape 5">
          <a:extLst>
            <a:ext uri="{FF2B5EF4-FFF2-40B4-BE49-F238E27FC236}">
              <a16:creationId xmlns:a16="http://schemas.microsoft.com/office/drawing/2014/main" id="{7E2BA61D-CCD3-48A2-A1C4-C028E93FC51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5" name="Shape 5">
          <a:extLst>
            <a:ext uri="{FF2B5EF4-FFF2-40B4-BE49-F238E27FC236}">
              <a16:creationId xmlns:a16="http://schemas.microsoft.com/office/drawing/2014/main" id="{DA107FAD-76F2-4523-9C77-5F7CB890F0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6" name="Shape 10">
          <a:extLst>
            <a:ext uri="{FF2B5EF4-FFF2-40B4-BE49-F238E27FC236}">
              <a16:creationId xmlns:a16="http://schemas.microsoft.com/office/drawing/2014/main" id="{9A90397E-B0CD-43B1-8E58-1D6C111A524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7" name="Shape 9">
          <a:extLst>
            <a:ext uri="{FF2B5EF4-FFF2-40B4-BE49-F238E27FC236}">
              <a16:creationId xmlns:a16="http://schemas.microsoft.com/office/drawing/2014/main" id="{BE8AF330-CCDE-42B1-8832-72AC482023B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8" name="Shape 9">
          <a:extLst>
            <a:ext uri="{FF2B5EF4-FFF2-40B4-BE49-F238E27FC236}">
              <a16:creationId xmlns:a16="http://schemas.microsoft.com/office/drawing/2014/main" id="{207682F6-F806-40A7-9C85-A9219A18AE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C7E28B58-E646-4024-9159-0D6BEE49601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1A0B6608-17FB-4744-A975-54CFE09A17C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1" name="Shape 5">
          <a:extLst>
            <a:ext uri="{FF2B5EF4-FFF2-40B4-BE49-F238E27FC236}">
              <a16:creationId xmlns:a16="http://schemas.microsoft.com/office/drawing/2014/main" id="{D12171F7-B6C2-42EC-B9B0-1E4A799C40B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12" name="Shape 10">
          <a:extLst>
            <a:ext uri="{FF2B5EF4-FFF2-40B4-BE49-F238E27FC236}">
              <a16:creationId xmlns:a16="http://schemas.microsoft.com/office/drawing/2014/main" id="{0AC64FA0-9800-41D0-B527-07C66E0C72C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3" name="Shape 9">
          <a:extLst>
            <a:ext uri="{FF2B5EF4-FFF2-40B4-BE49-F238E27FC236}">
              <a16:creationId xmlns:a16="http://schemas.microsoft.com/office/drawing/2014/main" id="{A450595B-E78F-4D8E-9E01-CDAACEAB83F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4" name="Shape 9">
          <a:extLst>
            <a:ext uri="{FF2B5EF4-FFF2-40B4-BE49-F238E27FC236}">
              <a16:creationId xmlns:a16="http://schemas.microsoft.com/office/drawing/2014/main" id="{0535C88A-388D-4127-A6A3-8D66641BC7B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FABB14D9-2088-4B66-B252-CC17FAE0DA7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B259F17E-41B7-4C40-B16A-33F5FEE03D1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803AE9DE-9C43-43A4-932B-A334486FC08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18" name="Shape 10">
          <a:extLst>
            <a:ext uri="{FF2B5EF4-FFF2-40B4-BE49-F238E27FC236}">
              <a16:creationId xmlns:a16="http://schemas.microsoft.com/office/drawing/2014/main" id="{B71FDDA5-02DD-4990-84E2-2539EF87ED7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9" name="Shape 9">
          <a:extLst>
            <a:ext uri="{FF2B5EF4-FFF2-40B4-BE49-F238E27FC236}">
              <a16:creationId xmlns:a16="http://schemas.microsoft.com/office/drawing/2014/main" id="{4C1C7CE7-9517-4E63-B551-AA7653E1BAF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0" name="Shape 9">
          <a:extLst>
            <a:ext uri="{FF2B5EF4-FFF2-40B4-BE49-F238E27FC236}">
              <a16:creationId xmlns:a16="http://schemas.microsoft.com/office/drawing/2014/main" id="{E8676ABD-6CAF-43E1-B844-A631F033AF9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DE83D8C9-B294-47D7-B355-3187F21F8DA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309775E7-72B5-4295-9579-1C4FA7761B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06C77B71-A8E4-4BCF-AF78-9A6C6E0671E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24" name="Shape 10">
          <a:extLst>
            <a:ext uri="{FF2B5EF4-FFF2-40B4-BE49-F238E27FC236}">
              <a16:creationId xmlns:a16="http://schemas.microsoft.com/office/drawing/2014/main" id="{2E014863-D437-4D6A-89DE-F269FEFC42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5" name="Shape 9">
          <a:extLst>
            <a:ext uri="{FF2B5EF4-FFF2-40B4-BE49-F238E27FC236}">
              <a16:creationId xmlns:a16="http://schemas.microsoft.com/office/drawing/2014/main" id="{EB681E52-0561-4C48-87C6-F14099B1D08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6" name="Shape 9">
          <a:extLst>
            <a:ext uri="{FF2B5EF4-FFF2-40B4-BE49-F238E27FC236}">
              <a16:creationId xmlns:a16="http://schemas.microsoft.com/office/drawing/2014/main" id="{86E8C71F-210C-47F7-A51D-9BD18B7F76C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7" name="Shape 5">
          <a:extLst>
            <a:ext uri="{FF2B5EF4-FFF2-40B4-BE49-F238E27FC236}">
              <a16:creationId xmlns:a16="http://schemas.microsoft.com/office/drawing/2014/main" id="{54318D36-C633-4535-85B0-4455217D565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E995CBFD-92FD-4F65-95B6-2D354EC980A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DBC6F723-FF13-4C15-B2A2-FBB1CE829ED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30" name="Shape 10">
          <a:extLst>
            <a:ext uri="{FF2B5EF4-FFF2-40B4-BE49-F238E27FC236}">
              <a16:creationId xmlns:a16="http://schemas.microsoft.com/office/drawing/2014/main" id="{034FE220-18D5-4009-9FD6-9CFC826B9FF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1" name="Shape 9">
          <a:extLst>
            <a:ext uri="{FF2B5EF4-FFF2-40B4-BE49-F238E27FC236}">
              <a16:creationId xmlns:a16="http://schemas.microsoft.com/office/drawing/2014/main" id="{3198D100-8910-4762-9569-BBC4E4D371B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2" name="Shape 9">
          <a:extLst>
            <a:ext uri="{FF2B5EF4-FFF2-40B4-BE49-F238E27FC236}">
              <a16:creationId xmlns:a16="http://schemas.microsoft.com/office/drawing/2014/main" id="{DD246205-80C1-4324-9AED-1A2A5491447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3" name="Shape 5">
          <a:extLst>
            <a:ext uri="{FF2B5EF4-FFF2-40B4-BE49-F238E27FC236}">
              <a16:creationId xmlns:a16="http://schemas.microsoft.com/office/drawing/2014/main" id="{494B21BC-9E84-4E48-AAC8-7D9F9EC1904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4" name="Shape 5">
          <a:extLst>
            <a:ext uri="{FF2B5EF4-FFF2-40B4-BE49-F238E27FC236}">
              <a16:creationId xmlns:a16="http://schemas.microsoft.com/office/drawing/2014/main" id="{F2F4B671-A573-4FE2-96BB-D0E9B179CC8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5" name="Shape 5">
          <a:extLst>
            <a:ext uri="{FF2B5EF4-FFF2-40B4-BE49-F238E27FC236}">
              <a16:creationId xmlns:a16="http://schemas.microsoft.com/office/drawing/2014/main" id="{E93B489A-76E1-42F4-9EFB-F4EBEC25282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36" name="Shape 10">
          <a:extLst>
            <a:ext uri="{FF2B5EF4-FFF2-40B4-BE49-F238E27FC236}">
              <a16:creationId xmlns:a16="http://schemas.microsoft.com/office/drawing/2014/main" id="{81EC3006-F1ED-4300-A1C7-4D1E2F744BB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7" name="Shape 9">
          <a:extLst>
            <a:ext uri="{FF2B5EF4-FFF2-40B4-BE49-F238E27FC236}">
              <a16:creationId xmlns:a16="http://schemas.microsoft.com/office/drawing/2014/main" id="{B491FF91-7C4B-4F69-95DF-0B0572DFDF0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8" name="Shape 9">
          <a:extLst>
            <a:ext uri="{FF2B5EF4-FFF2-40B4-BE49-F238E27FC236}">
              <a16:creationId xmlns:a16="http://schemas.microsoft.com/office/drawing/2014/main" id="{628E0359-7677-41F3-88A5-758CDC6EDF5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9" name="Shape 5">
          <a:extLst>
            <a:ext uri="{FF2B5EF4-FFF2-40B4-BE49-F238E27FC236}">
              <a16:creationId xmlns:a16="http://schemas.microsoft.com/office/drawing/2014/main" id="{08A83215-C019-455A-9A8F-28EBB863D68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0" name="Shape 5">
          <a:extLst>
            <a:ext uri="{FF2B5EF4-FFF2-40B4-BE49-F238E27FC236}">
              <a16:creationId xmlns:a16="http://schemas.microsoft.com/office/drawing/2014/main" id="{24B74FD5-8E9B-4D2D-B468-254AD38C532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8E0A1ECC-8D4F-48F6-A1F6-2E147539540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42" name="Shape 10">
          <a:extLst>
            <a:ext uri="{FF2B5EF4-FFF2-40B4-BE49-F238E27FC236}">
              <a16:creationId xmlns:a16="http://schemas.microsoft.com/office/drawing/2014/main" id="{872BA1FF-69E8-494B-83A0-09A130C3302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3" name="Shape 9">
          <a:extLst>
            <a:ext uri="{FF2B5EF4-FFF2-40B4-BE49-F238E27FC236}">
              <a16:creationId xmlns:a16="http://schemas.microsoft.com/office/drawing/2014/main" id="{5DCE80AA-FDD7-4E66-BAB9-1BD1DD8280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4" name="Shape 9">
          <a:extLst>
            <a:ext uri="{FF2B5EF4-FFF2-40B4-BE49-F238E27FC236}">
              <a16:creationId xmlns:a16="http://schemas.microsoft.com/office/drawing/2014/main" id="{590AD873-6B88-4A71-95D0-85235D0BC15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5470A874-D2CB-4501-B348-C6B36B392DA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6" name="Shape 5">
          <a:extLst>
            <a:ext uri="{FF2B5EF4-FFF2-40B4-BE49-F238E27FC236}">
              <a16:creationId xmlns:a16="http://schemas.microsoft.com/office/drawing/2014/main" id="{FBEA051E-D0D5-428E-9698-EC589AC991F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51904F63-053C-4514-A51C-2FF4D172EAC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48" name="Shape 10">
          <a:extLst>
            <a:ext uri="{FF2B5EF4-FFF2-40B4-BE49-F238E27FC236}">
              <a16:creationId xmlns:a16="http://schemas.microsoft.com/office/drawing/2014/main" id="{5026591A-00DF-43AA-BABB-B34C9A0EB52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9" name="Shape 9">
          <a:extLst>
            <a:ext uri="{FF2B5EF4-FFF2-40B4-BE49-F238E27FC236}">
              <a16:creationId xmlns:a16="http://schemas.microsoft.com/office/drawing/2014/main" id="{367708CD-2BE1-41EA-9CD6-AA3168BC76C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0" name="Shape 9">
          <a:extLst>
            <a:ext uri="{FF2B5EF4-FFF2-40B4-BE49-F238E27FC236}">
              <a16:creationId xmlns:a16="http://schemas.microsoft.com/office/drawing/2014/main" id="{C6C418D5-9EC3-4FAF-97E1-A25B2AE47C7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E8E1E0BB-3949-4BBD-B11A-547B91E2789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C8A7EDF7-E5FA-4150-86A2-55EA918D8F2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37A104F7-0F40-4B88-BD7F-1814535581B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54" name="Shape 10">
          <a:extLst>
            <a:ext uri="{FF2B5EF4-FFF2-40B4-BE49-F238E27FC236}">
              <a16:creationId xmlns:a16="http://schemas.microsoft.com/office/drawing/2014/main" id="{5B2A71C2-9951-4AEA-BB14-77A6797AAA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5" name="Shape 9">
          <a:extLst>
            <a:ext uri="{FF2B5EF4-FFF2-40B4-BE49-F238E27FC236}">
              <a16:creationId xmlns:a16="http://schemas.microsoft.com/office/drawing/2014/main" id="{CF408DEE-66E1-4129-9914-BEB9AFEC570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6" name="Shape 9">
          <a:extLst>
            <a:ext uri="{FF2B5EF4-FFF2-40B4-BE49-F238E27FC236}">
              <a16:creationId xmlns:a16="http://schemas.microsoft.com/office/drawing/2014/main" id="{74D7A9BA-5BA3-4EF3-BB97-2AA142D042A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07A60B2A-AE22-482A-9F82-E294941CE43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39A6A9A3-7283-4F95-A7F2-BBAD18A39C7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3897F4D5-112F-440B-B9FC-C22CA9DD7F3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0" name="Shape 10">
          <a:extLst>
            <a:ext uri="{FF2B5EF4-FFF2-40B4-BE49-F238E27FC236}">
              <a16:creationId xmlns:a16="http://schemas.microsoft.com/office/drawing/2014/main" id="{02C4AB9E-A02D-4410-9C14-59F8D5636D2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1" name="Shape 9">
          <a:extLst>
            <a:ext uri="{FF2B5EF4-FFF2-40B4-BE49-F238E27FC236}">
              <a16:creationId xmlns:a16="http://schemas.microsoft.com/office/drawing/2014/main" id="{06937D5B-6E7F-4B27-9D9F-EC9801CCCCD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2" name="Shape 9">
          <a:extLst>
            <a:ext uri="{FF2B5EF4-FFF2-40B4-BE49-F238E27FC236}">
              <a16:creationId xmlns:a16="http://schemas.microsoft.com/office/drawing/2014/main" id="{C8A16860-D5D0-4954-B263-0EABDCB2914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DA962AA8-3A59-4641-A315-FD01B09AB7C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14241FE0-2F35-45C8-B566-3C5AB0ADCD7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A0184A6B-82F8-4E9E-B662-8EB05E1410D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6" name="Shape 10">
          <a:extLst>
            <a:ext uri="{FF2B5EF4-FFF2-40B4-BE49-F238E27FC236}">
              <a16:creationId xmlns:a16="http://schemas.microsoft.com/office/drawing/2014/main" id="{C7F1ED24-92DB-4394-A245-5F8E4725F90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7" name="Shape 9">
          <a:extLst>
            <a:ext uri="{FF2B5EF4-FFF2-40B4-BE49-F238E27FC236}">
              <a16:creationId xmlns:a16="http://schemas.microsoft.com/office/drawing/2014/main" id="{C03384AA-5E5A-4F62-9B3C-40AA8E2C56E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8" name="Shape 9">
          <a:extLst>
            <a:ext uri="{FF2B5EF4-FFF2-40B4-BE49-F238E27FC236}">
              <a16:creationId xmlns:a16="http://schemas.microsoft.com/office/drawing/2014/main" id="{7B935940-C3CA-4E74-8BB1-5F8DA198302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9" name="Shape 5">
          <a:extLst>
            <a:ext uri="{FF2B5EF4-FFF2-40B4-BE49-F238E27FC236}">
              <a16:creationId xmlns:a16="http://schemas.microsoft.com/office/drawing/2014/main" id="{AA8E661F-13CA-4A8C-B2FD-C7515E6E51F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37ADAE3D-CDFE-4FBD-927E-0968CF34F4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25EECDA8-3DD3-4030-86FD-08A2510D48A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72" name="Shape 10">
          <a:extLst>
            <a:ext uri="{FF2B5EF4-FFF2-40B4-BE49-F238E27FC236}">
              <a16:creationId xmlns:a16="http://schemas.microsoft.com/office/drawing/2014/main" id="{AF9E68AA-3C58-40B1-BA86-B078C6018D5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3" name="Shape 9">
          <a:extLst>
            <a:ext uri="{FF2B5EF4-FFF2-40B4-BE49-F238E27FC236}">
              <a16:creationId xmlns:a16="http://schemas.microsoft.com/office/drawing/2014/main" id="{95C3DAB9-CA75-4898-8896-D76A8BE0A29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4" name="Shape 9">
          <a:extLst>
            <a:ext uri="{FF2B5EF4-FFF2-40B4-BE49-F238E27FC236}">
              <a16:creationId xmlns:a16="http://schemas.microsoft.com/office/drawing/2014/main" id="{0165703D-4D24-4B97-B982-116C9D53D7E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5" name="Shape 5">
          <a:extLst>
            <a:ext uri="{FF2B5EF4-FFF2-40B4-BE49-F238E27FC236}">
              <a16:creationId xmlns:a16="http://schemas.microsoft.com/office/drawing/2014/main" id="{B6BCF254-6701-4299-9EDE-3983E164DA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200BAA94-2221-43C6-B90D-6D14067484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D9A4B06A-0DE6-473E-98C5-5C28F75417A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78" name="Shape 10">
          <a:extLst>
            <a:ext uri="{FF2B5EF4-FFF2-40B4-BE49-F238E27FC236}">
              <a16:creationId xmlns:a16="http://schemas.microsoft.com/office/drawing/2014/main" id="{0B4BA8BB-8532-4476-A472-C673013020E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9" name="Shape 9">
          <a:extLst>
            <a:ext uri="{FF2B5EF4-FFF2-40B4-BE49-F238E27FC236}">
              <a16:creationId xmlns:a16="http://schemas.microsoft.com/office/drawing/2014/main" id="{06FE2EDB-19E6-4131-B71C-28C4757AFF0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0" name="Shape 9">
          <a:extLst>
            <a:ext uri="{FF2B5EF4-FFF2-40B4-BE49-F238E27FC236}">
              <a16:creationId xmlns:a16="http://schemas.microsoft.com/office/drawing/2014/main" id="{C8A224C5-FE85-42F4-9662-B900C0B56A5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BC30D105-0C90-4B7D-8ACC-925ACDBE914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A1C1210C-ABE2-442F-B044-B602FAFCE1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C108C348-0FD9-43E2-BF18-41816B4C49E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84" name="Shape 10">
          <a:extLst>
            <a:ext uri="{FF2B5EF4-FFF2-40B4-BE49-F238E27FC236}">
              <a16:creationId xmlns:a16="http://schemas.microsoft.com/office/drawing/2014/main" id="{C573978F-518B-4336-861A-54B48E8A71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5" name="Shape 9">
          <a:extLst>
            <a:ext uri="{FF2B5EF4-FFF2-40B4-BE49-F238E27FC236}">
              <a16:creationId xmlns:a16="http://schemas.microsoft.com/office/drawing/2014/main" id="{2C82569F-6BCB-4FF6-99A9-F39ABCA1280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6" name="Shape 9">
          <a:extLst>
            <a:ext uri="{FF2B5EF4-FFF2-40B4-BE49-F238E27FC236}">
              <a16:creationId xmlns:a16="http://schemas.microsoft.com/office/drawing/2014/main" id="{B848472A-FA4D-4C6C-8E20-527378144C2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7" name="Shape 5">
          <a:extLst>
            <a:ext uri="{FF2B5EF4-FFF2-40B4-BE49-F238E27FC236}">
              <a16:creationId xmlns:a16="http://schemas.microsoft.com/office/drawing/2014/main" id="{65C29E14-88CF-4396-BA39-5B04312CFE4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8" name="Shape 5">
          <a:extLst>
            <a:ext uri="{FF2B5EF4-FFF2-40B4-BE49-F238E27FC236}">
              <a16:creationId xmlns:a16="http://schemas.microsoft.com/office/drawing/2014/main" id="{DF527CAD-D81D-4D7C-89F7-57815B8634E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E7AAA070-8F24-41B1-B9C6-68F652813D3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90" name="Shape 10">
          <a:extLst>
            <a:ext uri="{FF2B5EF4-FFF2-40B4-BE49-F238E27FC236}">
              <a16:creationId xmlns:a16="http://schemas.microsoft.com/office/drawing/2014/main" id="{11D0313D-B791-4CB9-8A03-0C9B690AC98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1" name="Shape 9">
          <a:extLst>
            <a:ext uri="{FF2B5EF4-FFF2-40B4-BE49-F238E27FC236}">
              <a16:creationId xmlns:a16="http://schemas.microsoft.com/office/drawing/2014/main" id="{D52379C8-D9C8-4074-9DA6-130DDBF905F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2" name="Shape 9">
          <a:extLst>
            <a:ext uri="{FF2B5EF4-FFF2-40B4-BE49-F238E27FC236}">
              <a16:creationId xmlns:a16="http://schemas.microsoft.com/office/drawing/2014/main" id="{4F3FD9A0-1D68-4439-95AB-19BEE3D0BB9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052CC675-A633-403B-9AD0-7792363595E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C8C314E5-3324-4E9B-A6B3-8C6F18D5E99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5" name="Shape 5">
          <a:extLst>
            <a:ext uri="{FF2B5EF4-FFF2-40B4-BE49-F238E27FC236}">
              <a16:creationId xmlns:a16="http://schemas.microsoft.com/office/drawing/2014/main" id="{B783D9BF-2D69-468B-90F4-6ED28E454A5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96" name="Shape 10">
          <a:extLst>
            <a:ext uri="{FF2B5EF4-FFF2-40B4-BE49-F238E27FC236}">
              <a16:creationId xmlns:a16="http://schemas.microsoft.com/office/drawing/2014/main" id="{10CD845F-2A15-4C70-849E-8C0FE246C6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7" name="Shape 9">
          <a:extLst>
            <a:ext uri="{FF2B5EF4-FFF2-40B4-BE49-F238E27FC236}">
              <a16:creationId xmlns:a16="http://schemas.microsoft.com/office/drawing/2014/main" id="{67235DB4-ACAD-40F4-92CE-224AA1F56D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8" name="Shape 9">
          <a:extLst>
            <a:ext uri="{FF2B5EF4-FFF2-40B4-BE49-F238E27FC236}">
              <a16:creationId xmlns:a16="http://schemas.microsoft.com/office/drawing/2014/main" id="{268B254C-3808-4ECB-BF6C-9E80504B72C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701CDCD3-D372-4799-B571-E9957D94F86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218C48B2-486A-4BF5-B31B-37E5B1AD581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4BE1B699-1FD6-497F-92F1-20E50CDCDCF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02" name="Shape 10">
          <a:extLst>
            <a:ext uri="{FF2B5EF4-FFF2-40B4-BE49-F238E27FC236}">
              <a16:creationId xmlns:a16="http://schemas.microsoft.com/office/drawing/2014/main" id="{042C75CE-09E6-4D96-B7D3-1CD8D7DFE6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3" name="Shape 9">
          <a:extLst>
            <a:ext uri="{FF2B5EF4-FFF2-40B4-BE49-F238E27FC236}">
              <a16:creationId xmlns:a16="http://schemas.microsoft.com/office/drawing/2014/main" id="{4489ADF3-8F00-401E-B47A-7C944AE763A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4" name="Shape 9">
          <a:extLst>
            <a:ext uri="{FF2B5EF4-FFF2-40B4-BE49-F238E27FC236}">
              <a16:creationId xmlns:a16="http://schemas.microsoft.com/office/drawing/2014/main" id="{0535B773-09AF-4E42-9AEC-7F37461061D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FC74B858-0F61-410A-9878-E1874CC3E75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D9A42261-75F1-464A-A9D1-476B10F01C2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E1121298-6D38-437E-A659-66DE72B2CB9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08" name="Shape 10">
          <a:extLst>
            <a:ext uri="{FF2B5EF4-FFF2-40B4-BE49-F238E27FC236}">
              <a16:creationId xmlns:a16="http://schemas.microsoft.com/office/drawing/2014/main" id="{9190A1CA-60F5-4FC2-BC35-FE0DA893474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9" name="Shape 9">
          <a:extLst>
            <a:ext uri="{FF2B5EF4-FFF2-40B4-BE49-F238E27FC236}">
              <a16:creationId xmlns:a16="http://schemas.microsoft.com/office/drawing/2014/main" id="{6B470134-0D35-472A-B28B-C2BD86C9BD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0" name="Shape 9">
          <a:extLst>
            <a:ext uri="{FF2B5EF4-FFF2-40B4-BE49-F238E27FC236}">
              <a16:creationId xmlns:a16="http://schemas.microsoft.com/office/drawing/2014/main" id="{F421A596-4B6B-41F7-9E7B-9733F236187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F1EAC235-E917-4390-96E1-2178BDE1CA2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2F7C7860-C1A9-4CF0-A79A-8B970CCD0BD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9B1C84D2-E10F-4D39-9732-C1610A7026F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14" name="Shape 10">
          <a:extLst>
            <a:ext uri="{FF2B5EF4-FFF2-40B4-BE49-F238E27FC236}">
              <a16:creationId xmlns:a16="http://schemas.microsoft.com/office/drawing/2014/main" id="{4BC49233-9374-4859-8CD7-0C3B3D8FD2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5" name="Shape 9">
          <a:extLst>
            <a:ext uri="{FF2B5EF4-FFF2-40B4-BE49-F238E27FC236}">
              <a16:creationId xmlns:a16="http://schemas.microsoft.com/office/drawing/2014/main" id="{65CE76A0-7039-43CB-AED1-A47F8EEDE66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6" name="Shape 9">
          <a:extLst>
            <a:ext uri="{FF2B5EF4-FFF2-40B4-BE49-F238E27FC236}">
              <a16:creationId xmlns:a16="http://schemas.microsoft.com/office/drawing/2014/main" id="{A2406B89-D8AC-4E62-86E1-22F6E951ED7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7" name="Shape 5">
          <a:extLst>
            <a:ext uri="{FF2B5EF4-FFF2-40B4-BE49-F238E27FC236}">
              <a16:creationId xmlns:a16="http://schemas.microsoft.com/office/drawing/2014/main" id="{7E8B1691-E9B4-4082-B5F3-89FDCB069F3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8" name="Shape 5">
          <a:extLst>
            <a:ext uri="{FF2B5EF4-FFF2-40B4-BE49-F238E27FC236}">
              <a16:creationId xmlns:a16="http://schemas.microsoft.com/office/drawing/2014/main" id="{421CCCAC-6A7B-4969-9BE3-21907E7556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9E92C028-0B14-447A-84F0-1099333B36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0" name="Shape 10">
          <a:extLst>
            <a:ext uri="{FF2B5EF4-FFF2-40B4-BE49-F238E27FC236}">
              <a16:creationId xmlns:a16="http://schemas.microsoft.com/office/drawing/2014/main" id="{2B0DCBB1-E570-427E-B254-022B4DF070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1" name="Shape 9">
          <a:extLst>
            <a:ext uri="{FF2B5EF4-FFF2-40B4-BE49-F238E27FC236}">
              <a16:creationId xmlns:a16="http://schemas.microsoft.com/office/drawing/2014/main" id="{FD6E06A9-A1F4-4AFC-A993-8DBD166E952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2" name="Shape 9">
          <a:extLst>
            <a:ext uri="{FF2B5EF4-FFF2-40B4-BE49-F238E27FC236}">
              <a16:creationId xmlns:a16="http://schemas.microsoft.com/office/drawing/2014/main" id="{B55CF8BD-F1B9-4B79-88A0-25316FF9461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A6E3AFF4-DAA0-42D5-AF9A-CCC36DC9C9A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A2C06067-EDC4-4D22-BBE4-0796E5F721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49664536-E556-4500-B5F1-1EC68974CBC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6" name="Shape 10">
          <a:extLst>
            <a:ext uri="{FF2B5EF4-FFF2-40B4-BE49-F238E27FC236}">
              <a16:creationId xmlns:a16="http://schemas.microsoft.com/office/drawing/2014/main" id="{63C81E66-335D-44F6-8F99-2478F2406C9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7" name="Shape 9">
          <a:extLst>
            <a:ext uri="{FF2B5EF4-FFF2-40B4-BE49-F238E27FC236}">
              <a16:creationId xmlns:a16="http://schemas.microsoft.com/office/drawing/2014/main" id="{80696B0E-DED7-4957-AFA0-43C6CEECA4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8" name="Shape 9">
          <a:extLst>
            <a:ext uri="{FF2B5EF4-FFF2-40B4-BE49-F238E27FC236}">
              <a16:creationId xmlns:a16="http://schemas.microsoft.com/office/drawing/2014/main" id="{08522972-B4E6-4AC2-90C2-074CD86DF12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DAB60D8F-0A4E-49A0-BFEB-36F7FA3505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0" name="Shape 5">
          <a:extLst>
            <a:ext uri="{FF2B5EF4-FFF2-40B4-BE49-F238E27FC236}">
              <a16:creationId xmlns:a16="http://schemas.microsoft.com/office/drawing/2014/main" id="{B20E3300-4642-46AE-8248-FA6CEF63F1E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3247E2C2-B854-4FF5-8E19-BF9483F4A0F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32" name="Shape 10">
          <a:extLst>
            <a:ext uri="{FF2B5EF4-FFF2-40B4-BE49-F238E27FC236}">
              <a16:creationId xmlns:a16="http://schemas.microsoft.com/office/drawing/2014/main" id="{A51570D3-A659-4E65-AF5D-0AF894227D9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3" name="Shape 9">
          <a:extLst>
            <a:ext uri="{FF2B5EF4-FFF2-40B4-BE49-F238E27FC236}">
              <a16:creationId xmlns:a16="http://schemas.microsoft.com/office/drawing/2014/main" id="{AF91CF50-96BC-4D97-B548-DB1D02DF3B0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4" name="Shape 9">
          <a:extLst>
            <a:ext uri="{FF2B5EF4-FFF2-40B4-BE49-F238E27FC236}">
              <a16:creationId xmlns:a16="http://schemas.microsoft.com/office/drawing/2014/main" id="{D6C0F9AB-A027-4821-8989-24A3B03A41B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5" name="Shape 5">
          <a:extLst>
            <a:ext uri="{FF2B5EF4-FFF2-40B4-BE49-F238E27FC236}">
              <a16:creationId xmlns:a16="http://schemas.microsoft.com/office/drawing/2014/main" id="{3E0D6BE2-B491-4AA5-8359-BF3D243D6A5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6" name="Shape 5">
          <a:extLst>
            <a:ext uri="{FF2B5EF4-FFF2-40B4-BE49-F238E27FC236}">
              <a16:creationId xmlns:a16="http://schemas.microsoft.com/office/drawing/2014/main" id="{3F6A218F-78E1-4A19-9FFE-4C9BFBF3A20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7" name="Shape 5">
          <a:extLst>
            <a:ext uri="{FF2B5EF4-FFF2-40B4-BE49-F238E27FC236}">
              <a16:creationId xmlns:a16="http://schemas.microsoft.com/office/drawing/2014/main" id="{240BBCFF-7466-4DBD-B9E7-D644CE60611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38" name="Shape 10">
          <a:extLst>
            <a:ext uri="{FF2B5EF4-FFF2-40B4-BE49-F238E27FC236}">
              <a16:creationId xmlns:a16="http://schemas.microsoft.com/office/drawing/2014/main" id="{5277A2BD-0C2F-4736-A92F-B7F4688E47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9" name="Shape 9">
          <a:extLst>
            <a:ext uri="{FF2B5EF4-FFF2-40B4-BE49-F238E27FC236}">
              <a16:creationId xmlns:a16="http://schemas.microsoft.com/office/drawing/2014/main" id="{29EE465E-949A-4152-9F30-0715AAA4AF6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0" name="Shape 9">
          <a:extLst>
            <a:ext uri="{FF2B5EF4-FFF2-40B4-BE49-F238E27FC236}">
              <a16:creationId xmlns:a16="http://schemas.microsoft.com/office/drawing/2014/main" id="{F5A340D8-D4DB-4454-9D31-6A2130FBCA0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039500D8-6A5C-4420-81F1-E2ECD1D8CCA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E04B59B1-20D3-4149-9291-BCB5187BA27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FE16A6C1-3E5B-40B9-8B9E-1C976B74ABA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44" name="Shape 10">
          <a:extLst>
            <a:ext uri="{FF2B5EF4-FFF2-40B4-BE49-F238E27FC236}">
              <a16:creationId xmlns:a16="http://schemas.microsoft.com/office/drawing/2014/main" id="{A45CA5D9-239F-4A45-BDD7-70043F7539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5" name="Shape 9">
          <a:extLst>
            <a:ext uri="{FF2B5EF4-FFF2-40B4-BE49-F238E27FC236}">
              <a16:creationId xmlns:a16="http://schemas.microsoft.com/office/drawing/2014/main" id="{C56BF14F-3C97-44AC-BE6B-EC55894E7C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6" name="Shape 9">
          <a:extLst>
            <a:ext uri="{FF2B5EF4-FFF2-40B4-BE49-F238E27FC236}">
              <a16:creationId xmlns:a16="http://schemas.microsoft.com/office/drawing/2014/main" id="{C5B365B3-C31B-4442-86A1-AD5D7B78AA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46427836-F1A6-42BE-AE04-D1871E58BE3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F1C2E068-3227-489D-9822-1306D7C9C73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9" name="Shape 5">
          <a:extLst>
            <a:ext uri="{FF2B5EF4-FFF2-40B4-BE49-F238E27FC236}">
              <a16:creationId xmlns:a16="http://schemas.microsoft.com/office/drawing/2014/main" id="{36B41F3C-BF5D-45CF-9EFA-763C2B15D36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50" name="Shape 10">
          <a:extLst>
            <a:ext uri="{FF2B5EF4-FFF2-40B4-BE49-F238E27FC236}">
              <a16:creationId xmlns:a16="http://schemas.microsoft.com/office/drawing/2014/main" id="{5D865D5B-5C18-4BC6-AAEE-7DE0CBE9174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1" name="Shape 9">
          <a:extLst>
            <a:ext uri="{FF2B5EF4-FFF2-40B4-BE49-F238E27FC236}">
              <a16:creationId xmlns:a16="http://schemas.microsoft.com/office/drawing/2014/main" id="{CAEFE364-8785-4678-8A22-A8434FF2EF0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2" name="Shape 9">
          <a:extLst>
            <a:ext uri="{FF2B5EF4-FFF2-40B4-BE49-F238E27FC236}">
              <a16:creationId xmlns:a16="http://schemas.microsoft.com/office/drawing/2014/main" id="{9066A23A-5B1A-490A-B942-19C6054A839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3F6B05FF-947F-4893-95A9-57DFF9E9A3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9E7EAE5C-F6E0-48FA-8831-527039405EB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E4C7DD4D-5650-4B6B-86F9-0E7E9D589DC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56" name="Shape 10">
          <a:extLst>
            <a:ext uri="{FF2B5EF4-FFF2-40B4-BE49-F238E27FC236}">
              <a16:creationId xmlns:a16="http://schemas.microsoft.com/office/drawing/2014/main" id="{9DD7F2DD-2B58-4745-B497-70037DEC98A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7" name="Shape 9">
          <a:extLst>
            <a:ext uri="{FF2B5EF4-FFF2-40B4-BE49-F238E27FC236}">
              <a16:creationId xmlns:a16="http://schemas.microsoft.com/office/drawing/2014/main" id="{13393C7E-8DCF-4295-A378-C7698DCCEE5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8" name="Shape 9">
          <a:extLst>
            <a:ext uri="{FF2B5EF4-FFF2-40B4-BE49-F238E27FC236}">
              <a16:creationId xmlns:a16="http://schemas.microsoft.com/office/drawing/2014/main" id="{A108C4D9-9DC2-4442-8686-75310F90CD7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EB3CEDB7-BE03-4D84-A83D-FFA42E6D23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608C9346-918C-4F2F-963C-8D241BF1D18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960094F6-B6B8-44A4-84E6-09549287B44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62" name="Shape 10">
          <a:extLst>
            <a:ext uri="{FF2B5EF4-FFF2-40B4-BE49-F238E27FC236}">
              <a16:creationId xmlns:a16="http://schemas.microsoft.com/office/drawing/2014/main" id="{CAD56F52-736E-461D-B7E4-E54ED372ACE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3" name="Shape 9">
          <a:extLst>
            <a:ext uri="{FF2B5EF4-FFF2-40B4-BE49-F238E27FC236}">
              <a16:creationId xmlns:a16="http://schemas.microsoft.com/office/drawing/2014/main" id="{5F4DCCD5-1E4F-4820-9057-D52EC10C92C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4" name="Shape 9">
          <a:extLst>
            <a:ext uri="{FF2B5EF4-FFF2-40B4-BE49-F238E27FC236}">
              <a16:creationId xmlns:a16="http://schemas.microsoft.com/office/drawing/2014/main" id="{99F20BA8-7A3B-4544-AA25-D38AD3A4A8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5" name="Shape 5">
          <a:extLst>
            <a:ext uri="{FF2B5EF4-FFF2-40B4-BE49-F238E27FC236}">
              <a16:creationId xmlns:a16="http://schemas.microsoft.com/office/drawing/2014/main" id="{E5A7BF9D-5B5B-4B46-8B86-8E8963D5DC9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6" name="Shape 5">
          <a:extLst>
            <a:ext uri="{FF2B5EF4-FFF2-40B4-BE49-F238E27FC236}">
              <a16:creationId xmlns:a16="http://schemas.microsoft.com/office/drawing/2014/main" id="{7AB04C46-A8D1-4D9D-9047-A592F850888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1788B388-73FD-47F8-8AAC-897A3E67270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68" name="Shape 10">
          <a:extLst>
            <a:ext uri="{FF2B5EF4-FFF2-40B4-BE49-F238E27FC236}">
              <a16:creationId xmlns:a16="http://schemas.microsoft.com/office/drawing/2014/main" id="{F084347B-3757-467C-BBDC-0079F49614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9" name="Shape 9">
          <a:extLst>
            <a:ext uri="{FF2B5EF4-FFF2-40B4-BE49-F238E27FC236}">
              <a16:creationId xmlns:a16="http://schemas.microsoft.com/office/drawing/2014/main" id="{F30A11B1-53FF-473D-9F8E-D61C715D0D3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0" name="Shape 9">
          <a:extLst>
            <a:ext uri="{FF2B5EF4-FFF2-40B4-BE49-F238E27FC236}">
              <a16:creationId xmlns:a16="http://schemas.microsoft.com/office/drawing/2014/main" id="{ADC0483B-92BB-4965-9F6A-2D37392FD0F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EA938328-3F96-48AE-961F-A458CB05F47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2" name="Shape 5">
          <a:extLst>
            <a:ext uri="{FF2B5EF4-FFF2-40B4-BE49-F238E27FC236}">
              <a16:creationId xmlns:a16="http://schemas.microsoft.com/office/drawing/2014/main" id="{122BDC22-2CB6-4F76-ACE9-EC9B7F389AE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3" name="Shape 5">
          <a:extLst>
            <a:ext uri="{FF2B5EF4-FFF2-40B4-BE49-F238E27FC236}">
              <a16:creationId xmlns:a16="http://schemas.microsoft.com/office/drawing/2014/main" id="{21E789C0-0D4C-4F01-AB0B-5C7EBD71B48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74" name="Shape 10">
          <a:extLst>
            <a:ext uri="{FF2B5EF4-FFF2-40B4-BE49-F238E27FC236}">
              <a16:creationId xmlns:a16="http://schemas.microsoft.com/office/drawing/2014/main" id="{EB6C4F34-61F4-4423-87D9-4B75EB7E3D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5" name="Shape 9">
          <a:extLst>
            <a:ext uri="{FF2B5EF4-FFF2-40B4-BE49-F238E27FC236}">
              <a16:creationId xmlns:a16="http://schemas.microsoft.com/office/drawing/2014/main" id="{E26F33C2-5F82-4C3E-AFC6-72AE74C1521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6" name="Shape 9">
          <a:extLst>
            <a:ext uri="{FF2B5EF4-FFF2-40B4-BE49-F238E27FC236}">
              <a16:creationId xmlns:a16="http://schemas.microsoft.com/office/drawing/2014/main" id="{58F93F50-E8B8-4986-85ED-CB2D6A396DB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75CA1439-BC7F-49E3-8319-D90B17766B3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A629B6B1-617D-4937-9E50-ABD333CF2D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9" name="Shape 5">
          <a:extLst>
            <a:ext uri="{FF2B5EF4-FFF2-40B4-BE49-F238E27FC236}">
              <a16:creationId xmlns:a16="http://schemas.microsoft.com/office/drawing/2014/main" id="{5100EF6B-5F0E-4F46-B734-B5AAF0A237E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0" name="Shape 10">
          <a:extLst>
            <a:ext uri="{FF2B5EF4-FFF2-40B4-BE49-F238E27FC236}">
              <a16:creationId xmlns:a16="http://schemas.microsoft.com/office/drawing/2014/main" id="{2C40BA0F-C5B4-460B-975B-A8828E8C8BA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1" name="Shape 9">
          <a:extLst>
            <a:ext uri="{FF2B5EF4-FFF2-40B4-BE49-F238E27FC236}">
              <a16:creationId xmlns:a16="http://schemas.microsoft.com/office/drawing/2014/main" id="{53001EE4-B758-48A9-B374-3133DADAE4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2" name="Shape 9">
          <a:extLst>
            <a:ext uri="{FF2B5EF4-FFF2-40B4-BE49-F238E27FC236}">
              <a16:creationId xmlns:a16="http://schemas.microsoft.com/office/drawing/2014/main" id="{B4B769AF-3E06-47D9-A741-B2B517560AC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FB41B94D-E9D0-46C8-8A34-E766BFE0BF5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ECE12ACB-19D7-45A0-9B9A-195051A3499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28BE8F7D-7ACA-4554-9EDA-5D7ED89BFBB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6" name="Shape 10">
          <a:extLst>
            <a:ext uri="{FF2B5EF4-FFF2-40B4-BE49-F238E27FC236}">
              <a16:creationId xmlns:a16="http://schemas.microsoft.com/office/drawing/2014/main" id="{88E7335F-55D7-4746-99D0-C9BC98957D5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7" name="Shape 9">
          <a:extLst>
            <a:ext uri="{FF2B5EF4-FFF2-40B4-BE49-F238E27FC236}">
              <a16:creationId xmlns:a16="http://schemas.microsoft.com/office/drawing/2014/main" id="{B628B763-2837-4052-A4C8-F7B05982E74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8" name="Shape 9">
          <a:extLst>
            <a:ext uri="{FF2B5EF4-FFF2-40B4-BE49-F238E27FC236}">
              <a16:creationId xmlns:a16="http://schemas.microsoft.com/office/drawing/2014/main" id="{CA65658F-5FFB-40B8-9E14-57A3B906785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9" name="Shape 5">
          <a:extLst>
            <a:ext uri="{FF2B5EF4-FFF2-40B4-BE49-F238E27FC236}">
              <a16:creationId xmlns:a16="http://schemas.microsoft.com/office/drawing/2014/main" id="{6C28532D-E628-413E-AC20-C39D395021B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0" name="Shape 5">
          <a:extLst>
            <a:ext uri="{FF2B5EF4-FFF2-40B4-BE49-F238E27FC236}">
              <a16:creationId xmlns:a16="http://schemas.microsoft.com/office/drawing/2014/main" id="{70CDBEBF-DAE2-439A-9127-E9D6445B012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1" name="Shape 5">
          <a:extLst>
            <a:ext uri="{FF2B5EF4-FFF2-40B4-BE49-F238E27FC236}">
              <a16:creationId xmlns:a16="http://schemas.microsoft.com/office/drawing/2014/main" id="{53E3704D-4AA5-4D1E-8E77-03E229095A2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92" name="Shape 10">
          <a:extLst>
            <a:ext uri="{FF2B5EF4-FFF2-40B4-BE49-F238E27FC236}">
              <a16:creationId xmlns:a16="http://schemas.microsoft.com/office/drawing/2014/main" id="{63E62616-E0EF-4121-8DB0-812F8DFFC0C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3" name="Shape 9">
          <a:extLst>
            <a:ext uri="{FF2B5EF4-FFF2-40B4-BE49-F238E27FC236}">
              <a16:creationId xmlns:a16="http://schemas.microsoft.com/office/drawing/2014/main" id="{0080E588-A8BE-4ECA-BFA1-58BCA0F5DFE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4" name="Shape 9">
          <a:extLst>
            <a:ext uri="{FF2B5EF4-FFF2-40B4-BE49-F238E27FC236}">
              <a16:creationId xmlns:a16="http://schemas.microsoft.com/office/drawing/2014/main" id="{36E75409-BBBD-4FF0-95A9-6CAD83826D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E4FD61F7-F4D5-4402-89E5-8A6D0BFDDF3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6" name="Shape 5">
          <a:extLst>
            <a:ext uri="{FF2B5EF4-FFF2-40B4-BE49-F238E27FC236}">
              <a16:creationId xmlns:a16="http://schemas.microsoft.com/office/drawing/2014/main" id="{F755A3DD-A909-41D8-92BB-09F1388EC5B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7" name="Shape 5">
          <a:extLst>
            <a:ext uri="{FF2B5EF4-FFF2-40B4-BE49-F238E27FC236}">
              <a16:creationId xmlns:a16="http://schemas.microsoft.com/office/drawing/2014/main" id="{53F017E1-5F9D-4A17-8D4C-E171C8C515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98" name="Shape 10">
          <a:extLst>
            <a:ext uri="{FF2B5EF4-FFF2-40B4-BE49-F238E27FC236}">
              <a16:creationId xmlns:a16="http://schemas.microsoft.com/office/drawing/2014/main" id="{B2B41C87-C97C-4222-B888-C996A9D7038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9" name="Shape 9">
          <a:extLst>
            <a:ext uri="{FF2B5EF4-FFF2-40B4-BE49-F238E27FC236}">
              <a16:creationId xmlns:a16="http://schemas.microsoft.com/office/drawing/2014/main" id="{3A278EFE-A14C-478F-BBEA-3593B9A42D5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0" name="Shape 9">
          <a:extLst>
            <a:ext uri="{FF2B5EF4-FFF2-40B4-BE49-F238E27FC236}">
              <a16:creationId xmlns:a16="http://schemas.microsoft.com/office/drawing/2014/main" id="{E2BDBBFD-4209-4D8E-B33F-8F6A0B3C23F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118BB04E-55DB-403C-8A8B-558CB3C16EE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98728CAB-5416-4E7C-9841-C31A338E03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EFAA119A-B25B-40AA-8D7A-EDADD18B93B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04" name="Shape 10">
          <a:extLst>
            <a:ext uri="{FF2B5EF4-FFF2-40B4-BE49-F238E27FC236}">
              <a16:creationId xmlns:a16="http://schemas.microsoft.com/office/drawing/2014/main" id="{C74BEB52-01CA-4CF2-BE15-702EAB57ADA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5" name="Shape 9">
          <a:extLst>
            <a:ext uri="{FF2B5EF4-FFF2-40B4-BE49-F238E27FC236}">
              <a16:creationId xmlns:a16="http://schemas.microsoft.com/office/drawing/2014/main" id="{3C01EE9D-076E-44B5-A261-1B6359C9C2F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6" name="Shape 9">
          <a:extLst>
            <a:ext uri="{FF2B5EF4-FFF2-40B4-BE49-F238E27FC236}">
              <a16:creationId xmlns:a16="http://schemas.microsoft.com/office/drawing/2014/main" id="{642F29B7-5C4C-4CB9-A783-8D9236EE391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7D9E3091-F08E-41E3-8443-AD12F4D2B43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E602C891-5ECD-486F-AC8D-AE3834F3B21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EC9B96BF-B3DC-4797-A291-7387804CAFB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10" name="Shape 10">
          <a:extLst>
            <a:ext uri="{FF2B5EF4-FFF2-40B4-BE49-F238E27FC236}">
              <a16:creationId xmlns:a16="http://schemas.microsoft.com/office/drawing/2014/main" id="{9BA8CE07-BE2E-4A8A-97FA-9B98B24956C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1" name="Shape 9">
          <a:extLst>
            <a:ext uri="{FF2B5EF4-FFF2-40B4-BE49-F238E27FC236}">
              <a16:creationId xmlns:a16="http://schemas.microsoft.com/office/drawing/2014/main" id="{E3C689B5-252D-462B-8058-C3248C02341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2" name="Shape 9">
          <a:extLst>
            <a:ext uri="{FF2B5EF4-FFF2-40B4-BE49-F238E27FC236}">
              <a16:creationId xmlns:a16="http://schemas.microsoft.com/office/drawing/2014/main" id="{129ABF8E-9A1F-4657-8148-9C1A3974313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3" name="Shape 5">
          <a:extLst>
            <a:ext uri="{FF2B5EF4-FFF2-40B4-BE49-F238E27FC236}">
              <a16:creationId xmlns:a16="http://schemas.microsoft.com/office/drawing/2014/main" id="{AA89D177-8E61-403F-B67F-2E17F5E385E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7CFBC688-7B6D-4B73-B6A5-585A0375881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D0018355-11D5-44EF-8E25-758CAC71E47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16" name="Shape 10">
          <a:extLst>
            <a:ext uri="{FF2B5EF4-FFF2-40B4-BE49-F238E27FC236}">
              <a16:creationId xmlns:a16="http://schemas.microsoft.com/office/drawing/2014/main" id="{DA14E3B9-81FE-4DAB-9828-36973BCD87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7" name="Shape 9">
          <a:extLst>
            <a:ext uri="{FF2B5EF4-FFF2-40B4-BE49-F238E27FC236}">
              <a16:creationId xmlns:a16="http://schemas.microsoft.com/office/drawing/2014/main" id="{276A3C48-D152-49F4-81F2-22C835105A1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8" name="Shape 9">
          <a:extLst>
            <a:ext uri="{FF2B5EF4-FFF2-40B4-BE49-F238E27FC236}">
              <a16:creationId xmlns:a16="http://schemas.microsoft.com/office/drawing/2014/main" id="{BD051114-CC1E-438B-A3F5-706957D68F7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9" name="Shape 5">
          <a:extLst>
            <a:ext uri="{FF2B5EF4-FFF2-40B4-BE49-F238E27FC236}">
              <a16:creationId xmlns:a16="http://schemas.microsoft.com/office/drawing/2014/main" id="{1996A379-A028-426B-9006-197C8370383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0" name="Shape 5">
          <a:extLst>
            <a:ext uri="{FF2B5EF4-FFF2-40B4-BE49-F238E27FC236}">
              <a16:creationId xmlns:a16="http://schemas.microsoft.com/office/drawing/2014/main" id="{3F717410-6B14-4523-88BD-EB869CCF19C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E20534EB-AE35-49A4-AD39-6C30F9203AD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22" name="Shape 10">
          <a:extLst>
            <a:ext uri="{FF2B5EF4-FFF2-40B4-BE49-F238E27FC236}">
              <a16:creationId xmlns:a16="http://schemas.microsoft.com/office/drawing/2014/main" id="{1C474F41-E29D-4EB7-AC93-A405C4721C5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3" name="Shape 9">
          <a:extLst>
            <a:ext uri="{FF2B5EF4-FFF2-40B4-BE49-F238E27FC236}">
              <a16:creationId xmlns:a16="http://schemas.microsoft.com/office/drawing/2014/main" id="{1B04B483-5C58-4EFE-B027-DD0C5749F7E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4" name="Shape 9">
          <a:extLst>
            <a:ext uri="{FF2B5EF4-FFF2-40B4-BE49-F238E27FC236}">
              <a16:creationId xmlns:a16="http://schemas.microsoft.com/office/drawing/2014/main" id="{B3B11FE1-E311-46BD-A1B1-F593C097F72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72801281-EA01-4ABF-9225-ADD58BE56D4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6" name="Shape 5">
          <a:extLst>
            <a:ext uri="{FF2B5EF4-FFF2-40B4-BE49-F238E27FC236}">
              <a16:creationId xmlns:a16="http://schemas.microsoft.com/office/drawing/2014/main" id="{D1E365DE-0001-459D-90B4-3882F13F2EC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95796FDC-8487-479D-A63B-0209338D41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28" name="Shape 10">
          <a:extLst>
            <a:ext uri="{FF2B5EF4-FFF2-40B4-BE49-F238E27FC236}">
              <a16:creationId xmlns:a16="http://schemas.microsoft.com/office/drawing/2014/main" id="{0431CB14-E5F4-4669-9276-D533DB8738D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9" name="Shape 9">
          <a:extLst>
            <a:ext uri="{FF2B5EF4-FFF2-40B4-BE49-F238E27FC236}">
              <a16:creationId xmlns:a16="http://schemas.microsoft.com/office/drawing/2014/main" id="{20C86442-DB69-4524-9465-5906646D1EB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0" name="Shape 9">
          <a:extLst>
            <a:ext uri="{FF2B5EF4-FFF2-40B4-BE49-F238E27FC236}">
              <a16:creationId xmlns:a16="http://schemas.microsoft.com/office/drawing/2014/main" id="{65D232FC-75CE-4FDF-92B3-DFF6E1785BE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858B65C0-8457-48D8-AD19-8491D6CBC76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2AA8CD5D-7093-48BD-8895-1A587E9CC67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7F275C03-0C1F-4B35-A99A-1FB4116582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34" name="Shape 10">
          <a:extLst>
            <a:ext uri="{FF2B5EF4-FFF2-40B4-BE49-F238E27FC236}">
              <a16:creationId xmlns:a16="http://schemas.microsoft.com/office/drawing/2014/main" id="{24E9E936-5442-4087-AEED-9019412BDBD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5" name="Shape 9">
          <a:extLst>
            <a:ext uri="{FF2B5EF4-FFF2-40B4-BE49-F238E27FC236}">
              <a16:creationId xmlns:a16="http://schemas.microsoft.com/office/drawing/2014/main" id="{F689A529-A504-4068-9951-A9CE0FFE971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6" name="Shape 9">
          <a:extLst>
            <a:ext uri="{FF2B5EF4-FFF2-40B4-BE49-F238E27FC236}">
              <a16:creationId xmlns:a16="http://schemas.microsoft.com/office/drawing/2014/main" id="{0AE0A435-891C-4D78-A2B1-1222ECA08F2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D0AC09FF-DB82-42AF-93FA-D2DB2E492CA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F7E37BB2-0E7A-464C-975B-4F7A5E83EE7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6E72AFF6-A3E0-4075-BC93-B995879F5A1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0" name="Shape 10">
          <a:extLst>
            <a:ext uri="{FF2B5EF4-FFF2-40B4-BE49-F238E27FC236}">
              <a16:creationId xmlns:a16="http://schemas.microsoft.com/office/drawing/2014/main" id="{35E432E6-BE17-4807-99FD-E7BE9B35BCA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1" name="Shape 9">
          <a:extLst>
            <a:ext uri="{FF2B5EF4-FFF2-40B4-BE49-F238E27FC236}">
              <a16:creationId xmlns:a16="http://schemas.microsoft.com/office/drawing/2014/main" id="{262106F5-B9AD-4023-A429-536493E7E4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2" name="Shape 9">
          <a:extLst>
            <a:ext uri="{FF2B5EF4-FFF2-40B4-BE49-F238E27FC236}">
              <a16:creationId xmlns:a16="http://schemas.microsoft.com/office/drawing/2014/main" id="{E22EE253-FF77-4363-996A-D73276CA333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3" name="Shape 5">
          <a:extLst>
            <a:ext uri="{FF2B5EF4-FFF2-40B4-BE49-F238E27FC236}">
              <a16:creationId xmlns:a16="http://schemas.microsoft.com/office/drawing/2014/main" id="{47256B3A-B79E-42EB-BB14-49F085F19B6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5F3CD0C2-25DD-42B3-988F-D241FE372F6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51E3C02C-5A43-4F36-B4E6-50FA309D57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6" name="Shape 10">
          <a:extLst>
            <a:ext uri="{FF2B5EF4-FFF2-40B4-BE49-F238E27FC236}">
              <a16:creationId xmlns:a16="http://schemas.microsoft.com/office/drawing/2014/main" id="{640F08E3-5D4E-40A9-9821-87B73763FD4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7" name="Shape 9">
          <a:extLst>
            <a:ext uri="{FF2B5EF4-FFF2-40B4-BE49-F238E27FC236}">
              <a16:creationId xmlns:a16="http://schemas.microsoft.com/office/drawing/2014/main" id="{4E05C3EB-05CA-42E3-B905-3692845C5C0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8" name="Shape 9">
          <a:extLst>
            <a:ext uri="{FF2B5EF4-FFF2-40B4-BE49-F238E27FC236}">
              <a16:creationId xmlns:a16="http://schemas.microsoft.com/office/drawing/2014/main" id="{8EB337DE-315C-4D81-9CCC-A425074B86B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9" name="Shape 5">
          <a:extLst>
            <a:ext uri="{FF2B5EF4-FFF2-40B4-BE49-F238E27FC236}">
              <a16:creationId xmlns:a16="http://schemas.microsoft.com/office/drawing/2014/main" id="{B5AB4AE4-9EE9-418B-8834-5E1F88FEEE6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0" name="Shape 5">
          <a:extLst>
            <a:ext uri="{FF2B5EF4-FFF2-40B4-BE49-F238E27FC236}">
              <a16:creationId xmlns:a16="http://schemas.microsoft.com/office/drawing/2014/main" id="{ABA63637-0691-4EB6-9CA1-C566C6A1055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1" name="Shape 5">
          <a:extLst>
            <a:ext uri="{FF2B5EF4-FFF2-40B4-BE49-F238E27FC236}">
              <a16:creationId xmlns:a16="http://schemas.microsoft.com/office/drawing/2014/main" id="{AD6C39AB-48F8-43BA-952C-77FBA1CCE4E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52" name="Shape 10">
          <a:extLst>
            <a:ext uri="{FF2B5EF4-FFF2-40B4-BE49-F238E27FC236}">
              <a16:creationId xmlns:a16="http://schemas.microsoft.com/office/drawing/2014/main" id="{CC2FCFC8-82BA-45B5-ADC6-C77B056055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3" name="Shape 9">
          <a:extLst>
            <a:ext uri="{FF2B5EF4-FFF2-40B4-BE49-F238E27FC236}">
              <a16:creationId xmlns:a16="http://schemas.microsoft.com/office/drawing/2014/main" id="{0C4B0420-3524-4430-96C0-F55000B31C9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4" name="Shape 9">
          <a:extLst>
            <a:ext uri="{FF2B5EF4-FFF2-40B4-BE49-F238E27FC236}">
              <a16:creationId xmlns:a16="http://schemas.microsoft.com/office/drawing/2014/main" id="{F7614237-31A7-4EEA-AD57-3337F04B375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473FA712-9F0B-4F67-8997-618977B3748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6" name="Shape 5">
          <a:extLst>
            <a:ext uri="{FF2B5EF4-FFF2-40B4-BE49-F238E27FC236}">
              <a16:creationId xmlns:a16="http://schemas.microsoft.com/office/drawing/2014/main" id="{6E11CF14-3939-43BB-8E0F-8AD5BD312EA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7" name="Shape 5">
          <a:extLst>
            <a:ext uri="{FF2B5EF4-FFF2-40B4-BE49-F238E27FC236}">
              <a16:creationId xmlns:a16="http://schemas.microsoft.com/office/drawing/2014/main" id="{EC69AE9A-5F3A-452C-9C9C-E801A274A9C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58" name="Shape 10">
          <a:extLst>
            <a:ext uri="{FF2B5EF4-FFF2-40B4-BE49-F238E27FC236}">
              <a16:creationId xmlns:a16="http://schemas.microsoft.com/office/drawing/2014/main" id="{539A3254-7F03-4750-A065-FC730F852BB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9" name="Shape 9">
          <a:extLst>
            <a:ext uri="{FF2B5EF4-FFF2-40B4-BE49-F238E27FC236}">
              <a16:creationId xmlns:a16="http://schemas.microsoft.com/office/drawing/2014/main" id="{6D635800-21F6-40BF-ADBA-BA98F6367A5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0" name="Shape 9">
          <a:extLst>
            <a:ext uri="{FF2B5EF4-FFF2-40B4-BE49-F238E27FC236}">
              <a16:creationId xmlns:a16="http://schemas.microsoft.com/office/drawing/2014/main" id="{A545AB47-1F05-4931-B405-05BE84F3469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066D6CA1-36A4-41F6-8876-908CF1416E8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2834D41E-9791-442D-925C-26E46184B62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3" name="Shape 5">
          <a:extLst>
            <a:ext uri="{FF2B5EF4-FFF2-40B4-BE49-F238E27FC236}">
              <a16:creationId xmlns:a16="http://schemas.microsoft.com/office/drawing/2014/main" id="{B81904D1-887A-42AB-8083-2B38EB98F0C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64" name="Shape 10">
          <a:extLst>
            <a:ext uri="{FF2B5EF4-FFF2-40B4-BE49-F238E27FC236}">
              <a16:creationId xmlns:a16="http://schemas.microsoft.com/office/drawing/2014/main" id="{0656B873-3A8A-49E5-8FB9-216FD0C0F5C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5" name="Shape 9">
          <a:extLst>
            <a:ext uri="{FF2B5EF4-FFF2-40B4-BE49-F238E27FC236}">
              <a16:creationId xmlns:a16="http://schemas.microsoft.com/office/drawing/2014/main" id="{3C8549BB-C2D0-4313-8F24-330F264F3C7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6" name="Shape 9">
          <a:extLst>
            <a:ext uri="{FF2B5EF4-FFF2-40B4-BE49-F238E27FC236}">
              <a16:creationId xmlns:a16="http://schemas.microsoft.com/office/drawing/2014/main" id="{CD8F9D4E-AB0F-43AB-ACCA-58B8A474FD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7" name="Shape 5">
          <a:extLst>
            <a:ext uri="{FF2B5EF4-FFF2-40B4-BE49-F238E27FC236}">
              <a16:creationId xmlns:a16="http://schemas.microsoft.com/office/drawing/2014/main" id="{06626CB5-A7D0-44F1-A52D-6AF81902E2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8" name="Shape 5">
          <a:extLst>
            <a:ext uri="{FF2B5EF4-FFF2-40B4-BE49-F238E27FC236}">
              <a16:creationId xmlns:a16="http://schemas.microsoft.com/office/drawing/2014/main" id="{B97C3A5E-A703-41C6-ABAE-2ABFD760F1C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9" name="Shape 5">
          <a:extLst>
            <a:ext uri="{FF2B5EF4-FFF2-40B4-BE49-F238E27FC236}">
              <a16:creationId xmlns:a16="http://schemas.microsoft.com/office/drawing/2014/main" id="{1336DCE6-FC37-44ED-81B8-F3D8DD688E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70" name="Shape 10">
          <a:extLst>
            <a:ext uri="{FF2B5EF4-FFF2-40B4-BE49-F238E27FC236}">
              <a16:creationId xmlns:a16="http://schemas.microsoft.com/office/drawing/2014/main" id="{747E7FD5-0345-49D4-852C-24C94D8EC01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1" name="Shape 9">
          <a:extLst>
            <a:ext uri="{FF2B5EF4-FFF2-40B4-BE49-F238E27FC236}">
              <a16:creationId xmlns:a16="http://schemas.microsoft.com/office/drawing/2014/main" id="{A1A0166D-3BFE-4ED3-8319-92B5156011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2" name="Shape 9">
          <a:extLst>
            <a:ext uri="{FF2B5EF4-FFF2-40B4-BE49-F238E27FC236}">
              <a16:creationId xmlns:a16="http://schemas.microsoft.com/office/drawing/2014/main" id="{1DBAD515-F082-4E61-8D49-F783FEF2C88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7C97D5B5-BA41-4F3D-A68F-AAD1D335FD8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580EF3FF-429B-4C03-AF74-E8055F60420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5" name="Shape 5">
          <a:extLst>
            <a:ext uri="{FF2B5EF4-FFF2-40B4-BE49-F238E27FC236}">
              <a16:creationId xmlns:a16="http://schemas.microsoft.com/office/drawing/2014/main" id="{2E6C9EAA-2132-4D49-BED2-A779CE8E4DA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76" name="Shape 10">
          <a:extLst>
            <a:ext uri="{FF2B5EF4-FFF2-40B4-BE49-F238E27FC236}">
              <a16:creationId xmlns:a16="http://schemas.microsoft.com/office/drawing/2014/main" id="{C4FC78B3-588D-444E-A790-58907C860C0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7" name="Shape 9">
          <a:extLst>
            <a:ext uri="{FF2B5EF4-FFF2-40B4-BE49-F238E27FC236}">
              <a16:creationId xmlns:a16="http://schemas.microsoft.com/office/drawing/2014/main" id="{337298AC-CC87-4EAE-9FBD-204E2AAE179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8" name="Shape 9">
          <a:extLst>
            <a:ext uri="{FF2B5EF4-FFF2-40B4-BE49-F238E27FC236}">
              <a16:creationId xmlns:a16="http://schemas.microsoft.com/office/drawing/2014/main" id="{EFFA0DD9-B2F2-4984-82B1-9C2FCAFEFDB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0BE33617-3B3D-4B23-85AA-0964E0F1FAE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49205E95-BE35-46E0-A63E-20300C3FEEF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F8240AD4-A7D7-4270-B42C-951F2718835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82" name="Shape 10">
          <a:extLst>
            <a:ext uri="{FF2B5EF4-FFF2-40B4-BE49-F238E27FC236}">
              <a16:creationId xmlns:a16="http://schemas.microsoft.com/office/drawing/2014/main" id="{A20975CF-8D75-45A7-AE6E-D7A9298102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3" name="Shape 9">
          <a:extLst>
            <a:ext uri="{FF2B5EF4-FFF2-40B4-BE49-F238E27FC236}">
              <a16:creationId xmlns:a16="http://schemas.microsoft.com/office/drawing/2014/main" id="{5D8E89AB-E76A-40FC-890A-7AC3B61041F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4" name="Shape 9">
          <a:extLst>
            <a:ext uri="{FF2B5EF4-FFF2-40B4-BE49-F238E27FC236}">
              <a16:creationId xmlns:a16="http://schemas.microsoft.com/office/drawing/2014/main" id="{DA673D03-F332-4A67-9880-59E245CC965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5" name="Shape 5">
          <a:extLst>
            <a:ext uri="{FF2B5EF4-FFF2-40B4-BE49-F238E27FC236}">
              <a16:creationId xmlns:a16="http://schemas.microsoft.com/office/drawing/2014/main" id="{B9015D7F-8653-45BE-A16D-C4124B2FD88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CCBC94DC-B712-4AC1-8C4C-A3024386486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337BAB3D-5EAF-4699-B7E3-35EDC3D9AC3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88" name="Shape 10">
          <a:extLst>
            <a:ext uri="{FF2B5EF4-FFF2-40B4-BE49-F238E27FC236}">
              <a16:creationId xmlns:a16="http://schemas.microsoft.com/office/drawing/2014/main" id="{9DF9C8F7-5DCD-4B62-838E-A8BC4C9B0C2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9" name="Shape 9">
          <a:extLst>
            <a:ext uri="{FF2B5EF4-FFF2-40B4-BE49-F238E27FC236}">
              <a16:creationId xmlns:a16="http://schemas.microsoft.com/office/drawing/2014/main" id="{90A10BE0-824B-4809-B0E1-D08B5D0F7C4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0" name="Shape 9">
          <a:extLst>
            <a:ext uri="{FF2B5EF4-FFF2-40B4-BE49-F238E27FC236}">
              <a16:creationId xmlns:a16="http://schemas.microsoft.com/office/drawing/2014/main" id="{95FC5794-6986-40D1-8989-AB803853708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1" name="Shape 5">
          <a:extLst>
            <a:ext uri="{FF2B5EF4-FFF2-40B4-BE49-F238E27FC236}">
              <a16:creationId xmlns:a16="http://schemas.microsoft.com/office/drawing/2014/main" id="{583383EA-A6C5-43B3-9CEE-CBF63F8EC42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2" name="Shape 5">
          <a:extLst>
            <a:ext uri="{FF2B5EF4-FFF2-40B4-BE49-F238E27FC236}">
              <a16:creationId xmlns:a16="http://schemas.microsoft.com/office/drawing/2014/main" id="{EE2FA9CF-4301-437D-BA37-9226FAF7780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D05CDF42-D112-436F-9E5B-B56AB64820B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94" name="Shape 10">
          <a:extLst>
            <a:ext uri="{FF2B5EF4-FFF2-40B4-BE49-F238E27FC236}">
              <a16:creationId xmlns:a16="http://schemas.microsoft.com/office/drawing/2014/main" id="{1962E951-677D-45F9-BBE6-7C421C1939A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5" name="Shape 9">
          <a:extLst>
            <a:ext uri="{FF2B5EF4-FFF2-40B4-BE49-F238E27FC236}">
              <a16:creationId xmlns:a16="http://schemas.microsoft.com/office/drawing/2014/main" id="{C64DFB41-4137-48A8-8E45-7AF82F1BFC6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6" name="Shape 9">
          <a:extLst>
            <a:ext uri="{FF2B5EF4-FFF2-40B4-BE49-F238E27FC236}">
              <a16:creationId xmlns:a16="http://schemas.microsoft.com/office/drawing/2014/main" id="{AD362DB6-D98B-4EBD-983A-8460344D3F4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7" name="Shape 5">
          <a:extLst>
            <a:ext uri="{FF2B5EF4-FFF2-40B4-BE49-F238E27FC236}">
              <a16:creationId xmlns:a16="http://schemas.microsoft.com/office/drawing/2014/main" id="{7D7B9056-1117-4E22-B419-20AA4356AA5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8" name="Shape 5">
          <a:extLst>
            <a:ext uri="{FF2B5EF4-FFF2-40B4-BE49-F238E27FC236}">
              <a16:creationId xmlns:a16="http://schemas.microsoft.com/office/drawing/2014/main" id="{648A2C60-F2EF-4A73-9C93-CF48FD9A16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9" name="Shape 5">
          <a:extLst>
            <a:ext uri="{FF2B5EF4-FFF2-40B4-BE49-F238E27FC236}">
              <a16:creationId xmlns:a16="http://schemas.microsoft.com/office/drawing/2014/main" id="{D6F6B49A-1AB8-41B3-B408-FE4DD9AF294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0" name="Shape 10">
          <a:extLst>
            <a:ext uri="{FF2B5EF4-FFF2-40B4-BE49-F238E27FC236}">
              <a16:creationId xmlns:a16="http://schemas.microsoft.com/office/drawing/2014/main" id="{EF795ED6-7F07-4DD0-94D2-9FC4FDD835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1" name="Shape 9">
          <a:extLst>
            <a:ext uri="{FF2B5EF4-FFF2-40B4-BE49-F238E27FC236}">
              <a16:creationId xmlns:a16="http://schemas.microsoft.com/office/drawing/2014/main" id="{2742F57D-D3F3-428E-B6B4-3BC38E87398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2" name="Shape 9">
          <a:extLst>
            <a:ext uri="{FF2B5EF4-FFF2-40B4-BE49-F238E27FC236}">
              <a16:creationId xmlns:a16="http://schemas.microsoft.com/office/drawing/2014/main" id="{9F820E5E-0E71-4291-9314-6B558A72E17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1FE008F8-3FD8-4E95-90F2-1D5727454F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4" name="Shape 5">
          <a:extLst>
            <a:ext uri="{FF2B5EF4-FFF2-40B4-BE49-F238E27FC236}">
              <a16:creationId xmlns:a16="http://schemas.microsoft.com/office/drawing/2014/main" id="{93E8AC91-5899-4270-A3D4-D6D29116728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5" name="Shape 5">
          <a:extLst>
            <a:ext uri="{FF2B5EF4-FFF2-40B4-BE49-F238E27FC236}">
              <a16:creationId xmlns:a16="http://schemas.microsoft.com/office/drawing/2014/main" id="{3868ECBA-D573-4CAA-89E9-9D7E96EA8B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6" name="Shape 10">
          <a:extLst>
            <a:ext uri="{FF2B5EF4-FFF2-40B4-BE49-F238E27FC236}">
              <a16:creationId xmlns:a16="http://schemas.microsoft.com/office/drawing/2014/main" id="{44F4A910-5785-467E-B2F3-FD122E388C2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7" name="Shape 9">
          <a:extLst>
            <a:ext uri="{FF2B5EF4-FFF2-40B4-BE49-F238E27FC236}">
              <a16:creationId xmlns:a16="http://schemas.microsoft.com/office/drawing/2014/main" id="{ED95E55A-48D7-40E6-A184-0B7EB925E2C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8" name="Shape 9">
          <a:extLst>
            <a:ext uri="{FF2B5EF4-FFF2-40B4-BE49-F238E27FC236}">
              <a16:creationId xmlns:a16="http://schemas.microsoft.com/office/drawing/2014/main" id="{203E76C9-2532-42B0-8807-0F635FF77DD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9" name="Shape 5">
          <a:extLst>
            <a:ext uri="{FF2B5EF4-FFF2-40B4-BE49-F238E27FC236}">
              <a16:creationId xmlns:a16="http://schemas.microsoft.com/office/drawing/2014/main" id="{8C79B2A3-A16C-4F72-BFE9-184CE018177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0" name="Shape 5">
          <a:extLst>
            <a:ext uri="{FF2B5EF4-FFF2-40B4-BE49-F238E27FC236}">
              <a16:creationId xmlns:a16="http://schemas.microsoft.com/office/drawing/2014/main" id="{CE8093C5-18E5-4425-9DF5-29C516F174A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D1B32048-33D0-4C05-B314-54CAFE2CA20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12" name="Shape 10">
          <a:extLst>
            <a:ext uri="{FF2B5EF4-FFF2-40B4-BE49-F238E27FC236}">
              <a16:creationId xmlns:a16="http://schemas.microsoft.com/office/drawing/2014/main" id="{0BF2A9ED-A617-4D46-B526-9A250D1999A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3" name="Shape 9">
          <a:extLst>
            <a:ext uri="{FF2B5EF4-FFF2-40B4-BE49-F238E27FC236}">
              <a16:creationId xmlns:a16="http://schemas.microsoft.com/office/drawing/2014/main" id="{4950F7C8-80F3-4736-8359-9D7864DD8A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4" name="Shape 9">
          <a:extLst>
            <a:ext uri="{FF2B5EF4-FFF2-40B4-BE49-F238E27FC236}">
              <a16:creationId xmlns:a16="http://schemas.microsoft.com/office/drawing/2014/main" id="{F26B72EC-67F6-4A38-B492-A2876978C55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5" name="Shape 5">
          <a:extLst>
            <a:ext uri="{FF2B5EF4-FFF2-40B4-BE49-F238E27FC236}">
              <a16:creationId xmlns:a16="http://schemas.microsoft.com/office/drawing/2014/main" id="{C1188794-D273-43A2-B51B-A7E7D21A4C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6" name="Shape 5">
          <a:extLst>
            <a:ext uri="{FF2B5EF4-FFF2-40B4-BE49-F238E27FC236}">
              <a16:creationId xmlns:a16="http://schemas.microsoft.com/office/drawing/2014/main" id="{DB4A0396-DD6B-4064-8E9A-78FE0233F0B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7" name="Shape 5">
          <a:extLst>
            <a:ext uri="{FF2B5EF4-FFF2-40B4-BE49-F238E27FC236}">
              <a16:creationId xmlns:a16="http://schemas.microsoft.com/office/drawing/2014/main" id="{900622DC-CED4-408E-8054-0ADEB5CEE99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18" name="Shape 10">
          <a:extLst>
            <a:ext uri="{FF2B5EF4-FFF2-40B4-BE49-F238E27FC236}">
              <a16:creationId xmlns:a16="http://schemas.microsoft.com/office/drawing/2014/main" id="{10E5DE4D-CDE1-4745-9CFF-4F2579D19FD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9" name="Shape 9">
          <a:extLst>
            <a:ext uri="{FF2B5EF4-FFF2-40B4-BE49-F238E27FC236}">
              <a16:creationId xmlns:a16="http://schemas.microsoft.com/office/drawing/2014/main" id="{5D4F8A3D-7C8A-40A1-AFA8-19A4B22CE3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0" name="Shape 9">
          <a:extLst>
            <a:ext uri="{FF2B5EF4-FFF2-40B4-BE49-F238E27FC236}">
              <a16:creationId xmlns:a16="http://schemas.microsoft.com/office/drawing/2014/main" id="{C874A4E7-C337-49F4-975A-E283A1CEEEC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65A32E29-80C1-408A-8884-702807FA721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2414A031-72F9-47AF-B502-A54F308F3F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3" name="Shape 5">
          <a:extLst>
            <a:ext uri="{FF2B5EF4-FFF2-40B4-BE49-F238E27FC236}">
              <a16:creationId xmlns:a16="http://schemas.microsoft.com/office/drawing/2014/main" id="{1E142A92-FB45-4675-ADDB-C66D95DD0DC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24" name="Shape 10">
          <a:extLst>
            <a:ext uri="{FF2B5EF4-FFF2-40B4-BE49-F238E27FC236}">
              <a16:creationId xmlns:a16="http://schemas.microsoft.com/office/drawing/2014/main" id="{58DD1F52-C03E-416B-8D39-BFC2296265C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5" name="Shape 9">
          <a:extLst>
            <a:ext uri="{FF2B5EF4-FFF2-40B4-BE49-F238E27FC236}">
              <a16:creationId xmlns:a16="http://schemas.microsoft.com/office/drawing/2014/main" id="{4DCDDCD8-7E8E-4208-909F-AE4BD1C987D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6" name="Shape 9">
          <a:extLst>
            <a:ext uri="{FF2B5EF4-FFF2-40B4-BE49-F238E27FC236}">
              <a16:creationId xmlns:a16="http://schemas.microsoft.com/office/drawing/2014/main" id="{4458C237-8D27-4098-BA11-EDDE62D0AED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9C3ADE32-3224-4C8E-A479-E6AC9DF19FC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0D22372E-5B1C-437B-A7BE-339AAEDDBC8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8A567670-1739-4083-B19F-DA66C1411C7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30" name="Shape 10">
          <a:extLst>
            <a:ext uri="{FF2B5EF4-FFF2-40B4-BE49-F238E27FC236}">
              <a16:creationId xmlns:a16="http://schemas.microsoft.com/office/drawing/2014/main" id="{44DBC5C6-0862-42BB-BB5C-B06ED25D021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1" name="Shape 9">
          <a:extLst>
            <a:ext uri="{FF2B5EF4-FFF2-40B4-BE49-F238E27FC236}">
              <a16:creationId xmlns:a16="http://schemas.microsoft.com/office/drawing/2014/main" id="{E678B857-59B3-4BEB-AEA9-85BB0D1AF2D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2" name="Shape 9">
          <a:extLst>
            <a:ext uri="{FF2B5EF4-FFF2-40B4-BE49-F238E27FC236}">
              <a16:creationId xmlns:a16="http://schemas.microsoft.com/office/drawing/2014/main" id="{08793419-BEBE-4B07-8A77-E3B12847078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2113A8A5-F855-4984-A156-1A397198F77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43062E05-6329-48AA-AE06-9B139A89EFB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0E0BB075-4A66-4851-9366-69D3CCF270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36" name="Shape 10">
          <a:extLst>
            <a:ext uri="{FF2B5EF4-FFF2-40B4-BE49-F238E27FC236}">
              <a16:creationId xmlns:a16="http://schemas.microsoft.com/office/drawing/2014/main" id="{C54256D3-C151-410C-A28E-8348E987869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7" name="Shape 9">
          <a:extLst>
            <a:ext uri="{FF2B5EF4-FFF2-40B4-BE49-F238E27FC236}">
              <a16:creationId xmlns:a16="http://schemas.microsoft.com/office/drawing/2014/main" id="{1C7C1C90-0822-4C36-8E6F-AF92AC60EE8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8" name="Shape 9">
          <a:extLst>
            <a:ext uri="{FF2B5EF4-FFF2-40B4-BE49-F238E27FC236}">
              <a16:creationId xmlns:a16="http://schemas.microsoft.com/office/drawing/2014/main" id="{8494C07E-7E61-43CA-89F9-933BFA28EB1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9" name="Shape 5">
          <a:extLst>
            <a:ext uri="{FF2B5EF4-FFF2-40B4-BE49-F238E27FC236}">
              <a16:creationId xmlns:a16="http://schemas.microsoft.com/office/drawing/2014/main" id="{1C1C174D-4E6B-47DB-A9FD-D601CEAED3E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0" name="Shape 5">
          <a:extLst>
            <a:ext uri="{FF2B5EF4-FFF2-40B4-BE49-F238E27FC236}">
              <a16:creationId xmlns:a16="http://schemas.microsoft.com/office/drawing/2014/main" id="{5CC126D5-7B8C-4E38-BD93-2A0CBE45D78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4D68ABB2-05EC-49B4-85A1-FCEB55EECB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42" name="Shape 10">
          <a:extLst>
            <a:ext uri="{FF2B5EF4-FFF2-40B4-BE49-F238E27FC236}">
              <a16:creationId xmlns:a16="http://schemas.microsoft.com/office/drawing/2014/main" id="{1654CCB8-C63E-409B-83D0-47C599F332E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3" name="Shape 9">
          <a:extLst>
            <a:ext uri="{FF2B5EF4-FFF2-40B4-BE49-F238E27FC236}">
              <a16:creationId xmlns:a16="http://schemas.microsoft.com/office/drawing/2014/main" id="{8581AF83-51DF-43EF-8A2E-E9DEF54FA0F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4" name="Shape 9">
          <a:extLst>
            <a:ext uri="{FF2B5EF4-FFF2-40B4-BE49-F238E27FC236}">
              <a16:creationId xmlns:a16="http://schemas.microsoft.com/office/drawing/2014/main" id="{5C45C8C7-DF1E-4B20-B057-9700D0F0E94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5" name="Shape 5">
          <a:extLst>
            <a:ext uri="{FF2B5EF4-FFF2-40B4-BE49-F238E27FC236}">
              <a16:creationId xmlns:a16="http://schemas.microsoft.com/office/drawing/2014/main" id="{B3292C3C-C86F-4D3D-8F3D-8066825CF98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6" name="Shape 5">
          <a:extLst>
            <a:ext uri="{FF2B5EF4-FFF2-40B4-BE49-F238E27FC236}">
              <a16:creationId xmlns:a16="http://schemas.microsoft.com/office/drawing/2014/main" id="{D83ECAE6-72AB-4C9F-989B-34C98CF9F32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7" name="Shape 5">
          <a:extLst>
            <a:ext uri="{FF2B5EF4-FFF2-40B4-BE49-F238E27FC236}">
              <a16:creationId xmlns:a16="http://schemas.microsoft.com/office/drawing/2014/main" id="{52166D27-EE98-422E-B8F8-261FABBC92A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48" name="Shape 10">
          <a:extLst>
            <a:ext uri="{FF2B5EF4-FFF2-40B4-BE49-F238E27FC236}">
              <a16:creationId xmlns:a16="http://schemas.microsoft.com/office/drawing/2014/main" id="{2F5ED9D4-9B48-47C2-9F45-EF028AA8B96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9" name="Shape 9">
          <a:extLst>
            <a:ext uri="{FF2B5EF4-FFF2-40B4-BE49-F238E27FC236}">
              <a16:creationId xmlns:a16="http://schemas.microsoft.com/office/drawing/2014/main" id="{6F323FF0-EA12-4C57-98E5-B0AC275AC92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0" name="Shape 9">
          <a:extLst>
            <a:ext uri="{FF2B5EF4-FFF2-40B4-BE49-F238E27FC236}">
              <a16:creationId xmlns:a16="http://schemas.microsoft.com/office/drawing/2014/main" id="{1EEB88A1-BD2E-4790-9946-6BE5D7A87F1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16C3F81E-959D-4AED-809F-A9F0ED63C3E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3C15F86A-04B1-4687-9C8D-29FAC39AA0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3" name="Shape 5">
          <a:extLst>
            <a:ext uri="{FF2B5EF4-FFF2-40B4-BE49-F238E27FC236}">
              <a16:creationId xmlns:a16="http://schemas.microsoft.com/office/drawing/2014/main" id="{683769CF-28A5-4842-8D81-E10331C87F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54" name="Shape 10">
          <a:extLst>
            <a:ext uri="{FF2B5EF4-FFF2-40B4-BE49-F238E27FC236}">
              <a16:creationId xmlns:a16="http://schemas.microsoft.com/office/drawing/2014/main" id="{ECB6D4C2-8FEF-4FD4-A1EF-76F34343C48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5" name="Shape 9">
          <a:extLst>
            <a:ext uri="{FF2B5EF4-FFF2-40B4-BE49-F238E27FC236}">
              <a16:creationId xmlns:a16="http://schemas.microsoft.com/office/drawing/2014/main" id="{F46F64FA-F62E-411B-9F8E-509490BAA0D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6" name="Shape 9">
          <a:extLst>
            <a:ext uri="{FF2B5EF4-FFF2-40B4-BE49-F238E27FC236}">
              <a16:creationId xmlns:a16="http://schemas.microsoft.com/office/drawing/2014/main" id="{AA5A05B1-0679-4B57-A36F-C4F9B6D499B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7E821D0E-AD48-4FFC-AA63-930C9C58A1D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1A1C8AB4-8ACE-4716-99D6-60A222E6823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10E5A896-D5B0-4C88-9E37-50C51DA8A2D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0" name="Shape 10">
          <a:extLst>
            <a:ext uri="{FF2B5EF4-FFF2-40B4-BE49-F238E27FC236}">
              <a16:creationId xmlns:a16="http://schemas.microsoft.com/office/drawing/2014/main" id="{A9495AE6-1ABA-45BA-A379-FF016C5CFAC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1" name="Shape 9">
          <a:extLst>
            <a:ext uri="{FF2B5EF4-FFF2-40B4-BE49-F238E27FC236}">
              <a16:creationId xmlns:a16="http://schemas.microsoft.com/office/drawing/2014/main" id="{6ECC9968-9EDB-44C6-BE6B-ED28C3FD5F6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2" name="Shape 9">
          <a:extLst>
            <a:ext uri="{FF2B5EF4-FFF2-40B4-BE49-F238E27FC236}">
              <a16:creationId xmlns:a16="http://schemas.microsoft.com/office/drawing/2014/main" id="{BFDD1BBA-F6AA-42DF-8F01-024FDC98ED9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B7BB83E7-BD73-4BEB-AB17-B3C0C0F9908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1FD054B1-D850-48CC-962E-912E4F5BDAD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5" name="Shape 5">
          <a:extLst>
            <a:ext uri="{FF2B5EF4-FFF2-40B4-BE49-F238E27FC236}">
              <a16:creationId xmlns:a16="http://schemas.microsoft.com/office/drawing/2014/main" id="{B1D0F0D5-E6A0-4A19-A820-101C599B38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6" name="Shape 10">
          <a:extLst>
            <a:ext uri="{FF2B5EF4-FFF2-40B4-BE49-F238E27FC236}">
              <a16:creationId xmlns:a16="http://schemas.microsoft.com/office/drawing/2014/main" id="{E654F068-4187-43FB-91FB-17BB1E7AE7C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7" name="Shape 9">
          <a:extLst>
            <a:ext uri="{FF2B5EF4-FFF2-40B4-BE49-F238E27FC236}">
              <a16:creationId xmlns:a16="http://schemas.microsoft.com/office/drawing/2014/main" id="{D63FCB4E-6249-47E9-AAE2-26B6F99788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8" name="Shape 9">
          <a:extLst>
            <a:ext uri="{FF2B5EF4-FFF2-40B4-BE49-F238E27FC236}">
              <a16:creationId xmlns:a16="http://schemas.microsoft.com/office/drawing/2014/main" id="{C90CCDE4-F7F4-4EE3-9F10-D9FC0776F2F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9" name="Shape 5">
          <a:extLst>
            <a:ext uri="{FF2B5EF4-FFF2-40B4-BE49-F238E27FC236}">
              <a16:creationId xmlns:a16="http://schemas.microsoft.com/office/drawing/2014/main" id="{F67D10BE-1721-4DE8-8323-8A3DC2CF65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F6493AF6-AED7-4428-AB65-FB91E9E5E7E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55D7E466-8E89-4A95-BC03-91614EF9BBE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72" name="Shape 10">
          <a:extLst>
            <a:ext uri="{FF2B5EF4-FFF2-40B4-BE49-F238E27FC236}">
              <a16:creationId xmlns:a16="http://schemas.microsoft.com/office/drawing/2014/main" id="{0F392ECA-24AA-4D81-A5AF-E28397F5A8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3" name="Shape 9">
          <a:extLst>
            <a:ext uri="{FF2B5EF4-FFF2-40B4-BE49-F238E27FC236}">
              <a16:creationId xmlns:a16="http://schemas.microsoft.com/office/drawing/2014/main" id="{FD9A907D-CFA8-4DCD-A974-4171B8EA78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4" name="Shape 9">
          <a:extLst>
            <a:ext uri="{FF2B5EF4-FFF2-40B4-BE49-F238E27FC236}">
              <a16:creationId xmlns:a16="http://schemas.microsoft.com/office/drawing/2014/main" id="{DC33B34C-3891-496E-AD16-313DD9F41D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5" name="Shape 5">
          <a:extLst>
            <a:ext uri="{FF2B5EF4-FFF2-40B4-BE49-F238E27FC236}">
              <a16:creationId xmlns:a16="http://schemas.microsoft.com/office/drawing/2014/main" id="{9DAF27BB-B0CD-4A51-90D8-67AC59C43B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6" name="Shape 5">
          <a:extLst>
            <a:ext uri="{FF2B5EF4-FFF2-40B4-BE49-F238E27FC236}">
              <a16:creationId xmlns:a16="http://schemas.microsoft.com/office/drawing/2014/main" id="{E44A8C61-ED1D-4308-9E13-5D4D9BC2C79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7" name="Shape 5">
          <a:extLst>
            <a:ext uri="{FF2B5EF4-FFF2-40B4-BE49-F238E27FC236}">
              <a16:creationId xmlns:a16="http://schemas.microsoft.com/office/drawing/2014/main" id="{F570A0A9-632D-4ACE-AD15-2976133CECD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78" name="Shape 10">
          <a:extLst>
            <a:ext uri="{FF2B5EF4-FFF2-40B4-BE49-F238E27FC236}">
              <a16:creationId xmlns:a16="http://schemas.microsoft.com/office/drawing/2014/main" id="{8D4D4E03-2C47-434D-B3A6-FD1A3DB07D3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9" name="Shape 9">
          <a:extLst>
            <a:ext uri="{FF2B5EF4-FFF2-40B4-BE49-F238E27FC236}">
              <a16:creationId xmlns:a16="http://schemas.microsoft.com/office/drawing/2014/main" id="{2B27072A-41A4-4094-B742-61F996B28E2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0" name="Shape 9">
          <a:extLst>
            <a:ext uri="{FF2B5EF4-FFF2-40B4-BE49-F238E27FC236}">
              <a16:creationId xmlns:a16="http://schemas.microsoft.com/office/drawing/2014/main" id="{7BB5F33C-B65E-47B4-9F5F-0192AF8805A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1" name="Shape 5">
          <a:extLst>
            <a:ext uri="{FF2B5EF4-FFF2-40B4-BE49-F238E27FC236}">
              <a16:creationId xmlns:a16="http://schemas.microsoft.com/office/drawing/2014/main" id="{CEECDF77-59AA-4141-9D95-0541A634EA9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8F7DEBA3-7A19-499D-8573-02F9AAB3ED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60C00EAA-0CDC-42E2-B086-98FAEEB8D8A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84" name="Shape 10">
          <a:extLst>
            <a:ext uri="{FF2B5EF4-FFF2-40B4-BE49-F238E27FC236}">
              <a16:creationId xmlns:a16="http://schemas.microsoft.com/office/drawing/2014/main" id="{8046D3E1-27C4-4622-8827-49CA4C18E13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5" name="Shape 9">
          <a:extLst>
            <a:ext uri="{FF2B5EF4-FFF2-40B4-BE49-F238E27FC236}">
              <a16:creationId xmlns:a16="http://schemas.microsoft.com/office/drawing/2014/main" id="{D721DC6B-29A7-4931-8C04-14E8936036C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6" name="Shape 9">
          <a:extLst>
            <a:ext uri="{FF2B5EF4-FFF2-40B4-BE49-F238E27FC236}">
              <a16:creationId xmlns:a16="http://schemas.microsoft.com/office/drawing/2014/main" id="{D8659BDF-D4F2-4BA7-9BE9-F91ECBBE470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7" name="Shape 5">
          <a:extLst>
            <a:ext uri="{FF2B5EF4-FFF2-40B4-BE49-F238E27FC236}">
              <a16:creationId xmlns:a16="http://schemas.microsoft.com/office/drawing/2014/main" id="{602C19B3-A6FC-4A89-BD61-FB6B7E4636C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8" name="Shape 5">
          <a:extLst>
            <a:ext uri="{FF2B5EF4-FFF2-40B4-BE49-F238E27FC236}">
              <a16:creationId xmlns:a16="http://schemas.microsoft.com/office/drawing/2014/main" id="{155778AF-242F-4983-8FE4-F42C88FA4A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DCDBAF17-31C9-491B-A499-A2E38DC5A5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90" name="Shape 10">
          <a:extLst>
            <a:ext uri="{FF2B5EF4-FFF2-40B4-BE49-F238E27FC236}">
              <a16:creationId xmlns:a16="http://schemas.microsoft.com/office/drawing/2014/main" id="{E86D40A9-E72B-429D-A8EA-08087A00093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1" name="Shape 9">
          <a:extLst>
            <a:ext uri="{FF2B5EF4-FFF2-40B4-BE49-F238E27FC236}">
              <a16:creationId xmlns:a16="http://schemas.microsoft.com/office/drawing/2014/main" id="{8D173D74-C475-439F-932C-97E18C4BAFA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2" name="Shape 9">
          <a:extLst>
            <a:ext uri="{FF2B5EF4-FFF2-40B4-BE49-F238E27FC236}">
              <a16:creationId xmlns:a16="http://schemas.microsoft.com/office/drawing/2014/main" id="{B800A22B-8922-4EE4-9C35-E1FE029B51C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3" name="Shape 5">
          <a:extLst>
            <a:ext uri="{FF2B5EF4-FFF2-40B4-BE49-F238E27FC236}">
              <a16:creationId xmlns:a16="http://schemas.microsoft.com/office/drawing/2014/main" id="{01479C15-5089-4D60-B9D8-07E4D9F6CD9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4" name="Shape 5">
          <a:extLst>
            <a:ext uri="{FF2B5EF4-FFF2-40B4-BE49-F238E27FC236}">
              <a16:creationId xmlns:a16="http://schemas.microsoft.com/office/drawing/2014/main" id="{79D4762F-4A2F-4AD0-A2CD-5EF60195BD9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5" name="Shape 5">
          <a:extLst>
            <a:ext uri="{FF2B5EF4-FFF2-40B4-BE49-F238E27FC236}">
              <a16:creationId xmlns:a16="http://schemas.microsoft.com/office/drawing/2014/main" id="{F99CC820-DA9F-4DF5-A1FD-2A2658031C6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96" name="Shape 10">
          <a:extLst>
            <a:ext uri="{FF2B5EF4-FFF2-40B4-BE49-F238E27FC236}">
              <a16:creationId xmlns:a16="http://schemas.microsoft.com/office/drawing/2014/main" id="{56552BF6-B14C-440C-98FD-604F4763976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7" name="Shape 9">
          <a:extLst>
            <a:ext uri="{FF2B5EF4-FFF2-40B4-BE49-F238E27FC236}">
              <a16:creationId xmlns:a16="http://schemas.microsoft.com/office/drawing/2014/main" id="{14B3362C-8E33-487D-9B71-2C8C0C5CD08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8" name="Shape 9">
          <a:extLst>
            <a:ext uri="{FF2B5EF4-FFF2-40B4-BE49-F238E27FC236}">
              <a16:creationId xmlns:a16="http://schemas.microsoft.com/office/drawing/2014/main" id="{61FDBB1C-2E0F-470E-A75D-959DF40734E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72C294DC-9ADC-4134-AEE9-C1ACE1F2A1C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4268A145-4055-4132-AD7D-E8318A00A10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1" name="Shape 5">
          <a:extLst>
            <a:ext uri="{FF2B5EF4-FFF2-40B4-BE49-F238E27FC236}">
              <a16:creationId xmlns:a16="http://schemas.microsoft.com/office/drawing/2014/main" id="{BED80B44-E5B4-4B0A-8FA0-B11D283AA53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02" name="Shape 10">
          <a:extLst>
            <a:ext uri="{FF2B5EF4-FFF2-40B4-BE49-F238E27FC236}">
              <a16:creationId xmlns:a16="http://schemas.microsoft.com/office/drawing/2014/main" id="{469AC859-22E2-415B-9DA1-AF1D26638A4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3" name="Shape 9">
          <a:extLst>
            <a:ext uri="{FF2B5EF4-FFF2-40B4-BE49-F238E27FC236}">
              <a16:creationId xmlns:a16="http://schemas.microsoft.com/office/drawing/2014/main" id="{CA68F949-B0DF-4211-AEDD-6ED955DD18D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4" name="Shape 9">
          <a:extLst>
            <a:ext uri="{FF2B5EF4-FFF2-40B4-BE49-F238E27FC236}">
              <a16:creationId xmlns:a16="http://schemas.microsoft.com/office/drawing/2014/main" id="{DE0CE7C1-FFB6-4043-9164-36550334898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95FB28C9-F83C-4E45-A47C-E96C5A3E89A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04727306-0B8B-4C0D-A4EF-080DD0F9963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BB15C36B-F438-4000-A69B-08B4D47AE8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08" name="Shape 10">
          <a:extLst>
            <a:ext uri="{FF2B5EF4-FFF2-40B4-BE49-F238E27FC236}">
              <a16:creationId xmlns:a16="http://schemas.microsoft.com/office/drawing/2014/main" id="{5998DE67-2A82-47C1-B650-3F5668FA140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9" name="Shape 9">
          <a:extLst>
            <a:ext uri="{FF2B5EF4-FFF2-40B4-BE49-F238E27FC236}">
              <a16:creationId xmlns:a16="http://schemas.microsoft.com/office/drawing/2014/main" id="{FE1B957C-631C-4144-8EA2-D045D27FC27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0" name="Shape 9">
          <a:extLst>
            <a:ext uri="{FF2B5EF4-FFF2-40B4-BE49-F238E27FC236}">
              <a16:creationId xmlns:a16="http://schemas.microsoft.com/office/drawing/2014/main" id="{98186F9F-0BEF-4B3A-805D-64811C8B385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96C6CDB9-B45B-4731-AA4D-BDB147EDC8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550DE91A-F17D-4775-882A-18464F7575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AE9D9948-769F-46E5-8F2C-9BD3B37BF72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14" name="Shape 10">
          <a:extLst>
            <a:ext uri="{FF2B5EF4-FFF2-40B4-BE49-F238E27FC236}">
              <a16:creationId xmlns:a16="http://schemas.microsoft.com/office/drawing/2014/main" id="{AB6760B6-9B79-4C40-B0E8-384B1EDA18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5" name="Shape 9">
          <a:extLst>
            <a:ext uri="{FF2B5EF4-FFF2-40B4-BE49-F238E27FC236}">
              <a16:creationId xmlns:a16="http://schemas.microsoft.com/office/drawing/2014/main" id="{DB28817C-362C-47B4-BB97-129A36F251C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6" name="Shape 9">
          <a:extLst>
            <a:ext uri="{FF2B5EF4-FFF2-40B4-BE49-F238E27FC236}">
              <a16:creationId xmlns:a16="http://schemas.microsoft.com/office/drawing/2014/main" id="{04D7725A-10AF-43F0-BFF2-BFE44F7EAD7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7" name="Shape 5">
          <a:extLst>
            <a:ext uri="{FF2B5EF4-FFF2-40B4-BE49-F238E27FC236}">
              <a16:creationId xmlns:a16="http://schemas.microsoft.com/office/drawing/2014/main" id="{2A3EFDF9-8DC2-4E8D-B861-4A7D5EBAB5B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8" name="Shape 5">
          <a:extLst>
            <a:ext uri="{FF2B5EF4-FFF2-40B4-BE49-F238E27FC236}">
              <a16:creationId xmlns:a16="http://schemas.microsoft.com/office/drawing/2014/main" id="{8BA3A8D4-4924-43BA-85A5-C646B7E21DA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9" name="Shape 5">
          <a:extLst>
            <a:ext uri="{FF2B5EF4-FFF2-40B4-BE49-F238E27FC236}">
              <a16:creationId xmlns:a16="http://schemas.microsoft.com/office/drawing/2014/main" id="{36414ED2-6764-408E-80B2-F0330DD0E58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0" name="Shape 10">
          <a:extLst>
            <a:ext uri="{FF2B5EF4-FFF2-40B4-BE49-F238E27FC236}">
              <a16:creationId xmlns:a16="http://schemas.microsoft.com/office/drawing/2014/main" id="{B06800EB-202C-4F7A-B567-09DD7D121F1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1" name="Shape 9">
          <a:extLst>
            <a:ext uri="{FF2B5EF4-FFF2-40B4-BE49-F238E27FC236}">
              <a16:creationId xmlns:a16="http://schemas.microsoft.com/office/drawing/2014/main" id="{333C44C8-8AC6-48BA-96B6-600A3DECA75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2" name="Shape 9">
          <a:extLst>
            <a:ext uri="{FF2B5EF4-FFF2-40B4-BE49-F238E27FC236}">
              <a16:creationId xmlns:a16="http://schemas.microsoft.com/office/drawing/2014/main" id="{A3B3E614-12A5-4DB8-BFDE-F996153376D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0EB9F4A9-6119-4FB7-8103-5C24C66571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658F2425-25D3-4092-9AB6-76E2B196EFE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B8AF4222-E209-4F8B-9E6E-A25ADDF1EEB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6" name="Shape 10">
          <a:extLst>
            <a:ext uri="{FF2B5EF4-FFF2-40B4-BE49-F238E27FC236}">
              <a16:creationId xmlns:a16="http://schemas.microsoft.com/office/drawing/2014/main" id="{B8D6F8E9-9B26-45BC-BFE4-A21DBCB22BD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7" name="Shape 9">
          <a:extLst>
            <a:ext uri="{FF2B5EF4-FFF2-40B4-BE49-F238E27FC236}">
              <a16:creationId xmlns:a16="http://schemas.microsoft.com/office/drawing/2014/main" id="{648E892F-D045-4A19-B938-A60D86C4485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8" name="Shape 9">
          <a:extLst>
            <a:ext uri="{FF2B5EF4-FFF2-40B4-BE49-F238E27FC236}">
              <a16:creationId xmlns:a16="http://schemas.microsoft.com/office/drawing/2014/main" id="{5CC579BD-94FB-47C4-ADE6-CBAA69A467A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9" name="Shape 5">
          <a:extLst>
            <a:ext uri="{FF2B5EF4-FFF2-40B4-BE49-F238E27FC236}">
              <a16:creationId xmlns:a16="http://schemas.microsoft.com/office/drawing/2014/main" id="{0C5CEB1B-0E18-4949-A650-754AEF6288A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5B04844B-5D2A-4381-BBC9-3A112341C3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E9C01D1A-30A4-4E1F-9B6A-73450952C34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32" name="Shape 10">
          <a:extLst>
            <a:ext uri="{FF2B5EF4-FFF2-40B4-BE49-F238E27FC236}">
              <a16:creationId xmlns:a16="http://schemas.microsoft.com/office/drawing/2014/main" id="{F3359E73-B969-4D36-887B-448A2A56E0A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3" name="Shape 9">
          <a:extLst>
            <a:ext uri="{FF2B5EF4-FFF2-40B4-BE49-F238E27FC236}">
              <a16:creationId xmlns:a16="http://schemas.microsoft.com/office/drawing/2014/main" id="{B28FC2B5-4105-40F1-B045-649B424E18B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4" name="Shape 9">
          <a:extLst>
            <a:ext uri="{FF2B5EF4-FFF2-40B4-BE49-F238E27FC236}">
              <a16:creationId xmlns:a16="http://schemas.microsoft.com/office/drawing/2014/main" id="{B15D63D4-5795-4B60-AA42-C9C55D96CC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5" name="Shape 5">
          <a:extLst>
            <a:ext uri="{FF2B5EF4-FFF2-40B4-BE49-F238E27FC236}">
              <a16:creationId xmlns:a16="http://schemas.microsoft.com/office/drawing/2014/main" id="{AE04511C-04A9-432F-AE62-7978A1281F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6" name="Shape 5">
          <a:extLst>
            <a:ext uri="{FF2B5EF4-FFF2-40B4-BE49-F238E27FC236}">
              <a16:creationId xmlns:a16="http://schemas.microsoft.com/office/drawing/2014/main" id="{B986F2E6-0E71-43C5-9D97-A5127CFD26E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1644BED9-4174-4389-8096-A340E83D93F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38" name="Shape 10">
          <a:extLst>
            <a:ext uri="{FF2B5EF4-FFF2-40B4-BE49-F238E27FC236}">
              <a16:creationId xmlns:a16="http://schemas.microsoft.com/office/drawing/2014/main" id="{A9E5A068-107D-4EA6-802B-0EF68C8CE81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9" name="Shape 9">
          <a:extLst>
            <a:ext uri="{FF2B5EF4-FFF2-40B4-BE49-F238E27FC236}">
              <a16:creationId xmlns:a16="http://schemas.microsoft.com/office/drawing/2014/main" id="{DE9EFC45-CEB5-4EE4-A89D-944040DB45C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0" name="Shape 9">
          <a:extLst>
            <a:ext uri="{FF2B5EF4-FFF2-40B4-BE49-F238E27FC236}">
              <a16:creationId xmlns:a16="http://schemas.microsoft.com/office/drawing/2014/main" id="{8FFA8D4A-8C69-406A-B958-B0CCC934A44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1" name="Shape 5">
          <a:extLst>
            <a:ext uri="{FF2B5EF4-FFF2-40B4-BE49-F238E27FC236}">
              <a16:creationId xmlns:a16="http://schemas.microsoft.com/office/drawing/2014/main" id="{7ACF6D4E-B624-4E33-9FE8-312B423DB2C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2" name="Shape 5">
          <a:extLst>
            <a:ext uri="{FF2B5EF4-FFF2-40B4-BE49-F238E27FC236}">
              <a16:creationId xmlns:a16="http://schemas.microsoft.com/office/drawing/2014/main" id="{61191422-51E9-43F8-88A3-80E7D2EDBE5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3" name="Shape 5">
          <a:extLst>
            <a:ext uri="{FF2B5EF4-FFF2-40B4-BE49-F238E27FC236}">
              <a16:creationId xmlns:a16="http://schemas.microsoft.com/office/drawing/2014/main" id="{C9EE7D91-2BB0-45C5-90E6-A923F15AB26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44" name="Shape 10">
          <a:extLst>
            <a:ext uri="{FF2B5EF4-FFF2-40B4-BE49-F238E27FC236}">
              <a16:creationId xmlns:a16="http://schemas.microsoft.com/office/drawing/2014/main" id="{17864CC8-5B8F-4B4A-9665-73A8A8B273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5" name="Shape 9">
          <a:extLst>
            <a:ext uri="{FF2B5EF4-FFF2-40B4-BE49-F238E27FC236}">
              <a16:creationId xmlns:a16="http://schemas.microsoft.com/office/drawing/2014/main" id="{DEF9496F-FD7A-4629-A7FB-088E52281F8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6" name="Shape 9">
          <a:extLst>
            <a:ext uri="{FF2B5EF4-FFF2-40B4-BE49-F238E27FC236}">
              <a16:creationId xmlns:a16="http://schemas.microsoft.com/office/drawing/2014/main" id="{E4F58763-5916-4659-9049-9A5AFB0A37C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41FE362C-3CEE-4C94-9929-615AA8F82C6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8" name="Shape 5">
          <a:extLst>
            <a:ext uri="{FF2B5EF4-FFF2-40B4-BE49-F238E27FC236}">
              <a16:creationId xmlns:a16="http://schemas.microsoft.com/office/drawing/2014/main" id="{EC59D3F8-7681-4EF3-AF57-095621AB5EE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9" name="Shape 5">
          <a:extLst>
            <a:ext uri="{FF2B5EF4-FFF2-40B4-BE49-F238E27FC236}">
              <a16:creationId xmlns:a16="http://schemas.microsoft.com/office/drawing/2014/main" id="{37EFC32C-B57F-4636-AD28-1DA5D50DB5E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50" name="Shape 10">
          <a:extLst>
            <a:ext uri="{FF2B5EF4-FFF2-40B4-BE49-F238E27FC236}">
              <a16:creationId xmlns:a16="http://schemas.microsoft.com/office/drawing/2014/main" id="{CDB0D555-4568-47DE-9699-AD6E2068C78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1" name="Shape 9">
          <a:extLst>
            <a:ext uri="{FF2B5EF4-FFF2-40B4-BE49-F238E27FC236}">
              <a16:creationId xmlns:a16="http://schemas.microsoft.com/office/drawing/2014/main" id="{A97FA0E6-35DF-441F-B732-77FAB833647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2" name="Shape 9">
          <a:extLst>
            <a:ext uri="{FF2B5EF4-FFF2-40B4-BE49-F238E27FC236}">
              <a16:creationId xmlns:a16="http://schemas.microsoft.com/office/drawing/2014/main" id="{5842B0C2-1420-416E-BF44-7E66E9D477F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956B1D60-FE8A-49EA-A5A0-60CEAEBB6B3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458E1CCA-325D-4000-8C34-3770061D98E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F1E56375-2B94-4308-A08E-940A05BBE03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56" name="Shape 10">
          <a:extLst>
            <a:ext uri="{FF2B5EF4-FFF2-40B4-BE49-F238E27FC236}">
              <a16:creationId xmlns:a16="http://schemas.microsoft.com/office/drawing/2014/main" id="{1667AE47-972F-4712-9EAB-C5072FFDFA9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7" name="Shape 9">
          <a:extLst>
            <a:ext uri="{FF2B5EF4-FFF2-40B4-BE49-F238E27FC236}">
              <a16:creationId xmlns:a16="http://schemas.microsoft.com/office/drawing/2014/main" id="{78BC7239-B0D7-4FBA-B529-978F1041648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8" name="Shape 9">
          <a:extLst>
            <a:ext uri="{FF2B5EF4-FFF2-40B4-BE49-F238E27FC236}">
              <a16:creationId xmlns:a16="http://schemas.microsoft.com/office/drawing/2014/main" id="{674363C0-5A17-400B-8DD6-86B1FDECA1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9" name="Shape 5">
          <a:extLst>
            <a:ext uri="{FF2B5EF4-FFF2-40B4-BE49-F238E27FC236}">
              <a16:creationId xmlns:a16="http://schemas.microsoft.com/office/drawing/2014/main" id="{63D059D2-F616-45AE-BA5B-9E7EE99F181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0" name="Shape 5">
          <a:extLst>
            <a:ext uri="{FF2B5EF4-FFF2-40B4-BE49-F238E27FC236}">
              <a16:creationId xmlns:a16="http://schemas.microsoft.com/office/drawing/2014/main" id="{A78CAE7C-988B-4C91-82A9-EDF09241504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1" name="Shape 5">
          <a:extLst>
            <a:ext uri="{FF2B5EF4-FFF2-40B4-BE49-F238E27FC236}">
              <a16:creationId xmlns:a16="http://schemas.microsoft.com/office/drawing/2014/main" id="{E42F8FA9-8D2F-4706-96ED-47A82935D6A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2" name="Shape 10">
          <a:extLst>
            <a:ext uri="{FF2B5EF4-FFF2-40B4-BE49-F238E27FC236}">
              <a16:creationId xmlns:a16="http://schemas.microsoft.com/office/drawing/2014/main" id="{7413C569-6198-4953-A53C-11FB3E83AF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3" name="Shape 9">
          <a:extLst>
            <a:ext uri="{FF2B5EF4-FFF2-40B4-BE49-F238E27FC236}">
              <a16:creationId xmlns:a16="http://schemas.microsoft.com/office/drawing/2014/main" id="{7244D20C-7D01-4068-8082-D21D1C4591B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4" name="Shape 9">
          <a:extLst>
            <a:ext uri="{FF2B5EF4-FFF2-40B4-BE49-F238E27FC236}">
              <a16:creationId xmlns:a16="http://schemas.microsoft.com/office/drawing/2014/main" id="{4F3393C7-A3BE-446B-8F05-79ED265A5BA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5" name="Shape 5">
          <a:extLst>
            <a:ext uri="{FF2B5EF4-FFF2-40B4-BE49-F238E27FC236}">
              <a16:creationId xmlns:a16="http://schemas.microsoft.com/office/drawing/2014/main" id="{F3F82D3A-52D6-4C0B-83EE-02AFD5FDDF9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6" name="Shape 10">
          <a:extLst>
            <a:ext uri="{FF2B5EF4-FFF2-40B4-BE49-F238E27FC236}">
              <a16:creationId xmlns:a16="http://schemas.microsoft.com/office/drawing/2014/main" id="{150DDBFF-B338-42EA-BB03-FA179CC32A2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7" name="Shape 9">
          <a:extLst>
            <a:ext uri="{FF2B5EF4-FFF2-40B4-BE49-F238E27FC236}">
              <a16:creationId xmlns:a16="http://schemas.microsoft.com/office/drawing/2014/main" id="{3C9DEEC1-08D6-4BA5-8006-0C425389327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8" name="Shape 9">
          <a:extLst>
            <a:ext uri="{FF2B5EF4-FFF2-40B4-BE49-F238E27FC236}">
              <a16:creationId xmlns:a16="http://schemas.microsoft.com/office/drawing/2014/main" id="{1CA50163-EA77-49DA-A756-416281EB36E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9" name="Shape 10">
          <a:extLst>
            <a:ext uri="{FF2B5EF4-FFF2-40B4-BE49-F238E27FC236}">
              <a16:creationId xmlns:a16="http://schemas.microsoft.com/office/drawing/2014/main" id="{B7DB28D9-0669-40D5-A01A-FB6A44EEFCD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0" name="Shape 9">
          <a:extLst>
            <a:ext uri="{FF2B5EF4-FFF2-40B4-BE49-F238E27FC236}">
              <a16:creationId xmlns:a16="http://schemas.microsoft.com/office/drawing/2014/main" id="{4E4F681C-1C92-490F-ACBA-D24180337C2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1" name="Shape 9">
          <a:extLst>
            <a:ext uri="{FF2B5EF4-FFF2-40B4-BE49-F238E27FC236}">
              <a16:creationId xmlns:a16="http://schemas.microsoft.com/office/drawing/2014/main" id="{44AF1B6B-8026-4927-A7F8-0B73696C9B5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2" name="Shape 10">
          <a:extLst>
            <a:ext uri="{FF2B5EF4-FFF2-40B4-BE49-F238E27FC236}">
              <a16:creationId xmlns:a16="http://schemas.microsoft.com/office/drawing/2014/main" id="{DA11F765-AA42-4388-91DA-6BE9058A435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3" name="Shape 9">
          <a:extLst>
            <a:ext uri="{FF2B5EF4-FFF2-40B4-BE49-F238E27FC236}">
              <a16:creationId xmlns:a16="http://schemas.microsoft.com/office/drawing/2014/main" id="{591C1E01-0CA2-4C7B-A99B-825FEADB39C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4" name="Shape 9">
          <a:extLst>
            <a:ext uri="{FF2B5EF4-FFF2-40B4-BE49-F238E27FC236}">
              <a16:creationId xmlns:a16="http://schemas.microsoft.com/office/drawing/2014/main" id="{842C8C91-1F12-46BB-8A9F-E840D5CF1E5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5" name="Shape 10">
          <a:extLst>
            <a:ext uri="{FF2B5EF4-FFF2-40B4-BE49-F238E27FC236}">
              <a16:creationId xmlns:a16="http://schemas.microsoft.com/office/drawing/2014/main" id="{7801E10B-BE40-4B09-B4E3-D2510CF76F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6" name="Shape 9">
          <a:extLst>
            <a:ext uri="{FF2B5EF4-FFF2-40B4-BE49-F238E27FC236}">
              <a16:creationId xmlns:a16="http://schemas.microsoft.com/office/drawing/2014/main" id="{504F270D-5DF6-4F73-BF89-7588398548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7" name="Shape 9">
          <a:extLst>
            <a:ext uri="{FF2B5EF4-FFF2-40B4-BE49-F238E27FC236}">
              <a16:creationId xmlns:a16="http://schemas.microsoft.com/office/drawing/2014/main" id="{CD2D86E6-8A3E-4EC7-ABBF-D0CBD1C9080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8" name="Shape 10">
          <a:extLst>
            <a:ext uri="{FF2B5EF4-FFF2-40B4-BE49-F238E27FC236}">
              <a16:creationId xmlns:a16="http://schemas.microsoft.com/office/drawing/2014/main" id="{C2DAAFFF-8F94-4F0D-9123-E0BF60F2C2F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4D92D700-0A1E-48DB-8364-4720D3E84415}"/>
            </a:ext>
          </a:extLst>
        </xdr:cNvPr>
        <xdr:cNvSpPr>
          <a:spLocks noChangeArrowheads="1"/>
        </xdr:cNvSpPr>
      </xdr:nvSpPr>
      <xdr:spPr bwMode="auto">
        <a:xfrm>
          <a:off x="19050" y="92373450"/>
          <a:ext cx="2286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B31BF871-AF49-44B1-A528-EAF1416106BC}"/>
            </a:ext>
          </a:extLst>
        </xdr:cNvPr>
        <xdr:cNvSpPr>
          <a:spLocks noChangeArrowheads="1"/>
        </xdr:cNvSpPr>
      </xdr:nvSpPr>
      <xdr:spPr bwMode="auto">
        <a:xfrm>
          <a:off x="19050" y="92373450"/>
          <a:ext cx="2286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24BBBE50-3209-4F67-ABEF-FFD239DD3601}"/>
            </a:ext>
          </a:extLst>
        </xdr:cNvPr>
        <xdr:cNvSpPr>
          <a:spLocks noChangeArrowheads="1"/>
        </xdr:cNvSpPr>
      </xdr:nvSpPr>
      <xdr:spPr bwMode="auto">
        <a:xfrm>
          <a:off x="19050" y="92373450"/>
          <a:ext cx="2286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CFFE7-5EC8-486F-BDE2-48737F793D01}">
  <sheetPr>
    <tabColor rgb="FF92D050"/>
  </sheetPr>
  <dimension ref="A1:AH508"/>
  <sheetViews>
    <sheetView zoomScale="80" zoomScaleNormal="80" workbookViewId="0">
      <selection activeCell="V6" sqref="V6"/>
    </sheetView>
  </sheetViews>
  <sheetFormatPr baseColWidth="10" defaultRowHeight="12.75" x14ac:dyDescent="0.2"/>
  <cols>
    <col min="1" max="1" width="8.7109375" style="216" customWidth="1"/>
    <col min="2" max="2" width="15.85546875" style="216" customWidth="1"/>
    <col min="3" max="3" width="41.7109375" style="225" customWidth="1"/>
    <col min="4" max="4" width="14.42578125" style="216" customWidth="1"/>
    <col min="5" max="5" width="15.85546875" style="359" hidden="1" customWidth="1"/>
    <col min="6" max="6" width="21.42578125" style="208" hidden="1" customWidth="1"/>
    <col min="7" max="7" width="19" style="208" hidden="1" customWidth="1"/>
    <col min="8" max="10" width="19.42578125" style="208" customWidth="1"/>
    <col min="11" max="11" width="14.140625" style="208" hidden="1" customWidth="1"/>
    <col min="12" max="12" width="15.7109375" style="208" hidden="1" customWidth="1"/>
    <col min="13" max="13" width="14.42578125" style="208" hidden="1" customWidth="1"/>
    <col min="14" max="14" width="16.28515625" style="205" hidden="1" customWidth="1"/>
    <col min="15" max="15" width="14" style="205" hidden="1" customWidth="1"/>
    <col min="16" max="17" width="13.5703125" style="205" hidden="1" customWidth="1"/>
    <col min="18" max="18" width="15.42578125" style="205" hidden="1" customWidth="1"/>
    <col min="19" max="19" width="15" style="205" hidden="1" customWidth="1"/>
    <col min="20" max="20" width="17.140625" style="205" hidden="1" customWidth="1"/>
    <col min="21" max="21" width="18.5703125" style="209" hidden="1" customWidth="1"/>
    <col min="22" max="22" width="15" style="205" customWidth="1"/>
    <col min="23" max="28" width="11.42578125" style="205"/>
    <col min="29" max="16384" width="11.42578125" style="216"/>
  </cols>
  <sheetData>
    <row r="1" spans="1:34" s="205" customFormat="1" x14ac:dyDescent="0.2">
      <c r="C1" s="206"/>
      <c r="E1" s="207"/>
      <c r="F1" s="208"/>
      <c r="G1" s="208"/>
      <c r="H1" s="208"/>
      <c r="I1" s="208"/>
      <c r="J1" s="208"/>
      <c r="K1" s="208"/>
      <c r="L1" s="208"/>
      <c r="M1" s="208"/>
      <c r="U1" s="209"/>
    </row>
    <row r="2" spans="1:34" s="205" customFormat="1" x14ac:dyDescent="0.2">
      <c r="C2" s="206"/>
      <c r="E2" s="207"/>
      <c r="F2" s="208"/>
      <c r="G2" s="208"/>
      <c r="H2" s="208"/>
      <c r="I2" s="208"/>
      <c r="J2" s="208"/>
      <c r="K2" s="208"/>
      <c r="L2" s="208"/>
      <c r="M2" s="208"/>
      <c r="U2" s="209"/>
    </row>
    <row r="3" spans="1:34" s="205" customFormat="1" x14ac:dyDescent="0.2">
      <c r="C3" s="206"/>
      <c r="E3" s="207"/>
      <c r="F3" s="208"/>
      <c r="G3" s="208"/>
      <c r="H3" s="208"/>
      <c r="I3" s="208"/>
      <c r="J3" s="208"/>
      <c r="K3" s="208"/>
      <c r="L3" s="208"/>
      <c r="M3" s="208"/>
      <c r="U3" s="209"/>
    </row>
    <row r="4" spans="1:34" s="205" customFormat="1" ht="12.75" customHeight="1" x14ac:dyDescent="0.2">
      <c r="A4" s="360" t="s">
        <v>0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2"/>
    </row>
    <row r="5" spans="1:34" s="205" customFormat="1" ht="24" customHeight="1" x14ac:dyDescent="0.2">
      <c r="A5" s="210" t="s">
        <v>2</v>
      </c>
      <c r="B5" s="211"/>
      <c r="C5" s="211"/>
      <c r="D5" s="211"/>
      <c r="E5" s="212"/>
      <c r="F5" s="213"/>
      <c r="G5" s="213"/>
      <c r="H5" s="213"/>
      <c r="I5" s="213"/>
      <c r="J5" s="213"/>
      <c r="K5" s="213"/>
      <c r="L5" s="213"/>
      <c r="M5" s="213"/>
      <c r="N5" s="214"/>
      <c r="O5" s="214"/>
      <c r="P5" s="214"/>
      <c r="Q5" s="214"/>
      <c r="R5" s="214"/>
      <c r="S5" s="214"/>
      <c r="T5" s="214"/>
      <c r="U5" s="215"/>
      <c r="AC5" s="216"/>
      <c r="AD5" s="216"/>
      <c r="AE5" s="216"/>
      <c r="AF5" s="216"/>
      <c r="AG5" s="216"/>
      <c r="AH5" s="216"/>
    </row>
    <row r="6" spans="1:34" s="205" customFormat="1" ht="19.5" customHeight="1" x14ac:dyDescent="0.2">
      <c r="A6" s="210" t="s">
        <v>2</v>
      </c>
      <c r="B6" s="211"/>
      <c r="C6" s="211"/>
      <c r="D6" s="211"/>
      <c r="E6" s="212"/>
      <c r="F6" s="213"/>
      <c r="G6" s="213"/>
      <c r="H6" s="213"/>
      <c r="I6" s="213"/>
      <c r="J6" s="213"/>
      <c r="K6" s="213"/>
      <c r="L6" s="213"/>
      <c r="M6" s="213"/>
      <c r="N6" s="214"/>
      <c r="O6" s="214"/>
      <c r="P6" s="214"/>
      <c r="Q6" s="214"/>
      <c r="R6" s="214"/>
      <c r="S6" s="214"/>
      <c r="T6" s="214"/>
      <c r="U6" s="215"/>
      <c r="AC6" s="216"/>
      <c r="AD6" s="216"/>
      <c r="AE6" s="216"/>
      <c r="AF6" s="216"/>
      <c r="AG6" s="216"/>
      <c r="AH6" s="216"/>
    </row>
    <row r="7" spans="1:34" ht="18.75" customHeight="1" x14ac:dyDescent="0.2">
      <c r="A7" s="210" t="s">
        <v>2</v>
      </c>
      <c r="B7" s="211"/>
      <c r="C7" s="211"/>
      <c r="D7" s="211"/>
      <c r="E7" s="212"/>
      <c r="F7" s="213"/>
      <c r="G7" s="213"/>
      <c r="H7" s="213"/>
      <c r="I7" s="213"/>
      <c r="J7" s="213"/>
      <c r="K7" s="213"/>
      <c r="L7" s="213"/>
      <c r="M7" s="213"/>
      <c r="N7" s="214"/>
      <c r="O7" s="214"/>
      <c r="P7" s="214"/>
      <c r="Q7" s="214"/>
      <c r="R7" s="214"/>
      <c r="S7" s="214"/>
      <c r="T7" s="214"/>
      <c r="U7" s="215"/>
    </row>
    <row r="8" spans="1:34" ht="18.75" customHeight="1" x14ac:dyDescent="0.2">
      <c r="A8" s="210" t="s">
        <v>3</v>
      </c>
      <c r="B8" s="211"/>
      <c r="C8" s="211"/>
      <c r="D8" s="211"/>
      <c r="E8" s="212"/>
      <c r="F8" s="213"/>
      <c r="G8" s="213"/>
      <c r="H8" s="213"/>
      <c r="I8" s="213"/>
      <c r="J8" s="213"/>
      <c r="K8" s="213"/>
      <c r="L8" s="213"/>
      <c r="M8" s="213"/>
      <c r="N8" s="214"/>
      <c r="O8" s="214"/>
      <c r="P8" s="214"/>
      <c r="Q8" s="214"/>
      <c r="R8" s="214"/>
      <c r="S8" s="214"/>
      <c r="T8" s="214"/>
      <c r="U8" s="215"/>
    </row>
    <row r="9" spans="1:34" ht="21" customHeight="1" x14ac:dyDescent="0.2">
      <c r="A9" s="217" t="s">
        <v>240</v>
      </c>
      <c r="B9" s="218"/>
      <c r="C9" s="218"/>
      <c r="D9" s="218"/>
      <c r="E9" s="219"/>
      <c r="F9" s="220"/>
      <c r="G9" s="220"/>
      <c r="H9" s="220"/>
      <c r="I9" s="220"/>
      <c r="J9" s="220"/>
      <c r="K9" s="220"/>
      <c r="L9" s="220"/>
      <c r="M9" s="220"/>
      <c r="N9" s="221"/>
      <c r="O9" s="221"/>
      <c r="P9" s="221"/>
      <c r="Q9" s="221"/>
      <c r="R9" s="221"/>
      <c r="S9" s="221"/>
      <c r="T9" s="221"/>
      <c r="U9" s="222"/>
    </row>
    <row r="10" spans="1:34" ht="39" customHeight="1" x14ac:dyDescent="0.2">
      <c r="A10" s="363" t="s">
        <v>4</v>
      </c>
      <c r="B10" s="363" t="s">
        <v>5</v>
      </c>
      <c r="C10" s="363" t="s">
        <v>6</v>
      </c>
      <c r="D10" s="363" t="s">
        <v>7</v>
      </c>
      <c r="E10" s="365" t="s">
        <v>435</v>
      </c>
      <c r="F10" s="367" t="s">
        <v>434</v>
      </c>
      <c r="G10" s="367" t="s">
        <v>436</v>
      </c>
      <c r="H10" s="369" t="s">
        <v>438</v>
      </c>
      <c r="I10" s="370"/>
      <c r="J10" s="371"/>
      <c r="K10" s="372" t="s">
        <v>421</v>
      </c>
      <c r="L10" s="372" t="s">
        <v>439</v>
      </c>
      <c r="M10" s="372" t="s">
        <v>425</v>
      </c>
      <c r="N10" s="372" t="s">
        <v>440</v>
      </c>
      <c r="O10" s="372" t="s">
        <v>443</v>
      </c>
      <c r="P10" s="372" t="s">
        <v>442</v>
      </c>
      <c r="Q10" s="372" t="s">
        <v>431</v>
      </c>
      <c r="R10" s="372" t="s">
        <v>441</v>
      </c>
      <c r="S10" s="376" t="s">
        <v>444</v>
      </c>
      <c r="T10" s="372" t="s">
        <v>437</v>
      </c>
      <c r="U10" s="376" t="s">
        <v>445</v>
      </c>
    </row>
    <row r="11" spans="1:34" s="225" customFormat="1" ht="88.5" customHeight="1" x14ac:dyDescent="0.2">
      <c r="A11" s="364"/>
      <c r="B11" s="364"/>
      <c r="C11" s="364"/>
      <c r="D11" s="364"/>
      <c r="E11" s="366"/>
      <c r="F11" s="368"/>
      <c r="G11" s="368"/>
      <c r="H11" s="223" t="s">
        <v>428</v>
      </c>
      <c r="I11" s="224" t="s">
        <v>429</v>
      </c>
      <c r="J11" s="223" t="s">
        <v>430</v>
      </c>
      <c r="K11" s="373"/>
      <c r="L11" s="373"/>
      <c r="M11" s="373"/>
      <c r="N11" s="373"/>
      <c r="O11" s="373"/>
      <c r="P11" s="373"/>
      <c r="Q11" s="373"/>
      <c r="R11" s="373"/>
      <c r="S11" s="377"/>
      <c r="T11" s="373"/>
      <c r="U11" s="377"/>
      <c r="V11" s="206"/>
      <c r="W11" s="206"/>
      <c r="X11" s="206"/>
      <c r="Y11" s="206"/>
      <c r="Z11" s="206"/>
      <c r="AA11" s="206"/>
      <c r="AB11" s="206"/>
    </row>
    <row r="12" spans="1:34" ht="32.25" customHeight="1" x14ac:dyDescent="0.2">
      <c r="A12" s="226">
        <v>1</v>
      </c>
      <c r="B12" s="226">
        <v>4394103</v>
      </c>
      <c r="C12" s="227" t="s">
        <v>8</v>
      </c>
      <c r="D12" s="228" t="s">
        <v>9</v>
      </c>
      <c r="E12" s="229">
        <v>51920023.000000007</v>
      </c>
      <c r="F12" s="229">
        <v>565289</v>
      </c>
      <c r="G12" s="230">
        <v>621818</v>
      </c>
      <c r="H12" s="230">
        <v>67000</v>
      </c>
      <c r="I12" s="230">
        <f>H12+(H12*5.1%)</f>
        <v>70417</v>
      </c>
      <c r="J12" s="230">
        <f>ROUND(I12,0)</f>
        <v>70417</v>
      </c>
      <c r="K12" s="230">
        <f>MIN(F12,G12,J12)</f>
        <v>70417</v>
      </c>
      <c r="L12" s="230">
        <f>MAX(F12,G12,J12)</f>
        <v>621818</v>
      </c>
      <c r="M12" s="230">
        <f>MEDIAN(F12,G12,J12)</f>
        <v>565289</v>
      </c>
      <c r="N12" s="230">
        <f>AVERAGE(F12,G12,J12)</f>
        <v>419174.66666666669</v>
      </c>
      <c r="O12" s="231">
        <f>AVERAGE(K12,M12)</f>
        <v>317853</v>
      </c>
      <c r="P12" s="231">
        <f>AVERAGE(M12,L12)</f>
        <v>593553.5</v>
      </c>
      <c r="Q12" s="231">
        <f>HARMEAN(F12,G12,J12)</f>
        <v>170664.86602665382</v>
      </c>
      <c r="R12" s="231">
        <f>STDEVA(F12,G12,J12)</f>
        <v>303352.62402743998</v>
      </c>
      <c r="S12" s="232">
        <f t="shared" ref="S12:S75" si="0">R12/M12</f>
        <v>0.53663280910727074</v>
      </c>
      <c r="T12" s="231">
        <f>O12</f>
        <v>317853</v>
      </c>
      <c r="U12" s="233" t="s">
        <v>433</v>
      </c>
      <c r="V12" s="208"/>
    </row>
    <row r="13" spans="1:34" ht="16.5" customHeight="1" x14ac:dyDescent="0.2">
      <c r="A13" s="226">
        <v>2</v>
      </c>
      <c r="B13" s="226">
        <v>4394103</v>
      </c>
      <c r="C13" s="227" t="s">
        <v>10</v>
      </c>
      <c r="D13" s="228" t="s">
        <v>9</v>
      </c>
      <c r="E13" s="229">
        <v>180070</v>
      </c>
      <c r="F13" s="229">
        <v>166732</v>
      </c>
      <c r="G13" s="230">
        <v>181738</v>
      </c>
      <c r="H13" s="230">
        <v>45771</v>
      </c>
      <c r="I13" s="230">
        <f t="shared" ref="I13:I76" si="1">H13+(H13*5.1%)</f>
        <v>48105.320999999996</v>
      </c>
      <c r="J13" s="230">
        <f t="shared" ref="J13:J76" si="2">ROUND(I13,0)</f>
        <v>48105</v>
      </c>
      <c r="K13" s="231">
        <f t="shared" ref="K13:K34" si="3">MIN(E13,F13,G13,J13)</f>
        <v>48105</v>
      </c>
      <c r="L13" s="230">
        <f t="shared" ref="L13:L34" si="4">MAX(E13,F13,G13,J13)</f>
        <v>181738</v>
      </c>
      <c r="M13" s="230">
        <f t="shared" ref="M13:M34" si="5">MEDIAN(E13,F13,G13,J13)</f>
        <v>173401</v>
      </c>
      <c r="N13" s="231">
        <f t="shared" ref="N13:N34" si="6">AVERAGE(E13,F13,G13,J13)</f>
        <v>144161.25</v>
      </c>
      <c r="O13" s="231">
        <f t="shared" ref="O13:O76" si="7">AVERAGE(K13,M13)</f>
        <v>110753</v>
      </c>
      <c r="P13" s="231">
        <f t="shared" ref="P13:P76" si="8">AVERAGE(M13,L13)</f>
        <v>177569.5</v>
      </c>
      <c r="Q13" s="231">
        <f t="shared" ref="Q13:Q34" si="9">HARMEAN(E13,F13,G13,J13)</f>
        <v>105704.52635687905</v>
      </c>
      <c r="R13" s="231">
        <f t="shared" ref="R13:R34" si="10">STDEVA(E13,F13,G13,J13)</f>
        <v>64388.643891993874</v>
      </c>
      <c r="S13" s="232">
        <f t="shared" si="0"/>
        <v>0.37132798479820689</v>
      </c>
      <c r="T13" s="231">
        <f t="shared" ref="T13:T26" si="11">ROUND(Q13,0)</f>
        <v>105705</v>
      </c>
      <c r="U13" s="234" t="s">
        <v>431</v>
      </c>
    </row>
    <row r="14" spans="1:34" ht="16.5" customHeight="1" x14ac:dyDescent="0.2">
      <c r="A14" s="226">
        <v>3</v>
      </c>
      <c r="B14" s="226">
        <v>4394103</v>
      </c>
      <c r="C14" s="227" t="s">
        <v>11</v>
      </c>
      <c r="D14" s="228" t="s">
        <v>9</v>
      </c>
      <c r="E14" s="229">
        <v>6081459</v>
      </c>
      <c r="F14" s="229">
        <v>5847557</v>
      </c>
      <c r="G14" s="230">
        <v>6139935</v>
      </c>
      <c r="H14" s="230">
        <v>1025446</v>
      </c>
      <c r="I14" s="230">
        <f t="shared" si="1"/>
        <v>1077743.746</v>
      </c>
      <c r="J14" s="230">
        <f t="shared" si="2"/>
        <v>1077744</v>
      </c>
      <c r="K14" s="231">
        <f t="shared" si="3"/>
        <v>1077744</v>
      </c>
      <c r="L14" s="230">
        <f t="shared" si="4"/>
        <v>6139935</v>
      </c>
      <c r="M14" s="230">
        <f t="shared" si="5"/>
        <v>5964508</v>
      </c>
      <c r="N14" s="231">
        <f t="shared" si="6"/>
        <v>4786673.75</v>
      </c>
      <c r="O14" s="231">
        <f t="shared" si="7"/>
        <v>3521126</v>
      </c>
      <c r="P14" s="231">
        <f t="shared" si="8"/>
        <v>6052221.5</v>
      </c>
      <c r="Q14" s="231">
        <f t="shared" si="9"/>
        <v>2804698.7633121284</v>
      </c>
      <c r="R14" s="231">
        <f t="shared" si="10"/>
        <v>2475844.5033923779</v>
      </c>
      <c r="S14" s="232">
        <f t="shared" si="0"/>
        <v>0.41509618285236233</v>
      </c>
      <c r="T14" s="231">
        <f t="shared" si="11"/>
        <v>2804699</v>
      </c>
      <c r="U14" s="234" t="s">
        <v>431</v>
      </c>
    </row>
    <row r="15" spans="1:34" ht="16.5" customHeight="1" x14ac:dyDescent="0.2">
      <c r="A15" s="226">
        <v>4</v>
      </c>
      <c r="B15" s="226">
        <v>4394103</v>
      </c>
      <c r="C15" s="227" t="s">
        <v>12</v>
      </c>
      <c r="D15" s="228" t="s">
        <v>9</v>
      </c>
      <c r="E15" s="229">
        <v>434259</v>
      </c>
      <c r="F15" s="229">
        <v>417557</v>
      </c>
      <c r="G15" s="230">
        <v>446786.00000000006</v>
      </c>
      <c r="H15" s="230">
        <v>71310</v>
      </c>
      <c r="I15" s="230">
        <f t="shared" si="1"/>
        <v>74946.81</v>
      </c>
      <c r="J15" s="230">
        <f t="shared" si="2"/>
        <v>74947</v>
      </c>
      <c r="K15" s="231">
        <f t="shared" si="3"/>
        <v>74947</v>
      </c>
      <c r="L15" s="230">
        <f t="shared" si="4"/>
        <v>446786.00000000006</v>
      </c>
      <c r="M15" s="230">
        <f t="shared" si="5"/>
        <v>425908</v>
      </c>
      <c r="N15" s="231">
        <f t="shared" si="6"/>
        <v>343387.25</v>
      </c>
      <c r="O15" s="231">
        <f t="shared" si="7"/>
        <v>250427.5</v>
      </c>
      <c r="P15" s="231">
        <f t="shared" si="8"/>
        <v>436347</v>
      </c>
      <c r="Q15" s="231">
        <f t="shared" si="9"/>
        <v>197252.02226694487</v>
      </c>
      <c r="R15" s="231">
        <f t="shared" si="10"/>
        <v>179360.24836879733</v>
      </c>
      <c r="S15" s="232">
        <f t="shared" si="0"/>
        <v>0.42112439392732076</v>
      </c>
      <c r="T15" s="231">
        <f t="shared" si="11"/>
        <v>197252</v>
      </c>
      <c r="U15" s="234" t="s">
        <v>431</v>
      </c>
    </row>
    <row r="16" spans="1:34" ht="27" customHeight="1" x14ac:dyDescent="0.2">
      <c r="A16" s="226">
        <v>5</v>
      </c>
      <c r="B16" s="226">
        <v>4394103</v>
      </c>
      <c r="C16" s="227" t="s">
        <v>13</v>
      </c>
      <c r="D16" s="228" t="s">
        <v>9</v>
      </c>
      <c r="E16" s="229">
        <v>1077108</v>
      </c>
      <c r="F16" s="229">
        <v>997322</v>
      </c>
      <c r="G16" s="230">
        <v>1107027</v>
      </c>
      <c r="H16" s="230">
        <v>93225</v>
      </c>
      <c r="I16" s="230">
        <f t="shared" si="1"/>
        <v>97979.475000000006</v>
      </c>
      <c r="J16" s="230">
        <f t="shared" si="2"/>
        <v>97979</v>
      </c>
      <c r="K16" s="231">
        <f t="shared" si="3"/>
        <v>97979</v>
      </c>
      <c r="L16" s="230">
        <f t="shared" si="4"/>
        <v>1107027</v>
      </c>
      <c r="M16" s="230">
        <f t="shared" si="5"/>
        <v>1037215</v>
      </c>
      <c r="N16" s="231">
        <f t="shared" si="6"/>
        <v>819859</v>
      </c>
      <c r="O16" s="231">
        <f t="shared" si="7"/>
        <v>567597</v>
      </c>
      <c r="P16" s="231">
        <f t="shared" si="8"/>
        <v>1072121</v>
      </c>
      <c r="Q16" s="231">
        <f t="shared" si="9"/>
        <v>306732.32464100036</v>
      </c>
      <c r="R16" s="231">
        <f t="shared" si="10"/>
        <v>483475.73499745916</v>
      </c>
      <c r="S16" s="232">
        <f t="shared" si="0"/>
        <v>0.4661287534382545</v>
      </c>
      <c r="T16" s="231">
        <f t="shared" si="11"/>
        <v>306732</v>
      </c>
      <c r="U16" s="234" t="s">
        <v>431</v>
      </c>
    </row>
    <row r="17" spans="1:34" ht="16.5" customHeight="1" x14ac:dyDescent="0.2">
      <c r="A17" s="226">
        <v>6</v>
      </c>
      <c r="B17" s="226">
        <v>4394103</v>
      </c>
      <c r="C17" s="227" t="s">
        <v>14</v>
      </c>
      <c r="D17" s="228" t="s">
        <v>9</v>
      </c>
      <c r="E17" s="229">
        <v>465200</v>
      </c>
      <c r="F17" s="229">
        <v>443047</v>
      </c>
      <c r="G17" s="230">
        <v>482921</v>
      </c>
      <c r="H17" s="230">
        <v>88574</v>
      </c>
      <c r="I17" s="230">
        <f t="shared" si="1"/>
        <v>93091.274000000005</v>
      </c>
      <c r="J17" s="230">
        <f t="shared" si="2"/>
        <v>93091</v>
      </c>
      <c r="K17" s="231">
        <f t="shared" si="3"/>
        <v>93091</v>
      </c>
      <c r="L17" s="230">
        <f t="shared" si="4"/>
        <v>482921</v>
      </c>
      <c r="M17" s="230">
        <f t="shared" si="5"/>
        <v>454123.5</v>
      </c>
      <c r="N17" s="231">
        <f t="shared" si="6"/>
        <v>371064.75</v>
      </c>
      <c r="O17" s="231">
        <f t="shared" si="7"/>
        <v>273607.25</v>
      </c>
      <c r="P17" s="231">
        <f t="shared" si="8"/>
        <v>468522.25</v>
      </c>
      <c r="Q17" s="231">
        <f t="shared" si="9"/>
        <v>232293.17645697968</v>
      </c>
      <c r="R17" s="231">
        <f t="shared" si="10"/>
        <v>186032.35915717282</v>
      </c>
      <c r="S17" s="232">
        <f t="shared" si="0"/>
        <v>0.40965146960501453</v>
      </c>
      <c r="T17" s="231">
        <f t="shared" si="11"/>
        <v>232293</v>
      </c>
      <c r="U17" s="234" t="s">
        <v>431</v>
      </c>
    </row>
    <row r="18" spans="1:34" ht="16.5" customHeight="1" x14ac:dyDescent="0.2">
      <c r="A18" s="226">
        <v>7</v>
      </c>
      <c r="B18" s="226">
        <v>4394103</v>
      </c>
      <c r="C18" s="227" t="s">
        <v>15</v>
      </c>
      <c r="D18" s="228" t="s">
        <v>9</v>
      </c>
      <c r="E18" s="229">
        <v>4542548</v>
      </c>
      <c r="F18" s="229">
        <v>4367835</v>
      </c>
      <c r="G18" s="230">
        <v>4629905</v>
      </c>
      <c r="H18" s="230">
        <v>665221</v>
      </c>
      <c r="I18" s="230">
        <f t="shared" si="1"/>
        <v>699147.27099999995</v>
      </c>
      <c r="J18" s="230">
        <f t="shared" si="2"/>
        <v>699147</v>
      </c>
      <c r="K18" s="231">
        <f t="shared" si="3"/>
        <v>699147</v>
      </c>
      <c r="L18" s="230">
        <f t="shared" si="4"/>
        <v>4629905</v>
      </c>
      <c r="M18" s="230">
        <f t="shared" si="5"/>
        <v>4455191.5</v>
      </c>
      <c r="N18" s="231">
        <f t="shared" si="6"/>
        <v>3559858.75</v>
      </c>
      <c r="O18" s="231">
        <f t="shared" si="7"/>
        <v>2577169.25</v>
      </c>
      <c r="P18" s="231">
        <f t="shared" si="8"/>
        <v>4542548.25</v>
      </c>
      <c r="Q18" s="231">
        <f t="shared" si="9"/>
        <v>1908953.7253279048</v>
      </c>
      <c r="R18" s="231">
        <f t="shared" si="10"/>
        <v>1910250.8104397138</v>
      </c>
      <c r="S18" s="232">
        <f t="shared" si="0"/>
        <v>0.42876962986657563</v>
      </c>
      <c r="T18" s="231">
        <f t="shared" si="11"/>
        <v>1908954</v>
      </c>
      <c r="U18" s="234" t="s">
        <v>431</v>
      </c>
    </row>
    <row r="19" spans="1:34" ht="16.5" customHeight="1" x14ac:dyDescent="0.2">
      <c r="A19" s="226">
        <v>8</v>
      </c>
      <c r="B19" s="226">
        <v>4394103</v>
      </c>
      <c r="C19" s="227" t="s">
        <v>16</v>
      </c>
      <c r="D19" s="228" t="s">
        <v>9</v>
      </c>
      <c r="E19" s="229">
        <v>439485</v>
      </c>
      <c r="F19" s="229">
        <v>418557</v>
      </c>
      <c r="G19" s="230">
        <v>460413</v>
      </c>
      <c r="H19" s="230">
        <v>45159</v>
      </c>
      <c r="I19" s="230">
        <f t="shared" si="1"/>
        <v>47462.108999999997</v>
      </c>
      <c r="J19" s="230">
        <f t="shared" si="2"/>
        <v>47462</v>
      </c>
      <c r="K19" s="231">
        <f t="shared" si="3"/>
        <v>47462</v>
      </c>
      <c r="L19" s="230">
        <f t="shared" si="4"/>
        <v>460413</v>
      </c>
      <c r="M19" s="230">
        <f t="shared" si="5"/>
        <v>429021</v>
      </c>
      <c r="N19" s="231">
        <f t="shared" si="6"/>
        <v>341479.25</v>
      </c>
      <c r="O19" s="231">
        <f t="shared" si="7"/>
        <v>238241.5</v>
      </c>
      <c r="P19" s="231">
        <f t="shared" si="8"/>
        <v>444717</v>
      </c>
      <c r="Q19" s="231">
        <f t="shared" si="9"/>
        <v>143338.34228571155</v>
      </c>
      <c r="R19" s="231">
        <f t="shared" si="10"/>
        <v>196754.91248822733</v>
      </c>
      <c r="S19" s="232">
        <f t="shared" si="0"/>
        <v>0.45861371002404855</v>
      </c>
      <c r="T19" s="231">
        <f t="shared" si="11"/>
        <v>143338</v>
      </c>
      <c r="U19" s="234" t="s">
        <v>431</v>
      </c>
    </row>
    <row r="20" spans="1:34" ht="16.5" customHeight="1" x14ac:dyDescent="0.2">
      <c r="A20" s="226">
        <v>9</v>
      </c>
      <c r="B20" s="226">
        <v>4394103</v>
      </c>
      <c r="C20" s="227" t="s">
        <v>17</v>
      </c>
      <c r="D20" s="228" t="s">
        <v>9</v>
      </c>
      <c r="E20" s="229">
        <v>952838.00000000012</v>
      </c>
      <c r="F20" s="229">
        <v>898904</v>
      </c>
      <c r="G20" s="230">
        <v>988794</v>
      </c>
      <c r="H20" s="230">
        <v>102556</v>
      </c>
      <c r="I20" s="230">
        <f t="shared" si="1"/>
        <v>107786.356</v>
      </c>
      <c r="J20" s="230">
        <f t="shared" si="2"/>
        <v>107786</v>
      </c>
      <c r="K20" s="231">
        <f t="shared" si="3"/>
        <v>107786</v>
      </c>
      <c r="L20" s="230">
        <f t="shared" si="4"/>
        <v>988794</v>
      </c>
      <c r="M20" s="230">
        <f t="shared" si="5"/>
        <v>925871</v>
      </c>
      <c r="N20" s="231">
        <f t="shared" si="6"/>
        <v>737080.5</v>
      </c>
      <c r="O20" s="231">
        <f t="shared" si="7"/>
        <v>516828.5</v>
      </c>
      <c r="P20" s="231">
        <f t="shared" si="8"/>
        <v>957332.5</v>
      </c>
      <c r="Q20" s="231">
        <f t="shared" si="9"/>
        <v>321260.93817965675</v>
      </c>
      <c r="R20" s="231">
        <f t="shared" si="10"/>
        <v>421152.94045868894</v>
      </c>
      <c r="S20" s="232">
        <f t="shared" si="0"/>
        <v>0.45487215871183884</v>
      </c>
      <c r="T20" s="231">
        <f t="shared" si="11"/>
        <v>321261</v>
      </c>
      <c r="U20" s="234" t="s">
        <v>431</v>
      </c>
    </row>
    <row r="21" spans="1:34" ht="16.5" customHeight="1" x14ac:dyDescent="0.2">
      <c r="A21" s="226">
        <v>10</v>
      </c>
      <c r="B21" s="226">
        <v>4394103</v>
      </c>
      <c r="C21" s="227" t="s">
        <v>18</v>
      </c>
      <c r="D21" s="228" t="s">
        <v>9</v>
      </c>
      <c r="E21" s="229">
        <v>118044</v>
      </c>
      <c r="F21" s="229">
        <v>112423.00000000001</v>
      </c>
      <c r="G21" s="230">
        <v>118044</v>
      </c>
      <c r="H21" s="230">
        <v>13264</v>
      </c>
      <c r="I21" s="230">
        <f t="shared" si="1"/>
        <v>13940.464</v>
      </c>
      <c r="J21" s="230">
        <f t="shared" si="2"/>
        <v>13940</v>
      </c>
      <c r="K21" s="231">
        <f t="shared" si="3"/>
        <v>13940</v>
      </c>
      <c r="L21" s="230">
        <f t="shared" si="4"/>
        <v>118044</v>
      </c>
      <c r="M21" s="230">
        <f t="shared" si="5"/>
        <v>115233.5</v>
      </c>
      <c r="N21" s="231">
        <f t="shared" si="6"/>
        <v>90612.75</v>
      </c>
      <c r="O21" s="231">
        <f t="shared" si="7"/>
        <v>64586.75</v>
      </c>
      <c r="P21" s="231">
        <f t="shared" si="8"/>
        <v>116638.75</v>
      </c>
      <c r="Q21" s="231">
        <f t="shared" si="9"/>
        <v>40994.60144415433</v>
      </c>
      <c r="R21" s="231">
        <f t="shared" si="10"/>
        <v>51183.801313664328</v>
      </c>
      <c r="S21" s="232">
        <f t="shared" si="0"/>
        <v>0.44417466547197065</v>
      </c>
      <c r="T21" s="231">
        <f t="shared" si="11"/>
        <v>40995</v>
      </c>
      <c r="U21" s="234" t="s">
        <v>431</v>
      </c>
    </row>
    <row r="22" spans="1:34" s="205" customFormat="1" ht="16.5" customHeight="1" x14ac:dyDescent="0.2">
      <c r="A22" s="226">
        <v>11</v>
      </c>
      <c r="B22" s="226">
        <v>4394103</v>
      </c>
      <c r="C22" s="227" t="s">
        <v>19</v>
      </c>
      <c r="D22" s="228" t="s">
        <v>9</v>
      </c>
      <c r="E22" s="229">
        <v>589563</v>
      </c>
      <c r="F22" s="229">
        <v>566887</v>
      </c>
      <c r="G22" s="230">
        <v>612238</v>
      </c>
      <c r="H22" s="230">
        <v>39559</v>
      </c>
      <c r="I22" s="230">
        <f t="shared" si="1"/>
        <v>41576.508999999998</v>
      </c>
      <c r="J22" s="230">
        <f t="shared" si="2"/>
        <v>41577</v>
      </c>
      <c r="K22" s="231">
        <f t="shared" si="3"/>
        <v>41577</v>
      </c>
      <c r="L22" s="230">
        <f t="shared" si="4"/>
        <v>612238</v>
      </c>
      <c r="M22" s="230">
        <f t="shared" si="5"/>
        <v>578225</v>
      </c>
      <c r="N22" s="231">
        <f t="shared" si="6"/>
        <v>452566.25</v>
      </c>
      <c r="O22" s="231">
        <f t="shared" si="7"/>
        <v>309901</v>
      </c>
      <c r="P22" s="231">
        <f t="shared" si="8"/>
        <v>595231.5</v>
      </c>
      <c r="Q22" s="231">
        <f t="shared" si="9"/>
        <v>137243.38510079816</v>
      </c>
      <c r="R22" s="231">
        <f t="shared" si="10"/>
        <v>274617.65830256313</v>
      </c>
      <c r="S22" s="232">
        <f t="shared" si="0"/>
        <v>0.47493217744401078</v>
      </c>
      <c r="T22" s="231">
        <f t="shared" si="11"/>
        <v>137243</v>
      </c>
      <c r="U22" s="234" t="s">
        <v>431</v>
      </c>
      <c r="AC22" s="216"/>
      <c r="AD22" s="216"/>
      <c r="AE22" s="216"/>
      <c r="AF22" s="216"/>
      <c r="AG22" s="216"/>
      <c r="AH22" s="216"/>
    </row>
    <row r="23" spans="1:34" s="205" customFormat="1" ht="16.5" customHeight="1" x14ac:dyDescent="0.2">
      <c r="A23" s="226">
        <v>12</v>
      </c>
      <c r="B23" s="226">
        <v>4394103</v>
      </c>
      <c r="C23" s="227" t="s">
        <v>20</v>
      </c>
      <c r="D23" s="228" t="s">
        <v>9</v>
      </c>
      <c r="E23" s="229">
        <v>624741</v>
      </c>
      <c r="F23" s="229">
        <v>578464</v>
      </c>
      <c r="G23" s="230">
        <v>613172</v>
      </c>
      <c r="H23" s="230">
        <v>81452</v>
      </c>
      <c r="I23" s="230">
        <f t="shared" si="1"/>
        <v>85606.051999999996</v>
      </c>
      <c r="J23" s="230">
        <f t="shared" si="2"/>
        <v>85606</v>
      </c>
      <c r="K23" s="231">
        <f t="shared" si="3"/>
        <v>85606</v>
      </c>
      <c r="L23" s="230">
        <f t="shared" si="4"/>
        <v>624741</v>
      </c>
      <c r="M23" s="230">
        <f t="shared" si="5"/>
        <v>595818</v>
      </c>
      <c r="N23" s="231">
        <f t="shared" si="6"/>
        <v>475495.75</v>
      </c>
      <c r="O23" s="231">
        <f t="shared" si="7"/>
        <v>340712</v>
      </c>
      <c r="P23" s="231">
        <f t="shared" si="8"/>
        <v>610279.5</v>
      </c>
      <c r="Q23" s="231">
        <f t="shared" si="9"/>
        <v>240360.53118976098</v>
      </c>
      <c r="R23" s="231">
        <f t="shared" si="10"/>
        <v>260669.24900132863</v>
      </c>
      <c r="S23" s="232">
        <f t="shared" si="0"/>
        <v>0.43749811016338652</v>
      </c>
      <c r="T23" s="231">
        <f t="shared" si="11"/>
        <v>240361</v>
      </c>
      <c r="U23" s="234" t="s">
        <v>431</v>
      </c>
      <c r="AC23" s="216"/>
      <c r="AD23" s="216"/>
      <c r="AE23" s="216"/>
      <c r="AF23" s="216"/>
      <c r="AG23" s="216"/>
      <c r="AH23" s="216"/>
    </row>
    <row r="24" spans="1:34" s="205" customFormat="1" ht="16.5" customHeight="1" x14ac:dyDescent="0.2">
      <c r="A24" s="226">
        <v>13</v>
      </c>
      <c r="B24" s="226">
        <v>4394103</v>
      </c>
      <c r="C24" s="227" t="s">
        <v>21</v>
      </c>
      <c r="D24" s="228" t="s">
        <v>9</v>
      </c>
      <c r="E24" s="229">
        <v>130658</v>
      </c>
      <c r="F24" s="229">
        <v>122110.00000000001</v>
      </c>
      <c r="G24" s="230">
        <v>133100</v>
      </c>
      <c r="H24" s="230">
        <v>24015</v>
      </c>
      <c r="I24" s="230">
        <f t="shared" si="1"/>
        <v>25239.764999999999</v>
      </c>
      <c r="J24" s="230">
        <f t="shared" si="2"/>
        <v>25240</v>
      </c>
      <c r="K24" s="231">
        <f t="shared" si="3"/>
        <v>25240</v>
      </c>
      <c r="L24" s="230">
        <f t="shared" si="4"/>
        <v>133100</v>
      </c>
      <c r="M24" s="230">
        <f t="shared" si="5"/>
        <v>126384</v>
      </c>
      <c r="N24" s="231">
        <f t="shared" si="6"/>
        <v>102777</v>
      </c>
      <c r="O24" s="231">
        <f t="shared" si="7"/>
        <v>75812</v>
      </c>
      <c r="P24" s="231">
        <f t="shared" si="8"/>
        <v>129742</v>
      </c>
      <c r="Q24" s="231">
        <f t="shared" si="9"/>
        <v>63516.556990915269</v>
      </c>
      <c r="R24" s="231">
        <f t="shared" si="10"/>
        <v>51905.637933979131</v>
      </c>
      <c r="S24" s="232">
        <f t="shared" si="0"/>
        <v>0.41069785680132875</v>
      </c>
      <c r="T24" s="231">
        <f t="shared" si="11"/>
        <v>63517</v>
      </c>
      <c r="U24" s="234" t="s">
        <v>431</v>
      </c>
      <c r="AC24" s="216"/>
      <c r="AD24" s="216"/>
      <c r="AE24" s="216"/>
      <c r="AF24" s="216"/>
      <c r="AG24" s="216"/>
      <c r="AH24" s="216"/>
    </row>
    <row r="25" spans="1:34" s="205" customFormat="1" ht="16.5" customHeight="1" x14ac:dyDescent="0.2">
      <c r="A25" s="226">
        <v>14</v>
      </c>
      <c r="B25" s="226">
        <v>4394103</v>
      </c>
      <c r="C25" s="227" t="s">
        <v>22</v>
      </c>
      <c r="D25" s="228" t="s">
        <v>9</v>
      </c>
      <c r="E25" s="229">
        <v>2756293.0000000005</v>
      </c>
      <c r="F25" s="229">
        <v>2650282</v>
      </c>
      <c r="G25" s="230">
        <v>2809299</v>
      </c>
      <c r="H25" s="230">
        <v>235994</v>
      </c>
      <c r="I25" s="230">
        <f t="shared" si="1"/>
        <v>248029.69399999999</v>
      </c>
      <c r="J25" s="230">
        <f t="shared" si="2"/>
        <v>248030</v>
      </c>
      <c r="K25" s="231">
        <f t="shared" si="3"/>
        <v>248030</v>
      </c>
      <c r="L25" s="230">
        <f t="shared" si="4"/>
        <v>2809299</v>
      </c>
      <c r="M25" s="230">
        <f t="shared" si="5"/>
        <v>2703287.5</v>
      </c>
      <c r="N25" s="231">
        <f t="shared" si="6"/>
        <v>2115976</v>
      </c>
      <c r="O25" s="231">
        <f t="shared" si="7"/>
        <v>1475658.75</v>
      </c>
      <c r="P25" s="231">
        <f t="shared" si="8"/>
        <v>2756293.25</v>
      </c>
      <c r="Q25" s="231">
        <f t="shared" si="9"/>
        <v>780053.18114533089</v>
      </c>
      <c r="R25" s="231">
        <f t="shared" si="10"/>
        <v>1247050.8948942975</v>
      </c>
      <c r="S25" s="232">
        <f t="shared" si="0"/>
        <v>0.46130901537268881</v>
      </c>
      <c r="T25" s="231">
        <f t="shared" si="11"/>
        <v>780053</v>
      </c>
      <c r="U25" s="234" t="s">
        <v>431</v>
      </c>
      <c r="AC25" s="216"/>
      <c r="AD25" s="216"/>
      <c r="AE25" s="216"/>
      <c r="AF25" s="216"/>
      <c r="AG25" s="216"/>
      <c r="AH25" s="216"/>
    </row>
    <row r="26" spans="1:34" s="205" customFormat="1" ht="16.5" customHeight="1" x14ac:dyDescent="0.2">
      <c r="A26" s="226">
        <v>15</v>
      </c>
      <c r="B26" s="226">
        <v>4394103</v>
      </c>
      <c r="C26" s="227" t="s">
        <v>23</v>
      </c>
      <c r="D26" s="228" t="s">
        <v>9</v>
      </c>
      <c r="E26" s="229">
        <v>4793990</v>
      </c>
      <c r="F26" s="229">
        <v>4565705</v>
      </c>
      <c r="G26" s="230">
        <v>4839647</v>
      </c>
      <c r="H26" s="230">
        <v>526441</v>
      </c>
      <c r="I26" s="230">
        <f t="shared" si="1"/>
        <v>553289.49100000004</v>
      </c>
      <c r="J26" s="230">
        <f t="shared" si="2"/>
        <v>553289</v>
      </c>
      <c r="K26" s="231">
        <f t="shared" si="3"/>
        <v>553289</v>
      </c>
      <c r="L26" s="230">
        <f t="shared" si="4"/>
        <v>4839647</v>
      </c>
      <c r="M26" s="230">
        <f t="shared" si="5"/>
        <v>4679847.5</v>
      </c>
      <c r="N26" s="231">
        <f t="shared" si="6"/>
        <v>3688157.75</v>
      </c>
      <c r="O26" s="231">
        <f t="shared" si="7"/>
        <v>2616568.25</v>
      </c>
      <c r="P26" s="231">
        <f t="shared" si="8"/>
        <v>4759747.25</v>
      </c>
      <c r="Q26" s="231">
        <f t="shared" si="9"/>
        <v>1638257.171325003</v>
      </c>
      <c r="R26" s="231">
        <f t="shared" si="10"/>
        <v>2093345.3062593974</v>
      </c>
      <c r="S26" s="232">
        <f t="shared" si="0"/>
        <v>0.44731058143655267</v>
      </c>
      <c r="T26" s="231">
        <f t="shared" si="11"/>
        <v>1638257</v>
      </c>
      <c r="U26" s="234" t="s">
        <v>431</v>
      </c>
      <c r="AC26" s="216"/>
      <c r="AD26" s="216"/>
      <c r="AE26" s="216"/>
      <c r="AF26" s="216"/>
      <c r="AG26" s="216"/>
      <c r="AH26" s="216"/>
    </row>
    <row r="27" spans="1:34" s="205" customFormat="1" ht="16.5" customHeight="1" x14ac:dyDescent="0.2">
      <c r="A27" s="226">
        <v>16</v>
      </c>
      <c r="B27" s="226">
        <v>4394103</v>
      </c>
      <c r="C27" s="227" t="s">
        <v>24</v>
      </c>
      <c r="D27" s="228" t="s">
        <v>9</v>
      </c>
      <c r="E27" s="229">
        <v>237788.00000000003</v>
      </c>
      <c r="F27" s="229">
        <v>222232.00000000003</v>
      </c>
      <c r="G27" s="230">
        <v>233344</v>
      </c>
      <c r="H27" s="230">
        <v>79510</v>
      </c>
      <c r="I27" s="230">
        <f t="shared" si="1"/>
        <v>83565.009999999995</v>
      </c>
      <c r="J27" s="230">
        <f t="shared" si="2"/>
        <v>83565</v>
      </c>
      <c r="K27" s="231">
        <f t="shared" si="3"/>
        <v>83565</v>
      </c>
      <c r="L27" s="230">
        <f t="shared" si="4"/>
        <v>237788.00000000003</v>
      </c>
      <c r="M27" s="230">
        <f t="shared" si="5"/>
        <v>227788</v>
      </c>
      <c r="N27" s="230">
        <f t="shared" si="6"/>
        <v>194232.25</v>
      </c>
      <c r="O27" s="231">
        <f t="shared" si="7"/>
        <v>155676.5</v>
      </c>
      <c r="P27" s="231">
        <f t="shared" si="8"/>
        <v>232788</v>
      </c>
      <c r="Q27" s="231">
        <f t="shared" si="9"/>
        <v>160272.59450530101</v>
      </c>
      <c r="R27" s="231">
        <f t="shared" si="10"/>
        <v>74067.668539766237</v>
      </c>
      <c r="S27" s="232">
        <f t="shared" si="0"/>
        <v>0.3251605376041154</v>
      </c>
      <c r="T27" s="231">
        <f>K27</f>
        <v>83565</v>
      </c>
      <c r="U27" s="234" t="s">
        <v>432</v>
      </c>
      <c r="AC27" s="216"/>
      <c r="AD27" s="216"/>
      <c r="AE27" s="216"/>
      <c r="AF27" s="216"/>
      <c r="AG27" s="216"/>
      <c r="AH27" s="216"/>
    </row>
    <row r="28" spans="1:34" s="205" customFormat="1" ht="16.5" customHeight="1" x14ac:dyDescent="0.2">
      <c r="A28" s="226">
        <v>17</v>
      </c>
      <c r="B28" s="226">
        <v>4394103</v>
      </c>
      <c r="C28" s="227" t="s">
        <v>25</v>
      </c>
      <c r="D28" s="228" t="s">
        <v>9</v>
      </c>
      <c r="E28" s="229">
        <v>4673583</v>
      </c>
      <c r="F28" s="229">
        <v>4367835</v>
      </c>
      <c r="G28" s="230">
        <v>4848297</v>
      </c>
      <c r="H28" s="230">
        <v>580025</v>
      </c>
      <c r="I28" s="230">
        <f t="shared" si="1"/>
        <v>609606.27500000002</v>
      </c>
      <c r="J28" s="230">
        <f t="shared" si="2"/>
        <v>609606</v>
      </c>
      <c r="K28" s="231">
        <f t="shared" si="3"/>
        <v>609606</v>
      </c>
      <c r="L28" s="230">
        <f t="shared" si="4"/>
        <v>4848297</v>
      </c>
      <c r="M28" s="230">
        <f t="shared" si="5"/>
        <v>4520709</v>
      </c>
      <c r="N28" s="231">
        <f t="shared" si="6"/>
        <v>3624830.25</v>
      </c>
      <c r="O28" s="231">
        <f t="shared" si="7"/>
        <v>2565157.5</v>
      </c>
      <c r="P28" s="231">
        <f t="shared" si="8"/>
        <v>4684503</v>
      </c>
      <c r="Q28" s="231">
        <f t="shared" si="9"/>
        <v>1747047.7758718194</v>
      </c>
      <c r="R28" s="231">
        <f t="shared" si="10"/>
        <v>2019932.8829855337</v>
      </c>
      <c r="S28" s="232">
        <f t="shared" si="0"/>
        <v>0.4468177188546163</v>
      </c>
      <c r="T28" s="231">
        <f t="shared" ref="T28:T34" si="12">ROUND(Q28,0)</f>
        <v>1747048</v>
      </c>
      <c r="U28" s="234" t="s">
        <v>431</v>
      </c>
      <c r="AC28" s="216"/>
      <c r="AD28" s="216"/>
      <c r="AE28" s="216"/>
      <c r="AF28" s="216"/>
      <c r="AG28" s="216"/>
      <c r="AH28" s="216"/>
    </row>
    <row r="29" spans="1:34" s="205" customFormat="1" ht="16.5" customHeight="1" x14ac:dyDescent="0.2">
      <c r="A29" s="226">
        <v>18</v>
      </c>
      <c r="B29" s="226">
        <v>4394103</v>
      </c>
      <c r="C29" s="227" t="s">
        <v>26</v>
      </c>
      <c r="D29" s="228" t="s">
        <v>9</v>
      </c>
      <c r="E29" s="229">
        <v>1495785.0000000002</v>
      </c>
      <c r="F29" s="229">
        <v>1424557</v>
      </c>
      <c r="G29" s="230">
        <v>1552767</v>
      </c>
      <c r="H29" s="230">
        <v>102556</v>
      </c>
      <c r="I29" s="230">
        <f t="shared" si="1"/>
        <v>107786.356</v>
      </c>
      <c r="J29" s="230">
        <f t="shared" si="2"/>
        <v>107786</v>
      </c>
      <c r="K29" s="231">
        <f t="shared" si="3"/>
        <v>107786</v>
      </c>
      <c r="L29" s="230">
        <f t="shared" si="4"/>
        <v>1552767</v>
      </c>
      <c r="M29" s="230">
        <f t="shared" si="5"/>
        <v>1460171</v>
      </c>
      <c r="N29" s="231">
        <f t="shared" si="6"/>
        <v>1145223.75</v>
      </c>
      <c r="O29" s="231">
        <f t="shared" si="7"/>
        <v>783978.5</v>
      </c>
      <c r="P29" s="231">
        <f t="shared" si="8"/>
        <v>1506469</v>
      </c>
      <c r="Q29" s="231">
        <f t="shared" si="9"/>
        <v>354227.68178649072</v>
      </c>
      <c r="R29" s="231">
        <f t="shared" si="10"/>
        <v>693611.04381412256</v>
      </c>
      <c r="S29" s="232">
        <f t="shared" si="0"/>
        <v>0.47502042145346168</v>
      </c>
      <c r="T29" s="231">
        <f t="shared" si="12"/>
        <v>354228</v>
      </c>
      <c r="U29" s="234" t="s">
        <v>431</v>
      </c>
      <c r="AC29" s="216"/>
      <c r="AD29" s="216"/>
      <c r="AE29" s="216"/>
      <c r="AF29" s="216"/>
      <c r="AG29" s="216"/>
      <c r="AH29" s="216"/>
    </row>
    <row r="30" spans="1:34" s="205" customFormat="1" ht="16.5" customHeight="1" x14ac:dyDescent="0.2">
      <c r="A30" s="226">
        <v>19</v>
      </c>
      <c r="B30" s="226">
        <v>4394103</v>
      </c>
      <c r="C30" s="227" t="s">
        <v>27</v>
      </c>
      <c r="D30" s="228" t="s">
        <v>9</v>
      </c>
      <c r="E30" s="229">
        <v>610512</v>
      </c>
      <c r="F30" s="229">
        <v>565289</v>
      </c>
      <c r="G30" s="230">
        <v>621818</v>
      </c>
      <c r="H30" s="230">
        <v>67854</v>
      </c>
      <c r="I30" s="230">
        <f t="shared" si="1"/>
        <v>71314.554000000004</v>
      </c>
      <c r="J30" s="230">
        <f t="shared" si="2"/>
        <v>71315</v>
      </c>
      <c r="K30" s="231">
        <f t="shared" si="3"/>
        <v>71315</v>
      </c>
      <c r="L30" s="230">
        <f t="shared" si="4"/>
        <v>621818</v>
      </c>
      <c r="M30" s="230">
        <f t="shared" si="5"/>
        <v>587900.5</v>
      </c>
      <c r="N30" s="231">
        <f t="shared" si="6"/>
        <v>467233.5</v>
      </c>
      <c r="O30" s="231">
        <f t="shared" si="7"/>
        <v>329607.75</v>
      </c>
      <c r="P30" s="231">
        <f t="shared" si="8"/>
        <v>604859.25</v>
      </c>
      <c r="Q30" s="231">
        <f t="shared" si="9"/>
        <v>210112.07269173689</v>
      </c>
      <c r="R30" s="231">
        <f t="shared" si="10"/>
        <v>265073.22002609016</v>
      </c>
      <c r="S30" s="232">
        <f t="shared" si="0"/>
        <v>0.4508810930184447</v>
      </c>
      <c r="T30" s="231">
        <f t="shared" si="12"/>
        <v>210112</v>
      </c>
      <c r="U30" s="234" t="s">
        <v>431</v>
      </c>
      <c r="AC30" s="216"/>
      <c r="AD30" s="216"/>
      <c r="AE30" s="216"/>
      <c r="AF30" s="216"/>
      <c r="AG30" s="216"/>
      <c r="AH30" s="216"/>
    </row>
    <row r="31" spans="1:34" s="205" customFormat="1" ht="29.25" customHeight="1" x14ac:dyDescent="0.2">
      <c r="A31" s="226">
        <v>20</v>
      </c>
      <c r="B31" s="226">
        <v>4394103</v>
      </c>
      <c r="C31" s="227" t="s">
        <v>28</v>
      </c>
      <c r="D31" s="228" t="s">
        <v>9</v>
      </c>
      <c r="E31" s="229">
        <v>1077108</v>
      </c>
      <c r="F31" s="229">
        <v>997322</v>
      </c>
      <c r="G31" s="230">
        <v>1047188</v>
      </c>
      <c r="H31" s="230">
        <v>93225</v>
      </c>
      <c r="I31" s="230">
        <f t="shared" si="1"/>
        <v>97979.475000000006</v>
      </c>
      <c r="J31" s="230">
        <f t="shared" si="2"/>
        <v>97979</v>
      </c>
      <c r="K31" s="231">
        <f t="shared" si="3"/>
        <v>97979</v>
      </c>
      <c r="L31" s="230">
        <f t="shared" si="4"/>
        <v>1077108</v>
      </c>
      <c r="M31" s="230">
        <f t="shared" si="5"/>
        <v>1022255</v>
      </c>
      <c r="N31" s="231">
        <f t="shared" si="6"/>
        <v>804899.25</v>
      </c>
      <c r="O31" s="231">
        <f t="shared" si="7"/>
        <v>560117</v>
      </c>
      <c r="P31" s="231">
        <f t="shared" si="8"/>
        <v>1049681.5</v>
      </c>
      <c r="Q31" s="231">
        <f t="shared" si="9"/>
        <v>305522.99439878576</v>
      </c>
      <c r="R31" s="231">
        <f t="shared" si="10"/>
        <v>472427.84159091429</v>
      </c>
      <c r="S31" s="232">
        <f t="shared" si="0"/>
        <v>0.46214285241051822</v>
      </c>
      <c r="T31" s="231">
        <f t="shared" si="12"/>
        <v>305523</v>
      </c>
      <c r="U31" s="234" t="s">
        <v>431</v>
      </c>
      <c r="AC31" s="216"/>
      <c r="AD31" s="216"/>
      <c r="AE31" s="216"/>
      <c r="AF31" s="216"/>
      <c r="AG31" s="216"/>
      <c r="AH31" s="216"/>
    </row>
    <row r="32" spans="1:34" s="205" customFormat="1" ht="16.5" customHeight="1" x14ac:dyDescent="0.2">
      <c r="A32" s="226">
        <v>21</v>
      </c>
      <c r="B32" s="226">
        <v>4394103</v>
      </c>
      <c r="C32" s="227" t="s">
        <v>29</v>
      </c>
      <c r="D32" s="228" t="s">
        <v>9</v>
      </c>
      <c r="E32" s="229">
        <v>571935</v>
      </c>
      <c r="F32" s="229">
        <v>544700</v>
      </c>
      <c r="G32" s="230">
        <v>571935</v>
      </c>
      <c r="H32" s="230">
        <v>49885</v>
      </c>
      <c r="I32" s="230">
        <f t="shared" si="1"/>
        <v>52429.135000000002</v>
      </c>
      <c r="J32" s="230">
        <f t="shared" si="2"/>
        <v>52429</v>
      </c>
      <c r="K32" s="231">
        <f t="shared" si="3"/>
        <v>52429</v>
      </c>
      <c r="L32" s="230">
        <f t="shared" si="4"/>
        <v>571935</v>
      </c>
      <c r="M32" s="230">
        <f t="shared" si="5"/>
        <v>558317.5</v>
      </c>
      <c r="N32" s="231">
        <f t="shared" si="6"/>
        <v>435249.75</v>
      </c>
      <c r="O32" s="231">
        <f t="shared" si="7"/>
        <v>305373.25</v>
      </c>
      <c r="P32" s="231">
        <f t="shared" si="8"/>
        <v>565126.25</v>
      </c>
      <c r="Q32" s="231">
        <f t="shared" si="9"/>
        <v>163892.86596744152</v>
      </c>
      <c r="R32" s="231">
        <f t="shared" si="10"/>
        <v>255536.55902222026</v>
      </c>
      <c r="S32" s="232">
        <f t="shared" si="0"/>
        <v>0.45769039842423043</v>
      </c>
      <c r="T32" s="231">
        <f t="shared" si="12"/>
        <v>163893</v>
      </c>
      <c r="U32" s="234" t="s">
        <v>431</v>
      </c>
      <c r="AC32" s="216"/>
      <c r="AD32" s="216"/>
      <c r="AE32" s="216"/>
      <c r="AF32" s="216"/>
      <c r="AG32" s="216"/>
      <c r="AH32" s="216"/>
    </row>
    <row r="33" spans="1:34" s="205" customFormat="1" ht="16.5" customHeight="1" x14ac:dyDescent="0.2">
      <c r="A33" s="226">
        <v>22</v>
      </c>
      <c r="B33" s="226">
        <v>4394103</v>
      </c>
      <c r="C33" s="227" t="s">
        <v>30</v>
      </c>
      <c r="D33" s="228" t="s">
        <v>9</v>
      </c>
      <c r="E33" s="229">
        <v>4436257</v>
      </c>
      <c r="F33" s="229">
        <v>4185148</v>
      </c>
      <c r="G33" s="230">
        <v>4394405</v>
      </c>
      <c r="H33" s="230">
        <v>200115</v>
      </c>
      <c r="I33" s="230">
        <f t="shared" si="1"/>
        <v>210320.86499999999</v>
      </c>
      <c r="J33" s="230">
        <f t="shared" si="2"/>
        <v>210321</v>
      </c>
      <c r="K33" s="231">
        <f t="shared" si="3"/>
        <v>210321</v>
      </c>
      <c r="L33" s="230">
        <f t="shared" si="4"/>
        <v>4436257</v>
      </c>
      <c r="M33" s="230">
        <f t="shared" si="5"/>
        <v>4289776.5</v>
      </c>
      <c r="N33" s="231">
        <f t="shared" si="6"/>
        <v>3306532.75</v>
      </c>
      <c r="O33" s="231">
        <f t="shared" si="7"/>
        <v>2250048.75</v>
      </c>
      <c r="P33" s="231">
        <f t="shared" si="8"/>
        <v>4363016.75</v>
      </c>
      <c r="Q33" s="231">
        <f t="shared" si="9"/>
        <v>734409.25125865603</v>
      </c>
      <c r="R33" s="231">
        <f t="shared" si="10"/>
        <v>2067061.9142258214</v>
      </c>
      <c r="S33" s="232">
        <f t="shared" si="0"/>
        <v>0.48185771781486086</v>
      </c>
      <c r="T33" s="231">
        <f t="shared" si="12"/>
        <v>734409</v>
      </c>
      <c r="U33" s="234" t="s">
        <v>431</v>
      </c>
      <c r="AC33" s="216"/>
      <c r="AD33" s="216"/>
      <c r="AE33" s="216"/>
      <c r="AF33" s="216"/>
      <c r="AG33" s="216"/>
      <c r="AH33" s="216"/>
    </row>
    <row r="34" spans="1:34" s="205" customFormat="1" ht="16.5" customHeight="1" x14ac:dyDescent="0.2">
      <c r="A34" s="234">
        <v>23</v>
      </c>
      <c r="B34" s="234">
        <v>4394103</v>
      </c>
      <c r="C34" s="235" t="s">
        <v>31</v>
      </c>
      <c r="D34" s="233" t="s">
        <v>9</v>
      </c>
      <c r="E34" s="236">
        <v>1042776</v>
      </c>
      <c r="F34" s="229">
        <v>974557</v>
      </c>
      <c r="G34" s="230">
        <v>1081758</v>
      </c>
      <c r="H34" s="230">
        <v>109556</v>
      </c>
      <c r="I34" s="230">
        <f t="shared" si="1"/>
        <v>115143.356</v>
      </c>
      <c r="J34" s="230">
        <f t="shared" si="2"/>
        <v>115143</v>
      </c>
      <c r="K34" s="231">
        <f t="shared" si="3"/>
        <v>115143</v>
      </c>
      <c r="L34" s="230">
        <f t="shared" si="4"/>
        <v>1081758</v>
      </c>
      <c r="M34" s="230">
        <f t="shared" si="5"/>
        <v>1008666.5</v>
      </c>
      <c r="N34" s="231">
        <f t="shared" si="6"/>
        <v>803558.5</v>
      </c>
      <c r="O34" s="231">
        <f t="shared" si="7"/>
        <v>561904.75</v>
      </c>
      <c r="P34" s="231">
        <f t="shared" si="8"/>
        <v>1045212.25</v>
      </c>
      <c r="Q34" s="231">
        <f t="shared" si="9"/>
        <v>344995.32844668243</v>
      </c>
      <c r="R34" s="231">
        <f t="shared" si="10"/>
        <v>461077.13083929894</v>
      </c>
      <c r="S34" s="232">
        <f t="shared" si="0"/>
        <v>0.45711553902037882</v>
      </c>
      <c r="T34" s="231">
        <f t="shared" si="12"/>
        <v>344995</v>
      </c>
      <c r="U34" s="234" t="s">
        <v>431</v>
      </c>
      <c r="AC34" s="216"/>
      <c r="AD34" s="216"/>
      <c r="AE34" s="216"/>
      <c r="AF34" s="216"/>
      <c r="AG34" s="216"/>
      <c r="AH34" s="216"/>
    </row>
    <row r="35" spans="1:34" s="205" customFormat="1" x14ac:dyDescent="0.2">
      <c r="A35" s="237"/>
      <c r="B35" s="237"/>
      <c r="C35" s="238"/>
      <c r="D35" s="237"/>
      <c r="E35" s="239"/>
      <c r="F35" s="239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240"/>
      <c r="U35" s="242"/>
    </row>
    <row r="36" spans="1:34" s="205" customFormat="1" ht="16.5" customHeight="1" x14ac:dyDescent="0.2">
      <c r="A36" s="243" t="s">
        <v>32</v>
      </c>
      <c r="B36" s="244"/>
      <c r="C36" s="244"/>
      <c r="D36" s="244"/>
      <c r="E36" s="245"/>
      <c r="F36" s="245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246"/>
      <c r="U36" s="248"/>
      <c r="AC36" s="216"/>
      <c r="AD36" s="216"/>
      <c r="AE36" s="216"/>
      <c r="AF36" s="216"/>
      <c r="AG36" s="216"/>
      <c r="AH36" s="216"/>
    </row>
    <row r="37" spans="1:34" s="205" customFormat="1" ht="16.5" customHeight="1" x14ac:dyDescent="0.2">
      <c r="A37" s="210" t="s">
        <v>33</v>
      </c>
      <c r="B37" s="211"/>
      <c r="C37" s="211"/>
      <c r="D37" s="211"/>
      <c r="E37" s="249"/>
      <c r="F37" s="249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1"/>
      <c r="T37" s="250"/>
      <c r="U37" s="215"/>
      <c r="AC37" s="216"/>
      <c r="AD37" s="216"/>
      <c r="AE37" s="216"/>
      <c r="AF37" s="216"/>
      <c r="AG37" s="216"/>
      <c r="AH37" s="216"/>
    </row>
    <row r="38" spans="1:34" s="205" customFormat="1" ht="16.5" customHeight="1" x14ac:dyDescent="0.2">
      <c r="A38" s="210" t="s">
        <v>34</v>
      </c>
      <c r="B38" s="211"/>
      <c r="C38" s="211"/>
      <c r="D38" s="211"/>
      <c r="E38" s="249"/>
      <c r="F38" s="249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1"/>
      <c r="T38" s="250"/>
      <c r="U38" s="215"/>
      <c r="AC38" s="216"/>
      <c r="AD38" s="216"/>
      <c r="AE38" s="216"/>
      <c r="AF38" s="216"/>
      <c r="AG38" s="216"/>
      <c r="AH38" s="216"/>
    </row>
    <row r="39" spans="1:34" s="205" customFormat="1" ht="16.5" customHeight="1" x14ac:dyDescent="0.2">
      <c r="A39" s="210" t="s">
        <v>35</v>
      </c>
      <c r="B39" s="211"/>
      <c r="C39" s="211"/>
      <c r="D39" s="211"/>
      <c r="E39" s="249"/>
      <c r="F39" s="249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1"/>
      <c r="T39" s="250"/>
      <c r="U39" s="215"/>
      <c r="AC39" s="216"/>
      <c r="AD39" s="216"/>
      <c r="AE39" s="216"/>
      <c r="AF39" s="216"/>
      <c r="AG39" s="216"/>
      <c r="AH39" s="216"/>
    </row>
    <row r="40" spans="1:34" s="205" customFormat="1" ht="16.5" customHeight="1" x14ac:dyDescent="0.2">
      <c r="A40" s="210" t="s">
        <v>36</v>
      </c>
      <c r="B40" s="211"/>
      <c r="C40" s="211"/>
      <c r="D40" s="211"/>
      <c r="E40" s="249"/>
      <c r="F40" s="249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1"/>
      <c r="T40" s="250"/>
      <c r="U40" s="215"/>
      <c r="AC40" s="216"/>
      <c r="AD40" s="216"/>
      <c r="AE40" s="216"/>
      <c r="AF40" s="216"/>
      <c r="AG40" s="216"/>
      <c r="AH40" s="216"/>
    </row>
    <row r="41" spans="1:34" s="205" customFormat="1" ht="16.5" customHeight="1" x14ac:dyDescent="0.2">
      <c r="A41" s="210" t="s">
        <v>37</v>
      </c>
      <c r="B41" s="211"/>
      <c r="C41" s="211"/>
      <c r="D41" s="211"/>
      <c r="E41" s="249"/>
      <c r="F41" s="249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1"/>
      <c r="T41" s="250"/>
      <c r="U41" s="215"/>
      <c r="AC41" s="216"/>
      <c r="AD41" s="216"/>
      <c r="AE41" s="216"/>
      <c r="AF41" s="216"/>
      <c r="AG41" s="216"/>
      <c r="AH41" s="216"/>
    </row>
    <row r="42" spans="1:34" s="205" customFormat="1" ht="16.5" customHeight="1" x14ac:dyDescent="0.2">
      <c r="A42" s="210" t="s">
        <v>38</v>
      </c>
      <c r="B42" s="211"/>
      <c r="C42" s="211"/>
      <c r="D42" s="211"/>
      <c r="E42" s="249"/>
      <c r="F42" s="249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1"/>
      <c r="T42" s="250"/>
      <c r="U42" s="215"/>
      <c r="AC42" s="216"/>
      <c r="AD42" s="216"/>
      <c r="AE42" s="216"/>
      <c r="AF42" s="216"/>
      <c r="AG42" s="216"/>
      <c r="AH42" s="216"/>
    </row>
    <row r="43" spans="1:34" s="205" customFormat="1" ht="16.5" customHeight="1" x14ac:dyDescent="0.2">
      <c r="A43" s="210" t="s">
        <v>39</v>
      </c>
      <c r="B43" s="211"/>
      <c r="C43" s="211"/>
      <c r="D43" s="211"/>
      <c r="E43" s="249"/>
      <c r="F43" s="249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1"/>
      <c r="T43" s="250"/>
      <c r="U43" s="215"/>
      <c r="AC43" s="216"/>
      <c r="AD43" s="216"/>
      <c r="AE43" s="216"/>
      <c r="AF43" s="216"/>
      <c r="AG43" s="216"/>
      <c r="AH43" s="216"/>
    </row>
    <row r="44" spans="1:34" s="205" customFormat="1" ht="12.75" customHeight="1" x14ac:dyDescent="0.2">
      <c r="A44" s="217" t="s">
        <v>40</v>
      </c>
      <c r="B44" s="218"/>
      <c r="C44" s="218"/>
      <c r="D44" s="218"/>
      <c r="E44" s="252"/>
      <c r="F44" s="252"/>
      <c r="G44" s="253"/>
      <c r="H44" s="253"/>
      <c r="I44" s="253"/>
      <c r="J44" s="253"/>
      <c r="K44" s="253"/>
      <c r="L44" s="253"/>
      <c r="M44" s="253"/>
      <c r="N44" s="253"/>
      <c r="O44" s="253"/>
      <c r="P44" s="253"/>
      <c r="Q44" s="253"/>
      <c r="R44" s="253"/>
      <c r="S44" s="254"/>
      <c r="T44" s="253"/>
      <c r="U44" s="222"/>
      <c r="AC44" s="216"/>
      <c r="AD44" s="216"/>
      <c r="AE44" s="216"/>
      <c r="AF44" s="216"/>
      <c r="AG44" s="216"/>
      <c r="AH44" s="216"/>
    </row>
    <row r="45" spans="1:34" s="205" customFormat="1" x14ac:dyDescent="0.2">
      <c r="A45" s="210" t="s">
        <v>41</v>
      </c>
      <c r="B45" s="255"/>
      <c r="C45" s="255"/>
      <c r="D45" s="255"/>
      <c r="E45" s="256"/>
      <c r="F45" s="249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1"/>
      <c r="T45" s="250"/>
      <c r="U45" s="257"/>
      <c r="AC45" s="216"/>
      <c r="AD45" s="216"/>
      <c r="AE45" s="216"/>
      <c r="AF45" s="216"/>
      <c r="AG45" s="216"/>
      <c r="AH45" s="216"/>
    </row>
    <row r="46" spans="1:34" s="205" customFormat="1" ht="36" customHeight="1" x14ac:dyDescent="0.2">
      <c r="A46" s="258" t="s">
        <v>239</v>
      </c>
      <c r="B46" s="258"/>
      <c r="C46" s="258"/>
      <c r="D46" s="258"/>
      <c r="E46" s="259"/>
      <c r="F46" s="259"/>
      <c r="G46" s="260"/>
      <c r="H46" s="378" t="s">
        <v>438</v>
      </c>
      <c r="I46" s="378"/>
      <c r="J46" s="378"/>
      <c r="K46" s="260"/>
      <c r="L46" s="260"/>
      <c r="M46" s="260"/>
      <c r="N46" s="260"/>
      <c r="O46" s="260"/>
      <c r="P46" s="260"/>
      <c r="Q46" s="260"/>
      <c r="R46" s="260"/>
      <c r="S46" s="261"/>
      <c r="T46" s="260"/>
      <c r="U46" s="262"/>
      <c r="AC46" s="216"/>
      <c r="AD46" s="216"/>
      <c r="AE46" s="216"/>
      <c r="AF46" s="216"/>
      <c r="AG46" s="216"/>
      <c r="AH46" s="216"/>
    </row>
    <row r="47" spans="1:34" s="205" customFormat="1" ht="38.25" customHeight="1" x14ac:dyDescent="0.2">
      <c r="A47" s="263" t="s">
        <v>4</v>
      </c>
      <c r="B47" s="263" t="s">
        <v>5</v>
      </c>
      <c r="C47" s="263" t="s">
        <v>6</v>
      </c>
      <c r="D47" s="263" t="s">
        <v>7</v>
      </c>
      <c r="E47" s="264" t="s">
        <v>435</v>
      </c>
      <c r="F47" s="264" t="s">
        <v>434</v>
      </c>
      <c r="G47" s="265" t="s">
        <v>436</v>
      </c>
      <c r="H47" s="223" t="s">
        <v>428</v>
      </c>
      <c r="I47" s="224" t="s">
        <v>429</v>
      </c>
      <c r="J47" s="223" t="s">
        <v>430</v>
      </c>
      <c r="K47" s="260"/>
      <c r="L47" s="260"/>
      <c r="M47" s="260"/>
      <c r="N47" s="260"/>
      <c r="O47" s="260"/>
      <c r="P47" s="260"/>
      <c r="Q47" s="260"/>
      <c r="R47" s="260"/>
      <c r="S47" s="261"/>
      <c r="T47" s="260"/>
      <c r="U47" s="262"/>
      <c r="AC47" s="216"/>
      <c r="AD47" s="216"/>
      <c r="AE47" s="216"/>
      <c r="AF47" s="216"/>
      <c r="AG47" s="216"/>
      <c r="AH47" s="216"/>
    </row>
    <row r="48" spans="1:34" s="205" customFormat="1" ht="15" customHeight="1" x14ac:dyDescent="0.2">
      <c r="A48" s="226">
        <v>1</v>
      </c>
      <c r="B48" s="226">
        <v>4394</v>
      </c>
      <c r="C48" s="227" t="s">
        <v>42</v>
      </c>
      <c r="D48" s="228" t="s">
        <v>9</v>
      </c>
      <c r="E48" s="229">
        <v>940523</v>
      </c>
      <c r="F48" s="229">
        <v>870854</v>
      </c>
      <c r="G48" s="230">
        <v>966648</v>
      </c>
      <c r="H48" s="230">
        <v>105332</v>
      </c>
      <c r="I48" s="230">
        <f t="shared" si="1"/>
        <v>110703.932</v>
      </c>
      <c r="J48" s="230">
        <f t="shared" si="2"/>
        <v>110704</v>
      </c>
      <c r="K48" s="231">
        <f t="shared" ref="K48:K65" si="13">MIN(E48,F48,G48,J48)</f>
        <v>110704</v>
      </c>
      <c r="L48" s="230">
        <f t="shared" ref="L48:L65" si="14">MAX(E48,F48,G48,J48)</f>
        <v>966648</v>
      </c>
      <c r="M48" s="230">
        <f t="shared" ref="M48:M65" si="15">MEDIAN(E48,F48,G48,J48)</f>
        <v>905688.5</v>
      </c>
      <c r="N48" s="231">
        <f t="shared" ref="N48:N65" si="16">AVERAGE(E48,F48,G48,J48)</f>
        <v>722182.25</v>
      </c>
      <c r="O48" s="231">
        <f t="shared" si="7"/>
        <v>508196.25</v>
      </c>
      <c r="P48" s="231">
        <f t="shared" si="8"/>
        <v>936168.25</v>
      </c>
      <c r="Q48" s="231">
        <f t="shared" ref="Q48:Q65" si="17">HARMEAN(E48,F48,G48,J48)</f>
        <v>325755.80988045834</v>
      </c>
      <c r="R48" s="231">
        <f t="shared" ref="R48:R65" si="18">STDEVA(E48,F48,G48,J48)</f>
        <v>409652.342645464</v>
      </c>
      <c r="S48" s="232">
        <f t="shared" si="0"/>
        <v>0.45231041649028775</v>
      </c>
      <c r="T48" s="231">
        <f t="shared" ref="T48:T53" si="19">ROUND(Q48,0)</f>
        <v>325756</v>
      </c>
      <c r="U48" s="234" t="s">
        <v>431</v>
      </c>
      <c r="AC48" s="216"/>
      <c r="AD48" s="216"/>
      <c r="AE48" s="216"/>
      <c r="AF48" s="216"/>
      <c r="AG48" s="216"/>
      <c r="AH48" s="216"/>
    </row>
    <row r="49" spans="1:34" s="205" customFormat="1" ht="15" customHeight="1" x14ac:dyDescent="0.2">
      <c r="A49" s="226">
        <v>2</v>
      </c>
      <c r="B49" s="226">
        <v>4394</v>
      </c>
      <c r="C49" s="227" t="s">
        <v>43</v>
      </c>
      <c r="D49" s="228" t="s">
        <v>9</v>
      </c>
      <c r="E49" s="229">
        <v>145605</v>
      </c>
      <c r="F49" s="229">
        <v>138671</v>
      </c>
      <c r="G49" s="230">
        <v>153925</v>
      </c>
      <c r="H49" s="230">
        <v>27448</v>
      </c>
      <c r="I49" s="230">
        <f t="shared" si="1"/>
        <v>28847.847999999998</v>
      </c>
      <c r="J49" s="230">
        <f t="shared" si="2"/>
        <v>28848</v>
      </c>
      <c r="K49" s="231">
        <f t="shared" si="13"/>
        <v>28848</v>
      </c>
      <c r="L49" s="230">
        <f t="shared" si="14"/>
        <v>153925</v>
      </c>
      <c r="M49" s="230">
        <f t="shared" si="15"/>
        <v>142138</v>
      </c>
      <c r="N49" s="231">
        <f t="shared" si="16"/>
        <v>116762.25</v>
      </c>
      <c r="O49" s="231">
        <f t="shared" si="7"/>
        <v>85493</v>
      </c>
      <c r="P49" s="231">
        <f t="shared" si="8"/>
        <v>148031.5</v>
      </c>
      <c r="Q49" s="231">
        <f t="shared" si="17"/>
        <v>72410.866564896118</v>
      </c>
      <c r="R49" s="231">
        <f t="shared" si="18"/>
        <v>58940.31697333046</v>
      </c>
      <c r="S49" s="232">
        <f t="shared" si="0"/>
        <v>0.41466966591151178</v>
      </c>
      <c r="T49" s="231">
        <f t="shared" si="19"/>
        <v>72411</v>
      </c>
      <c r="U49" s="234" t="s">
        <v>431</v>
      </c>
      <c r="AC49" s="216"/>
      <c r="AD49" s="216"/>
      <c r="AE49" s="216"/>
      <c r="AF49" s="216"/>
      <c r="AG49" s="216"/>
      <c r="AH49" s="216"/>
    </row>
    <row r="50" spans="1:34" s="205" customFormat="1" ht="15" customHeight="1" x14ac:dyDescent="0.2">
      <c r="A50" s="226">
        <v>3</v>
      </c>
      <c r="B50" s="226">
        <v>4394</v>
      </c>
      <c r="C50" s="227" t="s">
        <v>44</v>
      </c>
      <c r="D50" s="228" t="s">
        <v>9</v>
      </c>
      <c r="E50" s="229">
        <v>609747</v>
      </c>
      <c r="F50" s="229">
        <v>569857</v>
      </c>
      <c r="G50" s="230">
        <v>604048</v>
      </c>
      <c r="H50" s="230">
        <v>105226</v>
      </c>
      <c r="I50" s="230">
        <f t="shared" si="1"/>
        <v>110592.526</v>
      </c>
      <c r="J50" s="230">
        <f t="shared" si="2"/>
        <v>110593</v>
      </c>
      <c r="K50" s="230">
        <f t="shared" si="13"/>
        <v>110593</v>
      </c>
      <c r="L50" s="230">
        <f t="shared" si="14"/>
        <v>609747</v>
      </c>
      <c r="M50" s="230">
        <f t="shared" si="15"/>
        <v>586952.5</v>
      </c>
      <c r="N50" s="230">
        <f t="shared" si="16"/>
        <v>473561.25</v>
      </c>
      <c r="O50" s="231">
        <f t="shared" si="7"/>
        <v>348772.75</v>
      </c>
      <c r="P50" s="231">
        <f t="shared" si="8"/>
        <v>598349.75</v>
      </c>
      <c r="Q50" s="231">
        <f t="shared" si="17"/>
        <v>283838.68243349943</v>
      </c>
      <c r="R50" s="231">
        <f t="shared" si="18"/>
        <v>242619.16137900157</v>
      </c>
      <c r="S50" s="232">
        <f t="shared" si="0"/>
        <v>0.41335399607123502</v>
      </c>
      <c r="T50" s="231">
        <f t="shared" si="19"/>
        <v>283839</v>
      </c>
      <c r="U50" s="234" t="s">
        <v>431</v>
      </c>
      <c r="AC50" s="216"/>
      <c r="AD50" s="216"/>
      <c r="AE50" s="216"/>
      <c r="AF50" s="216"/>
      <c r="AG50" s="216"/>
      <c r="AH50" s="216"/>
    </row>
    <row r="51" spans="1:34" s="205" customFormat="1" ht="15" customHeight="1" x14ac:dyDescent="0.2">
      <c r="A51" s="226">
        <v>4</v>
      </c>
      <c r="B51" s="226">
        <v>4394</v>
      </c>
      <c r="C51" s="227" t="s">
        <v>45</v>
      </c>
      <c r="D51" s="228" t="s">
        <v>9</v>
      </c>
      <c r="E51" s="229">
        <v>925302.00000000012</v>
      </c>
      <c r="F51" s="229">
        <v>889714</v>
      </c>
      <c r="G51" s="230">
        <v>934200</v>
      </c>
      <c r="H51" s="230">
        <v>154110</v>
      </c>
      <c r="I51" s="230">
        <f t="shared" si="1"/>
        <v>161969.60999999999</v>
      </c>
      <c r="J51" s="230">
        <f t="shared" si="2"/>
        <v>161970</v>
      </c>
      <c r="K51" s="231">
        <f t="shared" si="13"/>
        <v>161970</v>
      </c>
      <c r="L51" s="230">
        <f t="shared" si="14"/>
        <v>934200</v>
      </c>
      <c r="M51" s="230">
        <f t="shared" si="15"/>
        <v>907508</v>
      </c>
      <c r="N51" s="230">
        <f t="shared" si="16"/>
        <v>727796.5</v>
      </c>
      <c r="O51" s="231">
        <f t="shared" si="7"/>
        <v>534739</v>
      </c>
      <c r="P51" s="231">
        <f t="shared" si="8"/>
        <v>920854</v>
      </c>
      <c r="Q51" s="231">
        <f t="shared" si="17"/>
        <v>423320.63390740642</v>
      </c>
      <c r="R51" s="231">
        <f t="shared" si="18"/>
        <v>377706.99942812813</v>
      </c>
      <c r="S51" s="232">
        <f t="shared" si="0"/>
        <v>0.41620239097410505</v>
      </c>
      <c r="T51" s="231">
        <f t="shared" si="19"/>
        <v>423321</v>
      </c>
      <c r="U51" s="234" t="s">
        <v>431</v>
      </c>
      <c r="AC51" s="216"/>
      <c r="AD51" s="216"/>
      <c r="AE51" s="216"/>
      <c r="AF51" s="216"/>
      <c r="AG51" s="216"/>
      <c r="AH51" s="216"/>
    </row>
    <row r="52" spans="1:34" s="205" customFormat="1" ht="15" customHeight="1" x14ac:dyDescent="0.2">
      <c r="A52" s="226">
        <v>5</v>
      </c>
      <c r="B52" s="226">
        <v>4394</v>
      </c>
      <c r="C52" s="227" t="s">
        <v>46</v>
      </c>
      <c r="D52" s="228" t="s">
        <v>9</v>
      </c>
      <c r="E52" s="229">
        <v>221075</v>
      </c>
      <c r="F52" s="229">
        <v>208561</v>
      </c>
      <c r="G52" s="230">
        <v>225246</v>
      </c>
      <c r="H52" s="230">
        <v>34115</v>
      </c>
      <c r="I52" s="230">
        <f t="shared" si="1"/>
        <v>35854.864999999998</v>
      </c>
      <c r="J52" s="230">
        <f t="shared" si="2"/>
        <v>35855</v>
      </c>
      <c r="K52" s="231">
        <f t="shared" si="13"/>
        <v>35855</v>
      </c>
      <c r="L52" s="230">
        <f t="shared" si="14"/>
        <v>225246</v>
      </c>
      <c r="M52" s="230">
        <f t="shared" si="15"/>
        <v>214818</v>
      </c>
      <c r="N52" s="230">
        <f t="shared" si="16"/>
        <v>172684.25</v>
      </c>
      <c r="O52" s="231">
        <f t="shared" si="7"/>
        <v>125336.5</v>
      </c>
      <c r="P52" s="231">
        <f t="shared" si="8"/>
        <v>220032</v>
      </c>
      <c r="Q52" s="231">
        <f t="shared" si="17"/>
        <v>96043.452662429743</v>
      </c>
      <c r="R52" s="231">
        <f t="shared" si="18"/>
        <v>91494.602927804808</v>
      </c>
      <c r="S52" s="232">
        <f t="shared" si="0"/>
        <v>0.42591683624186433</v>
      </c>
      <c r="T52" s="231">
        <f t="shared" si="19"/>
        <v>96043</v>
      </c>
      <c r="U52" s="234" t="s">
        <v>431</v>
      </c>
      <c r="AC52" s="216"/>
      <c r="AD52" s="216"/>
      <c r="AE52" s="216"/>
      <c r="AF52" s="216"/>
      <c r="AG52" s="216"/>
      <c r="AH52" s="216"/>
    </row>
    <row r="53" spans="1:34" s="205" customFormat="1" ht="15" customHeight="1" x14ac:dyDescent="0.2">
      <c r="A53" s="226">
        <v>6</v>
      </c>
      <c r="B53" s="226">
        <v>4394</v>
      </c>
      <c r="C53" s="227" t="s">
        <v>47</v>
      </c>
      <c r="D53" s="228" t="s">
        <v>9</v>
      </c>
      <c r="E53" s="229">
        <v>1382102</v>
      </c>
      <c r="F53" s="229">
        <v>1316288</v>
      </c>
      <c r="G53" s="230">
        <v>1395265</v>
      </c>
      <c r="H53" s="230">
        <v>54115</v>
      </c>
      <c r="I53" s="230">
        <f t="shared" si="1"/>
        <v>56874.864999999998</v>
      </c>
      <c r="J53" s="230">
        <f t="shared" si="2"/>
        <v>56875</v>
      </c>
      <c r="K53" s="231">
        <f t="shared" si="13"/>
        <v>56875</v>
      </c>
      <c r="L53" s="230">
        <f t="shared" si="14"/>
        <v>1395265</v>
      </c>
      <c r="M53" s="230">
        <f t="shared" si="15"/>
        <v>1349195</v>
      </c>
      <c r="N53" s="230">
        <f t="shared" si="16"/>
        <v>1037632.5</v>
      </c>
      <c r="O53" s="231">
        <f t="shared" si="7"/>
        <v>703035</v>
      </c>
      <c r="P53" s="231">
        <f t="shared" si="8"/>
        <v>1372230</v>
      </c>
      <c r="Q53" s="231">
        <f t="shared" si="17"/>
        <v>202200.19009282536</v>
      </c>
      <c r="R53" s="231">
        <f t="shared" si="18"/>
        <v>654750.43667364842</v>
      </c>
      <c r="S53" s="232">
        <f t="shared" si="0"/>
        <v>0.48528969991265047</v>
      </c>
      <c r="T53" s="231">
        <f t="shared" si="19"/>
        <v>202200</v>
      </c>
      <c r="U53" s="234" t="s">
        <v>431</v>
      </c>
      <c r="AC53" s="216"/>
      <c r="AD53" s="216"/>
      <c r="AE53" s="216"/>
      <c r="AF53" s="216"/>
      <c r="AG53" s="216"/>
      <c r="AH53" s="216"/>
    </row>
    <row r="54" spans="1:34" s="205" customFormat="1" ht="15" customHeight="1" x14ac:dyDescent="0.2">
      <c r="A54" s="226">
        <v>7</v>
      </c>
      <c r="B54" s="226">
        <v>4394</v>
      </c>
      <c r="C54" s="227" t="s">
        <v>48</v>
      </c>
      <c r="D54" s="228" t="s">
        <v>9</v>
      </c>
      <c r="E54" s="229">
        <v>541581</v>
      </c>
      <c r="F54" s="229">
        <v>520751.00000000006</v>
      </c>
      <c r="G54" s="230">
        <v>567619</v>
      </c>
      <c r="H54" s="230">
        <v>160225</v>
      </c>
      <c r="I54" s="230">
        <f t="shared" si="1"/>
        <v>168396.47500000001</v>
      </c>
      <c r="J54" s="230">
        <f t="shared" si="2"/>
        <v>168396</v>
      </c>
      <c r="K54" s="231">
        <f t="shared" si="13"/>
        <v>168396</v>
      </c>
      <c r="L54" s="230">
        <f t="shared" si="14"/>
        <v>567619</v>
      </c>
      <c r="M54" s="230">
        <f t="shared" si="15"/>
        <v>531166</v>
      </c>
      <c r="N54" s="230">
        <f t="shared" si="16"/>
        <v>449586.75</v>
      </c>
      <c r="O54" s="231">
        <f t="shared" si="7"/>
        <v>349781</v>
      </c>
      <c r="P54" s="231">
        <f t="shared" si="8"/>
        <v>549392.5</v>
      </c>
      <c r="Q54" s="231">
        <f t="shared" si="17"/>
        <v>348830.78395027999</v>
      </c>
      <c r="R54" s="231">
        <f t="shared" si="18"/>
        <v>188438.44480072707</v>
      </c>
      <c r="S54" s="232">
        <f t="shared" si="0"/>
        <v>0.35476375521160441</v>
      </c>
      <c r="T54" s="231">
        <f t="shared" ref="T54:T55" si="20">K54</f>
        <v>168396</v>
      </c>
      <c r="U54" s="234" t="s">
        <v>432</v>
      </c>
      <c r="AC54" s="216"/>
      <c r="AD54" s="216"/>
      <c r="AE54" s="216"/>
      <c r="AF54" s="216"/>
      <c r="AG54" s="216"/>
      <c r="AH54" s="216"/>
    </row>
    <row r="55" spans="1:34" s="205" customFormat="1" ht="15" customHeight="1" x14ac:dyDescent="0.2">
      <c r="A55" s="226">
        <v>8</v>
      </c>
      <c r="B55" s="226">
        <v>4394</v>
      </c>
      <c r="C55" s="227" t="s">
        <v>49</v>
      </c>
      <c r="D55" s="228" t="s">
        <v>9</v>
      </c>
      <c r="E55" s="229">
        <v>574408</v>
      </c>
      <c r="F55" s="229">
        <v>536830</v>
      </c>
      <c r="G55" s="230">
        <v>579776</v>
      </c>
      <c r="H55" s="230">
        <v>180449</v>
      </c>
      <c r="I55" s="230">
        <f t="shared" si="1"/>
        <v>189651.899</v>
      </c>
      <c r="J55" s="230">
        <f t="shared" si="2"/>
        <v>189652</v>
      </c>
      <c r="K55" s="231">
        <f t="shared" si="13"/>
        <v>189652</v>
      </c>
      <c r="L55" s="230">
        <f t="shared" si="14"/>
        <v>579776</v>
      </c>
      <c r="M55" s="230">
        <f t="shared" si="15"/>
        <v>555619</v>
      </c>
      <c r="N55" s="230">
        <f t="shared" si="16"/>
        <v>470166.5</v>
      </c>
      <c r="O55" s="231">
        <f t="shared" si="7"/>
        <v>372635.5</v>
      </c>
      <c r="P55" s="231">
        <f t="shared" si="8"/>
        <v>567697.5</v>
      </c>
      <c r="Q55" s="231">
        <f t="shared" si="17"/>
        <v>377311.16772798367</v>
      </c>
      <c r="R55" s="231">
        <f t="shared" si="18"/>
        <v>187983.101860247</v>
      </c>
      <c r="S55" s="232">
        <f t="shared" si="0"/>
        <v>0.3383309459544166</v>
      </c>
      <c r="T55" s="231">
        <f t="shared" si="20"/>
        <v>189652</v>
      </c>
      <c r="U55" s="234" t="s">
        <v>432</v>
      </c>
      <c r="AC55" s="216"/>
      <c r="AD55" s="216"/>
      <c r="AE55" s="216"/>
      <c r="AF55" s="216"/>
      <c r="AG55" s="216"/>
      <c r="AH55" s="216"/>
    </row>
    <row r="56" spans="1:34" s="205" customFormat="1" ht="15" customHeight="1" x14ac:dyDescent="0.2">
      <c r="A56" s="226">
        <v>9</v>
      </c>
      <c r="B56" s="226">
        <v>4394</v>
      </c>
      <c r="C56" s="227" t="s">
        <v>50</v>
      </c>
      <c r="D56" s="228" t="s">
        <v>9</v>
      </c>
      <c r="E56" s="229">
        <v>351603</v>
      </c>
      <c r="F56" s="229">
        <v>331701</v>
      </c>
      <c r="G56" s="230">
        <v>354920</v>
      </c>
      <c r="H56" s="230">
        <v>54125</v>
      </c>
      <c r="I56" s="230">
        <f t="shared" si="1"/>
        <v>56885.375</v>
      </c>
      <c r="J56" s="230">
        <f t="shared" si="2"/>
        <v>56885</v>
      </c>
      <c r="K56" s="231">
        <f t="shared" si="13"/>
        <v>56885</v>
      </c>
      <c r="L56" s="230">
        <f t="shared" si="14"/>
        <v>354920</v>
      </c>
      <c r="M56" s="230">
        <f t="shared" si="15"/>
        <v>341652</v>
      </c>
      <c r="N56" s="230">
        <f t="shared" si="16"/>
        <v>273777.25</v>
      </c>
      <c r="O56" s="231">
        <f t="shared" si="7"/>
        <v>199268.5</v>
      </c>
      <c r="P56" s="231">
        <f t="shared" si="8"/>
        <v>348286</v>
      </c>
      <c r="Q56" s="231">
        <f t="shared" si="17"/>
        <v>152347.62071770258</v>
      </c>
      <c r="R56" s="231">
        <f t="shared" si="18"/>
        <v>144957.92741890086</v>
      </c>
      <c r="S56" s="232">
        <f t="shared" si="0"/>
        <v>0.42428531786408641</v>
      </c>
      <c r="T56" s="231">
        <f>ROUND(Q56,0)</f>
        <v>152348</v>
      </c>
      <c r="U56" s="234" t="s">
        <v>431</v>
      </c>
      <c r="AC56" s="216"/>
      <c r="AD56" s="216"/>
      <c r="AE56" s="216"/>
      <c r="AF56" s="216"/>
      <c r="AG56" s="216"/>
      <c r="AH56" s="216"/>
    </row>
    <row r="57" spans="1:34" s="205" customFormat="1" ht="15" customHeight="1" x14ac:dyDescent="0.2">
      <c r="A57" s="226">
        <v>10</v>
      </c>
      <c r="B57" s="226">
        <v>4394</v>
      </c>
      <c r="C57" s="227" t="s">
        <v>51</v>
      </c>
      <c r="D57" s="228" t="s">
        <v>9</v>
      </c>
      <c r="E57" s="229">
        <v>49922</v>
      </c>
      <c r="F57" s="229">
        <v>47096</v>
      </c>
      <c r="G57" s="230">
        <v>50864</v>
      </c>
      <c r="H57" s="230">
        <v>15473</v>
      </c>
      <c r="I57" s="230">
        <f t="shared" si="1"/>
        <v>16262.123</v>
      </c>
      <c r="J57" s="230">
        <f t="shared" si="2"/>
        <v>16262</v>
      </c>
      <c r="K57" s="231">
        <f t="shared" si="13"/>
        <v>16262</v>
      </c>
      <c r="L57" s="230">
        <f t="shared" si="14"/>
        <v>50864</v>
      </c>
      <c r="M57" s="230">
        <f t="shared" si="15"/>
        <v>48509</v>
      </c>
      <c r="N57" s="230">
        <f t="shared" si="16"/>
        <v>41036</v>
      </c>
      <c r="O57" s="231">
        <f t="shared" si="7"/>
        <v>32385.5</v>
      </c>
      <c r="P57" s="231">
        <f t="shared" si="8"/>
        <v>49686.5</v>
      </c>
      <c r="Q57" s="231">
        <f t="shared" si="17"/>
        <v>32674.987792324137</v>
      </c>
      <c r="R57" s="231">
        <f t="shared" si="18"/>
        <v>16593.424962918296</v>
      </c>
      <c r="S57" s="232">
        <f t="shared" si="0"/>
        <v>0.34206899674118812</v>
      </c>
      <c r="T57" s="231">
        <f>K57</f>
        <v>16262</v>
      </c>
      <c r="U57" s="234" t="s">
        <v>432</v>
      </c>
      <c r="AC57" s="216"/>
      <c r="AD57" s="216"/>
      <c r="AE57" s="216"/>
      <c r="AF57" s="216"/>
      <c r="AG57" s="216"/>
      <c r="AH57" s="216"/>
    </row>
    <row r="58" spans="1:34" s="205" customFormat="1" ht="15" customHeight="1" x14ac:dyDescent="0.2">
      <c r="A58" s="226">
        <v>11</v>
      </c>
      <c r="B58" s="226">
        <v>4394</v>
      </c>
      <c r="C58" s="227" t="s">
        <v>52</v>
      </c>
      <c r="D58" s="228" t="s">
        <v>9</v>
      </c>
      <c r="E58" s="229">
        <v>2177824</v>
      </c>
      <c r="F58" s="229">
        <v>2054551</v>
      </c>
      <c r="G58" s="230">
        <v>2157279</v>
      </c>
      <c r="H58" s="230">
        <v>209885</v>
      </c>
      <c r="I58" s="230">
        <f t="shared" si="1"/>
        <v>220589.13500000001</v>
      </c>
      <c r="J58" s="230">
        <f t="shared" si="2"/>
        <v>220589</v>
      </c>
      <c r="K58" s="231">
        <f t="shared" si="13"/>
        <v>220589</v>
      </c>
      <c r="L58" s="230">
        <f t="shared" si="14"/>
        <v>2177824</v>
      </c>
      <c r="M58" s="230">
        <f t="shared" si="15"/>
        <v>2105915</v>
      </c>
      <c r="N58" s="230">
        <f t="shared" si="16"/>
        <v>1652560.75</v>
      </c>
      <c r="O58" s="231">
        <f t="shared" si="7"/>
        <v>1163252</v>
      </c>
      <c r="P58" s="231">
        <f t="shared" si="8"/>
        <v>2141869.5</v>
      </c>
      <c r="Q58" s="231">
        <f t="shared" si="17"/>
        <v>673087.60847191559</v>
      </c>
      <c r="R58" s="231">
        <f t="shared" si="18"/>
        <v>956169.65851198009</v>
      </c>
      <c r="S58" s="232">
        <f t="shared" si="0"/>
        <v>0.45404000565643915</v>
      </c>
      <c r="T58" s="231">
        <f t="shared" ref="T58:T65" si="21">ROUND(Q58,0)</f>
        <v>673088</v>
      </c>
      <c r="U58" s="234" t="s">
        <v>431</v>
      </c>
      <c r="AC58" s="216"/>
      <c r="AD58" s="216"/>
      <c r="AE58" s="216"/>
      <c r="AF58" s="216"/>
      <c r="AG58" s="216"/>
      <c r="AH58" s="216"/>
    </row>
    <row r="59" spans="1:34" s="205" customFormat="1" ht="15" customHeight="1" x14ac:dyDescent="0.2">
      <c r="A59" s="226">
        <v>12</v>
      </c>
      <c r="B59" s="226">
        <v>4394</v>
      </c>
      <c r="C59" s="227" t="s">
        <v>53</v>
      </c>
      <c r="D59" s="228" t="s">
        <v>9</v>
      </c>
      <c r="E59" s="229">
        <v>927450</v>
      </c>
      <c r="F59" s="229">
        <v>866776</v>
      </c>
      <c r="G59" s="230">
        <v>910115</v>
      </c>
      <c r="H59" s="230">
        <v>98667</v>
      </c>
      <c r="I59" s="230">
        <f t="shared" si="1"/>
        <v>103699.01699999999</v>
      </c>
      <c r="J59" s="230">
        <f t="shared" si="2"/>
        <v>103699</v>
      </c>
      <c r="K59" s="231">
        <f t="shared" si="13"/>
        <v>103699</v>
      </c>
      <c r="L59" s="230">
        <f t="shared" si="14"/>
        <v>927450</v>
      </c>
      <c r="M59" s="230">
        <f t="shared" si="15"/>
        <v>888445.5</v>
      </c>
      <c r="N59" s="230">
        <f t="shared" si="16"/>
        <v>702010</v>
      </c>
      <c r="O59" s="231">
        <f t="shared" si="7"/>
        <v>496072.25</v>
      </c>
      <c r="P59" s="231">
        <f t="shared" si="8"/>
        <v>907947.75</v>
      </c>
      <c r="Q59" s="231">
        <f t="shared" si="17"/>
        <v>308309.33829848515</v>
      </c>
      <c r="R59" s="231">
        <f t="shared" si="18"/>
        <v>399689.36776034796</v>
      </c>
      <c r="S59" s="232">
        <f t="shared" si="0"/>
        <v>0.44987494197488531</v>
      </c>
      <c r="T59" s="231">
        <f t="shared" si="21"/>
        <v>308309</v>
      </c>
      <c r="U59" s="234" t="s">
        <v>431</v>
      </c>
      <c r="AC59" s="216"/>
      <c r="AD59" s="216"/>
      <c r="AE59" s="216"/>
      <c r="AF59" s="216"/>
      <c r="AG59" s="216"/>
      <c r="AH59" s="216"/>
    </row>
    <row r="60" spans="1:34" s="205" customFormat="1" ht="15" customHeight="1" x14ac:dyDescent="0.2">
      <c r="A60" s="226">
        <v>13</v>
      </c>
      <c r="B60" s="226">
        <v>4394</v>
      </c>
      <c r="C60" s="227" t="s">
        <v>54</v>
      </c>
      <c r="D60" s="228" t="s">
        <v>9</v>
      </c>
      <c r="E60" s="229">
        <v>509771.00000000006</v>
      </c>
      <c r="F60" s="229">
        <v>476421.00000000006</v>
      </c>
      <c r="G60" s="230">
        <v>514535.00000000006</v>
      </c>
      <c r="H60" s="230">
        <v>95663</v>
      </c>
      <c r="I60" s="230">
        <f t="shared" si="1"/>
        <v>100541.81299999999</v>
      </c>
      <c r="J60" s="230">
        <f t="shared" si="2"/>
        <v>100542</v>
      </c>
      <c r="K60" s="231">
        <f t="shared" si="13"/>
        <v>100542</v>
      </c>
      <c r="L60" s="230">
        <f t="shared" si="14"/>
        <v>514535.00000000006</v>
      </c>
      <c r="M60" s="230">
        <f t="shared" si="15"/>
        <v>493096.00000000006</v>
      </c>
      <c r="N60" s="230">
        <f t="shared" si="16"/>
        <v>400317.25000000006</v>
      </c>
      <c r="O60" s="231">
        <f t="shared" si="7"/>
        <v>296819</v>
      </c>
      <c r="P60" s="231">
        <f t="shared" si="8"/>
        <v>503815.50000000006</v>
      </c>
      <c r="Q60" s="231">
        <f t="shared" si="17"/>
        <v>250779.86915927994</v>
      </c>
      <c r="R60" s="231">
        <f t="shared" si="18"/>
        <v>200568.19212822191</v>
      </c>
      <c r="S60" s="232">
        <f t="shared" si="0"/>
        <v>0.40675282729574341</v>
      </c>
      <c r="T60" s="231">
        <f t="shared" si="21"/>
        <v>250780</v>
      </c>
      <c r="U60" s="234" t="s">
        <v>431</v>
      </c>
      <c r="AC60" s="216"/>
      <c r="AD60" s="216"/>
      <c r="AE60" s="216"/>
      <c r="AF60" s="216"/>
      <c r="AG60" s="216"/>
      <c r="AH60" s="216"/>
    </row>
    <row r="61" spans="1:34" s="205" customFormat="1" ht="15" customHeight="1" x14ac:dyDescent="0.2">
      <c r="A61" s="226">
        <v>14</v>
      </c>
      <c r="B61" s="226">
        <v>4394</v>
      </c>
      <c r="C61" s="227" t="s">
        <v>55</v>
      </c>
      <c r="D61" s="228" t="s">
        <v>9</v>
      </c>
      <c r="E61" s="229">
        <v>549182</v>
      </c>
      <c r="F61" s="229">
        <v>528060</v>
      </c>
      <c r="G61" s="230">
        <v>554463</v>
      </c>
      <c r="H61" s="230">
        <v>64152</v>
      </c>
      <c r="I61" s="230">
        <f t="shared" si="1"/>
        <v>67423.751999999993</v>
      </c>
      <c r="J61" s="230">
        <f t="shared" si="2"/>
        <v>67424</v>
      </c>
      <c r="K61" s="231">
        <f t="shared" si="13"/>
        <v>67424</v>
      </c>
      <c r="L61" s="230">
        <f t="shared" si="14"/>
        <v>554463</v>
      </c>
      <c r="M61" s="230">
        <f t="shared" si="15"/>
        <v>538621</v>
      </c>
      <c r="N61" s="230">
        <f t="shared" si="16"/>
        <v>424782.25</v>
      </c>
      <c r="O61" s="231">
        <f t="shared" si="7"/>
        <v>303022.5</v>
      </c>
      <c r="P61" s="231">
        <f t="shared" si="8"/>
        <v>546542</v>
      </c>
      <c r="Q61" s="231">
        <f t="shared" si="17"/>
        <v>196563.33546524213</v>
      </c>
      <c r="R61" s="231">
        <f t="shared" si="18"/>
        <v>238511.77972918516</v>
      </c>
      <c r="S61" s="232">
        <f t="shared" si="0"/>
        <v>0.44281931029273863</v>
      </c>
      <c r="T61" s="231">
        <f t="shared" si="21"/>
        <v>196563</v>
      </c>
      <c r="U61" s="234" t="s">
        <v>431</v>
      </c>
      <c r="AC61" s="216"/>
      <c r="AD61" s="216"/>
      <c r="AE61" s="216"/>
      <c r="AF61" s="216"/>
      <c r="AG61" s="216"/>
      <c r="AH61" s="216"/>
    </row>
    <row r="62" spans="1:34" s="205" customFormat="1" ht="15" customHeight="1" x14ac:dyDescent="0.2">
      <c r="A62" s="226">
        <v>15</v>
      </c>
      <c r="B62" s="226">
        <v>4394</v>
      </c>
      <c r="C62" s="227" t="s">
        <v>56</v>
      </c>
      <c r="D62" s="228" t="s">
        <v>9</v>
      </c>
      <c r="E62" s="229">
        <v>951802</v>
      </c>
      <c r="F62" s="229">
        <v>897926</v>
      </c>
      <c r="G62" s="230">
        <v>942822.00000000012</v>
      </c>
      <c r="H62" s="230">
        <v>56995</v>
      </c>
      <c r="I62" s="230">
        <f t="shared" si="1"/>
        <v>59901.745000000003</v>
      </c>
      <c r="J62" s="230">
        <f t="shared" si="2"/>
        <v>59902</v>
      </c>
      <c r="K62" s="231">
        <f t="shared" si="13"/>
        <v>59902</v>
      </c>
      <c r="L62" s="230">
        <f t="shared" si="14"/>
        <v>951802</v>
      </c>
      <c r="M62" s="230">
        <f t="shared" si="15"/>
        <v>920374</v>
      </c>
      <c r="N62" s="230">
        <f t="shared" si="16"/>
        <v>713113</v>
      </c>
      <c r="O62" s="231">
        <f t="shared" si="7"/>
        <v>490138</v>
      </c>
      <c r="P62" s="231">
        <f t="shared" si="8"/>
        <v>936088</v>
      </c>
      <c r="Q62" s="231">
        <f t="shared" si="17"/>
        <v>200814.35017765264</v>
      </c>
      <c r="R62" s="231">
        <f t="shared" si="18"/>
        <v>436111.26978176873</v>
      </c>
      <c r="S62" s="232">
        <f t="shared" si="0"/>
        <v>0.47384136207864275</v>
      </c>
      <c r="T62" s="231">
        <f t="shared" si="21"/>
        <v>200814</v>
      </c>
      <c r="U62" s="234" t="s">
        <v>431</v>
      </c>
      <c r="AC62" s="216"/>
      <c r="AD62" s="216"/>
      <c r="AE62" s="216"/>
      <c r="AF62" s="216"/>
      <c r="AG62" s="216"/>
      <c r="AH62" s="216"/>
    </row>
    <row r="63" spans="1:34" s="205" customFormat="1" ht="15" customHeight="1" x14ac:dyDescent="0.2">
      <c r="A63" s="226">
        <v>16</v>
      </c>
      <c r="B63" s="226">
        <v>4394</v>
      </c>
      <c r="C63" s="227" t="s">
        <v>57</v>
      </c>
      <c r="D63" s="228" t="s">
        <v>9</v>
      </c>
      <c r="E63" s="229">
        <v>1052875</v>
      </c>
      <c r="F63" s="229">
        <v>974884</v>
      </c>
      <c r="G63" s="230">
        <v>1082121</v>
      </c>
      <c r="H63" s="230">
        <v>97448</v>
      </c>
      <c r="I63" s="230">
        <f t="shared" si="1"/>
        <v>102417.848</v>
      </c>
      <c r="J63" s="230">
        <f t="shared" si="2"/>
        <v>102418</v>
      </c>
      <c r="K63" s="231">
        <f t="shared" si="13"/>
        <v>102418</v>
      </c>
      <c r="L63" s="230">
        <f t="shared" si="14"/>
        <v>1082121</v>
      </c>
      <c r="M63" s="230">
        <f t="shared" si="15"/>
        <v>1013879.5</v>
      </c>
      <c r="N63" s="230">
        <f t="shared" si="16"/>
        <v>803074.5</v>
      </c>
      <c r="O63" s="231">
        <f t="shared" si="7"/>
        <v>558148.75</v>
      </c>
      <c r="P63" s="231">
        <f t="shared" si="8"/>
        <v>1048000.25</v>
      </c>
      <c r="Q63" s="231">
        <f t="shared" si="17"/>
        <v>315866.86461998173</v>
      </c>
      <c r="R63" s="231">
        <f t="shared" si="18"/>
        <v>469292.11735868739</v>
      </c>
      <c r="S63" s="232">
        <f t="shared" si="0"/>
        <v>0.46286774449891471</v>
      </c>
      <c r="T63" s="231">
        <f t="shared" si="21"/>
        <v>315867</v>
      </c>
      <c r="U63" s="234" t="s">
        <v>431</v>
      </c>
      <c r="AC63" s="216"/>
      <c r="AD63" s="216"/>
      <c r="AE63" s="216"/>
      <c r="AF63" s="216"/>
      <c r="AG63" s="216"/>
      <c r="AH63" s="216"/>
    </row>
    <row r="64" spans="1:34" s="205" customFormat="1" ht="15" customHeight="1" x14ac:dyDescent="0.2">
      <c r="A64" s="226">
        <v>17</v>
      </c>
      <c r="B64" s="226">
        <v>4394</v>
      </c>
      <c r="C64" s="227" t="s">
        <v>58</v>
      </c>
      <c r="D64" s="228" t="s">
        <v>9</v>
      </c>
      <c r="E64" s="229">
        <v>658214.00000000012</v>
      </c>
      <c r="F64" s="229">
        <v>626871</v>
      </c>
      <c r="G64" s="230">
        <v>689558</v>
      </c>
      <c r="H64" s="230">
        <v>96153</v>
      </c>
      <c r="I64" s="230">
        <f t="shared" si="1"/>
        <v>101056.803</v>
      </c>
      <c r="J64" s="230">
        <f t="shared" si="2"/>
        <v>101057</v>
      </c>
      <c r="K64" s="231">
        <f t="shared" si="13"/>
        <v>101057</v>
      </c>
      <c r="L64" s="230">
        <f t="shared" si="14"/>
        <v>689558</v>
      </c>
      <c r="M64" s="230">
        <f t="shared" si="15"/>
        <v>642542.5</v>
      </c>
      <c r="N64" s="230">
        <f t="shared" si="16"/>
        <v>518925</v>
      </c>
      <c r="O64" s="231">
        <f t="shared" si="7"/>
        <v>371799.75</v>
      </c>
      <c r="P64" s="231">
        <f t="shared" si="8"/>
        <v>666050.25</v>
      </c>
      <c r="Q64" s="231">
        <f t="shared" si="17"/>
        <v>276623.31410069839</v>
      </c>
      <c r="R64" s="231">
        <f t="shared" si="18"/>
        <v>279751.70571419236</v>
      </c>
      <c r="S64" s="232">
        <f t="shared" si="0"/>
        <v>0.43538241550433215</v>
      </c>
      <c r="T64" s="231">
        <f t="shared" si="21"/>
        <v>276623</v>
      </c>
      <c r="U64" s="234" t="s">
        <v>431</v>
      </c>
      <c r="AC64" s="216"/>
      <c r="AD64" s="216"/>
      <c r="AE64" s="216"/>
      <c r="AF64" s="216"/>
      <c r="AG64" s="216"/>
      <c r="AH64" s="216"/>
    </row>
    <row r="65" spans="1:34" s="205" customFormat="1" ht="15" customHeight="1" x14ac:dyDescent="0.2">
      <c r="A65" s="234">
        <v>18</v>
      </c>
      <c r="B65" s="234">
        <v>4394</v>
      </c>
      <c r="C65" s="235" t="s">
        <v>59</v>
      </c>
      <c r="D65" s="233" t="s">
        <v>9</v>
      </c>
      <c r="E65" s="236">
        <v>893751.00000000012</v>
      </c>
      <c r="F65" s="229">
        <v>851191</v>
      </c>
      <c r="G65" s="230">
        <v>927798</v>
      </c>
      <c r="H65" s="230">
        <v>96774</v>
      </c>
      <c r="I65" s="230">
        <f t="shared" si="1"/>
        <v>101709.474</v>
      </c>
      <c r="J65" s="230">
        <f t="shared" si="2"/>
        <v>101709</v>
      </c>
      <c r="K65" s="230">
        <f t="shared" si="13"/>
        <v>101709</v>
      </c>
      <c r="L65" s="230">
        <f t="shared" si="14"/>
        <v>927798</v>
      </c>
      <c r="M65" s="230">
        <f t="shared" si="15"/>
        <v>872471</v>
      </c>
      <c r="N65" s="230">
        <f t="shared" si="16"/>
        <v>693612.25</v>
      </c>
      <c r="O65" s="231">
        <f t="shared" si="7"/>
        <v>487090</v>
      </c>
      <c r="P65" s="231">
        <f t="shared" si="8"/>
        <v>900134.5</v>
      </c>
      <c r="Q65" s="231">
        <f t="shared" si="17"/>
        <v>302950.05011921184</v>
      </c>
      <c r="R65" s="231">
        <f t="shared" si="18"/>
        <v>395844.66842721275</v>
      </c>
      <c r="S65" s="232">
        <f t="shared" si="0"/>
        <v>0.45370524456080802</v>
      </c>
      <c r="T65" s="231">
        <f t="shared" si="21"/>
        <v>302950</v>
      </c>
      <c r="U65" s="234" t="s">
        <v>431</v>
      </c>
      <c r="AC65" s="216"/>
      <c r="AD65" s="216"/>
      <c r="AE65" s="216"/>
      <c r="AF65" s="216"/>
      <c r="AG65" s="216"/>
      <c r="AH65" s="216"/>
    </row>
    <row r="66" spans="1:34" s="205" customFormat="1" x14ac:dyDescent="0.2">
      <c r="A66" s="237"/>
      <c r="B66" s="237"/>
      <c r="C66" s="238"/>
      <c r="D66" s="237"/>
      <c r="E66" s="239"/>
      <c r="F66" s="239"/>
      <c r="G66" s="240"/>
      <c r="H66" s="240"/>
      <c r="I66" s="240"/>
      <c r="J66" s="240"/>
      <c r="K66" s="240"/>
      <c r="L66" s="240"/>
      <c r="M66" s="240"/>
      <c r="N66" s="240"/>
      <c r="O66" s="240"/>
      <c r="P66" s="240"/>
      <c r="Q66" s="240"/>
      <c r="R66" s="240"/>
      <c r="S66" s="241"/>
      <c r="T66" s="240"/>
      <c r="U66" s="242"/>
    </row>
    <row r="67" spans="1:34" s="205" customFormat="1" x14ac:dyDescent="0.2">
      <c r="A67" s="266" t="s">
        <v>1</v>
      </c>
      <c r="B67" s="267"/>
      <c r="C67" s="267"/>
      <c r="D67" s="267"/>
      <c r="E67" s="268"/>
      <c r="F67" s="268"/>
      <c r="G67" s="269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69"/>
      <c r="S67" s="270"/>
      <c r="T67" s="269"/>
      <c r="U67" s="271"/>
      <c r="AC67" s="216"/>
      <c r="AD67" s="216"/>
      <c r="AE67" s="216"/>
      <c r="AF67" s="216"/>
      <c r="AG67" s="216"/>
      <c r="AH67" s="216"/>
    </row>
    <row r="68" spans="1:34" s="205" customFormat="1" ht="20.25" customHeight="1" x14ac:dyDescent="0.2">
      <c r="A68" s="374" t="s">
        <v>60</v>
      </c>
      <c r="B68" s="375"/>
      <c r="C68" s="375"/>
      <c r="D68" s="375"/>
      <c r="E68" s="272"/>
      <c r="F68" s="272"/>
      <c r="G68" s="273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3"/>
      <c r="S68" s="274"/>
      <c r="T68" s="273"/>
      <c r="U68" s="275"/>
      <c r="AC68" s="216"/>
      <c r="AD68" s="216"/>
      <c r="AE68" s="216"/>
      <c r="AF68" s="216"/>
      <c r="AG68" s="216"/>
      <c r="AH68" s="216"/>
    </row>
    <row r="69" spans="1:34" s="205" customFormat="1" ht="18.75" customHeight="1" x14ac:dyDescent="0.2">
      <c r="A69" s="374" t="s">
        <v>61</v>
      </c>
      <c r="B69" s="375"/>
      <c r="C69" s="375"/>
      <c r="D69" s="375"/>
      <c r="E69" s="272"/>
      <c r="F69" s="272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3"/>
      <c r="S69" s="274"/>
      <c r="T69" s="273"/>
      <c r="U69" s="275"/>
      <c r="AC69" s="216"/>
      <c r="AD69" s="216"/>
      <c r="AE69" s="216"/>
      <c r="AF69" s="216"/>
      <c r="AG69" s="216"/>
      <c r="AH69" s="216"/>
    </row>
    <row r="70" spans="1:34" s="205" customFormat="1" ht="19.5" customHeight="1" x14ac:dyDescent="0.2">
      <c r="A70" s="374" t="s">
        <v>62</v>
      </c>
      <c r="B70" s="375"/>
      <c r="C70" s="375"/>
      <c r="D70" s="375"/>
      <c r="E70" s="272"/>
      <c r="F70" s="272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3"/>
      <c r="S70" s="274"/>
      <c r="T70" s="273"/>
      <c r="U70" s="275"/>
      <c r="AC70" s="216"/>
      <c r="AD70" s="216"/>
      <c r="AE70" s="216"/>
      <c r="AF70" s="216"/>
      <c r="AG70" s="216"/>
      <c r="AH70" s="216"/>
    </row>
    <row r="71" spans="1:34" s="205" customFormat="1" ht="18.75" customHeight="1" x14ac:dyDescent="0.2">
      <c r="A71" s="381" t="s">
        <v>63</v>
      </c>
      <c r="B71" s="382"/>
      <c r="C71" s="382"/>
      <c r="D71" s="382"/>
      <c r="E71" s="276"/>
      <c r="F71" s="276"/>
      <c r="G71" s="277"/>
      <c r="H71" s="277"/>
      <c r="I71" s="277"/>
      <c r="J71" s="277"/>
      <c r="K71" s="277"/>
      <c r="L71" s="277"/>
      <c r="M71" s="277"/>
      <c r="N71" s="277"/>
      <c r="O71" s="277"/>
      <c r="P71" s="277"/>
      <c r="Q71" s="277"/>
      <c r="R71" s="277"/>
      <c r="S71" s="278"/>
      <c r="T71" s="277"/>
      <c r="U71" s="279"/>
      <c r="AC71" s="216"/>
      <c r="AD71" s="216"/>
      <c r="AE71" s="216"/>
      <c r="AF71" s="216"/>
      <c r="AG71" s="216"/>
      <c r="AH71" s="216"/>
    </row>
    <row r="72" spans="1:34" s="205" customFormat="1" ht="33.75" customHeight="1" x14ac:dyDescent="0.2">
      <c r="A72" s="280" t="s">
        <v>239</v>
      </c>
      <c r="B72" s="281"/>
      <c r="C72" s="281"/>
      <c r="D72" s="281"/>
      <c r="E72" s="282"/>
      <c r="F72" s="283"/>
      <c r="G72" s="284"/>
      <c r="H72" s="368" t="s">
        <v>438</v>
      </c>
      <c r="I72" s="368"/>
      <c r="J72" s="368"/>
      <c r="K72" s="284"/>
      <c r="L72" s="284"/>
      <c r="M72" s="284"/>
      <c r="N72" s="284"/>
      <c r="O72" s="284"/>
      <c r="P72" s="284"/>
      <c r="Q72" s="284"/>
      <c r="R72" s="284"/>
      <c r="S72" s="285"/>
      <c r="T72" s="284"/>
      <c r="U72" s="286"/>
      <c r="AC72" s="216"/>
      <c r="AD72" s="216"/>
      <c r="AE72" s="216"/>
      <c r="AF72" s="216"/>
      <c r="AG72" s="216"/>
      <c r="AH72" s="216"/>
    </row>
    <row r="73" spans="1:34" s="205" customFormat="1" ht="60.75" customHeight="1" x14ac:dyDescent="0.2">
      <c r="A73" s="263" t="s">
        <v>4</v>
      </c>
      <c r="B73" s="263" t="s">
        <v>5</v>
      </c>
      <c r="C73" s="263" t="s">
        <v>6</v>
      </c>
      <c r="D73" s="263" t="s">
        <v>7</v>
      </c>
      <c r="E73" s="264" t="s">
        <v>435</v>
      </c>
      <c r="F73" s="264" t="s">
        <v>434</v>
      </c>
      <c r="G73" s="265" t="s">
        <v>436</v>
      </c>
      <c r="H73" s="223" t="s">
        <v>428</v>
      </c>
      <c r="I73" s="224" t="s">
        <v>429</v>
      </c>
      <c r="J73" s="223" t="s">
        <v>430</v>
      </c>
      <c r="K73" s="260"/>
      <c r="L73" s="260"/>
      <c r="M73" s="260"/>
      <c r="N73" s="260"/>
      <c r="O73" s="260"/>
      <c r="P73" s="260"/>
      <c r="Q73" s="260"/>
      <c r="R73" s="260"/>
      <c r="S73" s="261"/>
      <c r="T73" s="260"/>
      <c r="U73" s="262"/>
      <c r="AC73" s="216"/>
      <c r="AD73" s="216"/>
      <c r="AE73" s="216"/>
      <c r="AF73" s="216"/>
      <c r="AG73" s="216"/>
      <c r="AH73" s="216"/>
    </row>
    <row r="74" spans="1:34" s="205" customFormat="1" ht="25.5" x14ac:dyDescent="0.2">
      <c r="A74" s="226">
        <v>1</v>
      </c>
      <c r="B74" s="226">
        <v>4325101</v>
      </c>
      <c r="C74" s="227" t="s">
        <v>64</v>
      </c>
      <c r="D74" s="228" t="s">
        <v>9</v>
      </c>
      <c r="E74" s="229">
        <v>5749545</v>
      </c>
      <c r="F74" s="229">
        <v>5475757</v>
      </c>
      <c r="G74" s="230">
        <v>5968575</v>
      </c>
      <c r="H74" s="230">
        <v>1321554</v>
      </c>
      <c r="I74" s="230">
        <f t="shared" si="1"/>
        <v>1388953.254</v>
      </c>
      <c r="J74" s="230">
        <f t="shared" si="2"/>
        <v>1388953</v>
      </c>
      <c r="K74" s="230">
        <f t="shared" ref="K74:K137" si="22">MIN(E74,F74,G74,J74)</f>
        <v>1388953</v>
      </c>
      <c r="L74" s="230">
        <f t="shared" ref="L74:L137" si="23">MAX(E74,F74,G74,J74)</f>
        <v>5968575</v>
      </c>
      <c r="M74" s="230">
        <f t="shared" ref="M74:M137" si="24">MEDIAN(E74,F74,G74,J74)</f>
        <v>5612651</v>
      </c>
      <c r="N74" s="230">
        <f t="shared" ref="N74:N137" si="25">AVERAGE(E74,F74,G74,J74)</f>
        <v>4645707.5</v>
      </c>
      <c r="O74" s="231">
        <f t="shared" si="7"/>
        <v>3500802</v>
      </c>
      <c r="P74" s="231">
        <f t="shared" si="8"/>
        <v>5790613</v>
      </c>
      <c r="Q74" s="231">
        <f t="shared" ref="Q74:Q137" si="26">HARMEAN(E74,F74,G74,J74)</f>
        <v>3215276.6707695439</v>
      </c>
      <c r="R74" s="231">
        <f t="shared" ref="R74:R137" si="27">STDEVA(E74,F74,G74,J74)</f>
        <v>2180509.7030039406</v>
      </c>
      <c r="S74" s="232">
        <f t="shared" si="0"/>
        <v>0.38849907165151382</v>
      </c>
      <c r="T74" s="231">
        <f t="shared" ref="T74:T81" si="28">ROUND(Q74,0)</f>
        <v>3215277</v>
      </c>
      <c r="U74" s="234" t="s">
        <v>431</v>
      </c>
      <c r="AC74" s="216"/>
      <c r="AD74" s="216"/>
      <c r="AE74" s="216"/>
      <c r="AF74" s="216"/>
      <c r="AG74" s="216"/>
      <c r="AH74" s="216"/>
    </row>
    <row r="75" spans="1:34" s="205" customFormat="1" x14ac:dyDescent="0.2">
      <c r="A75" s="226">
        <v>2</v>
      </c>
      <c r="B75" s="226">
        <v>4325101</v>
      </c>
      <c r="C75" s="227" t="s">
        <v>65</v>
      </c>
      <c r="D75" s="228" t="s">
        <v>9</v>
      </c>
      <c r="E75" s="229">
        <v>3513805</v>
      </c>
      <c r="F75" s="229">
        <v>3378659</v>
      </c>
      <c r="G75" s="230">
        <v>3615165</v>
      </c>
      <c r="H75" s="230">
        <v>370115</v>
      </c>
      <c r="I75" s="230">
        <f t="shared" si="1"/>
        <v>388990.86499999999</v>
      </c>
      <c r="J75" s="230">
        <f t="shared" si="2"/>
        <v>388991</v>
      </c>
      <c r="K75" s="230">
        <f t="shared" si="22"/>
        <v>388991</v>
      </c>
      <c r="L75" s="230">
        <f t="shared" si="23"/>
        <v>3615165</v>
      </c>
      <c r="M75" s="230">
        <f t="shared" si="24"/>
        <v>3446232</v>
      </c>
      <c r="N75" s="230">
        <f t="shared" si="25"/>
        <v>2724155</v>
      </c>
      <c r="O75" s="231">
        <f t="shared" si="7"/>
        <v>1917611.5</v>
      </c>
      <c r="P75" s="231">
        <f t="shared" si="8"/>
        <v>3530698.5</v>
      </c>
      <c r="Q75" s="231">
        <f t="shared" si="26"/>
        <v>1166883.8473949262</v>
      </c>
      <c r="R75" s="231">
        <f t="shared" si="27"/>
        <v>1559787.6282272104</v>
      </c>
      <c r="S75" s="232">
        <f t="shared" si="0"/>
        <v>0.45260668121798253</v>
      </c>
      <c r="T75" s="231">
        <f t="shared" si="28"/>
        <v>1166884</v>
      </c>
      <c r="U75" s="234" t="s">
        <v>431</v>
      </c>
      <c r="AC75" s="216"/>
      <c r="AD75" s="216"/>
      <c r="AE75" s="216"/>
      <c r="AF75" s="216"/>
      <c r="AG75" s="216"/>
      <c r="AH75" s="216"/>
    </row>
    <row r="76" spans="1:34" s="205" customFormat="1" x14ac:dyDescent="0.2">
      <c r="A76" s="226">
        <v>3</v>
      </c>
      <c r="B76" s="226">
        <v>4325101</v>
      </c>
      <c r="C76" s="227" t="s">
        <v>66</v>
      </c>
      <c r="D76" s="228" t="s">
        <v>9</v>
      </c>
      <c r="E76" s="229">
        <v>4303559</v>
      </c>
      <c r="F76" s="229">
        <v>4098628</v>
      </c>
      <c r="G76" s="230">
        <v>4467505</v>
      </c>
      <c r="H76" s="230">
        <v>552116</v>
      </c>
      <c r="I76" s="230">
        <f t="shared" si="1"/>
        <v>580273.91599999997</v>
      </c>
      <c r="J76" s="230">
        <f t="shared" si="2"/>
        <v>580274</v>
      </c>
      <c r="K76" s="230">
        <f t="shared" si="22"/>
        <v>580274</v>
      </c>
      <c r="L76" s="230">
        <f t="shared" si="23"/>
        <v>4467505</v>
      </c>
      <c r="M76" s="230">
        <f t="shared" si="24"/>
        <v>4201093.5</v>
      </c>
      <c r="N76" s="230">
        <f t="shared" si="25"/>
        <v>3362491.5</v>
      </c>
      <c r="O76" s="231">
        <f t="shared" si="7"/>
        <v>2390683.75</v>
      </c>
      <c r="P76" s="231">
        <f t="shared" si="8"/>
        <v>4334299.25</v>
      </c>
      <c r="Q76" s="231">
        <f t="shared" si="26"/>
        <v>1650497.0936983405</v>
      </c>
      <c r="R76" s="231">
        <f t="shared" si="27"/>
        <v>1860940.0884747293</v>
      </c>
      <c r="S76" s="232">
        <f t="shared" ref="S76:S170" si="29">R76/M76</f>
        <v>0.44296564417686235</v>
      </c>
      <c r="T76" s="231">
        <f t="shared" si="28"/>
        <v>1650497</v>
      </c>
      <c r="U76" s="234" t="s">
        <v>431</v>
      </c>
      <c r="AC76" s="216"/>
      <c r="AD76" s="216"/>
      <c r="AE76" s="216"/>
      <c r="AF76" s="216"/>
      <c r="AG76" s="216"/>
      <c r="AH76" s="216"/>
    </row>
    <row r="77" spans="1:34" s="205" customFormat="1" ht="25.5" x14ac:dyDescent="0.2">
      <c r="A77" s="226">
        <v>4</v>
      </c>
      <c r="B77" s="226">
        <v>4325101</v>
      </c>
      <c r="C77" s="227" t="s">
        <v>67</v>
      </c>
      <c r="D77" s="228" t="s">
        <v>9</v>
      </c>
      <c r="E77" s="229">
        <v>623416</v>
      </c>
      <c r="F77" s="229">
        <v>588129</v>
      </c>
      <c r="G77" s="230">
        <v>635179</v>
      </c>
      <c r="H77" s="230">
        <v>35662</v>
      </c>
      <c r="I77" s="230">
        <f t="shared" ref="I77:I171" si="30">H77+(H77*5.1%)</f>
        <v>37480.762000000002</v>
      </c>
      <c r="J77" s="230">
        <f t="shared" ref="J77:J171" si="31">ROUND(I77,0)</f>
        <v>37481</v>
      </c>
      <c r="K77" s="230">
        <f t="shared" si="22"/>
        <v>37481</v>
      </c>
      <c r="L77" s="230">
        <f t="shared" si="23"/>
        <v>635179</v>
      </c>
      <c r="M77" s="230">
        <f t="shared" si="24"/>
        <v>605772.5</v>
      </c>
      <c r="N77" s="230">
        <f t="shared" si="25"/>
        <v>471051.25</v>
      </c>
      <c r="O77" s="231">
        <f t="shared" ref="O77:O171" si="32">AVERAGE(K77,M77)</f>
        <v>321626.75</v>
      </c>
      <c r="P77" s="231">
        <f t="shared" ref="P77:P171" si="33">AVERAGE(M77,L77)</f>
        <v>620475.75</v>
      </c>
      <c r="Q77" s="231">
        <f t="shared" si="26"/>
        <v>126747.06342345063</v>
      </c>
      <c r="R77" s="231">
        <f t="shared" si="27"/>
        <v>289737.40789017332</v>
      </c>
      <c r="S77" s="232">
        <f t="shared" si="29"/>
        <v>0.4782940920728051</v>
      </c>
      <c r="T77" s="231">
        <f t="shared" si="28"/>
        <v>126747</v>
      </c>
      <c r="U77" s="234" t="s">
        <v>431</v>
      </c>
      <c r="AC77" s="216"/>
      <c r="AD77" s="216"/>
      <c r="AE77" s="216"/>
      <c r="AF77" s="216"/>
      <c r="AG77" s="216"/>
      <c r="AH77" s="216"/>
    </row>
    <row r="78" spans="1:34" s="205" customFormat="1" x14ac:dyDescent="0.2">
      <c r="A78" s="226">
        <v>5</v>
      </c>
      <c r="B78" s="226">
        <v>4325101</v>
      </c>
      <c r="C78" s="227" t="s">
        <v>68</v>
      </c>
      <c r="D78" s="228" t="s">
        <v>9</v>
      </c>
      <c r="E78" s="229">
        <v>1939935</v>
      </c>
      <c r="F78" s="229">
        <v>1847557.0000000002</v>
      </c>
      <c r="G78" s="230">
        <v>2050788</v>
      </c>
      <c r="H78" s="230">
        <v>201003</v>
      </c>
      <c r="I78" s="230">
        <f t="shared" si="30"/>
        <v>211254.15299999999</v>
      </c>
      <c r="J78" s="230">
        <f t="shared" si="31"/>
        <v>211254</v>
      </c>
      <c r="K78" s="231">
        <f t="shared" si="22"/>
        <v>211254</v>
      </c>
      <c r="L78" s="230">
        <f t="shared" si="23"/>
        <v>2050788</v>
      </c>
      <c r="M78" s="230">
        <f t="shared" si="24"/>
        <v>1893746</v>
      </c>
      <c r="N78" s="230">
        <f t="shared" si="25"/>
        <v>1512383.5</v>
      </c>
      <c r="O78" s="231">
        <f t="shared" si="32"/>
        <v>1052500</v>
      </c>
      <c r="P78" s="231">
        <f t="shared" si="33"/>
        <v>1972267</v>
      </c>
      <c r="Q78" s="231">
        <f t="shared" si="26"/>
        <v>637146.38940720225</v>
      </c>
      <c r="R78" s="231">
        <f t="shared" si="27"/>
        <v>871389.49225647654</v>
      </c>
      <c r="S78" s="232">
        <f t="shared" si="29"/>
        <v>0.46014063779222586</v>
      </c>
      <c r="T78" s="231">
        <f t="shared" si="28"/>
        <v>637146</v>
      </c>
      <c r="U78" s="234" t="s">
        <v>431</v>
      </c>
      <c r="AC78" s="216"/>
      <c r="AD78" s="216"/>
      <c r="AE78" s="216"/>
      <c r="AF78" s="216"/>
      <c r="AG78" s="216"/>
      <c r="AH78" s="216"/>
    </row>
    <row r="79" spans="1:34" s="205" customFormat="1" x14ac:dyDescent="0.2">
      <c r="A79" s="226">
        <v>6</v>
      </c>
      <c r="B79" s="226">
        <v>4325101</v>
      </c>
      <c r="C79" s="227" t="s">
        <v>69</v>
      </c>
      <c r="D79" s="228" t="s">
        <v>9</v>
      </c>
      <c r="E79" s="229">
        <v>525282</v>
      </c>
      <c r="F79" s="229">
        <v>500269.00000000006</v>
      </c>
      <c r="G79" s="230">
        <v>535288</v>
      </c>
      <c r="H79" s="230">
        <v>96112</v>
      </c>
      <c r="I79" s="230">
        <f t="shared" si="30"/>
        <v>101013.712</v>
      </c>
      <c r="J79" s="230">
        <f t="shared" si="31"/>
        <v>101014</v>
      </c>
      <c r="K79" s="231">
        <f t="shared" si="22"/>
        <v>101014</v>
      </c>
      <c r="L79" s="230">
        <f t="shared" si="23"/>
        <v>535288</v>
      </c>
      <c r="M79" s="230">
        <f t="shared" si="24"/>
        <v>512775.5</v>
      </c>
      <c r="N79" s="230">
        <f t="shared" si="25"/>
        <v>415463.25</v>
      </c>
      <c r="O79" s="231">
        <f t="shared" si="32"/>
        <v>306894.75</v>
      </c>
      <c r="P79" s="231">
        <f t="shared" si="33"/>
        <v>524031.75</v>
      </c>
      <c r="Q79" s="231">
        <f t="shared" si="26"/>
        <v>255257.75135644645</v>
      </c>
      <c r="R79" s="231">
        <f t="shared" si="27"/>
        <v>210149.52979783228</v>
      </c>
      <c r="S79" s="232">
        <f t="shared" si="29"/>
        <v>0.40982755571947621</v>
      </c>
      <c r="T79" s="231">
        <f t="shared" si="28"/>
        <v>255258</v>
      </c>
      <c r="U79" s="234" t="s">
        <v>431</v>
      </c>
      <c r="AC79" s="216"/>
      <c r="AD79" s="216"/>
      <c r="AE79" s="216"/>
      <c r="AF79" s="216"/>
      <c r="AG79" s="216"/>
      <c r="AH79" s="216"/>
    </row>
    <row r="80" spans="1:34" s="205" customFormat="1" ht="25.5" x14ac:dyDescent="0.2">
      <c r="A80" s="226">
        <v>7</v>
      </c>
      <c r="B80" s="226">
        <v>4325101</v>
      </c>
      <c r="C80" s="227" t="s">
        <v>70</v>
      </c>
      <c r="D80" s="228" t="s">
        <v>9</v>
      </c>
      <c r="E80" s="229">
        <v>312437</v>
      </c>
      <c r="F80" s="229">
        <v>289293</v>
      </c>
      <c r="G80" s="230">
        <v>306651</v>
      </c>
      <c r="H80" s="230">
        <v>52116</v>
      </c>
      <c r="I80" s="230">
        <f t="shared" si="30"/>
        <v>54773.915999999997</v>
      </c>
      <c r="J80" s="230">
        <f t="shared" si="31"/>
        <v>54774</v>
      </c>
      <c r="K80" s="231">
        <f t="shared" si="22"/>
        <v>54774</v>
      </c>
      <c r="L80" s="230">
        <f t="shared" si="23"/>
        <v>312437</v>
      </c>
      <c r="M80" s="230">
        <f t="shared" si="24"/>
        <v>297972</v>
      </c>
      <c r="N80" s="230">
        <f t="shared" si="25"/>
        <v>240788.75</v>
      </c>
      <c r="O80" s="231">
        <f t="shared" si="32"/>
        <v>176373</v>
      </c>
      <c r="P80" s="231">
        <f t="shared" si="33"/>
        <v>305204.5</v>
      </c>
      <c r="Q80" s="231">
        <f t="shared" si="26"/>
        <v>141968.71449123317</v>
      </c>
      <c r="R80" s="231">
        <f t="shared" si="27"/>
        <v>124399.16557698448</v>
      </c>
      <c r="S80" s="232">
        <f t="shared" si="29"/>
        <v>0.4174860912333524</v>
      </c>
      <c r="T80" s="231">
        <f t="shared" si="28"/>
        <v>141969</v>
      </c>
      <c r="U80" s="234" t="s">
        <v>431</v>
      </c>
      <c r="AC80" s="216"/>
      <c r="AD80" s="216"/>
      <c r="AE80" s="216"/>
      <c r="AF80" s="216"/>
      <c r="AG80" s="216"/>
      <c r="AH80" s="216"/>
    </row>
    <row r="81" spans="1:34" s="205" customFormat="1" x14ac:dyDescent="0.2">
      <c r="A81" s="226">
        <v>8</v>
      </c>
      <c r="B81" s="226">
        <v>4325101</v>
      </c>
      <c r="C81" s="227" t="s">
        <v>71</v>
      </c>
      <c r="D81" s="228" t="s">
        <v>9</v>
      </c>
      <c r="E81" s="229">
        <v>224856</v>
      </c>
      <c r="F81" s="229">
        <v>216207</v>
      </c>
      <c r="G81" s="230">
        <v>229179</v>
      </c>
      <c r="H81" s="230">
        <v>27448</v>
      </c>
      <c r="I81" s="230">
        <f t="shared" si="30"/>
        <v>28847.847999999998</v>
      </c>
      <c r="J81" s="230">
        <f t="shared" si="31"/>
        <v>28848</v>
      </c>
      <c r="K81" s="231">
        <f t="shared" si="22"/>
        <v>28848</v>
      </c>
      <c r="L81" s="230">
        <f t="shared" si="23"/>
        <v>229179</v>
      </c>
      <c r="M81" s="230">
        <f t="shared" si="24"/>
        <v>220531.5</v>
      </c>
      <c r="N81" s="230">
        <f t="shared" si="25"/>
        <v>174772.5</v>
      </c>
      <c r="O81" s="231">
        <f t="shared" si="32"/>
        <v>124689.75</v>
      </c>
      <c r="P81" s="231">
        <f t="shared" si="33"/>
        <v>224855.25</v>
      </c>
      <c r="Q81" s="231">
        <f t="shared" si="26"/>
        <v>83159.499600288837</v>
      </c>
      <c r="R81" s="231">
        <f t="shared" si="27"/>
        <v>97432.372623271367</v>
      </c>
      <c r="S81" s="232">
        <f t="shared" si="29"/>
        <v>0.44180705533346198</v>
      </c>
      <c r="T81" s="231">
        <f t="shared" si="28"/>
        <v>83159</v>
      </c>
      <c r="U81" s="234" t="s">
        <v>431</v>
      </c>
      <c r="AC81" s="216"/>
      <c r="AD81" s="216"/>
      <c r="AE81" s="216"/>
      <c r="AF81" s="216"/>
      <c r="AG81" s="216"/>
      <c r="AH81" s="216"/>
    </row>
    <row r="82" spans="1:34" s="205" customFormat="1" ht="25.5" x14ac:dyDescent="0.2">
      <c r="A82" s="226">
        <v>9</v>
      </c>
      <c r="B82" s="226">
        <v>4325101</v>
      </c>
      <c r="C82" s="227" t="s">
        <v>72</v>
      </c>
      <c r="D82" s="228" t="s">
        <v>9</v>
      </c>
      <c r="E82" s="229">
        <v>149769</v>
      </c>
      <c r="F82" s="229">
        <v>142637</v>
      </c>
      <c r="G82" s="230">
        <v>152622</v>
      </c>
      <c r="H82" s="230">
        <v>42513</v>
      </c>
      <c r="I82" s="230">
        <f t="shared" si="30"/>
        <v>44681.163</v>
      </c>
      <c r="J82" s="230">
        <f t="shared" si="31"/>
        <v>44681</v>
      </c>
      <c r="K82" s="231">
        <f t="shared" si="22"/>
        <v>44681</v>
      </c>
      <c r="L82" s="230">
        <f t="shared" si="23"/>
        <v>152622</v>
      </c>
      <c r="M82" s="230">
        <f t="shared" si="24"/>
        <v>146203</v>
      </c>
      <c r="N82" s="230">
        <f t="shared" si="25"/>
        <v>122427.25</v>
      </c>
      <c r="O82" s="231">
        <f t="shared" si="32"/>
        <v>95442</v>
      </c>
      <c r="P82" s="231">
        <f t="shared" si="33"/>
        <v>149412.5</v>
      </c>
      <c r="Q82" s="231">
        <f t="shared" si="26"/>
        <v>93850.964715900482</v>
      </c>
      <c r="R82" s="231">
        <f t="shared" si="27"/>
        <v>52000.665395582524</v>
      </c>
      <c r="S82" s="232">
        <f t="shared" si="29"/>
        <v>0.35567440747168338</v>
      </c>
      <c r="T82" s="231">
        <f>K82</f>
        <v>44681</v>
      </c>
      <c r="U82" s="234" t="s">
        <v>432</v>
      </c>
      <c r="AC82" s="216"/>
      <c r="AD82" s="216"/>
      <c r="AE82" s="216"/>
      <c r="AF82" s="216"/>
      <c r="AG82" s="216"/>
      <c r="AH82" s="216"/>
    </row>
    <row r="83" spans="1:34" s="205" customFormat="1" ht="25.5" x14ac:dyDescent="0.2">
      <c r="A83" s="226">
        <v>10</v>
      </c>
      <c r="B83" s="226">
        <v>4325101</v>
      </c>
      <c r="C83" s="227" t="s">
        <v>73</v>
      </c>
      <c r="D83" s="228" t="s">
        <v>9</v>
      </c>
      <c r="E83" s="229">
        <v>235567</v>
      </c>
      <c r="F83" s="229">
        <v>222233</v>
      </c>
      <c r="G83" s="230">
        <v>240012</v>
      </c>
      <c r="H83" s="230">
        <v>41552</v>
      </c>
      <c r="I83" s="230">
        <f t="shared" si="30"/>
        <v>43671.152000000002</v>
      </c>
      <c r="J83" s="230">
        <f t="shared" si="31"/>
        <v>43671</v>
      </c>
      <c r="K83" s="231">
        <f t="shared" si="22"/>
        <v>43671</v>
      </c>
      <c r="L83" s="230">
        <f t="shared" si="23"/>
        <v>240012</v>
      </c>
      <c r="M83" s="230">
        <f t="shared" si="24"/>
        <v>228900</v>
      </c>
      <c r="N83" s="230">
        <f t="shared" si="25"/>
        <v>185370.75</v>
      </c>
      <c r="O83" s="231">
        <f t="shared" si="32"/>
        <v>136285.5</v>
      </c>
      <c r="P83" s="231">
        <f t="shared" si="33"/>
        <v>234456</v>
      </c>
      <c r="Q83" s="231">
        <f t="shared" si="26"/>
        <v>111701.24159752371</v>
      </c>
      <c r="R83" s="231">
        <f t="shared" si="27"/>
        <v>94768.09297921251</v>
      </c>
      <c r="S83" s="232">
        <f t="shared" si="29"/>
        <v>0.41401525984802318</v>
      </c>
      <c r="T83" s="231">
        <f t="shared" ref="T83:T90" si="34">ROUND(Q83,0)</f>
        <v>111701</v>
      </c>
      <c r="U83" s="234" t="s">
        <v>431</v>
      </c>
      <c r="AC83" s="216"/>
      <c r="AD83" s="216"/>
      <c r="AE83" s="216"/>
      <c r="AF83" s="216"/>
      <c r="AG83" s="216"/>
      <c r="AH83" s="216"/>
    </row>
    <row r="84" spans="1:34" s="205" customFormat="1" ht="25.5" x14ac:dyDescent="0.2">
      <c r="A84" s="226">
        <v>11</v>
      </c>
      <c r="B84" s="226">
        <v>4325101</v>
      </c>
      <c r="C84" s="227" t="s">
        <v>74</v>
      </c>
      <c r="D84" s="228" t="s">
        <v>9</v>
      </c>
      <c r="E84" s="229">
        <v>580774</v>
      </c>
      <c r="F84" s="229">
        <v>553118</v>
      </c>
      <c r="G84" s="230">
        <v>613961</v>
      </c>
      <c r="H84" s="230">
        <v>80115</v>
      </c>
      <c r="I84" s="230">
        <f t="shared" si="30"/>
        <v>84200.865000000005</v>
      </c>
      <c r="J84" s="230">
        <f t="shared" si="31"/>
        <v>84201</v>
      </c>
      <c r="K84" s="231">
        <f t="shared" si="22"/>
        <v>84201</v>
      </c>
      <c r="L84" s="230">
        <f t="shared" si="23"/>
        <v>613961</v>
      </c>
      <c r="M84" s="230">
        <f t="shared" si="24"/>
        <v>566946</v>
      </c>
      <c r="N84" s="230">
        <f t="shared" si="25"/>
        <v>458013.5</v>
      </c>
      <c r="O84" s="231">
        <f t="shared" si="32"/>
        <v>325573.5</v>
      </c>
      <c r="P84" s="231">
        <f t="shared" si="33"/>
        <v>590453.5</v>
      </c>
      <c r="Q84" s="231">
        <f t="shared" si="26"/>
        <v>234812.28129871152</v>
      </c>
      <c r="R84" s="231">
        <f t="shared" si="27"/>
        <v>250446.54399225928</v>
      </c>
      <c r="S84" s="232">
        <f t="shared" si="29"/>
        <v>0.44174673424322469</v>
      </c>
      <c r="T84" s="231">
        <f t="shared" si="34"/>
        <v>234812</v>
      </c>
      <c r="U84" s="234" t="s">
        <v>431</v>
      </c>
      <c r="AC84" s="216"/>
      <c r="AD84" s="216"/>
      <c r="AE84" s="216"/>
      <c r="AF84" s="216"/>
      <c r="AG84" s="216"/>
      <c r="AH84" s="216"/>
    </row>
    <row r="85" spans="1:34" s="205" customFormat="1" ht="25.5" x14ac:dyDescent="0.2">
      <c r="A85" s="226">
        <v>12</v>
      </c>
      <c r="B85" s="226">
        <v>4325101</v>
      </c>
      <c r="C85" s="227" t="s">
        <v>75</v>
      </c>
      <c r="D85" s="228" t="s">
        <v>9</v>
      </c>
      <c r="E85" s="229">
        <v>948452</v>
      </c>
      <c r="F85" s="229">
        <v>878196</v>
      </c>
      <c r="G85" s="230">
        <v>957234.00000000012</v>
      </c>
      <c r="H85" s="230">
        <v>70215</v>
      </c>
      <c r="I85" s="230">
        <f t="shared" si="30"/>
        <v>73795.964999999997</v>
      </c>
      <c r="J85" s="230">
        <f t="shared" si="31"/>
        <v>73796</v>
      </c>
      <c r="K85" s="231">
        <f t="shared" si="22"/>
        <v>73796</v>
      </c>
      <c r="L85" s="230">
        <f t="shared" si="23"/>
        <v>957234.00000000012</v>
      </c>
      <c r="M85" s="230">
        <f t="shared" si="24"/>
        <v>913324</v>
      </c>
      <c r="N85" s="230">
        <f t="shared" si="25"/>
        <v>714419.5</v>
      </c>
      <c r="O85" s="231">
        <f t="shared" si="32"/>
        <v>493560</v>
      </c>
      <c r="P85" s="231">
        <f t="shared" si="33"/>
        <v>935279</v>
      </c>
      <c r="Q85" s="231">
        <f t="shared" si="26"/>
        <v>238256.99490759626</v>
      </c>
      <c r="R85" s="231">
        <f t="shared" si="27"/>
        <v>428544.5535651262</v>
      </c>
      <c r="S85" s="232">
        <f t="shared" si="29"/>
        <v>0.46921416010651884</v>
      </c>
      <c r="T85" s="231">
        <f t="shared" si="34"/>
        <v>238257</v>
      </c>
      <c r="U85" s="234" t="s">
        <v>431</v>
      </c>
      <c r="AC85" s="216"/>
      <c r="AD85" s="216"/>
      <c r="AE85" s="216"/>
      <c r="AF85" s="216"/>
      <c r="AG85" s="216"/>
      <c r="AH85" s="216"/>
    </row>
    <row r="86" spans="1:34" s="205" customFormat="1" x14ac:dyDescent="0.2">
      <c r="A86" s="226">
        <v>13</v>
      </c>
      <c r="B86" s="226">
        <v>4325101</v>
      </c>
      <c r="C86" s="227" t="s">
        <v>76</v>
      </c>
      <c r="D86" s="228" t="s">
        <v>9</v>
      </c>
      <c r="E86" s="229">
        <v>2225915</v>
      </c>
      <c r="F86" s="229">
        <v>2080295</v>
      </c>
      <c r="G86" s="230">
        <v>2309127</v>
      </c>
      <c r="H86" s="230">
        <v>239559</v>
      </c>
      <c r="I86" s="230">
        <f t="shared" si="30"/>
        <v>251776.50899999999</v>
      </c>
      <c r="J86" s="230">
        <f t="shared" si="31"/>
        <v>251777</v>
      </c>
      <c r="K86" s="230">
        <f t="shared" si="22"/>
        <v>251777</v>
      </c>
      <c r="L86" s="230">
        <f t="shared" si="23"/>
        <v>2309127</v>
      </c>
      <c r="M86" s="230">
        <f t="shared" si="24"/>
        <v>2153105</v>
      </c>
      <c r="N86" s="230">
        <f t="shared" si="25"/>
        <v>1716778.5</v>
      </c>
      <c r="O86" s="231">
        <f t="shared" si="32"/>
        <v>1202441</v>
      </c>
      <c r="P86" s="231">
        <f t="shared" si="33"/>
        <v>2231116</v>
      </c>
      <c r="Q86" s="231">
        <f t="shared" si="26"/>
        <v>749795.59543230082</v>
      </c>
      <c r="R86" s="231">
        <f t="shared" si="27"/>
        <v>981235.67706897005</v>
      </c>
      <c r="S86" s="232">
        <f t="shared" si="29"/>
        <v>0.45573052734026909</v>
      </c>
      <c r="T86" s="231">
        <f t="shared" si="34"/>
        <v>749796</v>
      </c>
      <c r="U86" s="234" t="s">
        <v>431</v>
      </c>
      <c r="AC86" s="216"/>
      <c r="AD86" s="216"/>
      <c r="AE86" s="216"/>
      <c r="AF86" s="216"/>
      <c r="AG86" s="216"/>
      <c r="AH86" s="216"/>
    </row>
    <row r="87" spans="1:34" s="205" customFormat="1" x14ac:dyDescent="0.2">
      <c r="A87" s="226">
        <v>14</v>
      </c>
      <c r="B87" s="226">
        <v>4325101</v>
      </c>
      <c r="C87" s="227" t="s">
        <v>77</v>
      </c>
      <c r="D87" s="228" t="s">
        <v>9</v>
      </c>
      <c r="E87" s="229">
        <v>1580911.0000000002</v>
      </c>
      <c r="F87" s="229">
        <v>1491426</v>
      </c>
      <c r="G87" s="230">
        <v>1580912</v>
      </c>
      <c r="H87" s="230">
        <v>210551</v>
      </c>
      <c r="I87" s="230">
        <f t="shared" si="30"/>
        <v>221289.101</v>
      </c>
      <c r="J87" s="230">
        <f t="shared" si="31"/>
        <v>221289</v>
      </c>
      <c r="K87" s="230">
        <f t="shared" si="22"/>
        <v>221289</v>
      </c>
      <c r="L87" s="230">
        <f t="shared" si="23"/>
        <v>1580912</v>
      </c>
      <c r="M87" s="230">
        <f t="shared" si="24"/>
        <v>1536168.5</v>
      </c>
      <c r="N87" s="230">
        <f t="shared" si="25"/>
        <v>1218634.5</v>
      </c>
      <c r="O87" s="231">
        <f t="shared" si="32"/>
        <v>878728.75</v>
      </c>
      <c r="P87" s="231">
        <f t="shared" si="33"/>
        <v>1558540.25</v>
      </c>
      <c r="Q87" s="231">
        <f t="shared" si="26"/>
        <v>619715.98771931208</v>
      </c>
      <c r="R87" s="231">
        <f t="shared" si="27"/>
        <v>666233.81738971116</v>
      </c>
      <c r="S87" s="232">
        <f t="shared" si="29"/>
        <v>0.43369839792295645</v>
      </c>
      <c r="T87" s="231">
        <f t="shared" si="34"/>
        <v>619716</v>
      </c>
      <c r="U87" s="234" t="s">
        <v>431</v>
      </c>
      <c r="AC87" s="216"/>
      <c r="AD87" s="216"/>
      <c r="AE87" s="216"/>
      <c r="AF87" s="216"/>
      <c r="AG87" s="216"/>
      <c r="AH87" s="216"/>
    </row>
    <row r="88" spans="1:34" s="205" customFormat="1" x14ac:dyDescent="0.2">
      <c r="A88" s="226">
        <v>15</v>
      </c>
      <c r="B88" s="226">
        <v>4325101</v>
      </c>
      <c r="C88" s="227" t="s">
        <v>78</v>
      </c>
      <c r="D88" s="228" t="s">
        <v>9</v>
      </c>
      <c r="E88" s="229">
        <v>428926</v>
      </c>
      <c r="F88" s="229">
        <v>397154</v>
      </c>
      <c r="G88" s="230">
        <v>428926</v>
      </c>
      <c r="H88" s="230">
        <v>34115</v>
      </c>
      <c r="I88" s="230">
        <f t="shared" si="30"/>
        <v>35854.864999999998</v>
      </c>
      <c r="J88" s="230">
        <f t="shared" si="31"/>
        <v>35855</v>
      </c>
      <c r="K88" s="230">
        <f t="shared" si="22"/>
        <v>35855</v>
      </c>
      <c r="L88" s="230">
        <f t="shared" si="23"/>
        <v>428926</v>
      </c>
      <c r="M88" s="230">
        <f t="shared" si="24"/>
        <v>413040</v>
      </c>
      <c r="N88" s="230">
        <f t="shared" si="25"/>
        <v>322715.25</v>
      </c>
      <c r="O88" s="231">
        <f t="shared" si="32"/>
        <v>224447.5</v>
      </c>
      <c r="P88" s="231">
        <f t="shared" si="33"/>
        <v>420983</v>
      </c>
      <c r="Q88" s="231">
        <f t="shared" si="26"/>
        <v>114054.87735078685</v>
      </c>
      <c r="R88" s="231">
        <f t="shared" si="27"/>
        <v>191825.76935225187</v>
      </c>
      <c r="S88" s="232">
        <f t="shared" si="29"/>
        <v>0.46442419463551199</v>
      </c>
      <c r="T88" s="231">
        <f t="shared" si="34"/>
        <v>114055</v>
      </c>
      <c r="U88" s="234" t="s">
        <v>431</v>
      </c>
      <c r="AC88" s="216"/>
      <c r="AD88" s="216"/>
      <c r="AE88" s="216"/>
      <c r="AF88" s="216"/>
      <c r="AG88" s="216"/>
      <c r="AH88" s="216"/>
    </row>
    <row r="89" spans="1:34" s="205" customFormat="1" x14ac:dyDescent="0.2">
      <c r="A89" s="226">
        <v>16</v>
      </c>
      <c r="B89" s="226">
        <v>4325101</v>
      </c>
      <c r="C89" s="227" t="s">
        <v>79</v>
      </c>
      <c r="D89" s="228" t="s">
        <v>9</v>
      </c>
      <c r="E89" s="229">
        <v>230884</v>
      </c>
      <c r="F89" s="229">
        <v>213782</v>
      </c>
      <c r="G89" s="230">
        <v>230885.00000000003</v>
      </c>
      <c r="H89" s="230">
        <v>15662</v>
      </c>
      <c r="I89" s="230">
        <f t="shared" si="30"/>
        <v>16460.761999999999</v>
      </c>
      <c r="J89" s="230">
        <f t="shared" si="31"/>
        <v>16461</v>
      </c>
      <c r="K89" s="230">
        <f t="shared" si="22"/>
        <v>16461</v>
      </c>
      <c r="L89" s="230">
        <f t="shared" si="23"/>
        <v>230885.00000000003</v>
      </c>
      <c r="M89" s="230">
        <f t="shared" si="24"/>
        <v>222333</v>
      </c>
      <c r="N89" s="230">
        <f t="shared" si="25"/>
        <v>173003</v>
      </c>
      <c r="O89" s="231">
        <f t="shared" si="32"/>
        <v>119397</v>
      </c>
      <c r="P89" s="231">
        <f t="shared" si="33"/>
        <v>226609</v>
      </c>
      <c r="Q89" s="231">
        <f t="shared" si="26"/>
        <v>53988.645490264636</v>
      </c>
      <c r="R89" s="231">
        <f t="shared" si="27"/>
        <v>104672.28332594386</v>
      </c>
      <c r="S89" s="232">
        <f t="shared" si="29"/>
        <v>0.4707905858596963</v>
      </c>
      <c r="T89" s="231">
        <f t="shared" si="34"/>
        <v>53989</v>
      </c>
      <c r="U89" s="234" t="s">
        <v>431</v>
      </c>
      <c r="AC89" s="216"/>
      <c r="AD89" s="216"/>
      <c r="AE89" s="216"/>
      <c r="AF89" s="216"/>
      <c r="AG89" s="216"/>
      <c r="AH89" s="216"/>
    </row>
    <row r="90" spans="1:34" s="205" customFormat="1" x14ac:dyDescent="0.2">
      <c r="A90" s="226">
        <v>17</v>
      </c>
      <c r="B90" s="226">
        <v>4325101</v>
      </c>
      <c r="C90" s="227" t="s">
        <v>80</v>
      </c>
      <c r="D90" s="228" t="s">
        <v>9</v>
      </c>
      <c r="E90" s="229">
        <v>3270863.0000000005</v>
      </c>
      <c r="F90" s="229">
        <v>3115107</v>
      </c>
      <c r="G90" s="230">
        <v>3364316</v>
      </c>
      <c r="H90" s="230">
        <v>310225</v>
      </c>
      <c r="I90" s="230">
        <f t="shared" si="30"/>
        <v>326046.47499999998</v>
      </c>
      <c r="J90" s="230">
        <f t="shared" si="31"/>
        <v>326046</v>
      </c>
      <c r="K90" s="231">
        <f t="shared" si="22"/>
        <v>326046</v>
      </c>
      <c r="L90" s="230">
        <f t="shared" si="23"/>
        <v>3364316</v>
      </c>
      <c r="M90" s="230">
        <f t="shared" si="24"/>
        <v>3192985</v>
      </c>
      <c r="N90" s="230">
        <f t="shared" si="25"/>
        <v>2519083</v>
      </c>
      <c r="O90" s="231">
        <f t="shared" si="32"/>
        <v>1759515.5</v>
      </c>
      <c r="P90" s="231">
        <f t="shared" si="33"/>
        <v>3278650.5</v>
      </c>
      <c r="Q90" s="231">
        <f t="shared" si="26"/>
        <v>1002246.2595692811</v>
      </c>
      <c r="R90" s="231">
        <f t="shared" si="27"/>
        <v>1465633.8656742803</v>
      </c>
      <c r="S90" s="232">
        <f t="shared" si="29"/>
        <v>0.45901683398897281</v>
      </c>
      <c r="T90" s="231">
        <f t="shared" si="34"/>
        <v>1002246</v>
      </c>
      <c r="U90" s="234" t="s">
        <v>431</v>
      </c>
      <c r="AC90" s="216"/>
      <c r="AD90" s="216"/>
      <c r="AE90" s="216"/>
      <c r="AF90" s="216"/>
      <c r="AG90" s="216"/>
      <c r="AH90" s="216"/>
    </row>
    <row r="91" spans="1:34" s="205" customFormat="1" x14ac:dyDescent="0.2">
      <c r="A91" s="226">
        <v>18</v>
      </c>
      <c r="B91" s="226">
        <v>4325101</v>
      </c>
      <c r="C91" s="227" t="s">
        <v>81</v>
      </c>
      <c r="D91" s="228" t="s">
        <v>9</v>
      </c>
      <c r="E91" s="229">
        <v>87335</v>
      </c>
      <c r="F91" s="229">
        <v>81621</v>
      </c>
      <c r="G91" s="230">
        <v>86518</v>
      </c>
      <c r="H91" s="230">
        <v>51224</v>
      </c>
      <c r="I91" s="230">
        <f t="shared" si="30"/>
        <v>53836.423999999999</v>
      </c>
      <c r="J91" s="230">
        <f t="shared" si="31"/>
        <v>53836</v>
      </c>
      <c r="K91" s="231">
        <f t="shared" si="22"/>
        <v>53836</v>
      </c>
      <c r="L91" s="230">
        <f t="shared" si="23"/>
        <v>87335</v>
      </c>
      <c r="M91" s="230">
        <f t="shared" si="24"/>
        <v>84069.5</v>
      </c>
      <c r="N91" s="230">
        <f t="shared" si="25"/>
        <v>77327.5</v>
      </c>
      <c r="O91" s="231">
        <f t="shared" si="32"/>
        <v>68952.75</v>
      </c>
      <c r="P91" s="231">
        <f t="shared" si="33"/>
        <v>85702.25</v>
      </c>
      <c r="Q91" s="231">
        <f t="shared" si="26"/>
        <v>74300.923291551167</v>
      </c>
      <c r="R91" s="231">
        <f t="shared" si="27"/>
        <v>15862.955388787635</v>
      </c>
      <c r="S91" s="232">
        <f t="shared" si="29"/>
        <v>0.1886885896643567</v>
      </c>
      <c r="T91" s="231">
        <f>K91</f>
        <v>53836</v>
      </c>
      <c r="U91" s="234" t="s">
        <v>432</v>
      </c>
      <c r="AC91" s="216"/>
      <c r="AD91" s="216"/>
      <c r="AE91" s="216"/>
      <c r="AF91" s="216"/>
      <c r="AG91" s="216"/>
      <c r="AH91" s="216"/>
    </row>
    <row r="92" spans="1:34" s="205" customFormat="1" x14ac:dyDescent="0.2">
      <c r="A92" s="226">
        <v>19</v>
      </c>
      <c r="B92" s="226">
        <v>4325101</v>
      </c>
      <c r="C92" s="227" t="s">
        <v>82</v>
      </c>
      <c r="D92" s="228" t="s">
        <v>9</v>
      </c>
      <c r="E92" s="229">
        <v>413730.00000000006</v>
      </c>
      <c r="F92" s="229">
        <v>386664</v>
      </c>
      <c r="G92" s="230">
        <v>409864</v>
      </c>
      <c r="H92" s="230">
        <v>104115</v>
      </c>
      <c r="I92" s="230">
        <f t="shared" si="30"/>
        <v>109424.86500000001</v>
      </c>
      <c r="J92" s="230">
        <f t="shared" si="31"/>
        <v>109425</v>
      </c>
      <c r="K92" s="231">
        <f t="shared" si="22"/>
        <v>109425</v>
      </c>
      <c r="L92" s="230">
        <f t="shared" si="23"/>
        <v>413730.00000000006</v>
      </c>
      <c r="M92" s="230">
        <f t="shared" si="24"/>
        <v>398264</v>
      </c>
      <c r="N92" s="230">
        <f t="shared" si="25"/>
        <v>329920.75</v>
      </c>
      <c r="O92" s="231">
        <f t="shared" si="32"/>
        <v>253844.5</v>
      </c>
      <c r="P92" s="231">
        <f t="shared" si="33"/>
        <v>405997</v>
      </c>
      <c r="Q92" s="231">
        <f t="shared" si="26"/>
        <v>241228.72515943641</v>
      </c>
      <c r="R92" s="231">
        <f t="shared" si="27"/>
        <v>147482.29927096341</v>
      </c>
      <c r="S92" s="232">
        <f t="shared" si="29"/>
        <v>0.37031290619027435</v>
      </c>
      <c r="T92" s="231">
        <f t="shared" ref="T92:T106" si="35">ROUND(Q92,0)</f>
        <v>241229</v>
      </c>
      <c r="U92" s="234" t="s">
        <v>431</v>
      </c>
      <c r="AC92" s="216"/>
      <c r="AD92" s="216"/>
      <c r="AE92" s="216"/>
      <c r="AF92" s="216"/>
      <c r="AG92" s="216"/>
      <c r="AH92" s="216"/>
    </row>
    <row r="93" spans="1:34" s="205" customFormat="1" x14ac:dyDescent="0.2">
      <c r="A93" s="226">
        <v>20</v>
      </c>
      <c r="B93" s="226">
        <v>4325101</v>
      </c>
      <c r="C93" s="227" t="s">
        <v>83</v>
      </c>
      <c r="D93" s="228" t="s">
        <v>9</v>
      </c>
      <c r="E93" s="229">
        <v>418764</v>
      </c>
      <c r="F93" s="229">
        <v>391368.00000000006</v>
      </c>
      <c r="G93" s="230">
        <v>418764</v>
      </c>
      <c r="H93" s="230">
        <v>55142</v>
      </c>
      <c r="I93" s="230">
        <f t="shared" si="30"/>
        <v>57954.241999999998</v>
      </c>
      <c r="J93" s="230">
        <f t="shared" si="31"/>
        <v>57954</v>
      </c>
      <c r="K93" s="231">
        <f t="shared" si="22"/>
        <v>57954</v>
      </c>
      <c r="L93" s="230">
        <f t="shared" si="23"/>
        <v>418764</v>
      </c>
      <c r="M93" s="230">
        <f t="shared" si="24"/>
        <v>405066</v>
      </c>
      <c r="N93" s="230">
        <f t="shared" si="25"/>
        <v>321712.5</v>
      </c>
      <c r="O93" s="231">
        <f t="shared" si="32"/>
        <v>231510</v>
      </c>
      <c r="P93" s="231">
        <f t="shared" si="33"/>
        <v>411915</v>
      </c>
      <c r="Q93" s="231">
        <f t="shared" si="26"/>
        <v>162693.13091621929</v>
      </c>
      <c r="R93" s="231">
        <f t="shared" si="27"/>
        <v>176312.62226227592</v>
      </c>
      <c r="S93" s="232">
        <f t="shared" si="29"/>
        <v>0.43526887534938979</v>
      </c>
      <c r="T93" s="231">
        <f t="shared" si="35"/>
        <v>162693</v>
      </c>
      <c r="U93" s="234" t="s">
        <v>431</v>
      </c>
      <c r="AC93" s="216"/>
      <c r="AD93" s="216"/>
      <c r="AE93" s="216"/>
      <c r="AF93" s="216"/>
      <c r="AG93" s="216"/>
      <c r="AH93" s="216"/>
    </row>
    <row r="94" spans="1:34" s="205" customFormat="1" x14ac:dyDescent="0.2">
      <c r="A94" s="226">
        <v>21</v>
      </c>
      <c r="B94" s="226">
        <v>4325101</v>
      </c>
      <c r="C94" s="227" t="s">
        <v>84</v>
      </c>
      <c r="D94" s="228" t="s">
        <v>9</v>
      </c>
      <c r="E94" s="229">
        <v>536830</v>
      </c>
      <c r="F94" s="229">
        <v>511267</v>
      </c>
      <c r="G94" s="230">
        <v>562394</v>
      </c>
      <c r="H94" s="230">
        <v>80114</v>
      </c>
      <c r="I94" s="230">
        <f t="shared" si="30"/>
        <v>84199.813999999998</v>
      </c>
      <c r="J94" s="230">
        <f t="shared" si="31"/>
        <v>84200</v>
      </c>
      <c r="K94" s="231">
        <f t="shared" si="22"/>
        <v>84200</v>
      </c>
      <c r="L94" s="230">
        <f t="shared" si="23"/>
        <v>562394</v>
      </c>
      <c r="M94" s="230">
        <f t="shared" si="24"/>
        <v>524048.5</v>
      </c>
      <c r="N94" s="230">
        <f t="shared" si="25"/>
        <v>423672.75</v>
      </c>
      <c r="O94" s="231">
        <f t="shared" si="32"/>
        <v>304124.25</v>
      </c>
      <c r="P94" s="231">
        <f t="shared" si="33"/>
        <v>543221.25</v>
      </c>
      <c r="Q94" s="231">
        <f t="shared" si="26"/>
        <v>228920.5690947308</v>
      </c>
      <c r="R94" s="231">
        <f t="shared" si="27"/>
        <v>227275.63959118747</v>
      </c>
      <c r="S94" s="232">
        <f t="shared" si="29"/>
        <v>0.43369199528514529</v>
      </c>
      <c r="T94" s="231">
        <f t="shared" si="35"/>
        <v>228921</v>
      </c>
      <c r="U94" s="234" t="s">
        <v>431</v>
      </c>
      <c r="AC94" s="216"/>
      <c r="AD94" s="216"/>
      <c r="AE94" s="216"/>
      <c r="AF94" s="216"/>
      <c r="AG94" s="216"/>
      <c r="AH94" s="216"/>
    </row>
    <row r="95" spans="1:34" s="205" customFormat="1" x14ac:dyDescent="0.2">
      <c r="A95" s="226">
        <v>22</v>
      </c>
      <c r="B95" s="226">
        <v>4325101</v>
      </c>
      <c r="C95" s="227" t="s">
        <v>85</v>
      </c>
      <c r="D95" s="228" t="s">
        <v>9</v>
      </c>
      <c r="E95" s="229">
        <v>997101</v>
      </c>
      <c r="F95" s="229">
        <v>949620</v>
      </c>
      <c r="G95" s="230">
        <v>1035086</v>
      </c>
      <c r="H95" s="230">
        <v>129556</v>
      </c>
      <c r="I95" s="230">
        <f t="shared" si="30"/>
        <v>136163.356</v>
      </c>
      <c r="J95" s="230">
        <f t="shared" si="31"/>
        <v>136163</v>
      </c>
      <c r="K95" s="231">
        <f t="shared" si="22"/>
        <v>136163</v>
      </c>
      <c r="L95" s="230">
        <f t="shared" si="23"/>
        <v>1035086</v>
      </c>
      <c r="M95" s="230">
        <f t="shared" si="24"/>
        <v>973360.5</v>
      </c>
      <c r="N95" s="230">
        <f t="shared" si="25"/>
        <v>779492.5</v>
      </c>
      <c r="O95" s="231">
        <f t="shared" si="32"/>
        <v>554761.75</v>
      </c>
      <c r="P95" s="231">
        <f t="shared" si="33"/>
        <v>1004223.25</v>
      </c>
      <c r="Q95" s="231">
        <f t="shared" si="26"/>
        <v>385869.36588027928</v>
      </c>
      <c r="R95" s="231">
        <f t="shared" si="27"/>
        <v>430309.07819883764</v>
      </c>
      <c r="S95" s="232">
        <f t="shared" si="29"/>
        <v>0.44208602896751781</v>
      </c>
      <c r="T95" s="231">
        <f t="shared" si="35"/>
        <v>385869</v>
      </c>
      <c r="U95" s="234" t="s">
        <v>431</v>
      </c>
      <c r="AC95" s="216"/>
      <c r="AD95" s="216"/>
      <c r="AE95" s="216"/>
      <c r="AF95" s="216"/>
      <c r="AG95" s="216"/>
      <c r="AH95" s="216"/>
    </row>
    <row r="96" spans="1:34" s="205" customFormat="1" x14ac:dyDescent="0.2">
      <c r="A96" s="226">
        <v>23</v>
      </c>
      <c r="B96" s="226">
        <v>4325101</v>
      </c>
      <c r="C96" s="227" t="s">
        <v>86</v>
      </c>
      <c r="D96" s="228" t="s">
        <v>9</v>
      </c>
      <c r="E96" s="229">
        <v>531401</v>
      </c>
      <c r="F96" s="229">
        <v>492038.00000000006</v>
      </c>
      <c r="G96" s="230">
        <v>536321</v>
      </c>
      <c r="H96" s="230">
        <v>70145</v>
      </c>
      <c r="I96" s="230">
        <f t="shared" si="30"/>
        <v>73722.395000000004</v>
      </c>
      <c r="J96" s="230">
        <f t="shared" si="31"/>
        <v>73722</v>
      </c>
      <c r="K96" s="231">
        <f t="shared" si="22"/>
        <v>73722</v>
      </c>
      <c r="L96" s="230">
        <f t="shared" si="23"/>
        <v>536321</v>
      </c>
      <c r="M96" s="230">
        <f t="shared" si="24"/>
        <v>511719.5</v>
      </c>
      <c r="N96" s="230">
        <f t="shared" si="25"/>
        <v>408370.5</v>
      </c>
      <c r="O96" s="231">
        <f t="shared" si="32"/>
        <v>292720.75</v>
      </c>
      <c r="P96" s="231">
        <f t="shared" si="33"/>
        <v>524020.25</v>
      </c>
      <c r="Q96" s="231">
        <f t="shared" si="26"/>
        <v>206790.92776136514</v>
      </c>
      <c r="R96" s="231">
        <f t="shared" si="27"/>
        <v>223977.45681876113</v>
      </c>
      <c r="S96" s="232">
        <f t="shared" si="29"/>
        <v>0.43769576265661386</v>
      </c>
      <c r="T96" s="231">
        <f t="shared" si="35"/>
        <v>206791</v>
      </c>
      <c r="U96" s="234" t="s">
        <v>431</v>
      </c>
      <c r="AC96" s="216"/>
      <c r="AD96" s="216"/>
      <c r="AE96" s="216"/>
      <c r="AF96" s="216"/>
      <c r="AG96" s="216"/>
      <c r="AH96" s="216"/>
    </row>
    <row r="97" spans="1:34" s="205" customFormat="1" x14ac:dyDescent="0.2">
      <c r="A97" s="226">
        <v>24</v>
      </c>
      <c r="B97" s="226">
        <v>4325101</v>
      </c>
      <c r="C97" s="227" t="s">
        <v>87</v>
      </c>
      <c r="D97" s="228" t="s">
        <v>9</v>
      </c>
      <c r="E97" s="229">
        <v>232768</v>
      </c>
      <c r="F97" s="229">
        <v>223815</v>
      </c>
      <c r="G97" s="230">
        <v>248435</v>
      </c>
      <c r="H97" s="230">
        <v>63256</v>
      </c>
      <c r="I97" s="230">
        <f t="shared" si="30"/>
        <v>66482.055999999997</v>
      </c>
      <c r="J97" s="230">
        <f t="shared" si="31"/>
        <v>66482</v>
      </c>
      <c r="K97" s="231">
        <f t="shared" si="22"/>
        <v>66482</v>
      </c>
      <c r="L97" s="230">
        <f t="shared" si="23"/>
        <v>248435</v>
      </c>
      <c r="M97" s="230">
        <f t="shared" si="24"/>
        <v>228291.5</v>
      </c>
      <c r="N97" s="230">
        <f t="shared" si="25"/>
        <v>192875</v>
      </c>
      <c r="O97" s="231">
        <f t="shared" si="32"/>
        <v>147386.75</v>
      </c>
      <c r="P97" s="231">
        <f t="shared" si="33"/>
        <v>238363.25</v>
      </c>
      <c r="Q97" s="231">
        <f t="shared" si="26"/>
        <v>143724.819276895</v>
      </c>
      <c r="R97" s="231">
        <f t="shared" si="27"/>
        <v>84874.101071331927</v>
      </c>
      <c r="S97" s="232">
        <f t="shared" si="29"/>
        <v>0.37177950590070996</v>
      </c>
      <c r="T97" s="231">
        <f t="shared" si="35"/>
        <v>143725</v>
      </c>
      <c r="U97" s="234" t="s">
        <v>431</v>
      </c>
      <c r="AC97" s="216"/>
      <c r="AD97" s="216"/>
      <c r="AE97" s="216"/>
      <c r="AF97" s="216"/>
      <c r="AG97" s="216"/>
      <c r="AH97" s="216"/>
    </row>
    <row r="98" spans="1:34" s="205" customFormat="1" x14ac:dyDescent="0.2">
      <c r="A98" s="226">
        <v>25</v>
      </c>
      <c r="B98" s="226">
        <v>4325101</v>
      </c>
      <c r="C98" s="227" t="s">
        <v>88</v>
      </c>
      <c r="D98" s="228" t="s">
        <v>9</v>
      </c>
      <c r="E98" s="229">
        <v>3546404</v>
      </c>
      <c r="F98" s="229">
        <v>3377527</v>
      </c>
      <c r="G98" s="230">
        <v>3715280.0000000005</v>
      </c>
      <c r="H98" s="230">
        <v>452116</v>
      </c>
      <c r="I98" s="230">
        <f t="shared" si="30"/>
        <v>475173.91599999997</v>
      </c>
      <c r="J98" s="230">
        <f t="shared" si="31"/>
        <v>475174</v>
      </c>
      <c r="K98" s="231">
        <f t="shared" si="22"/>
        <v>475174</v>
      </c>
      <c r="L98" s="230">
        <f t="shared" si="23"/>
        <v>3715280.0000000005</v>
      </c>
      <c r="M98" s="230">
        <f t="shared" si="24"/>
        <v>3461965.5</v>
      </c>
      <c r="N98" s="230">
        <f t="shared" si="25"/>
        <v>2778596.25</v>
      </c>
      <c r="O98" s="231">
        <f t="shared" si="32"/>
        <v>1968569.75</v>
      </c>
      <c r="P98" s="231">
        <f t="shared" si="33"/>
        <v>3588622.75</v>
      </c>
      <c r="Q98" s="231">
        <f t="shared" si="26"/>
        <v>1355150.6488606941</v>
      </c>
      <c r="R98" s="231">
        <f t="shared" si="27"/>
        <v>1541793.0355665716</v>
      </c>
      <c r="S98" s="232">
        <f t="shared" si="29"/>
        <v>0.44535193535769541</v>
      </c>
      <c r="T98" s="231">
        <f t="shared" si="35"/>
        <v>1355151</v>
      </c>
      <c r="U98" s="234" t="s">
        <v>431</v>
      </c>
      <c r="AC98" s="216"/>
      <c r="AD98" s="216"/>
      <c r="AE98" s="216"/>
      <c r="AF98" s="216"/>
      <c r="AG98" s="216"/>
      <c r="AH98" s="216"/>
    </row>
    <row r="99" spans="1:34" s="205" customFormat="1" x14ac:dyDescent="0.2">
      <c r="A99" s="226">
        <v>26</v>
      </c>
      <c r="B99" s="226">
        <v>4325101</v>
      </c>
      <c r="C99" s="227" t="s">
        <v>89</v>
      </c>
      <c r="D99" s="228" t="s">
        <v>9</v>
      </c>
      <c r="E99" s="229">
        <v>628831</v>
      </c>
      <c r="F99" s="229">
        <v>598887</v>
      </c>
      <c r="G99" s="230">
        <v>664765</v>
      </c>
      <c r="H99" s="230">
        <v>65269</v>
      </c>
      <c r="I99" s="230">
        <f t="shared" si="30"/>
        <v>68597.718999999997</v>
      </c>
      <c r="J99" s="230">
        <f t="shared" si="31"/>
        <v>68598</v>
      </c>
      <c r="K99" s="231">
        <f t="shared" si="22"/>
        <v>68598</v>
      </c>
      <c r="L99" s="230">
        <f t="shared" si="23"/>
        <v>664765</v>
      </c>
      <c r="M99" s="230">
        <f t="shared" si="24"/>
        <v>613859</v>
      </c>
      <c r="N99" s="230">
        <f t="shared" si="25"/>
        <v>490270.25</v>
      </c>
      <c r="O99" s="231">
        <f t="shared" si="32"/>
        <v>341228.5</v>
      </c>
      <c r="P99" s="231">
        <f t="shared" si="33"/>
        <v>639312</v>
      </c>
      <c r="Q99" s="231">
        <f t="shared" si="26"/>
        <v>206803.9327433435</v>
      </c>
      <c r="R99" s="231">
        <f t="shared" si="27"/>
        <v>282401.9499571193</v>
      </c>
      <c r="S99" s="232">
        <f t="shared" si="29"/>
        <v>0.46004367445475147</v>
      </c>
      <c r="T99" s="231">
        <f t="shared" si="35"/>
        <v>206804</v>
      </c>
      <c r="U99" s="234" t="s">
        <v>431</v>
      </c>
      <c r="AC99" s="216"/>
      <c r="AD99" s="216"/>
      <c r="AE99" s="216"/>
      <c r="AF99" s="216"/>
      <c r="AG99" s="216"/>
      <c r="AH99" s="216"/>
    </row>
    <row r="100" spans="1:34" s="205" customFormat="1" x14ac:dyDescent="0.2">
      <c r="A100" s="226">
        <v>27</v>
      </c>
      <c r="B100" s="226">
        <v>4325101</v>
      </c>
      <c r="C100" s="227" t="s">
        <v>90</v>
      </c>
      <c r="D100" s="228" t="s">
        <v>9</v>
      </c>
      <c r="E100" s="229">
        <v>3586174.0000000005</v>
      </c>
      <c r="F100" s="229">
        <v>3383183.0000000005</v>
      </c>
      <c r="G100" s="230">
        <v>3687669</v>
      </c>
      <c r="H100" s="230">
        <v>130224</v>
      </c>
      <c r="I100" s="230">
        <f t="shared" si="30"/>
        <v>136865.424</v>
      </c>
      <c r="J100" s="230">
        <f t="shared" si="31"/>
        <v>136865</v>
      </c>
      <c r="K100" s="231">
        <f t="shared" si="22"/>
        <v>136865</v>
      </c>
      <c r="L100" s="230">
        <f t="shared" si="23"/>
        <v>3687669</v>
      </c>
      <c r="M100" s="230">
        <f t="shared" si="24"/>
        <v>3484678.5000000005</v>
      </c>
      <c r="N100" s="230">
        <f t="shared" si="25"/>
        <v>2698472.75</v>
      </c>
      <c r="O100" s="231">
        <f t="shared" si="32"/>
        <v>1810771.7500000002</v>
      </c>
      <c r="P100" s="231">
        <f t="shared" si="33"/>
        <v>3586173.75</v>
      </c>
      <c r="Q100" s="231">
        <f t="shared" si="26"/>
        <v>490672.78631180659</v>
      </c>
      <c r="R100" s="231">
        <f t="shared" si="27"/>
        <v>1712423.7327621104</v>
      </c>
      <c r="S100" s="232">
        <f t="shared" si="29"/>
        <v>0.49141512847228525</v>
      </c>
      <c r="T100" s="231">
        <f t="shared" si="35"/>
        <v>490673</v>
      </c>
      <c r="U100" s="234" t="s">
        <v>431</v>
      </c>
      <c r="AC100" s="216"/>
      <c r="AD100" s="216"/>
      <c r="AE100" s="216"/>
      <c r="AF100" s="216"/>
      <c r="AG100" s="216"/>
      <c r="AH100" s="216"/>
    </row>
    <row r="101" spans="1:34" s="205" customFormat="1" x14ac:dyDescent="0.2">
      <c r="A101" s="226">
        <v>28</v>
      </c>
      <c r="B101" s="226">
        <v>4325101</v>
      </c>
      <c r="C101" s="227" t="s">
        <v>91</v>
      </c>
      <c r="D101" s="228" t="s">
        <v>9</v>
      </c>
      <c r="E101" s="229">
        <v>1320531.0000000002</v>
      </c>
      <c r="F101" s="229">
        <v>1245784</v>
      </c>
      <c r="G101" s="230">
        <v>1370362</v>
      </c>
      <c r="H101" s="230">
        <v>189557</v>
      </c>
      <c r="I101" s="230">
        <f t="shared" si="30"/>
        <v>199224.40700000001</v>
      </c>
      <c r="J101" s="230">
        <f t="shared" si="31"/>
        <v>199224</v>
      </c>
      <c r="K101" s="231">
        <f t="shared" si="22"/>
        <v>199224</v>
      </c>
      <c r="L101" s="230">
        <f t="shared" si="23"/>
        <v>1370362</v>
      </c>
      <c r="M101" s="230">
        <f t="shared" si="24"/>
        <v>1283157.5</v>
      </c>
      <c r="N101" s="230">
        <f t="shared" si="25"/>
        <v>1033975.25</v>
      </c>
      <c r="O101" s="231">
        <f t="shared" si="32"/>
        <v>741190.75</v>
      </c>
      <c r="P101" s="231">
        <f t="shared" si="33"/>
        <v>1326759.75</v>
      </c>
      <c r="Q101" s="231">
        <f t="shared" si="26"/>
        <v>547256.39322162617</v>
      </c>
      <c r="R101" s="231">
        <f t="shared" si="27"/>
        <v>558850.85648640071</v>
      </c>
      <c r="S101" s="232">
        <f t="shared" si="29"/>
        <v>0.43552787283431749</v>
      </c>
      <c r="T101" s="231">
        <f t="shared" si="35"/>
        <v>547256</v>
      </c>
      <c r="U101" s="234" t="s">
        <v>431</v>
      </c>
      <c r="AC101" s="216"/>
      <c r="AD101" s="216"/>
      <c r="AE101" s="216"/>
      <c r="AF101" s="216"/>
      <c r="AG101" s="216"/>
      <c r="AH101" s="216"/>
    </row>
    <row r="102" spans="1:34" s="205" customFormat="1" x14ac:dyDescent="0.2">
      <c r="A102" s="226">
        <v>29</v>
      </c>
      <c r="B102" s="226">
        <v>4325101</v>
      </c>
      <c r="C102" s="227" t="s">
        <v>92</v>
      </c>
      <c r="D102" s="228" t="s">
        <v>9</v>
      </c>
      <c r="E102" s="229">
        <v>1203276</v>
      </c>
      <c r="F102" s="229">
        <v>1124557</v>
      </c>
      <c r="G102" s="230">
        <v>1180785</v>
      </c>
      <c r="H102" s="230">
        <v>75886</v>
      </c>
      <c r="I102" s="230">
        <f t="shared" si="30"/>
        <v>79756.186000000002</v>
      </c>
      <c r="J102" s="230">
        <f t="shared" si="31"/>
        <v>79756</v>
      </c>
      <c r="K102" s="231">
        <f t="shared" si="22"/>
        <v>79756</v>
      </c>
      <c r="L102" s="230">
        <f t="shared" si="23"/>
        <v>1203276</v>
      </c>
      <c r="M102" s="230">
        <f t="shared" si="24"/>
        <v>1152671</v>
      </c>
      <c r="N102" s="230">
        <f t="shared" si="25"/>
        <v>897093.5</v>
      </c>
      <c r="O102" s="231">
        <f t="shared" si="32"/>
        <v>616213.5</v>
      </c>
      <c r="P102" s="231">
        <f t="shared" si="33"/>
        <v>1177973.5</v>
      </c>
      <c r="Q102" s="231">
        <f t="shared" si="26"/>
        <v>264805.27197851019</v>
      </c>
      <c r="R102" s="231">
        <f t="shared" si="27"/>
        <v>545896.45636542956</v>
      </c>
      <c r="S102" s="232">
        <f t="shared" si="29"/>
        <v>0.47359260046052132</v>
      </c>
      <c r="T102" s="231">
        <f t="shared" si="35"/>
        <v>264805</v>
      </c>
      <c r="U102" s="234" t="s">
        <v>431</v>
      </c>
      <c r="AC102" s="216"/>
      <c r="AD102" s="216"/>
      <c r="AE102" s="216"/>
      <c r="AF102" s="216"/>
      <c r="AG102" s="216"/>
      <c r="AH102" s="216"/>
    </row>
    <row r="103" spans="1:34" s="205" customFormat="1" x14ac:dyDescent="0.2">
      <c r="A103" s="226">
        <v>30</v>
      </c>
      <c r="B103" s="226">
        <v>4325101</v>
      </c>
      <c r="C103" s="227" t="s">
        <v>93</v>
      </c>
      <c r="D103" s="228" t="s">
        <v>9</v>
      </c>
      <c r="E103" s="229">
        <v>3041833</v>
      </c>
      <c r="F103" s="229">
        <v>2869654</v>
      </c>
      <c r="G103" s="230">
        <v>3041833</v>
      </c>
      <c r="H103" s="230">
        <v>192551</v>
      </c>
      <c r="I103" s="230">
        <f t="shared" si="30"/>
        <v>202371.101</v>
      </c>
      <c r="J103" s="230">
        <f t="shared" si="31"/>
        <v>202371</v>
      </c>
      <c r="K103" s="231">
        <f t="shared" si="22"/>
        <v>202371</v>
      </c>
      <c r="L103" s="230">
        <f t="shared" si="23"/>
        <v>3041833</v>
      </c>
      <c r="M103" s="230">
        <f t="shared" si="24"/>
        <v>2955743.5</v>
      </c>
      <c r="N103" s="230">
        <f t="shared" si="25"/>
        <v>2288922.75</v>
      </c>
      <c r="O103" s="231">
        <f t="shared" si="32"/>
        <v>1579057.25</v>
      </c>
      <c r="P103" s="231">
        <f t="shared" si="33"/>
        <v>2998788.25</v>
      </c>
      <c r="Q103" s="231">
        <f t="shared" si="26"/>
        <v>672563.72441432893</v>
      </c>
      <c r="R103" s="231">
        <f t="shared" si="27"/>
        <v>1393400.478357981</v>
      </c>
      <c r="S103" s="232">
        <f t="shared" si="29"/>
        <v>0.4714213118824353</v>
      </c>
      <c r="T103" s="231">
        <f t="shared" si="35"/>
        <v>672564</v>
      </c>
      <c r="U103" s="234" t="s">
        <v>431</v>
      </c>
      <c r="AC103" s="216"/>
      <c r="AD103" s="216"/>
      <c r="AE103" s="216"/>
      <c r="AF103" s="216"/>
      <c r="AG103" s="216"/>
      <c r="AH103" s="216"/>
    </row>
    <row r="104" spans="1:34" s="205" customFormat="1" x14ac:dyDescent="0.2">
      <c r="A104" s="226">
        <v>31</v>
      </c>
      <c r="B104" s="226">
        <v>4325101</v>
      </c>
      <c r="C104" s="227" t="s">
        <v>94</v>
      </c>
      <c r="D104" s="228" t="s">
        <v>9</v>
      </c>
      <c r="E104" s="229">
        <v>445134.00000000006</v>
      </c>
      <c r="F104" s="229">
        <v>416013</v>
      </c>
      <c r="G104" s="230">
        <v>453454.00000000006</v>
      </c>
      <c r="H104" s="230">
        <v>51220</v>
      </c>
      <c r="I104" s="230">
        <f t="shared" si="30"/>
        <v>53832.22</v>
      </c>
      <c r="J104" s="230">
        <f t="shared" si="31"/>
        <v>53832</v>
      </c>
      <c r="K104" s="231">
        <f t="shared" si="22"/>
        <v>53832</v>
      </c>
      <c r="L104" s="230">
        <f t="shared" si="23"/>
        <v>453454.00000000006</v>
      </c>
      <c r="M104" s="230">
        <f t="shared" si="24"/>
        <v>430573.5</v>
      </c>
      <c r="N104" s="230">
        <f t="shared" si="25"/>
        <v>342108.25</v>
      </c>
      <c r="O104" s="231">
        <f t="shared" si="32"/>
        <v>242202.75</v>
      </c>
      <c r="P104" s="231">
        <f t="shared" si="33"/>
        <v>442013.75</v>
      </c>
      <c r="Q104" s="231">
        <f t="shared" si="26"/>
        <v>157282.82957783254</v>
      </c>
      <c r="R104" s="231">
        <f t="shared" si="27"/>
        <v>192853.38955862311</v>
      </c>
      <c r="S104" s="232">
        <f t="shared" si="29"/>
        <v>0.44789888267304678</v>
      </c>
      <c r="T104" s="231">
        <f t="shared" si="35"/>
        <v>157283</v>
      </c>
      <c r="U104" s="234" t="s">
        <v>431</v>
      </c>
      <c r="AC104" s="216"/>
      <c r="AD104" s="216"/>
      <c r="AE104" s="216"/>
      <c r="AF104" s="216"/>
      <c r="AG104" s="216"/>
      <c r="AH104" s="216"/>
    </row>
    <row r="105" spans="1:34" s="205" customFormat="1" ht="25.5" x14ac:dyDescent="0.2">
      <c r="A105" s="226">
        <v>32</v>
      </c>
      <c r="B105" s="226">
        <v>4325101</v>
      </c>
      <c r="C105" s="287" t="s">
        <v>95</v>
      </c>
      <c r="D105" s="228" t="s">
        <v>9</v>
      </c>
      <c r="E105" s="229">
        <v>526213</v>
      </c>
      <c r="F105" s="229">
        <v>491788.00000000006</v>
      </c>
      <c r="G105" s="230">
        <v>516377</v>
      </c>
      <c r="H105" s="230">
        <v>60521</v>
      </c>
      <c r="I105" s="230">
        <f t="shared" si="30"/>
        <v>63607.570999999996</v>
      </c>
      <c r="J105" s="230">
        <f t="shared" si="31"/>
        <v>63608</v>
      </c>
      <c r="K105" s="231">
        <f t="shared" si="22"/>
        <v>63608</v>
      </c>
      <c r="L105" s="230">
        <f t="shared" si="23"/>
        <v>526213</v>
      </c>
      <c r="M105" s="230">
        <f t="shared" si="24"/>
        <v>504082.5</v>
      </c>
      <c r="N105" s="230">
        <f t="shared" si="25"/>
        <v>399496.5</v>
      </c>
      <c r="O105" s="231">
        <f t="shared" si="32"/>
        <v>283845.25</v>
      </c>
      <c r="P105" s="231">
        <f t="shared" si="33"/>
        <v>515147.75</v>
      </c>
      <c r="Q105" s="231">
        <f t="shared" si="26"/>
        <v>185256.97084501537</v>
      </c>
      <c r="R105" s="231">
        <f t="shared" si="27"/>
        <v>224393.20255376128</v>
      </c>
      <c r="S105" s="232">
        <f t="shared" si="29"/>
        <v>0.44515174114110545</v>
      </c>
      <c r="T105" s="231">
        <f t="shared" si="35"/>
        <v>185257</v>
      </c>
      <c r="U105" s="234" t="s">
        <v>431</v>
      </c>
      <c r="AC105" s="216"/>
      <c r="AD105" s="216"/>
      <c r="AE105" s="216"/>
      <c r="AF105" s="216"/>
      <c r="AG105" s="216"/>
      <c r="AH105" s="216"/>
    </row>
    <row r="106" spans="1:34" s="205" customFormat="1" x14ac:dyDescent="0.2">
      <c r="A106" s="226">
        <v>33</v>
      </c>
      <c r="B106" s="226">
        <v>4325101</v>
      </c>
      <c r="C106" s="287" t="s">
        <v>96</v>
      </c>
      <c r="D106" s="228" t="s">
        <v>9</v>
      </c>
      <c r="E106" s="229">
        <v>592651</v>
      </c>
      <c r="F106" s="229">
        <v>569857</v>
      </c>
      <c r="G106" s="230">
        <v>609747</v>
      </c>
      <c r="H106" s="230">
        <v>30225</v>
      </c>
      <c r="I106" s="230">
        <f t="shared" si="30"/>
        <v>31766.474999999999</v>
      </c>
      <c r="J106" s="230">
        <f t="shared" si="31"/>
        <v>31766</v>
      </c>
      <c r="K106" s="231">
        <f t="shared" si="22"/>
        <v>31766</v>
      </c>
      <c r="L106" s="230">
        <f t="shared" si="23"/>
        <v>609747</v>
      </c>
      <c r="M106" s="230">
        <f t="shared" si="24"/>
        <v>581254</v>
      </c>
      <c r="N106" s="230">
        <f t="shared" si="25"/>
        <v>451005.25</v>
      </c>
      <c r="O106" s="231">
        <f t="shared" si="32"/>
        <v>306510</v>
      </c>
      <c r="P106" s="231">
        <f t="shared" si="33"/>
        <v>595500.5</v>
      </c>
      <c r="Q106" s="231">
        <f t="shared" si="26"/>
        <v>109402.0585099044</v>
      </c>
      <c r="R106" s="231">
        <f t="shared" si="27"/>
        <v>279970.08703594864</v>
      </c>
      <c r="S106" s="232">
        <f t="shared" si="29"/>
        <v>0.48166565225520797</v>
      </c>
      <c r="T106" s="231">
        <f t="shared" si="35"/>
        <v>109402</v>
      </c>
      <c r="U106" s="234" t="s">
        <v>431</v>
      </c>
      <c r="AC106" s="216"/>
      <c r="AD106" s="216"/>
      <c r="AE106" s="216"/>
      <c r="AF106" s="216"/>
      <c r="AG106" s="216"/>
      <c r="AH106" s="216"/>
    </row>
    <row r="107" spans="1:34" s="205" customFormat="1" x14ac:dyDescent="0.2">
      <c r="A107" s="226">
        <v>34</v>
      </c>
      <c r="B107" s="226">
        <v>4325101</v>
      </c>
      <c r="C107" s="288" t="s">
        <v>385</v>
      </c>
      <c r="D107" s="228" t="s">
        <v>9</v>
      </c>
      <c r="E107" s="229">
        <v>215528</v>
      </c>
      <c r="F107" s="229">
        <v>199563</v>
      </c>
      <c r="G107" s="230">
        <v>217524</v>
      </c>
      <c r="H107" s="230" t="s">
        <v>446</v>
      </c>
      <c r="I107" s="230" t="s">
        <v>446</v>
      </c>
      <c r="J107" s="230" t="s">
        <v>446</v>
      </c>
      <c r="K107" s="231">
        <f t="shared" si="22"/>
        <v>199563</v>
      </c>
      <c r="L107" s="230">
        <f t="shared" si="23"/>
        <v>217524</v>
      </c>
      <c r="M107" s="230">
        <f t="shared" si="24"/>
        <v>215528</v>
      </c>
      <c r="N107" s="230">
        <f t="shared" si="25"/>
        <v>210871.66666666666</v>
      </c>
      <c r="O107" s="231">
        <f t="shared" si="32"/>
        <v>207545.5</v>
      </c>
      <c r="P107" s="231">
        <f t="shared" si="33"/>
        <v>216526</v>
      </c>
      <c r="Q107" s="231">
        <f t="shared" si="26"/>
        <v>210557.18008808879</v>
      </c>
      <c r="R107" s="231">
        <f t="shared" si="27"/>
        <v>105741.7700071736</v>
      </c>
      <c r="S107" s="232">
        <f t="shared" si="29"/>
        <v>0.49061732121661039</v>
      </c>
      <c r="T107" s="231">
        <f>K107</f>
        <v>199563</v>
      </c>
      <c r="U107" s="234" t="s">
        <v>432</v>
      </c>
      <c r="AC107" s="216"/>
      <c r="AD107" s="216"/>
      <c r="AE107" s="216"/>
      <c r="AF107" s="216"/>
      <c r="AG107" s="216"/>
      <c r="AH107" s="216"/>
    </row>
    <row r="108" spans="1:34" s="205" customFormat="1" x14ac:dyDescent="0.2">
      <c r="A108" s="226">
        <v>35</v>
      </c>
      <c r="B108" s="226">
        <v>4325101</v>
      </c>
      <c r="C108" s="288" t="s">
        <v>386</v>
      </c>
      <c r="D108" s="228" t="s">
        <v>9</v>
      </c>
      <c r="E108" s="229">
        <v>166410.00000000003</v>
      </c>
      <c r="F108" s="229">
        <v>156991</v>
      </c>
      <c r="G108" s="230">
        <v>174260.00000000003</v>
      </c>
      <c r="H108" s="230" t="s">
        <v>446</v>
      </c>
      <c r="I108" s="230" t="s">
        <v>446</v>
      </c>
      <c r="J108" s="230" t="s">
        <v>446</v>
      </c>
      <c r="K108" s="231">
        <f t="shared" si="22"/>
        <v>156991</v>
      </c>
      <c r="L108" s="230">
        <f t="shared" si="23"/>
        <v>174260.00000000003</v>
      </c>
      <c r="M108" s="230">
        <f t="shared" si="24"/>
        <v>166410.00000000003</v>
      </c>
      <c r="N108" s="230">
        <f t="shared" si="25"/>
        <v>165887</v>
      </c>
      <c r="O108" s="231">
        <f t="shared" si="32"/>
        <v>161700.5</v>
      </c>
      <c r="P108" s="231">
        <f t="shared" si="33"/>
        <v>170335.00000000003</v>
      </c>
      <c r="Q108" s="231">
        <f t="shared" si="26"/>
        <v>165584.86632984973</v>
      </c>
      <c r="R108" s="231">
        <f t="shared" si="27"/>
        <v>83243.402242560202</v>
      </c>
      <c r="S108" s="232">
        <f t="shared" si="29"/>
        <v>0.50023076883937379</v>
      </c>
      <c r="T108" s="231">
        <f t="shared" ref="T108:T137" si="36">K108</f>
        <v>156991</v>
      </c>
      <c r="U108" s="234" t="s">
        <v>432</v>
      </c>
      <c r="AC108" s="216"/>
      <c r="AD108" s="216"/>
      <c r="AE108" s="216"/>
      <c r="AF108" s="216"/>
      <c r="AG108" s="216"/>
      <c r="AH108" s="216"/>
    </row>
    <row r="109" spans="1:34" s="205" customFormat="1" x14ac:dyDescent="0.2">
      <c r="A109" s="226">
        <v>36</v>
      </c>
      <c r="B109" s="226">
        <v>4325101</v>
      </c>
      <c r="C109" s="288" t="s">
        <v>387</v>
      </c>
      <c r="D109" s="228" t="s">
        <v>9</v>
      </c>
      <c r="E109" s="229">
        <v>193785.00000000003</v>
      </c>
      <c r="F109" s="229">
        <v>184557</v>
      </c>
      <c r="G109" s="230">
        <v>203013</v>
      </c>
      <c r="H109" s="230" t="s">
        <v>446</v>
      </c>
      <c r="I109" s="230" t="s">
        <v>446</v>
      </c>
      <c r="J109" s="230" t="s">
        <v>446</v>
      </c>
      <c r="K109" s="231">
        <f t="shared" si="22"/>
        <v>184557</v>
      </c>
      <c r="L109" s="230">
        <f t="shared" si="23"/>
        <v>203013</v>
      </c>
      <c r="M109" s="230">
        <f t="shared" si="24"/>
        <v>193785.00000000003</v>
      </c>
      <c r="N109" s="230">
        <f t="shared" si="25"/>
        <v>193785</v>
      </c>
      <c r="O109" s="231">
        <f t="shared" si="32"/>
        <v>189171</v>
      </c>
      <c r="P109" s="231">
        <f t="shared" si="33"/>
        <v>198399</v>
      </c>
      <c r="Q109" s="231">
        <f t="shared" si="26"/>
        <v>193491.82147566541</v>
      </c>
      <c r="R109" s="231">
        <f t="shared" si="27"/>
        <v>97185.015368882872</v>
      </c>
      <c r="S109" s="232">
        <f t="shared" si="29"/>
        <v>0.50150948406162943</v>
      </c>
      <c r="T109" s="231">
        <f t="shared" si="36"/>
        <v>184557</v>
      </c>
      <c r="U109" s="234" t="s">
        <v>432</v>
      </c>
      <c r="AC109" s="216"/>
      <c r="AD109" s="216"/>
      <c r="AE109" s="216"/>
      <c r="AF109" s="216"/>
      <c r="AG109" s="216"/>
      <c r="AH109" s="216"/>
    </row>
    <row r="110" spans="1:34" s="205" customFormat="1" x14ac:dyDescent="0.2">
      <c r="A110" s="226">
        <v>37</v>
      </c>
      <c r="B110" s="226">
        <v>4325101</v>
      </c>
      <c r="C110" s="288" t="s">
        <v>388</v>
      </c>
      <c r="D110" s="228" t="s">
        <v>9</v>
      </c>
      <c r="E110" s="229">
        <v>133504</v>
      </c>
      <c r="F110" s="229">
        <v>124770</v>
      </c>
      <c r="G110" s="230">
        <v>132256</v>
      </c>
      <c r="H110" s="230" t="s">
        <v>446</v>
      </c>
      <c r="I110" s="230" t="s">
        <v>446</v>
      </c>
      <c r="J110" s="230" t="s">
        <v>446</v>
      </c>
      <c r="K110" s="231">
        <f t="shared" si="22"/>
        <v>124770</v>
      </c>
      <c r="L110" s="230">
        <f t="shared" si="23"/>
        <v>133504</v>
      </c>
      <c r="M110" s="230">
        <f t="shared" si="24"/>
        <v>132256</v>
      </c>
      <c r="N110" s="230">
        <f t="shared" si="25"/>
        <v>130176.66666666667</v>
      </c>
      <c r="O110" s="231">
        <f t="shared" si="32"/>
        <v>128513</v>
      </c>
      <c r="P110" s="231">
        <f t="shared" si="33"/>
        <v>132880</v>
      </c>
      <c r="Q110" s="231">
        <f t="shared" si="26"/>
        <v>130060.13565918109</v>
      </c>
      <c r="R110" s="231">
        <f t="shared" si="27"/>
        <v>65202.505644594159</v>
      </c>
      <c r="S110" s="232">
        <f t="shared" si="29"/>
        <v>0.49300225051864688</v>
      </c>
      <c r="T110" s="231">
        <f t="shared" si="36"/>
        <v>124770</v>
      </c>
      <c r="U110" s="234" t="s">
        <v>432</v>
      </c>
      <c r="AC110" s="216"/>
      <c r="AD110" s="216"/>
      <c r="AE110" s="216"/>
      <c r="AF110" s="216"/>
      <c r="AG110" s="216"/>
      <c r="AH110" s="216"/>
    </row>
    <row r="111" spans="1:34" s="205" customFormat="1" x14ac:dyDescent="0.2">
      <c r="A111" s="226">
        <v>38</v>
      </c>
      <c r="B111" s="226">
        <v>4325101</v>
      </c>
      <c r="C111" s="288" t="s">
        <v>389</v>
      </c>
      <c r="D111" s="228" t="s">
        <v>9</v>
      </c>
      <c r="E111" s="229">
        <v>59728</v>
      </c>
      <c r="F111" s="229">
        <v>56884</v>
      </c>
      <c r="G111" s="230">
        <v>62572.000000000007</v>
      </c>
      <c r="H111" s="230" t="s">
        <v>446</v>
      </c>
      <c r="I111" s="230" t="s">
        <v>446</v>
      </c>
      <c r="J111" s="230" t="s">
        <v>446</v>
      </c>
      <c r="K111" s="231">
        <f t="shared" si="22"/>
        <v>56884</v>
      </c>
      <c r="L111" s="230">
        <f t="shared" si="23"/>
        <v>62572.000000000007</v>
      </c>
      <c r="M111" s="230">
        <f t="shared" si="24"/>
        <v>59728</v>
      </c>
      <c r="N111" s="230">
        <f t="shared" si="25"/>
        <v>59728</v>
      </c>
      <c r="O111" s="231">
        <f t="shared" si="32"/>
        <v>58306</v>
      </c>
      <c r="P111" s="231">
        <f t="shared" si="33"/>
        <v>61150</v>
      </c>
      <c r="Q111" s="231">
        <f t="shared" si="26"/>
        <v>59637.652051108234</v>
      </c>
      <c r="R111" s="231">
        <f t="shared" si="27"/>
        <v>29954.143619873361</v>
      </c>
      <c r="S111" s="232">
        <f t="shared" si="29"/>
        <v>0.50150923553230242</v>
      </c>
      <c r="T111" s="231">
        <f t="shared" si="36"/>
        <v>56884</v>
      </c>
      <c r="U111" s="234" t="s">
        <v>432</v>
      </c>
      <c r="AC111" s="216"/>
      <c r="AD111" s="216"/>
      <c r="AE111" s="216"/>
      <c r="AF111" s="216"/>
      <c r="AG111" s="216"/>
      <c r="AH111" s="216"/>
    </row>
    <row r="112" spans="1:34" s="205" customFormat="1" x14ac:dyDescent="0.2">
      <c r="A112" s="226">
        <v>39</v>
      </c>
      <c r="B112" s="226">
        <v>4325101</v>
      </c>
      <c r="C112" s="288" t="s">
        <v>390</v>
      </c>
      <c r="D112" s="228" t="s">
        <v>9</v>
      </c>
      <c r="E112" s="229">
        <v>137448</v>
      </c>
      <c r="F112" s="229">
        <v>129668.00000000001</v>
      </c>
      <c r="G112" s="230">
        <v>137448</v>
      </c>
      <c r="H112" s="230" t="s">
        <v>446</v>
      </c>
      <c r="I112" s="230" t="s">
        <v>446</v>
      </c>
      <c r="J112" s="230" t="s">
        <v>446</v>
      </c>
      <c r="K112" s="231">
        <f t="shared" si="22"/>
        <v>129668.00000000001</v>
      </c>
      <c r="L112" s="230">
        <f t="shared" si="23"/>
        <v>137448</v>
      </c>
      <c r="M112" s="230">
        <f t="shared" si="24"/>
        <v>137448</v>
      </c>
      <c r="N112" s="230">
        <f t="shared" si="25"/>
        <v>134854.66666666666</v>
      </c>
      <c r="O112" s="231">
        <f t="shared" si="32"/>
        <v>133558</v>
      </c>
      <c r="P112" s="231">
        <f t="shared" si="33"/>
        <v>137448</v>
      </c>
      <c r="Q112" s="231">
        <f t="shared" si="26"/>
        <v>134752.96834549779</v>
      </c>
      <c r="R112" s="231">
        <f t="shared" si="27"/>
        <v>67527.002273164777</v>
      </c>
      <c r="S112" s="232">
        <f t="shared" si="29"/>
        <v>0.49129126850274124</v>
      </c>
      <c r="T112" s="231">
        <f t="shared" si="36"/>
        <v>129668.00000000001</v>
      </c>
      <c r="U112" s="234" t="s">
        <v>432</v>
      </c>
      <c r="AC112" s="216"/>
      <c r="AD112" s="216"/>
      <c r="AE112" s="216"/>
      <c r="AF112" s="216"/>
      <c r="AG112" s="216"/>
      <c r="AH112" s="216"/>
    </row>
    <row r="113" spans="1:34" s="205" customFormat="1" x14ac:dyDescent="0.2">
      <c r="A113" s="226">
        <v>40</v>
      </c>
      <c r="B113" s="226">
        <v>4325101</v>
      </c>
      <c r="C113" s="288" t="s">
        <v>391</v>
      </c>
      <c r="D113" s="228" t="s">
        <v>9</v>
      </c>
      <c r="E113" s="229">
        <v>297024</v>
      </c>
      <c r="F113" s="229">
        <v>285600</v>
      </c>
      <c r="G113" s="230">
        <v>311304</v>
      </c>
      <c r="H113" s="230" t="s">
        <v>446</v>
      </c>
      <c r="I113" s="230" t="s">
        <v>446</v>
      </c>
      <c r="J113" s="230" t="s">
        <v>446</v>
      </c>
      <c r="K113" s="231">
        <f t="shared" si="22"/>
        <v>285600</v>
      </c>
      <c r="L113" s="230">
        <f t="shared" si="23"/>
        <v>311304</v>
      </c>
      <c r="M113" s="230">
        <f t="shared" si="24"/>
        <v>297024</v>
      </c>
      <c r="N113" s="230">
        <f t="shared" si="25"/>
        <v>297976</v>
      </c>
      <c r="O113" s="231">
        <f t="shared" si="32"/>
        <v>291312</v>
      </c>
      <c r="P113" s="231">
        <f t="shared" si="33"/>
        <v>304164</v>
      </c>
      <c r="Q113" s="231">
        <f t="shared" si="26"/>
        <v>297606.47138129675</v>
      </c>
      <c r="R113" s="231">
        <f t="shared" si="27"/>
        <v>149358.60615311057</v>
      </c>
      <c r="S113" s="232">
        <f t="shared" si="29"/>
        <v>0.50285029544114468</v>
      </c>
      <c r="T113" s="231">
        <f t="shared" si="36"/>
        <v>285600</v>
      </c>
      <c r="U113" s="234" t="s">
        <v>432</v>
      </c>
      <c r="AC113" s="216"/>
      <c r="AD113" s="216"/>
      <c r="AE113" s="216"/>
      <c r="AF113" s="216"/>
      <c r="AG113" s="216"/>
      <c r="AH113" s="216"/>
    </row>
    <row r="114" spans="1:34" s="205" customFormat="1" x14ac:dyDescent="0.2">
      <c r="A114" s="226">
        <v>41</v>
      </c>
      <c r="B114" s="226">
        <v>4325101</v>
      </c>
      <c r="C114" s="288" t="s">
        <v>392</v>
      </c>
      <c r="D114" s="228" t="s">
        <v>9</v>
      </c>
      <c r="E114" s="229">
        <v>173264</v>
      </c>
      <c r="F114" s="229">
        <v>166600</v>
      </c>
      <c r="G114" s="230">
        <v>174930</v>
      </c>
      <c r="H114" s="230" t="s">
        <v>446</v>
      </c>
      <c r="I114" s="230" t="s">
        <v>446</v>
      </c>
      <c r="J114" s="230" t="s">
        <v>446</v>
      </c>
      <c r="K114" s="231">
        <f t="shared" si="22"/>
        <v>166600</v>
      </c>
      <c r="L114" s="230">
        <f t="shared" si="23"/>
        <v>174930</v>
      </c>
      <c r="M114" s="230">
        <f t="shared" si="24"/>
        <v>173264</v>
      </c>
      <c r="N114" s="230">
        <f t="shared" si="25"/>
        <v>171598</v>
      </c>
      <c r="O114" s="231">
        <f t="shared" si="32"/>
        <v>169932</v>
      </c>
      <c r="P114" s="231">
        <f t="shared" si="33"/>
        <v>174097</v>
      </c>
      <c r="Q114" s="231">
        <f t="shared" si="26"/>
        <v>171521.55876807039</v>
      </c>
      <c r="R114" s="231">
        <f t="shared" si="27"/>
        <v>85874.449026859365</v>
      </c>
      <c r="S114" s="232">
        <f t="shared" si="29"/>
        <v>0.49562776472238529</v>
      </c>
      <c r="T114" s="231">
        <f t="shared" si="36"/>
        <v>166600</v>
      </c>
      <c r="U114" s="234" t="s">
        <v>432</v>
      </c>
      <c r="AC114" s="216"/>
      <c r="AD114" s="216"/>
      <c r="AE114" s="216"/>
      <c r="AF114" s="216"/>
      <c r="AG114" s="216"/>
      <c r="AH114" s="216"/>
    </row>
    <row r="115" spans="1:34" s="205" customFormat="1" x14ac:dyDescent="0.2">
      <c r="A115" s="226">
        <v>42</v>
      </c>
      <c r="B115" s="226">
        <v>4325101</v>
      </c>
      <c r="C115" s="288" t="s">
        <v>393</v>
      </c>
      <c r="D115" s="228" t="s">
        <v>9</v>
      </c>
      <c r="E115" s="229">
        <v>135235</v>
      </c>
      <c r="F115" s="229">
        <v>126388</v>
      </c>
      <c r="G115" s="230">
        <v>135235</v>
      </c>
      <c r="H115" s="230" t="s">
        <v>446</v>
      </c>
      <c r="I115" s="230" t="s">
        <v>446</v>
      </c>
      <c r="J115" s="230" t="s">
        <v>446</v>
      </c>
      <c r="K115" s="231">
        <f t="shared" si="22"/>
        <v>126388</v>
      </c>
      <c r="L115" s="230">
        <f t="shared" si="23"/>
        <v>135235</v>
      </c>
      <c r="M115" s="230">
        <f t="shared" si="24"/>
        <v>135235</v>
      </c>
      <c r="N115" s="230">
        <f t="shared" si="25"/>
        <v>132286</v>
      </c>
      <c r="O115" s="231">
        <f t="shared" si="32"/>
        <v>130811.5</v>
      </c>
      <c r="P115" s="231">
        <f t="shared" si="33"/>
        <v>135235</v>
      </c>
      <c r="Q115" s="231">
        <f t="shared" si="26"/>
        <v>132151.5202919505</v>
      </c>
      <c r="R115" s="231">
        <f t="shared" si="27"/>
        <v>66274.351381209301</v>
      </c>
      <c r="S115" s="232">
        <f t="shared" si="29"/>
        <v>0.4900680399394336</v>
      </c>
      <c r="T115" s="231">
        <f t="shared" si="36"/>
        <v>126388</v>
      </c>
      <c r="U115" s="234" t="s">
        <v>432</v>
      </c>
      <c r="AC115" s="216"/>
      <c r="AD115" s="216"/>
      <c r="AE115" s="216"/>
      <c r="AF115" s="216"/>
      <c r="AG115" s="216"/>
      <c r="AH115" s="216"/>
    </row>
    <row r="116" spans="1:34" s="205" customFormat="1" x14ac:dyDescent="0.2">
      <c r="A116" s="226">
        <v>43</v>
      </c>
      <c r="B116" s="226">
        <v>4325101</v>
      </c>
      <c r="C116" s="288" t="s">
        <v>394</v>
      </c>
      <c r="D116" s="228" t="s">
        <v>9</v>
      </c>
      <c r="E116" s="229">
        <v>152913</v>
      </c>
      <c r="F116" s="229">
        <v>144258</v>
      </c>
      <c r="G116" s="230">
        <v>151471</v>
      </c>
      <c r="H116" s="230" t="s">
        <v>446</v>
      </c>
      <c r="I116" s="230" t="s">
        <v>446</v>
      </c>
      <c r="J116" s="230" t="s">
        <v>446</v>
      </c>
      <c r="K116" s="231">
        <f t="shared" si="22"/>
        <v>144258</v>
      </c>
      <c r="L116" s="230">
        <f t="shared" si="23"/>
        <v>152913</v>
      </c>
      <c r="M116" s="230">
        <f t="shared" si="24"/>
        <v>151471</v>
      </c>
      <c r="N116" s="230">
        <f t="shared" si="25"/>
        <v>149547.33333333334</v>
      </c>
      <c r="O116" s="231">
        <f t="shared" si="32"/>
        <v>147864.5</v>
      </c>
      <c r="P116" s="231">
        <f t="shared" si="33"/>
        <v>152192</v>
      </c>
      <c r="Q116" s="231">
        <f t="shared" si="26"/>
        <v>149449.91436547885</v>
      </c>
      <c r="R116" s="231">
        <f t="shared" si="27"/>
        <v>74869.461805197992</v>
      </c>
      <c r="S116" s="232">
        <f t="shared" si="29"/>
        <v>0.49428248182951184</v>
      </c>
      <c r="T116" s="231">
        <f t="shared" si="36"/>
        <v>144258</v>
      </c>
      <c r="U116" s="234" t="s">
        <v>432</v>
      </c>
      <c r="AC116" s="216"/>
      <c r="AD116" s="216"/>
      <c r="AE116" s="216"/>
      <c r="AF116" s="216"/>
      <c r="AG116" s="216"/>
      <c r="AH116" s="216"/>
    </row>
    <row r="117" spans="1:34" s="205" customFormat="1" x14ac:dyDescent="0.2">
      <c r="A117" s="226">
        <v>44</v>
      </c>
      <c r="B117" s="226">
        <v>4325101</v>
      </c>
      <c r="C117" s="288" t="s">
        <v>395</v>
      </c>
      <c r="D117" s="228" t="s">
        <v>9</v>
      </c>
      <c r="E117" s="229">
        <v>260979</v>
      </c>
      <c r="F117" s="229">
        <v>248551</v>
      </c>
      <c r="G117" s="230">
        <v>260979</v>
      </c>
      <c r="H117" s="230" t="s">
        <v>446</v>
      </c>
      <c r="I117" s="230" t="s">
        <v>446</v>
      </c>
      <c r="J117" s="230" t="s">
        <v>446</v>
      </c>
      <c r="K117" s="231">
        <f t="shared" si="22"/>
        <v>248551</v>
      </c>
      <c r="L117" s="230">
        <f t="shared" si="23"/>
        <v>260979</v>
      </c>
      <c r="M117" s="230">
        <f t="shared" si="24"/>
        <v>260979</v>
      </c>
      <c r="N117" s="230">
        <f t="shared" si="25"/>
        <v>256836.33333333334</v>
      </c>
      <c r="O117" s="231">
        <f t="shared" si="32"/>
        <v>254765</v>
      </c>
      <c r="P117" s="231">
        <f t="shared" si="33"/>
        <v>260979</v>
      </c>
      <c r="Q117" s="231">
        <f t="shared" si="26"/>
        <v>256700.50335913969</v>
      </c>
      <c r="R117" s="231">
        <f t="shared" si="27"/>
        <v>128551.73629418624</v>
      </c>
      <c r="S117" s="232">
        <f t="shared" si="29"/>
        <v>0.49257502057325009</v>
      </c>
      <c r="T117" s="231">
        <f t="shared" si="36"/>
        <v>248551</v>
      </c>
      <c r="U117" s="234" t="s">
        <v>432</v>
      </c>
      <c r="AC117" s="216"/>
      <c r="AD117" s="216"/>
      <c r="AE117" s="216"/>
      <c r="AF117" s="216"/>
      <c r="AG117" s="216"/>
      <c r="AH117" s="216"/>
    </row>
    <row r="118" spans="1:34" s="205" customFormat="1" x14ac:dyDescent="0.2">
      <c r="A118" s="226">
        <v>45</v>
      </c>
      <c r="B118" s="226">
        <v>4325101</v>
      </c>
      <c r="C118" s="288" t="s">
        <v>396</v>
      </c>
      <c r="D118" s="228" t="s">
        <v>9</v>
      </c>
      <c r="E118" s="229">
        <v>278599</v>
      </c>
      <c r="F118" s="229">
        <v>267884</v>
      </c>
      <c r="G118" s="230">
        <v>281278</v>
      </c>
      <c r="H118" s="230" t="s">
        <v>446</v>
      </c>
      <c r="I118" s="230" t="s">
        <v>446</v>
      </c>
      <c r="J118" s="230" t="s">
        <v>446</v>
      </c>
      <c r="K118" s="231">
        <f t="shared" si="22"/>
        <v>267884</v>
      </c>
      <c r="L118" s="230">
        <f t="shared" si="23"/>
        <v>281278</v>
      </c>
      <c r="M118" s="230">
        <f t="shared" si="24"/>
        <v>278599</v>
      </c>
      <c r="N118" s="230">
        <f t="shared" si="25"/>
        <v>275920.33333333331</v>
      </c>
      <c r="O118" s="231">
        <f t="shared" si="32"/>
        <v>273241.5</v>
      </c>
      <c r="P118" s="231">
        <f t="shared" si="33"/>
        <v>279938.5</v>
      </c>
      <c r="Q118" s="231">
        <f t="shared" si="26"/>
        <v>275797.42484410183</v>
      </c>
      <c r="R118" s="231">
        <f t="shared" si="27"/>
        <v>138081.4798838594</v>
      </c>
      <c r="S118" s="232">
        <f t="shared" si="29"/>
        <v>0.49562805280657646</v>
      </c>
      <c r="T118" s="231">
        <f t="shared" si="36"/>
        <v>267884</v>
      </c>
      <c r="U118" s="234" t="s">
        <v>432</v>
      </c>
      <c r="AC118" s="216"/>
      <c r="AD118" s="216"/>
      <c r="AE118" s="216"/>
      <c r="AF118" s="216"/>
      <c r="AG118" s="216"/>
      <c r="AH118" s="216"/>
    </row>
    <row r="119" spans="1:34" s="205" customFormat="1" x14ac:dyDescent="0.2">
      <c r="A119" s="226">
        <v>46</v>
      </c>
      <c r="B119" s="226">
        <v>4325101</v>
      </c>
      <c r="C119" s="288" t="s">
        <v>397</v>
      </c>
      <c r="D119" s="228" t="s">
        <v>9</v>
      </c>
      <c r="E119" s="229">
        <v>253635.00000000003</v>
      </c>
      <c r="F119" s="229">
        <v>241557</v>
      </c>
      <c r="G119" s="230">
        <v>258466</v>
      </c>
      <c r="H119" s="230" t="s">
        <v>446</v>
      </c>
      <c r="I119" s="230" t="s">
        <v>446</v>
      </c>
      <c r="J119" s="230" t="s">
        <v>446</v>
      </c>
      <c r="K119" s="231">
        <f t="shared" si="22"/>
        <v>241557</v>
      </c>
      <c r="L119" s="230">
        <f t="shared" si="23"/>
        <v>258466</v>
      </c>
      <c r="M119" s="230">
        <f t="shared" si="24"/>
        <v>253635.00000000003</v>
      </c>
      <c r="N119" s="230">
        <f t="shared" si="25"/>
        <v>251219.33333333334</v>
      </c>
      <c r="O119" s="231">
        <f t="shared" si="32"/>
        <v>247596</v>
      </c>
      <c r="P119" s="231">
        <f t="shared" si="33"/>
        <v>256050.5</v>
      </c>
      <c r="Q119" s="231">
        <f t="shared" si="26"/>
        <v>251015.27286559535</v>
      </c>
      <c r="R119" s="231">
        <f t="shared" si="27"/>
        <v>125810.80423795088</v>
      </c>
      <c r="S119" s="232">
        <f t="shared" si="29"/>
        <v>0.49603092726930775</v>
      </c>
      <c r="T119" s="231">
        <f t="shared" si="36"/>
        <v>241557</v>
      </c>
      <c r="U119" s="234" t="s">
        <v>432</v>
      </c>
      <c r="AC119" s="216"/>
      <c r="AD119" s="216"/>
      <c r="AE119" s="216"/>
      <c r="AF119" s="216"/>
      <c r="AG119" s="216"/>
      <c r="AH119" s="216"/>
    </row>
    <row r="120" spans="1:34" s="205" customFormat="1" x14ac:dyDescent="0.2">
      <c r="A120" s="226">
        <v>47</v>
      </c>
      <c r="B120" s="226">
        <v>4325101</v>
      </c>
      <c r="C120" s="288" t="s">
        <v>398</v>
      </c>
      <c r="D120" s="228" t="s">
        <v>9</v>
      </c>
      <c r="E120" s="229">
        <v>199146.00000000003</v>
      </c>
      <c r="F120" s="229">
        <v>189663</v>
      </c>
      <c r="G120" s="230">
        <v>202939.00000000003</v>
      </c>
      <c r="H120" s="230" t="s">
        <v>446</v>
      </c>
      <c r="I120" s="230" t="s">
        <v>446</v>
      </c>
      <c r="J120" s="230" t="s">
        <v>446</v>
      </c>
      <c r="K120" s="231">
        <f t="shared" si="22"/>
        <v>189663</v>
      </c>
      <c r="L120" s="230">
        <f t="shared" si="23"/>
        <v>202939.00000000003</v>
      </c>
      <c r="M120" s="230">
        <f t="shared" si="24"/>
        <v>199146.00000000003</v>
      </c>
      <c r="N120" s="230">
        <f t="shared" si="25"/>
        <v>197249.33333333334</v>
      </c>
      <c r="O120" s="231">
        <f t="shared" si="32"/>
        <v>194404.5</v>
      </c>
      <c r="P120" s="231">
        <f t="shared" si="33"/>
        <v>201042.50000000003</v>
      </c>
      <c r="Q120" s="231">
        <f t="shared" si="26"/>
        <v>197089.12118613542</v>
      </c>
      <c r="R120" s="231">
        <f t="shared" si="27"/>
        <v>98782.584041925176</v>
      </c>
      <c r="S120" s="232">
        <f t="shared" si="29"/>
        <v>0.4960309724620387</v>
      </c>
      <c r="T120" s="231">
        <f t="shared" si="36"/>
        <v>189663</v>
      </c>
      <c r="U120" s="234" t="s">
        <v>432</v>
      </c>
      <c r="AC120" s="216"/>
      <c r="AD120" s="216"/>
      <c r="AE120" s="216"/>
      <c r="AF120" s="216"/>
      <c r="AG120" s="216"/>
      <c r="AH120" s="216"/>
    </row>
    <row r="121" spans="1:34" s="205" customFormat="1" x14ac:dyDescent="0.2">
      <c r="A121" s="226">
        <v>48</v>
      </c>
      <c r="B121" s="226">
        <v>4325101</v>
      </c>
      <c r="C121" s="288" t="s">
        <v>399</v>
      </c>
      <c r="D121" s="228" t="s">
        <v>9</v>
      </c>
      <c r="E121" s="229">
        <v>197753</v>
      </c>
      <c r="F121" s="229">
        <v>186559</v>
      </c>
      <c r="G121" s="230">
        <v>207080</v>
      </c>
      <c r="H121" s="230" t="s">
        <v>446</v>
      </c>
      <c r="I121" s="230" t="s">
        <v>446</v>
      </c>
      <c r="J121" s="230" t="s">
        <v>446</v>
      </c>
      <c r="K121" s="231">
        <f t="shared" si="22"/>
        <v>186559</v>
      </c>
      <c r="L121" s="230">
        <f t="shared" si="23"/>
        <v>207080</v>
      </c>
      <c r="M121" s="230">
        <f t="shared" si="24"/>
        <v>197753</v>
      </c>
      <c r="N121" s="230">
        <f t="shared" si="25"/>
        <v>197130.66666666666</v>
      </c>
      <c r="O121" s="231">
        <f t="shared" si="32"/>
        <v>192156</v>
      </c>
      <c r="P121" s="231">
        <f t="shared" si="33"/>
        <v>202416.5</v>
      </c>
      <c r="Q121" s="231">
        <f t="shared" si="26"/>
        <v>196771.64068656103</v>
      </c>
      <c r="R121" s="231">
        <f t="shared" si="27"/>
        <v>98921.705528496954</v>
      </c>
      <c r="S121" s="232">
        <f t="shared" si="29"/>
        <v>0.50022859591761926</v>
      </c>
      <c r="T121" s="231">
        <f t="shared" si="36"/>
        <v>186559</v>
      </c>
      <c r="U121" s="234" t="s">
        <v>432</v>
      </c>
      <c r="AC121" s="216"/>
      <c r="AD121" s="216"/>
      <c r="AE121" s="216"/>
      <c r="AF121" s="216"/>
      <c r="AG121" s="216"/>
      <c r="AH121" s="216"/>
    </row>
    <row r="122" spans="1:34" s="205" customFormat="1" x14ac:dyDescent="0.2">
      <c r="A122" s="226">
        <v>49</v>
      </c>
      <c r="B122" s="226">
        <v>4325101</v>
      </c>
      <c r="C122" s="288" t="s">
        <v>400</v>
      </c>
      <c r="D122" s="228" t="s">
        <v>9</v>
      </c>
      <c r="E122" s="229">
        <v>147853</v>
      </c>
      <c r="F122" s="229">
        <v>140812</v>
      </c>
      <c r="G122" s="230">
        <v>153485</v>
      </c>
      <c r="H122" s="230" t="s">
        <v>446</v>
      </c>
      <c r="I122" s="230" t="s">
        <v>446</v>
      </c>
      <c r="J122" s="230" t="s">
        <v>446</v>
      </c>
      <c r="K122" s="231">
        <f t="shared" si="22"/>
        <v>140812</v>
      </c>
      <c r="L122" s="230">
        <f t="shared" si="23"/>
        <v>153485</v>
      </c>
      <c r="M122" s="230">
        <f t="shared" si="24"/>
        <v>147853</v>
      </c>
      <c r="N122" s="230">
        <f t="shared" si="25"/>
        <v>147383.33333333334</v>
      </c>
      <c r="O122" s="231">
        <f t="shared" si="32"/>
        <v>144332.5</v>
      </c>
      <c r="P122" s="231">
        <f t="shared" si="33"/>
        <v>150669</v>
      </c>
      <c r="Q122" s="231">
        <f t="shared" si="26"/>
        <v>147199.98645578834</v>
      </c>
      <c r="R122" s="231">
        <f t="shared" si="27"/>
        <v>73873.808062578362</v>
      </c>
      <c r="S122" s="232">
        <f t="shared" si="29"/>
        <v>0.49964361942319979</v>
      </c>
      <c r="T122" s="231">
        <f t="shared" si="36"/>
        <v>140812</v>
      </c>
      <c r="U122" s="234" t="s">
        <v>432</v>
      </c>
      <c r="AC122" s="216"/>
      <c r="AD122" s="216"/>
      <c r="AE122" s="216"/>
      <c r="AF122" s="216"/>
      <c r="AG122" s="216"/>
      <c r="AH122" s="216"/>
    </row>
    <row r="123" spans="1:34" s="205" customFormat="1" x14ac:dyDescent="0.2">
      <c r="A123" s="226">
        <v>50</v>
      </c>
      <c r="B123" s="226">
        <v>4325101</v>
      </c>
      <c r="C123" s="288" t="s">
        <v>401</v>
      </c>
      <c r="D123" s="228" t="s">
        <v>9</v>
      </c>
      <c r="E123" s="229">
        <v>161713</v>
      </c>
      <c r="F123" s="229">
        <v>155493</v>
      </c>
      <c r="G123" s="230">
        <v>172597.00000000003</v>
      </c>
      <c r="H123" s="230" t="s">
        <v>446</v>
      </c>
      <c r="I123" s="230" t="s">
        <v>446</v>
      </c>
      <c r="J123" s="230" t="s">
        <v>446</v>
      </c>
      <c r="K123" s="231">
        <f t="shared" si="22"/>
        <v>155493</v>
      </c>
      <c r="L123" s="230">
        <f t="shared" si="23"/>
        <v>172597.00000000003</v>
      </c>
      <c r="M123" s="230">
        <f t="shared" si="24"/>
        <v>161713</v>
      </c>
      <c r="N123" s="230">
        <f t="shared" si="25"/>
        <v>163267.66666666666</v>
      </c>
      <c r="O123" s="231">
        <f t="shared" si="32"/>
        <v>158603</v>
      </c>
      <c r="P123" s="231">
        <f t="shared" si="33"/>
        <v>167155</v>
      </c>
      <c r="Q123" s="231">
        <f t="shared" si="26"/>
        <v>162965.57467480426</v>
      </c>
      <c r="R123" s="231">
        <f t="shared" si="27"/>
        <v>81939.300958595806</v>
      </c>
      <c r="S123" s="232">
        <f t="shared" si="29"/>
        <v>0.50669581888033621</v>
      </c>
      <c r="T123" s="231">
        <f t="shared" si="36"/>
        <v>155493</v>
      </c>
      <c r="U123" s="234" t="s">
        <v>432</v>
      </c>
      <c r="AC123" s="216"/>
      <c r="AD123" s="216"/>
      <c r="AE123" s="216"/>
      <c r="AF123" s="216"/>
      <c r="AG123" s="216"/>
      <c r="AH123" s="216"/>
    </row>
    <row r="124" spans="1:34" s="205" customFormat="1" x14ac:dyDescent="0.2">
      <c r="A124" s="226">
        <v>51</v>
      </c>
      <c r="B124" s="226">
        <v>4325101</v>
      </c>
      <c r="C124" s="288" t="s">
        <v>402</v>
      </c>
      <c r="D124" s="228" t="s">
        <v>9</v>
      </c>
      <c r="E124" s="229">
        <v>182145</v>
      </c>
      <c r="F124" s="229">
        <v>170229.00000000003</v>
      </c>
      <c r="G124" s="230">
        <v>178740</v>
      </c>
      <c r="H124" s="230" t="s">
        <v>446</v>
      </c>
      <c r="I124" s="230" t="s">
        <v>446</v>
      </c>
      <c r="J124" s="230" t="s">
        <v>446</v>
      </c>
      <c r="K124" s="231">
        <f t="shared" si="22"/>
        <v>170229.00000000003</v>
      </c>
      <c r="L124" s="230">
        <f t="shared" si="23"/>
        <v>182145</v>
      </c>
      <c r="M124" s="230">
        <f t="shared" si="24"/>
        <v>178740</v>
      </c>
      <c r="N124" s="230">
        <f t="shared" si="25"/>
        <v>177038</v>
      </c>
      <c r="O124" s="231">
        <f t="shared" si="32"/>
        <v>174484.5</v>
      </c>
      <c r="P124" s="231">
        <f t="shared" si="33"/>
        <v>180442.5</v>
      </c>
      <c r="Q124" s="231">
        <f t="shared" si="26"/>
        <v>176894.19990146151</v>
      </c>
      <c r="R124" s="231">
        <f t="shared" si="27"/>
        <v>88660.740686055651</v>
      </c>
      <c r="S124" s="232">
        <f t="shared" si="29"/>
        <v>0.49603189373422651</v>
      </c>
      <c r="T124" s="231">
        <f t="shared" si="36"/>
        <v>170229.00000000003</v>
      </c>
      <c r="U124" s="234" t="s">
        <v>432</v>
      </c>
      <c r="AC124" s="216"/>
      <c r="AD124" s="216"/>
      <c r="AE124" s="216"/>
      <c r="AF124" s="216"/>
      <c r="AG124" s="216"/>
      <c r="AH124" s="216"/>
    </row>
    <row r="125" spans="1:34" s="205" customFormat="1" x14ac:dyDescent="0.2">
      <c r="A125" s="226">
        <v>52</v>
      </c>
      <c r="B125" s="226">
        <v>4325101</v>
      </c>
      <c r="C125" s="288" t="s">
        <v>403</v>
      </c>
      <c r="D125" s="228" t="s">
        <v>9</v>
      </c>
      <c r="E125" s="229">
        <v>197867</v>
      </c>
      <c r="F125" s="229">
        <v>188445</v>
      </c>
      <c r="G125" s="230">
        <v>209174</v>
      </c>
      <c r="H125" s="230" t="s">
        <v>446</v>
      </c>
      <c r="I125" s="230" t="s">
        <v>446</v>
      </c>
      <c r="J125" s="230" t="s">
        <v>446</v>
      </c>
      <c r="K125" s="231">
        <f t="shared" si="22"/>
        <v>188445</v>
      </c>
      <c r="L125" s="230">
        <f t="shared" si="23"/>
        <v>209174</v>
      </c>
      <c r="M125" s="230">
        <f t="shared" si="24"/>
        <v>197867</v>
      </c>
      <c r="N125" s="230">
        <f t="shared" si="25"/>
        <v>198495.33333333334</v>
      </c>
      <c r="O125" s="231">
        <f t="shared" si="32"/>
        <v>193156</v>
      </c>
      <c r="P125" s="231">
        <f t="shared" si="33"/>
        <v>203520.5</v>
      </c>
      <c r="Q125" s="231">
        <f t="shared" si="26"/>
        <v>198134.9313948497</v>
      </c>
      <c r="R125" s="231">
        <f t="shared" si="27"/>
        <v>99608.794693708318</v>
      </c>
      <c r="S125" s="232">
        <f t="shared" si="29"/>
        <v>0.50341287174570959</v>
      </c>
      <c r="T125" s="231">
        <f t="shared" si="36"/>
        <v>188445</v>
      </c>
      <c r="U125" s="234" t="s">
        <v>432</v>
      </c>
      <c r="AC125" s="216"/>
      <c r="AD125" s="216"/>
      <c r="AE125" s="216"/>
      <c r="AF125" s="216"/>
      <c r="AG125" s="216"/>
      <c r="AH125" s="216"/>
    </row>
    <row r="126" spans="1:34" s="205" customFormat="1" x14ac:dyDescent="0.2">
      <c r="A126" s="226">
        <v>53</v>
      </c>
      <c r="B126" s="226">
        <v>4325101</v>
      </c>
      <c r="C126" s="288" t="s">
        <v>404</v>
      </c>
      <c r="D126" s="228" t="s">
        <v>9</v>
      </c>
      <c r="E126" s="229">
        <v>207318</v>
      </c>
      <c r="F126" s="229">
        <v>197446</v>
      </c>
      <c r="G126" s="230">
        <v>213242</v>
      </c>
      <c r="H126" s="230" t="s">
        <v>446</v>
      </c>
      <c r="I126" s="230" t="s">
        <v>446</v>
      </c>
      <c r="J126" s="230" t="s">
        <v>446</v>
      </c>
      <c r="K126" s="231">
        <f t="shared" si="22"/>
        <v>197446</v>
      </c>
      <c r="L126" s="230">
        <f t="shared" si="23"/>
        <v>213242</v>
      </c>
      <c r="M126" s="230">
        <f t="shared" si="24"/>
        <v>207318</v>
      </c>
      <c r="N126" s="230">
        <f t="shared" si="25"/>
        <v>206002</v>
      </c>
      <c r="O126" s="231">
        <f t="shared" si="32"/>
        <v>202382</v>
      </c>
      <c r="P126" s="231">
        <f t="shared" si="33"/>
        <v>210280</v>
      </c>
      <c r="Q126" s="231">
        <f t="shared" si="26"/>
        <v>205793.9015459886</v>
      </c>
      <c r="R126" s="231">
        <f t="shared" si="27"/>
        <v>103206.86765747068</v>
      </c>
      <c r="S126" s="232">
        <f t="shared" si="29"/>
        <v>0.49781913609754425</v>
      </c>
      <c r="T126" s="231">
        <f t="shared" si="36"/>
        <v>197446</v>
      </c>
      <c r="U126" s="234" t="s">
        <v>432</v>
      </c>
      <c r="AC126" s="216"/>
      <c r="AD126" s="216"/>
      <c r="AE126" s="216"/>
      <c r="AF126" s="216"/>
      <c r="AG126" s="216"/>
      <c r="AH126" s="216"/>
    </row>
    <row r="127" spans="1:34" s="205" customFormat="1" x14ac:dyDescent="0.2">
      <c r="A127" s="226">
        <v>54</v>
      </c>
      <c r="B127" s="226">
        <v>4325101</v>
      </c>
      <c r="C127" s="288" t="s">
        <v>405</v>
      </c>
      <c r="D127" s="228" t="s">
        <v>9</v>
      </c>
      <c r="E127" s="229">
        <v>645170</v>
      </c>
      <c r="F127" s="229">
        <v>597380</v>
      </c>
      <c r="G127" s="230">
        <v>639197</v>
      </c>
      <c r="H127" s="230" t="s">
        <v>446</v>
      </c>
      <c r="I127" s="230" t="s">
        <v>446</v>
      </c>
      <c r="J127" s="230" t="s">
        <v>446</v>
      </c>
      <c r="K127" s="231">
        <f t="shared" si="22"/>
        <v>597380</v>
      </c>
      <c r="L127" s="230">
        <f t="shared" si="23"/>
        <v>645170</v>
      </c>
      <c r="M127" s="230">
        <f t="shared" si="24"/>
        <v>639197</v>
      </c>
      <c r="N127" s="230">
        <f t="shared" si="25"/>
        <v>627249</v>
      </c>
      <c r="O127" s="231">
        <f t="shared" si="32"/>
        <v>618288.5</v>
      </c>
      <c r="P127" s="231">
        <f t="shared" si="33"/>
        <v>642183.5</v>
      </c>
      <c r="Q127" s="231">
        <f t="shared" si="26"/>
        <v>626511.67467461713</v>
      </c>
      <c r="R127" s="231">
        <f t="shared" si="27"/>
        <v>314344.32029583422</v>
      </c>
      <c r="S127" s="232">
        <f t="shared" si="29"/>
        <v>0.49178003071953436</v>
      </c>
      <c r="T127" s="231">
        <f t="shared" si="36"/>
        <v>597380</v>
      </c>
      <c r="U127" s="234" t="s">
        <v>432</v>
      </c>
      <c r="AC127" s="216"/>
      <c r="AD127" s="216"/>
      <c r="AE127" s="216"/>
      <c r="AF127" s="216"/>
      <c r="AG127" s="216"/>
      <c r="AH127" s="216"/>
    </row>
    <row r="128" spans="1:34" s="205" customFormat="1" x14ac:dyDescent="0.2">
      <c r="A128" s="226">
        <v>55</v>
      </c>
      <c r="B128" s="226">
        <v>4325101</v>
      </c>
      <c r="C128" s="288" t="s">
        <v>406</v>
      </c>
      <c r="D128" s="228" t="s">
        <v>9</v>
      </c>
      <c r="E128" s="229">
        <v>420582</v>
      </c>
      <c r="F128" s="229">
        <v>400554</v>
      </c>
      <c r="G128" s="230">
        <v>420582</v>
      </c>
      <c r="H128" s="230" t="s">
        <v>446</v>
      </c>
      <c r="I128" s="230" t="s">
        <v>446</v>
      </c>
      <c r="J128" s="230" t="s">
        <v>446</v>
      </c>
      <c r="K128" s="231">
        <f t="shared" si="22"/>
        <v>400554</v>
      </c>
      <c r="L128" s="230">
        <f t="shared" si="23"/>
        <v>420582</v>
      </c>
      <c r="M128" s="230">
        <f t="shared" si="24"/>
        <v>420582</v>
      </c>
      <c r="N128" s="230">
        <f t="shared" si="25"/>
        <v>413906</v>
      </c>
      <c r="O128" s="231">
        <f t="shared" si="32"/>
        <v>410568</v>
      </c>
      <c r="P128" s="231">
        <f t="shared" si="33"/>
        <v>420582</v>
      </c>
      <c r="Q128" s="231">
        <f t="shared" si="26"/>
        <v>413687.11152911134</v>
      </c>
      <c r="R128" s="231">
        <f t="shared" si="27"/>
        <v>207168.24602481915</v>
      </c>
      <c r="S128" s="232">
        <f t="shared" si="29"/>
        <v>0.49257516019425263</v>
      </c>
      <c r="T128" s="231">
        <f t="shared" si="36"/>
        <v>400554</v>
      </c>
      <c r="U128" s="234" t="s">
        <v>432</v>
      </c>
      <c r="AC128" s="216"/>
      <c r="AD128" s="216"/>
      <c r="AE128" s="216"/>
      <c r="AF128" s="216"/>
      <c r="AG128" s="216"/>
      <c r="AH128" s="216"/>
    </row>
    <row r="129" spans="1:34" s="205" customFormat="1" x14ac:dyDescent="0.2">
      <c r="A129" s="226">
        <v>56</v>
      </c>
      <c r="B129" s="226">
        <v>4325101</v>
      </c>
      <c r="C129" s="288" t="s">
        <v>407</v>
      </c>
      <c r="D129" s="228" t="s">
        <v>9</v>
      </c>
      <c r="E129" s="229">
        <v>461150</v>
      </c>
      <c r="F129" s="229">
        <v>426991</v>
      </c>
      <c r="G129" s="230">
        <v>448341.00000000006</v>
      </c>
      <c r="H129" s="230" t="s">
        <v>446</v>
      </c>
      <c r="I129" s="230" t="s">
        <v>446</v>
      </c>
      <c r="J129" s="230" t="s">
        <v>446</v>
      </c>
      <c r="K129" s="231">
        <f t="shared" si="22"/>
        <v>426991</v>
      </c>
      <c r="L129" s="230">
        <f t="shared" si="23"/>
        <v>461150</v>
      </c>
      <c r="M129" s="230">
        <f t="shared" si="24"/>
        <v>448341.00000000006</v>
      </c>
      <c r="N129" s="230">
        <f t="shared" si="25"/>
        <v>445494</v>
      </c>
      <c r="O129" s="231">
        <f t="shared" si="32"/>
        <v>437666</v>
      </c>
      <c r="P129" s="231">
        <f t="shared" si="33"/>
        <v>454745.5</v>
      </c>
      <c r="Q129" s="231">
        <f t="shared" si="26"/>
        <v>445043.98918327934</v>
      </c>
      <c r="R129" s="231">
        <f t="shared" si="27"/>
        <v>223192.18533288004</v>
      </c>
      <c r="S129" s="232">
        <f t="shared" si="29"/>
        <v>0.49781792281517862</v>
      </c>
      <c r="T129" s="231">
        <f t="shared" si="36"/>
        <v>426991</v>
      </c>
      <c r="U129" s="234" t="s">
        <v>432</v>
      </c>
      <c r="AC129" s="216"/>
      <c r="AD129" s="216"/>
      <c r="AE129" s="216"/>
      <c r="AF129" s="216"/>
      <c r="AG129" s="216"/>
      <c r="AH129" s="216"/>
    </row>
    <row r="130" spans="1:34" s="205" customFormat="1" x14ac:dyDescent="0.2">
      <c r="A130" s="226">
        <v>57</v>
      </c>
      <c r="B130" s="226">
        <v>4325101</v>
      </c>
      <c r="C130" s="288" t="s">
        <v>408</v>
      </c>
      <c r="D130" s="228" t="s">
        <v>9</v>
      </c>
      <c r="E130" s="229">
        <v>764922</v>
      </c>
      <c r="F130" s="229">
        <v>714880</v>
      </c>
      <c r="G130" s="230">
        <v>764922.00000000012</v>
      </c>
      <c r="H130" s="230" t="s">
        <v>446</v>
      </c>
      <c r="I130" s="230" t="s">
        <v>446</v>
      </c>
      <c r="J130" s="230" t="s">
        <v>446</v>
      </c>
      <c r="K130" s="231">
        <f t="shared" si="22"/>
        <v>714880</v>
      </c>
      <c r="L130" s="230">
        <f t="shared" si="23"/>
        <v>764922.00000000012</v>
      </c>
      <c r="M130" s="230">
        <f t="shared" si="24"/>
        <v>764922</v>
      </c>
      <c r="N130" s="230">
        <f t="shared" si="25"/>
        <v>748241.33333333337</v>
      </c>
      <c r="O130" s="231">
        <f t="shared" si="32"/>
        <v>739901</v>
      </c>
      <c r="P130" s="231">
        <f t="shared" si="33"/>
        <v>764922</v>
      </c>
      <c r="Q130" s="231">
        <f t="shared" si="26"/>
        <v>747480.64552404406</v>
      </c>
      <c r="R130" s="231">
        <f t="shared" si="27"/>
        <v>374863.65855868184</v>
      </c>
      <c r="S130" s="232">
        <f t="shared" si="29"/>
        <v>0.49006782202457483</v>
      </c>
      <c r="T130" s="231">
        <f t="shared" si="36"/>
        <v>714880</v>
      </c>
      <c r="U130" s="234" t="s">
        <v>432</v>
      </c>
      <c r="AC130" s="216"/>
      <c r="AD130" s="216"/>
      <c r="AE130" s="216"/>
      <c r="AF130" s="216"/>
      <c r="AG130" s="216"/>
      <c r="AH130" s="216"/>
    </row>
    <row r="131" spans="1:34" s="205" customFormat="1" x14ac:dyDescent="0.2">
      <c r="A131" s="226">
        <v>58</v>
      </c>
      <c r="B131" s="226">
        <v>4325101</v>
      </c>
      <c r="C131" s="288" t="s">
        <v>409</v>
      </c>
      <c r="D131" s="228" t="s">
        <v>9</v>
      </c>
      <c r="E131" s="229">
        <v>960384</v>
      </c>
      <c r="F131" s="229">
        <v>923446</v>
      </c>
      <c r="G131" s="230">
        <v>1025025</v>
      </c>
      <c r="H131" s="230" t="s">
        <v>446</v>
      </c>
      <c r="I131" s="230" t="s">
        <v>446</v>
      </c>
      <c r="J131" s="230" t="s">
        <v>446</v>
      </c>
      <c r="K131" s="231">
        <f t="shared" si="22"/>
        <v>923446</v>
      </c>
      <c r="L131" s="230">
        <f t="shared" si="23"/>
        <v>1025025</v>
      </c>
      <c r="M131" s="230">
        <f t="shared" si="24"/>
        <v>960384</v>
      </c>
      <c r="N131" s="230">
        <f t="shared" si="25"/>
        <v>969618.33333333337</v>
      </c>
      <c r="O131" s="231">
        <f t="shared" si="32"/>
        <v>941915</v>
      </c>
      <c r="P131" s="231">
        <f t="shared" si="33"/>
        <v>992704.5</v>
      </c>
      <c r="Q131" s="231">
        <f t="shared" si="26"/>
        <v>967824.20628800243</v>
      </c>
      <c r="R131" s="231">
        <f t="shared" si="27"/>
        <v>486623.34518624359</v>
      </c>
      <c r="S131" s="232">
        <f t="shared" si="29"/>
        <v>0.50669663924663844</v>
      </c>
      <c r="T131" s="231">
        <f t="shared" si="36"/>
        <v>923446</v>
      </c>
      <c r="U131" s="234" t="s">
        <v>432</v>
      </c>
      <c r="AC131" s="216"/>
      <c r="AD131" s="216"/>
      <c r="AE131" s="216"/>
      <c r="AF131" s="216"/>
      <c r="AG131" s="216"/>
      <c r="AH131" s="216"/>
    </row>
    <row r="132" spans="1:34" s="205" customFormat="1" x14ac:dyDescent="0.2">
      <c r="A132" s="226">
        <v>59</v>
      </c>
      <c r="B132" s="226">
        <v>4325101</v>
      </c>
      <c r="C132" s="288" t="s">
        <v>410</v>
      </c>
      <c r="D132" s="228" t="s">
        <v>9</v>
      </c>
      <c r="E132" s="229">
        <v>298680</v>
      </c>
      <c r="F132" s="229">
        <v>279140</v>
      </c>
      <c r="G132" s="230">
        <v>309845</v>
      </c>
      <c r="H132" s="230" t="s">
        <v>446</v>
      </c>
      <c r="I132" s="230" t="s">
        <v>446</v>
      </c>
      <c r="J132" s="230" t="s">
        <v>446</v>
      </c>
      <c r="K132" s="231">
        <f t="shared" si="22"/>
        <v>279140</v>
      </c>
      <c r="L132" s="230">
        <f t="shared" si="23"/>
        <v>309845</v>
      </c>
      <c r="M132" s="230">
        <f t="shared" si="24"/>
        <v>298680</v>
      </c>
      <c r="N132" s="230">
        <f t="shared" si="25"/>
        <v>295888.33333333331</v>
      </c>
      <c r="O132" s="231">
        <f t="shared" si="32"/>
        <v>288910</v>
      </c>
      <c r="P132" s="231">
        <f t="shared" si="33"/>
        <v>304262.5</v>
      </c>
      <c r="Q132" s="231">
        <f t="shared" si="26"/>
        <v>295336.14798117738</v>
      </c>
      <c r="R132" s="231">
        <f t="shared" si="27"/>
        <v>148487.39336921278</v>
      </c>
      <c r="S132" s="232">
        <f t="shared" si="29"/>
        <v>0.49714541773541171</v>
      </c>
      <c r="T132" s="231">
        <f t="shared" si="36"/>
        <v>279140</v>
      </c>
      <c r="U132" s="234" t="s">
        <v>432</v>
      </c>
      <c r="AC132" s="216"/>
      <c r="AD132" s="216"/>
      <c r="AE132" s="216"/>
      <c r="AF132" s="216"/>
      <c r="AG132" s="216"/>
      <c r="AH132" s="216"/>
    </row>
    <row r="133" spans="1:34" s="205" customFormat="1" x14ac:dyDescent="0.2">
      <c r="A133" s="226">
        <v>60</v>
      </c>
      <c r="B133" s="226">
        <v>4325101</v>
      </c>
      <c r="C133" s="288" t="s">
        <v>411</v>
      </c>
      <c r="D133" s="228" t="s">
        <v>9</v>
      </c>
      <c r="E133" s="229">
        <v>235653.00000000003</v>
      </c>
      <c r="F133" s="229">
        <v>226589</v>
      </c>
      <c r="G133" s="230">
        <v>242450.00000000003</v>
      </c>
      <c r="H133" s="230" t="s">
        <v>446</v>
      </c>
      <c r="I133" s="230" t="s">
        <v>446</v>
      </c>
      <c r="J133" s="230" t="s">
        <v>446</v>
      </c>
      <c r="K133" s="231">
        <f t="shared" si="22"/>
        <v>226589</v>
      </c>
      <c r="L133" s="230">
        <f t="shared" si="23"/>
        <v>242450.00000000003</v>
      </c>
      <c r="M133" s="230">
        <f t="shared" si="24"/>
        <v>235653.00000000003</v>
      </c>
      <c r="N133" s="230">
        <f t="shared" si="25"/>
        <v>234897.33333333334</v>
      </c>
      <c r="O133" s="231">
        <f t="shared" si="32"/>
        <v>231121</v>
      </c>
      <c r="P133" s="231">
        <f t="shared" si="33"/>
        <v>239051.50000000003</v>
      </c>
      <c r="Q133" s="231">
        <f t="shared" si="26"/>
        <v>234716.69199424062</v>
      </c>
      <c r="R133" s="231">
        <f t="shared" si="27"/>
        <v>117628.24223515943</v>
      </c>
      <c r="S133" s="232">
        <f t="shared" si="29"/>
        <v>0.49915868771099631</v>
      </c>
      <c r="T133" s="231">
        <f t="shared" si="36"/>
        <v>226589</v>
      </c>
      <c r="U133" s="234" t="s">
        <v>432</v>
      </c>
      <c r="AC133" s="216"/>
      <c r="AD133" s="216"/>
      <c r="AE133" s="216"/>
      <c r="AF133" s="216"/>
      <c r="AG133" s="216"/>
      <c r="AH133" s="216"/>
    </row>
    <row r="134" spans="1:34" s="205" customFormat="1" x14ac:dyDescent="0.2">
      <c r="A134" s="226">
        <v>61</v>
      </c>
      <c r="B134" s="226">
        <v>4325101</v>
      </c>
      <c r="C134" s="288" t="s">
        <v>412</v>
      </c>
      <c r="D134" s="228" t="s">
        <v>9</v>
      </c>
      <c r="E134" s="229">
        <v>256604.00000000003</v>
      </c>
      <c r="F134" s="229">
        <v>239817.00000000003</v>
      </c>
      <c r="G134" s="230">
        <v>256604.00000000003</v>
      </c>
      <c r="H134" s="230" t="s">
        <v>446</v>
      </c>
      <c r="I134" s="230" t="s">
        <v>446</v>
      </c>
      <c r="J134" s="230" t="s">
        <v>446</v>
      </c>
      <c r="K134" s="231">
        <f t="shared" si="22"/>
        <v>239817.00000000003</v>
      </c>
      <c r="L134" s="230">
        <f t="shared" si="23"/>
        <v>256604.00000000003</v>
      </c>
      <c r="M134" s="230">
        <f t="shared" si="24"/>
        <v>256604.00000000003</v>
      </c>
      <c r="N134" s="230">
        <f t="shared" si="25"/>
        <v>251008.33333333337</v>
      </c>
      <c r="O134" s="231">
        <f t="shared" si="32"/>
        <v>248210.50000000003</v>
      </c>
      <c r="P134" s="231">
        <f t="shared" si="33"/>
        <v>256604.00000000003</v>
      </c>
      <c r="Q134" s="231">
        <f t="shared" si="26"/>
        <v>250753.15917407148</v>
      </c>
      <c r="R134" s="231">
        <f t="shared" si="27"/>
        <v>125753.40481109584</v>
      </c>
      <c r="S134" s="232">
        <f t="shared" si="29"/>
        <v>0.49006798339502045</v>
      </c>
      <c r="T134" s="231">
        <f t="shared" si="36"/>
        <v>239817.00000000003</v>
      </c>
      <c r="U134" s="234" t="s">
        <v>432</v>
      </c>
      <c r="AC134" s="216"/>
      <c r="AD134" s="216"/>
      <c r="AE134" s="216"/>
      <c r="AF134" s="216"/>
      <c r="AG134" s="216"/>
      <c r="AH134" s="216"/>
    </row>
    <row r="135" spans="1:34" s="205" customFormat="1" x14ac:dyDescent="0.2">
      <c r="A135" s="226">
        <v>62</v>
      </c>
      <c r="B135" s="226">
        <v>4325101</v>
      </c>
      <c r="C135" s="288" t="s">
        <v>413</v>
      </c>
      <c r="D135" s="228" t="s">
        <v>9</v>
      </c>
      <c r="E135" s="229">
        <v>164035.00000000003</v>
      </c>
      <c r="F135" s="229">
        <v>156224</v>
      </c>
      <c r="G135" s="230">
        <v>164035.00000000003</v>
      </c>
      <c r="H135" s="230" t="s">
        <v>446</v>
      </c>
      <c r="I135" s="230" t="s">
        <v>446</v>
      </c>
      <c r="J135" s="230" t="s">
        <v>446</v>
      </c>
      <c r="K135" s="231">
        <f t="shared" si="22"/>
        <v>156224</v>
      </c>
      <c r="L135" s="230">
        <f t="shared" si="23"/>
        <v>164035.00000000003</v>
      </c>
      <c r="M135" s="230">
        <f t="shared" si="24"/>
        <v>164035.00000000003</v>
      </c>
      <c r="N135" s="230">
        <f t="shared" si="25"/>
        <v>161431.33333333334</v>
      </c>
      <c r="O135" s="231">
        <f t="shared" si="32"/>
        <v>160129.5</v>
      </c>
      <c r="P135" s="231">
        <f t="shared" si="33"/>
        <v>164035.00000000003</v>
      </c>
      <c r="Q135" s="231">
        <f t="shared" si="26"/>
        <v>161345.9693630203</v>
      </c>
      <c r="R135" s="231">
        <f t="shared" si="27"/>
        <v>80799.610182640594</v>
      </c>
      <c r="S135" s="232">
        <f t="shared" si="29"/>
        <v>0.49257542708958807</v>
      </c>
      <c r="T135" s="231">
        <f t="shared" si="36"/>
        <v>156224</v>
      </c>
      <c r="U135" s="234" t="s">
        <v>432</v>
      </c>
      <c r="AC135" s="216"/>
      <c r="AD135" s="216"/>
      <c r="AE135" s="216"/>
      <c r="AF135" s="216"/>
      <c r="AG135" s="216"/>
      <c r="AH135" s="216"/>
    </row>
    <row r="136" spans="1:34" s="205" customFormat="1" x14ac:dyDescent="0.2">
      <c r="A136" s="226">
        <v>63</v>
      </c>
      <c r="B136" s="226">
        <v>4325101</v>
      </c>
      <c r="C136" s="288" t="s">
        <v>414</v>
      </c>
      <c r="D136" s="228" t="s">
        <v>9</v>
      </c>
      <c r="E136" s="229">
        <v>109602</v>
      </c>
      <c r="F136" s="229">
        <v>104383.00000000001</v>
      </c>
      <c r="G136" s="230">
        <v>109602</v>
      </c>
      <c r="H136" s="230" t="s">
        <v>446</v>
      </c>
      <c r="I136" s="230" t="s">
        <v>446</v>
      </c>
      <c r="J136" s="230" t="s">
        <v>446</v>
      </c>
      <c r="K136" s="231">
        <f t="shared" si="22"/>
        <v>104383.00000000001</v>
      </c>
      <c r="L136" s="230">
        <f t="shared" si="23"/>
        <v>109602</v>
      </c>
      <c r="M136" s="230">
        <f t="shared" si="24"/>
        <v>109602</v>
      </c>
      <c r="N136" s="230">
        <f t="shared" si="25"/>
        <v>107862.33333333333</v>
      </c>
      <c r="O136" s="231">
        <f t="shared" si="32"/>
        <v>106992.5</v>
      </c>
      <c r="P136" s="231">
        <f t="shared" si="33"/>
        <v>109602</v>
      </c>
      <c r="Q136" s="231">
        <f t="shared" si="26"/>
        <v>107805.29669439141</v>
      </c>
      <c r="R136" s="231">
        <f t="shared" si="27"/>
        <v>53987.254220325005</v>
      </c>
      <c r="S136" s="232">
        <f t="shared" si="29"/>
        <v>0.49257544771377354</v>
      </c>
      <c r="T136" s="231">
        <f t="shared" si="36"/>
        <v>104383.00000000001</v>
      </c>
      <c r="U136" s="234" t="s">
        <v>432</v>
      </c>
      <c r="AC136" s="216"/>
      <c r="AD136" s="216"/>
      <c r="AE136" s="216"/>
      <c r="AF136" s="216"/>
      <c r="AG136" s="216"/>
      <c r="AH136" s="216"/>
    </row>
    <row r="137" spans="1:34" s="205" customFormat="1" x14ac:dyDescent="0.2">
      <c r="A137" s="226">
        <v>64</v>
      </c>
      <c r="B137" s="226">
        <v>4325101</v>
      </c>
      <c r="C137" s="288" t="s">
        <v>415</v>
      </c>
      <c r="D137" s="228" t="s">
        <v>9</v>
      </c>
      <c r="E137" s="229">
        <v>152525</v>
      </c>
      <c r="F137" s="229">
        <v>141227</v>
      </c>
      <c r="G137" s="230">
        <v>148288</v>
      </c>
      <c r="H137" s="230" t="s">
        <v>446</v>
      </c>
      <c r="I137" s="230" t="s">
        <v>446</v>
      </c>
      <c r="J137" s="230" t="s">
        <v>446</v>
      </c>
      <c r="K137" s="231">
        <f t="shared" si="22"/>
        <v>141227</v>
      </c>
      <c r="L137" s="230">
        <f t="shared" si="23"/>
        <v>152525</v>
      </c>
      <c r="M137" s="230">
        <f t="shared" si="24"/>
        <v>148288</v>
      </c>
      <c r="N137" s="230">
        <f t="shared" si="25"/>
        <v>147346.66666666666</v>
      </c>
      <c r="O137" s="231">
        <f t="shared" si="32"/>
        <v>144757.5</v>
      </c>
      <c r="P137" s="231">
        <f t="shared" si="33"/>
        <v>150406.5</v>
      </c>
      <c r="Q137" s="231">
        <f t="shared" si="26"/>
        <v>147197.82985496448</v>
      </c>
      <c r="R137" s="231">
        <f t="shared" si="27"/>
        <v>73820.574589112133</v>
      </c>
      <c r="S137" s="232">
        <f t="shared" si="29"/>
        <v>0.4978189373996017</v>
      </c>
      <c r="T137" s="231">
        <f t="shared" si="36"/>
        <v>141227</v>
      </c>
      <c r="U137" s="234" t="s">
        <v>432</v>
      </c>
      <c r="AC137" s="216"/>
      <c r="AD137" s="216"/>
      <c r="AE137" s="216"/>
      <c r="AF137" s="216"/>
      <c r="AG137" s="216"/>
      <c r="AH137" s="216"/>
    </row>
    <row r="138" spans="1:34" s="205" customFormat="1" x14ac:dyDescent="0.2">
      <c r="A138" s="289"/>
      <c r="B138" s="289"/>
      <c r="C138" s="290"/>
      <c r="D138" s="289"/>
      <c r="E138" s="291"/>
      <c r="F138" s="291"/>
      <c r="G138" s="260"/>
      <c r="H138" s="260"/>
      <c r="I138" s="260"/>
      <c r="J138" s="260"/>
      <c r="K138" s="260"/>
      <c r="L138" s="260"/>
      <c r="M138" s="260"/>
      <c r="N138" s="260"/>
      <c r="O138" s="260"/>
      <c r="P138" s="260"/>
      <c r="Q138" s="260"/>
      <c r="R138" s="260"/>
      <c r="S138" s="261"/>
      <c r="T138" s="260"/>
      <c r="U138" s="262"/>
    </row>
    <row r="139" spans="1:34" s="205" customFormat="1" ht="45" customHeight="1" x14ac:dyDescent="0.2">
      <c r="A139" s="383" t="s">
        <v>97</v>
      </c>
      <c r="B139" s="383"/>
      <c r="C139" s="383"/>
      <c r="D139" s="383"/>
      <c r="E139" s="292"/>
      <c r="F139" s="292"/>
      <c r="G139" s="293"/>
      <c r="H139" s="293"/>
      <c r="I139" s="293"/>
      <c r="J139" s="293"/>
      <c r="K139" s="293"/>
      <c r="L139" s="293"/>
      <c r="M139" s="293"/>
      <c r="N139" s="293"/>
      <c r="O139" s="293"/>
      <c r="P139" s="293"/>
      <c r="Q139" s="293"/>
      <c r="R139" s="293"/>
      <c r="S139" s="294"/>
      <c r="T139" s="293"/>
      <c r="U139" s="295"/>
      <c r="AC139" s="216"/>
      <c r="AD139" s="216"/>
      <c r="AE139" s="216"/>
      <c r="AF139" s="216"/>
      <c r="AG139" s="216"/>
      <c r="AH139" s="216"/>
    </row>
    <row r="140" spans="1:34" s="205" customFormat="1" ht="24.75" customHeight="1" x14ac:dyDescent="0.2">
      <c r="A140" s="258" t="s">
        <v>240</v>
      </c>
      <c r="B140" s="258"/>
      <c r="C140" s="258"/>
      <c r="D140" s="258"/>
      <c r="E140" s="296"/>
      <c r="F140" s="296"/>
      <c r="G140" s="260"/>
      <c r="H140" s="368" t="s">
        <v>438</v>
      </c>
      <c r="I140" s="368"/>
      <c r="J140" s="368"/>
      <c r="K140" s="260"/>
      <c r="L140" s="260"/>
      <c r="M140" s="260"/>
      <c r="N140" s="260"/>
      <c r="O140" s="260"/>
      <c r="P140" s="260"/>
      <c r="Q140" s="260"/>
      <c r="R140" s="260"/>
      <c r="S140" s="261"/>
      <c r="T140" s="260"/>
      <c r="U140" s="262"/>
      <c r="AC140" s="216"/>
      <c r="AD140" s="216"/>
      <c r="AE140" s="216"/>
      <c r="AF140" s="216"/>
      <c r="AG140" s="216"/>
      <c r="AH140" s="216"/>
    </row>
    <row r="141" spans="1:34" s="205" customFormat="1" ht="50.25" customHeight="1" x14ac:dyDescent="0.2">
      <c r="A141" s="263" t="s">
        <v>4</v>
      </c>
      <c r="B141" s="263" t="s">
        <v>5</v>
      </c>
      <c r="C141" s="263" t="s">
        <v>6</v>
      </c>
      <c r="D141" s="263" t="s">
        <v>7</v>
      </c>
      <c r="E141" s="264" t="s">
        <v>435</v>
      </c>
      <c r="F141" s="264" t="s">
        <v>434</v>
      </c>
      <c r="G141" s="265" t="s">
        <v>436</v>
      </c>
      <c r="H141" s="223" t="s">
        <v>428</v>
      </c>
      <c r="I141" s="224" t="s">
        <v>429</v>
      </c>
      <c r="J141" s="223" t="s">
        <v>430</v>
      </c>
      <c r="K141" s="260"/>
      <c r="L141" s="260"/>
      <c r="M141" s="260"/>
      <c r="N141" s="260"/>
      <c r="O141" s="260"/>
      <c r="P141" s="260"/>
      <c r="Q141" s="260"/>
      <c r="R141" s="260"/>
      <c r="S141" s="261"/>
      <c r="T141" s="260"/>
      <c r="U141" s="262"/>
      <c r="AC141" s="216"/>
      <c r="AD141" s="216"/>
      <c r="AE141" s="216"/>
      <c r="AF141" s="216"/>
      <c r="AG141" s="216"/>
      <c r="AH141" s="216"/>
    </row>
    <row r="142" spans="1:34" s="205" customFormat="1" ht="16.5" customHeight="1" x14ac:dyDescent="0.2">
      <c r="A142" s="234">
        <v>1</v>
      </c>
      <c r="B142" s="226">
        <v>4394</v>
      </c>
      <c r="C142" s="227" t="s">
        <v>98</v>
      </c>
      <c r="D142" s="228" t="s">
        <v>9</v>
      </c>
      <c r="E142" s="229">
        <v>248055</v>
      </c>
      <c r="F142" s="229">
        <v>238514.00000000003</v>
      </c>
      <c r="G142" s="230">
        <v>255210</v>
      </c>
      <c r="H142" s="230">
        <v>30114</v>
      </c>
      <c r="I142" s="230">
        <f t="shared" si="30"/>
        <v>31649.813999999998</v>
      </c>
      <c r="J142" s="230">
        <f t="shared" si="31"/>
        <v>31650</v>
      </c>
      <c r="K142" s="230">
        <f t="shared" ref="K142:K152" si="37">MIN(E142,F142,G142,J142)</f>
        <v>31650</v>
      </c>
      <c r="L142" s="230">
        <f t="shared" ref="L142:L152" si="38">MAX(E142,F142,G142,J142)</f>
        <v>255210</v>
      </c>
      <c r="M142" s="230">
        <f t="shared" ref="M142:M152" si="39">MEDIAN(E142,F142,G142,J142)</f>
        <v>243284.5</v>
      </c>
      <c r="N142" s="230">
        <f t="shared" ref="N142:N152" si="40">AVERAGE(E142,F142,G142,J142)</f>
        <v>193357.25</v>
      </c>
      <c r="O142" s="231">
        <f t="shared" si="32"/>
        <v>137467.25</v>
      </c>
      <c r="P142" s="231">
        <f t="shared" si="33"/>
        <v>249247.25</v>
      </c>
      <c r="Q142" s="231">
        <f t="shared" ref="Q142:Q152" si="41">HARMEAN(E142,F142,G142,J142)</f>
        <v>91453.847393937569</v>
      </c>
      <c r="R142" s="231">
        <f t="shared" ref="R142:R152" si="42">STDEVA(E142,F142,G142,J142)</f>
        <v>108021.56159883081</v>
      </c>
      <c r="S142" s="232">
        <f t="shared" si="29"/>
        <v>0.44401333253384745</v>
      </c>
      <c r="T142" s="231">
        <f t="shared" ref="T142:T152" si="43">ROUND(Q142,0)</f>
        <v>91454</v>
      </c>
      <c r="U142" s="234" t="s">
        <v>431</v>
      </c>
      <c r="AC142" s="216"/>
      <c r="AD142" s="216"/>
      <c r="AE142" s="216"/>
      <c r="AF142" s="216"/>
      <c r="AG142" s="216"/>
      <c r="AH142" s="216"/>
    </row>
    <row r="143" spans="1:34" s="205" customFormat="1" ht="16.5" customHeight="1" x14ac:dyDescent="0.2">
      <c r="A143" s="234">
        <v>2</v>
      </c>
      <c r="B143" s="226">
        <v>4394</v>
      </c>
      <c r="C143" s="227" t="s">
        <v>99</v>
      </c>
      <c r="D143" s="228" t="s">
        <v>9</v>
      </c>
      <c r="E143" s="229">
        <v>686240</v>
      </c>
      <c r="F143" s="229">
        <v>641346</v>
      </c>
      <c r="G143" s="230">
        <v>699067.00000000012</v>
      </c>
      <c r="H143" s="230">
        <v>129556</v>
      </c>
      <c r="I143" s="230">
        <f t="shared" si="30"/>
        <v>136163.356</v>
      </c>
      <c r="J143" s="230">
        <f t="shared" si="31"/>
        <v>136163</v>
      </c>
      <c r="K143" s="230">
        <f t="shared" si="37"/>
        <v>136163</v>
      </c>
      <c r="L143" s="230">
        <f t="shared" si="38"/>
        <v>699067.00000000012</v>
      </c>
      <c r="M143" s="230">
        <f t="shared" si="39"/>
        <v>663793</v>
      </c>
      <c r="N143" s="230">
        <f t="shared" si="40"/>
        <v>540704</v>
      </c>
      <c r="O143" s="231">
        <f t="shared" si="32"/>
        <v>399978</v>
      </c>
      <c r="P143" s="231">
        <f t="shared" si="33"/>
        <v>681430</v>
      </c>
      <c r="Q143" s="231">
        <f t="shared" si="41"/>
        <v>339240.24211539957</v>
      </c>
      <c r="R143" s="231">
        <f t="shared" si="42"/>
        <v>270827.00499888626</v>
      </c>
      <c r="S143" s="232">
        <f t="shared" si="29"/>
        <v>0.40799918799819562</v>
      </c>
      <c r="T143" s="231">
        <f t="shared" si="43"/>
        <v>339240</v>
      </c>
      <c r="U143" s="234" t="s">
        <v>431</v>
      </c>
      <c r="AC143" s="216"/>
      <c r="AD143" s="216"/>
      <c r="AE143" s="216"/>
      <c r="AF143" s="216"/>
      <c r="AG143" s="216"/>
      <c r="AH143" s="216"/>
    </row>
    <row r="144" spans="1:34" s="205" customFormat="1" ht="16.5" customHeight="1" x14ac:dyDescent="0.2">
      <c r="A144" s="234">
        <v>3</v>
      </c>
      <c r="B144" s="226">
        <v>4394</v>
      </c>
      <c r="C144" s="227" t="s">
        <v>100</v>
      </c>
      <c r="D144" s="228" t="s">
        <v>9</v>
      </c>
      <c r="E144" s="229">
        <v>592639</v>
      </c>
      <c r="F144" s="229">
        <v>553869</v>
      </c>
      <c r="G144" s="230">
        <v>614795</v>
      </c>
      <c r="H144" s="230">
        <v>60223</v>
      </c>
      <c r="I144" s="230">
        <f t="shared" si="30"/>
        <v>63294.373</v>
      </c>
      <c r="J144" s="230">
        <f t="shared" si="31"/>
        <v>63294</v>
      </c>
      <c r="K144" s="230">
        <f t="shared" si="37"/>
        <v>63294</v>
      </c>
      <c r="L144" s="230">
        <f t="shared" si="38"/>
        <v>614795</v>
      </c>
      <c r="M144" s="230">
        <f t="shared" si="39"/>
        <v>573254</v>
      </c>
      <c r="N144" s="230">
        <f t="shared" si="40"/>
        <v>456149.25</v>
      </c>
      <c r="O144" s="231">
        <f t="shared" si="32"/>
        <v>318274</v>
      </c>
      <c r="P144" s="231">
        <f t="shared" si="33"/>
        <v>594024.5</v>
      </c>
      <c r="Q144" s="231">
        <f t="shared" si="41"/>
        <v>191216.53303282079</v>
      </c>
      <c r="R144" s="231">
        <f t="shared" si="42"/>
        <v>263111.08100366406</v>
      </c>
      <c r="S144" s="232">
        <f t="shared" si="29"/>
        <v>0.45897818594142226</v>
      </c>
      <c r="T144" s="231">
        <f t="shared" si="43"/>
        <v>191217</v>
      </c>
      <c r="U144" s="234" t="s">
        <v>431</v>
      </c>
      <c r="AC144" s="216"/>
      <c r="AD144" s="216"/>
      <c r="AE144" s="216"/>
      <c r="AF144" s="216"/>
      <c r="AG144" s="216"/>
      <c r="AH144" s="216"/>
    </row>
    <row r="145" spans="1:34" s="205" customFormat="1" ht="16.5" customHeight="1" x14ac:dyDescent="0.2">
      <c r="A145" s="234">
        <v>4</v>
      </c>
      <c r="B145" s="226">
        <v>4394</v>
      </c>
      <c r="C145" s="227" t="s">
        <v>101</v>
      </c>
      <c r="D145" s="228" t="s">
        <v>9</v>
      </c>
      <c r="E145" s="229">
        <v>462631.00000000006</v>
      </c>
      <c r="F145" s="229">
        <v>440601</v>
      </c>
      <c r="G145" s="230">
        <v>462631.00000000006</v>
      </c>
      <c r="H145" s="230">
        <v>87448</v>
      </c>
      <c r="I145" s="230">
        <f t="shared" si="30"/>
        <v>91907.847999999998</v>
      </c>
      <c r="J145" s="230">
        <f t="shared" si="31"/>
        <v>91908</v>
      </c>
      <c r="K145" s="230">
        <f t="shared" si="37"/>
        <v>91908</v>
      </c>
      <c r="L145" s="230">
        <f t="shared" si="38"/>
        <v>462631.00000000006</v>
      </c>
      <c r="M145" s="230">
        <f t="shared" si="39"/>
        <v>451616</v>
      </c>
      <c r="N145" s="230">
        <f t="shared" si="40"/>
        <v>364442.75</v>
      </c>
      <c r="O145" s="231">
        <f t="shared" si="32"/>
        <v>271762</v>
      </c>
      <c r="P145" s="231">
        <f t="shared" si="33"/>
        <v>457123.5</v>
      </c>
      <c r="Q145" s="231">
        <f t="shared" si="41"/>
        <v>228922.36437267507</v>
      </c>
      <c r="R145" s="231">
        <f t="shared" si="42"/>
        <v>181986.38582482858</v>
      </c>
      <c r="S145" s="232">
        <f t="shared" si="29"/>
        <v>0.4029670911234956</v>
      </c>
      <c r="T145" s="231">
        <f t="shared" si="43"/>
        <v>228922</v>
      </c>
      <c r="U145" s="234" t="s">
        <v>431</v>
      </c>
      <c r="AC145" s="216"/>
      <c r="AD145" s="216"/>
      <c r="AE145" s="216"/>
      <c r="AF145" s="216"/>
      <c r="AG145" s="216"/>
      <c r="AH145" s="216"/>
    </row>
    <row r="146" spans="1:34" s="205" customFormat="1" ht="16.5" customHeight="1" x14ac:dyDescent="0.2">
      <c r="A146" s="234">
        <v>5</v>
      </c>
      <c r="B146" s="226">
        <v>4394</v>
      </c>
      <c r="C146" s="227" t="s">
        <v>102</v>
      </c>
      <c r="D146" s="228" t="s">
        <v>9</v>
      </c>
      <c r="E146" s="229">
        <v>160545</v>
      </c>
      <c r="F146" s="229">
        <v>150042</v>
      </c>
      <c r="G146" s="230">
        <v>163546.00000000003</v>
      </c>
      <c r="H146" s="230">
        <v>11210</v>
      </c>
      <c r="I146" s="230">
        <f t="shared" si="30"/>
        <v>11781.71</v>
      </c>
      <c r="J146" s="230">
        <f t="shared" si="31"/>
        <v>11782</v>
      </c>
      <c r="K146" s="230">
        <f t="shared" si="37"/>
        <v>11782</v>
      </c>
      <c r="L146" s="230">
        <f t="shared" si="38"/>
        <v>163546.00000000003</v>
      </c>
      <c r="M146" s="230">
        <f t="shared" si="39"/>
        <v>155293.5</v>
      </c>
      <c r="N146" s="230">
        <f t="shared" si="40"/>
        <v>121478.75</v>
      </c>
      <c r="O146" s="231">
        <f t="shared" si="32"/>
        <v>83537.75</v>
      </c>
      <c r="P146" s="231">
        <f t="shared" si="33"/>
        <v>159419.75</v>
      </c>
      <c r="Q146" s="231">
        <f t="shared" si="41"/>
        <v>38504.743448033587</v>
      </c>
      <c r="R146" s="231">
        <f t="shared" si="42"/>
        <v>73359.983693995819</v>
      </c>
      <c r="S146" s="232">
        <f t="shared" si="29"/>
        <v>0.47239571323974167</v>
      </c>
      <c r="T146" s="231">
        <f t="shared" si="43"/>
        <v>38505</v>
      </c>
      <c r="U146" s="234" t="s">
        <v>431</v>
      </c>
      <c r="AC146" s="216"/>
      <c r="AD146" s="216"/>
      <c r="AE146" s="216"/>
      <c r="AF146" s="216"/>
      <c r="AG146" s="216"/>
      <c r="AH146" s="216"/>
    </row>
    <row r="147" spans="1:34" s="205" customFormat="1" ht="16.5" customHeight="1" x14ac:dyDescent="0.2">
      <c r="A147" s="234">
        <v>6</v>
      </c>
      <c r="B147" s="226">
        <v>4394</v>
      </c>
      <c r="C147" s="227" t="s">
        <v>103</v>
      </c>
      <c r="D147" s="228" t="s">
        <v>9</v>
      </c>
      <c r="E147" s="229">
        <v>906188</v>
      </c>
      <c r="F147" s="229">
        <v>839063</v>
      </c>
      <c r="G147" s="230">
        <v>889407.00000000012</v>
      </c>
      <c r="H147" s="230">
        <v>70410</v>
      </c>
      <c r="I147" s="230">
        <f t="shared" si="30"/>
        <v>74000.91</v>
      </c>
      <c r="J147" s="230">
        <f t="shared" si="31"/>
        <v>74001</v>
      </c>
      <c r="K147" s="230">
        <f t="shared" si="37"/>
        <v>74001</v>
      </c>
      <c r="L147" s="230">
        <f t="shared" si="38"/>
        <v>906188</v>
      </c>
      <c r="M147" s="230">
        <f t="shared" si="39"/>
        <v>864235</v>
      </c>
      <c r="N147" s="230">
        <f t="shared" si="40"/>
        <v>677164.75</v>
      </c>
      <c r="O147" s="231">
        <f t="shared" si="32"/>
        <v>469118</v>
      </c>
      <c r="P147" s="231">
        <f t="shared" si="33"/>
        <v>885211.5</v>
      </c>
      <c r="Q147" s="231">
        <f t="shared" si="41"/>
        <v>236225.05359907163</v>
      </c>
      <c r="R147" s="231">
        <f t="shared" si="42"/>
        <v>403119.49195937341</v>
      </c>
      <c r="S147" s="232">
        <f t="shared" si="29"/>
        <v>0.46644661690324207</v>
      </c>
      <c r="T147" s="231">
        <f t="shared" si="43"/>
        <v>236225</v>
      </c>
      <c r="U147" s="234" t="s">
        <v>431</v>
      </c>
      <c r="AC147" s="216"/>
      <c r="AD147" s="216"/>
      <c r="AE147" s="216"/>
      <c r="AF147" s="216"/>
      <c r="AG147" s="216"/>
      <c r="AH147" s="216"/>
    </row>
    <row r="148" spans="1:34" s="205" customFormat="1" ht="16.5" customHeight="1" x14ac:dyDescent="0.2">
      <c r="A148" s="234">
        <v>7</v>
      </c>
      <c r="B148" s="226">
        <v>4394</v>
      </c>
      <c r="C148" s="227" t="s">
        <v>104</v>
      </c>
      <c r="D148" s="228" t="s">
        <v>9</v>
      </c>
      <c r="E148" s="229">
        <v>517686</v>
      </c>
      <c r="F148" s="229">
        <v>497775</v>
      </c>
      <c r="G148" s="230">
        <v>552530</v>
      </c>
      <c r="H148" s="230">
        <v>50124</v>
      </c>
      <c r="I148" s="230">
        <f t="shared" si="30"/>
        <v>52680.324000000001</v>
      </c>
      <c r="J148" s="230">
        <f t="shared" si="31"/>
        <v>52680</v>
      </c>
      <c r="K148" s="230">
        <f t="shared" si="37"/>
        <v>52680</v>
      </c>
      <c r="L148" s="230">
        <f t="shared" si="38"/>
        <v>552530</v>
      </c>
      <c r="M148" s="230">
        <f t="shared" si="39"/>
        <v>507730.5</v>
      </c>
      <c r="N148" s="230">
        <f t="shared" si="40"/>
        <v>405167.75</v>
      </c>
      <c r="O148" s="231">
        <f t="shared" si="32"/>
        <v>280205.25</v>
      </c>
      <c r="P148" s="231">
        <f t="shared" si="33"/>
        <v>530130.25</v>
      </c>
      <c r="Q148" s="231">
        <f t="shared" si="41"/>
        <v>161727.2130310619</v>
      </c>
      <c r="R148" s="231">
        <f t="shared" si="42"/>
        <v>236078.8752096426</v>
      </c>
      <c r="S148" s="232">
        <f t="shared" si="29"/>
        <v>0.46496886677015187</v>
      </c>
      <c r="T148" s="231">
        <f t="shared" si="43"/>
        <v>161727</v>
      </c>
      <c r="U148" s="234" t="s">
        <v>431</v>
      </c>
      <c r="AC148" s="216"/>
      <c r="AD148" s="216"/>
      <c r="AE148" s="216"/>
      <c r="AF148" s="216"/>
      <c r="AG148" s="216"/>
      <c r="AH148" s="216"/>
    </row>
    <row r="149" spans="1:34" s="205" customFormat="1" ht="16.5" customHeight="1" x14ac:dyDescent="0.2">
      <c r="A149" s="234">
        <v>8</v>
      </c>
      <c r="B149" s="226">
        <v>4394</v>
      </c>
      <c r="C149" s="227" t="s">
        <v>105</v>
      </c>
      <c r="D149" s="228" t="s">
        <v>9</v>
      </c>
      <c r="E149" s="229">
        <v>155493</v>
      </c>
      <c r="F149" s="229">
        <v>149513</v>
      </c>
      <c r="G149" s="230">
        <v>164464</v>
      </c>
      <c r="H149" s="230">
        <v>10245</v>
      </c>
      <c r="I149" s="230">
        <f t="shared" si="30"/>
        <v>10767.495000000001</v>
      </c>
      <c r="J149" s="230">
        <f t="shared" si="31"/>
        <v>10767</v>
      </c>
      <c r="K149" s="230">
        <f t="shared" si="37"/>
        <v>10767</v>
      </c>
      <c r="L149" s="230">
        <f t="shared" si="38"/>
        <v>164464</v>
      </c>
      <c r="M149" s="230">
        <f t="shared" si="39"/>
        <v>152503</v>
      </c>
      <c r="N149" s="230">
        <f t="shared" si="40"/>
        <v>120059.25</v>
      </c>
      <c r="O149" s="231">
        <f t="shared" si="32"/>
        <v>81635</v>
      </c>
      <c r="P149" s="231">
        <f t="shared" si="33"/>
        <v>158483.5</v>
      </c>
      <c r="Q149" s="231">
        <f t="shared" si="41"/>
        <v>35689.978661521709</v>
      </c>
      <c r="R149" s="231">
        <f t="shared" si="42"/>
        <v>73120.110687256674</v>
      </c>
      <c r="S149" s="232">
        <f t="shared" si="29"/>
        <v>0.47946670352226956</v>
      </c>
      <c r="T149" s="231">
        <f t="shared" si="43"/>
        <v>35690</v>
      </c>
      <c r="U149" s="234" t="s">
        <v>431</v>
      </c>
      <c r="AC149" s="216"/>
      <c r="AD149" s="216"/>
      <c r="AE149" s="216"/>
      <c r="AF149" s="216"/>
      <c r="AG149" s="216"/>
      <c r="AH149" s="216"/>
    </row>
    <row r="150" spans="1:34" s="205" customFormat="1" ht="16.5" customHeight="1" x14ac:dyDescent="0.2">
      <c r="A150" s="234">
        <v>9</v>
      </c>
      <c r="B150" s="226">
        <v>4394</v>
      </c>
      <c r="C150" s="227" t="s">
        <v>106</v>
      </c>
      <c r="D150" s="228" t="s">
        <v>9</v>
      </c>
      <c r="E150" s="229">
        <v>94305</v>
      </c>
      <c r="F150" s="229">
        <v>88967</v>
      </c>
      <c r="G150" s="230">
        <v>96084</v>
      </c>
      <c r="H150" s="230">
        <v>9115</v>
      </c>
      <c r="I150" s="230">
        <f t="shared" si="30"/>
        <v>9579.8649999999998</v>
      </c>
      <c r="J150" s="230">
        <f t="shared" si="31"/>
        <v>9580</v>
      </c>
      <c r="K150" s="230">
        <f t="shared" si="37"/>
        <v>9580</v>
      </c>
      <c r="L150" s="230">
        <f t="shared" si="38"/>
        <v>96084</v>
      </c>
      <c r="M150" s="230">
        <f t="shared" si="39"/>
        <v>91636</v>
      </c>
      <c r="N150" s="230">
        <f t="shared" si="40"/>
        <v>72234</v>
      </c>
      <c r="O150" s="231">
        <f t="shared" si="32"/>
        <v>50608</v>
      </c>
      <c r="P150" s="231">
        <f t="shared" si="33"/>
        <v>93860</v>
      </c>
      <c r="Q150" s="231">
        <f t="shared" si="41"/>
        <v>29274.924231475481</v>
      </c>
      <c r="R150" s="231">
        <f t="shared" si="42"/>
        <v>41878.668181625195</v>
      </c>
      <c r="S150" s="232">
        <f t="shared" si="29"/>
        <v>0.45701108932761353</v>
      </c>
      <c r="T150" s="231">
        <f t="shared" si="43"/>
        <v>29275</v>
      </c>
      <c r="U150" s="234" t="s">
        <v>431</v>
      </c>
      <c r="AC150" s="216"/>
      <c r="AD150" s="216"/>
      <c r="AE150" s="216"/>
      <c r="AF150" s="216"/>
      <c r="AG150" s="216"/>
      <c r="AH150" s="216"/>
    </row>
    <row r="151" spans="1:34" s="205" customFormat="1" ht="16.5" customHeight="1" x14ac:dyDescent="0.2">
      <c r="A151" s="234">
        <v>10</v>
      </c>
      <c r="B151" s="226">
        <v>4394</v>
      </c>
      <c r="C151" s="227" t="s">
        <v>107</v>
      </c>
      <c r="D151" s="228" t="s">
        <v>9</v>
      </c>
      <c r="E151" s="229">
        <v>546696</v>
      </c>
      <c r="F151" s="229">
        <v>525669</v>
      </c>
      <c r="G151" s="230">
        <v>562466</v>
      </c>
      <c r="H151" s="230">
        <v>30256</v>
      </c>
      <c r="I151" s="230">
        <f t="shared" si="30"/>
        <v>31799.056</v>
      </c>
      <c r="J151" s="230">
        <f t="shared" si="31"/>
        <v>31799</v>
      </c>
      <c r="K151" s="230">
        <f t="shared" si="37"/>
        <v>31799</v>
      </c>
      <c r="L151" s="230">
        <f t="shared" si="38"/>
        <v>562466</v>
      </c>
      <c r="M151" s="230">
        <f t="shared" si="39"/>
        <v>536182.5</v>
      </c>
      <c r="N151" s="230">
        <f t="shared" si="40"/>
        <v>416657.5</v>
      </c>
      <c r="O151" s="231">
        <f t="shared" si="32"/>
        <v>283990.75</v>
      </c>
      <c r="P151" s="231">
        <f t="shared" si="33"/>
        <v>549324.25</v>
      </c>
      <c r="Q151" s="231">
        <f t="shared" si="41"/>
        <v>108234.11905934689</v>
      </c>
      <c r="R151" s="231">
        <f t="shared" si="42"/>
        <v>257014.7222171005</v>
      </c>
      <c r="S151" s="232">
        <f t="shared" si="29"/>
        <v>0.47934187001086476</v>
      </c>
      <c r="T151" s="231">
        <f t="shared" si="43"/>
        <v>108234</v>
      </c>
      <c r="U151" s="234" t="s">
        <v>431</v>
      </c>
      <c r="AC151" s="216"/>
      <c r="AD151" s="216"/>
      <c r="AE151" s="216"/>
      <c r="AF151" s="216"/>
      <c r="AG151" s="216"/>
      <c r="AH151" s="216"/>
    </row>
    <row r="152" spans="1:34" s="205" customFormat="1" ht="16.5" customHeight="1" x14ac:dyDescent="0.2">
      <c r="A152" s="234">
        <v>11</v>
      </c>
      <c r="B152" s="226">
        <v>4394</v>
      </c>
      <c r="C152" s="227" t="s">
        <v>108</v>
      </c>
      <c r="D152" s="228" t="s">
        <v>9</v>
      </c>
      <c r="E152" s="229">
        <v>839476</v>
      </c>
      <c r="F152" s="229">
        <v>784557</v>
      </c>
      <c r="G152" s="230">
        <v>855167.00000000012</v>
      </c>
      <c r="H152" s="230">
        <v>15884</v>
      </c>
      <c r="I152" s="230">
        <f t="shared" si="30"/>
        <v>16694.083999999999</v>
      </c>
      <c r="J152" s="230">
        <f t="shared" si="31"/>
        <v>16694</v>
      </c>
      <c r="K152" s="230">
        <f t="shared" si="37"/>
        <v>16694</v>
      </c>
      <c r="L152" s="230">
        <f t="shared" si="38"/>
        <v>855167.00000000012</v>
      </c>
      <c r="M152" s="230">
        <f t="shared" si="39"/>
        <v>812016.5</v>
      </c>
      <c r="N152" s="230">
        <f t="shared" si="40"/>
        <v>623973.5</v>
      </c>
      <c r="O152" s="231">
        <f t="shared" si="32"/>
        <v>414355.25</v>
      </c>
      <c r="P152" s="231">
        <f t="shared" si="33"/>
        <v>833591.75</v>
      </c>
      <c r="Q152" s="231">
        <f t="shared" si="41"/>
        <v>62955.495515358773</v>
      </c>
      <c r="R152" s="231">
        <f t="shared" si="42"/>
        <v>405983.2564449755</v>
      </c>
      <c r="S152" s="232">
        <f t="shared" si="29"/>
        <v>0.49996922038526986</v>
      </c>
      <c r="T152" s="231">
        <f t="shared" si="43"/>
        <v>62955</v>
      </c>
      <c r="U152" s="234" t="s">
        <v>431</v>
      </c>
      <c r="AC152" s="216"/>
      <c r="AD152" s="216"/>
      <c r="AE152" s="216"/>
      <c r="AF152" s="216"/>
      <c r="AG152" s="216"/>
      <c r="AH152" s="216"/>
    </row>
    <row r="153" spans="1:34" s="205" customFormat="1" x14ac:dyDescent="0.2">
      <c r="A153" s="237"/>
      <c r="B153" s="237"/>
      <c r="C153" s="238"/>
      <c r="D153" s="237"/>
      <c r="E153" s="239"/>
      <c r="F153" s="239"/>
      <c r="G153" s="240"/>
      <c r="H153" s="240"/>
      <c r="I153" s="240"/>
      <c r="J153" s="240"/>
      <c r="K153" s="240"/>
      <c r="L153" s="240"/>
      <c r="M153" s="240"/>
      <c r="N153" s="240"/>
      <c r="O153" s="240"/>
      <c r="P153" s="240"/>
      <c r="Q153" s="240"/>
      <c r="R153" s="240"/>
      <c r="S153" s="241"/>
      <c r="T153" s="240"/>
      <c r="U153" s="242"/>
      <c r="AC153" s="216"/>
      <c r="AD153" s="216"/>
      <c r="AE153" s="216"/>
      <c r="AF153" s="216"/>
      <c r="AG153" s="216"/>
      <c r="AH153" s="216"/>
    </row>
    <row r="154" spans="1:34" s="205" customFormat="1" x14ac:dyDescent="0.2">
      <c r="A154" s="384" t="s">
        <v>1</v>
      </c>
      <c r="B154" s="385"/>
      <c r="C154" s="385"/>
      <c r="D154" s="385"/>
      <c r="E154" s="297"/>
      <c r="F154" s="297"/>
      <c r="G154" s="298"/>
      <c r="H154" s="298"/>
      <c r="I154" s="298"/>
      <c r="J154" s="298"/>
      <c r="K154" s="298"/>
      <c r="L154" s="298"/>
      <c r="M154" s="298"/>
      <c r="N154" s="298"/>
      <c r="O154" s="298"/>
      <c r="P154" s="298"/>
      <c r="Q154" s="298"/>
      <c r="R154" s="298"/>
      <c r="S154" s="299"/>
      <c r="T154" s="298"/>
      <c r="U154" s="300"/>
      <c r="AC154" s="216"/>
      <c r="AD154" s="216"/>
      <c r="AE154" s="216"/>
      <c r="AF154" s="216"/>
      <c r="AG154" s="216"/>
      <c r="AH154" s="216"/>
    </row>
    <row r="155" spans="1:34" s="205" customFormat="1" x14ac:dyDescent="0.2">
      <c r="A155" s="379" t="s">
        <v>109</v>
      </c>
      <c r="B155" s="380"/>
      <c r="C155" s="380"/>
      <c r="D155" s="380"/>
      <c r="E155" s="301"/>
      <c r="F155" s="301"/>
      <c r="G155" s="302"/>
      <c r="H155" s="302"/>
      <c r="I155" s="302"/>
      <c r="J155" s="302"/>
      <c r="K155" s="302"/>
      <c r="L155" s="302"/>
      <c r="M155" s="302"/>
      <c r="N155" s="302"/>
      <c r="O155" s="302"/>
      <c r="P155" s="302"/>
      <c r="Q155" s="302"/>
      <c r="R155" s="302"/>
      <c r="S155" s="303"/>
      <c r="T155" s="302"/>
      <c r="U155" s="304"/>
      <c r="AC155" s="216"/>
      <c r="AD155" s="216"/>
      <c r="AE155" s="216"/>
      <c r="AF155" s="216"/>
      <c r="AG155" s="216"/>
      <c r="AH155" s="216"/>
    </row>
    <row r="156" spans="1:34" s="205" customFormat="1" x14ac:dyDescent="0.2">
      <c r="A156" s="379" t="s">
        <v>110</v>
      </c>
      <c r="B156" s="380"/>
      <c r="C156" s="380"/>
      <c r="D156" s="380"/>
      <c r="E156" s="301"/>
      <c r="F156" s="301"/>
      <c r="G156" s="302"/>
      <c r="H156" s="302"/>
      <c r="I156" s="302"/>
      <c r="J156" s="302"/>
      <c r="K156" s="302"/>
      <c r="L156" s="302"/>
      <c r="M156" s="302"/>
      <c r="N156" s="302"/>
      <c r="O156" s="302"/>
      <c r="P156" s="302"/>
      <c r="Q156" s="302"/>
      <c r="R156" s="302"/>
      <c r="S156" s="303"/>
      <c r="T156" s="302"/>
      <c r="U156" s="304"/>
      <c r="AC156" s="216"/>
      <c r="AD156" s="216"/>
      <c r="AE156" s="216"/>
      <c r="AF156" s="216"/>
      <c r="AG156" s="216"/>
      <c r="AH156" s="216"/>
    </row>
    <row r="157" spans="1:34" s="205" customFormat="1" x14ac:dyDescent="0.2">
      <c r="A157" s="379" t="s">
        <v>111</v>
      </c>
      <c r="B157" s="380"/>
      <c r="C157" s="380"/>
      <c r="D157" s="380"/>
      <c r="E157" s="301"/>
      <c r="F157" s="301"/>
      <c r="G157" s="302"/>
      <c r="H157" s="302"/>
      <c r="I157" s="302"/>
      <c r="J157" s="302"/>
      <c r="K157" s="302"/>
      <c r="L157" s="302"/>
      <c r="M157" s="302"/>
      <c r="N157" s="302"/>
      <c r="O157" s="302"/>
      <c r="P157" s="302"/>
      <c r="Q157" s="302"/>
      <c r="R157" s="302"/>
      <c r="S157" s="303"/>
      <c r="T157" s="302"/>
      <c r="U157" s="304"/>
      <c r="AC157" s="216"/>
      <c r="AD157" s="216"/>
      <c r="AE157" s="216"/>
      <c r="AF157" s="216"/>
      <c r="AG157" s="216"/>
      <c r="AH157" s="216"/>
    </row>
    <row r="158" spans="1:34" s="205" customFormat="1" x14ac:dyDescent="0.2">
      <c r="A158" s="379" t="s">
        <v>112</v>
      </c>
      <c r="B158" s="380"/>
      <c r="C158" s="380"/>
      <c r="D158" s="380"/>
      <c r="E158" s="301"/>
      <c r="F158" s="301"/>
      <c r="G158" s="302"/>
      <c r="H158" s="302"/>
      <c r="I158" s="302"/>
      <c r="J158" s="302"/>
      <c r="K158" s="302"/>
      <c r="L158" s="302"/>
      <c r="M158" s="302"/>
      <c r="N158" s="302"/>
      <c r="O158" s="302"/>
      <c r="P158" s="302"/>
      <c r="Q158" s="302"/>
      <c r="R158" s="302"/>
      <c r="S158" s="303"/>
      <c r="T158" s="302"/>
      <c r="U158" s="304"/>
      <c r="AC158" s="216"/>
      <c r="AD158" s="216"/>
      <c r="AE158" s="216"/>
      <c r="AF158" s="216"/>
      <c r="AG158" s="216"/>
      <c r="AH158" s="216"/>
    </row>
    <row r="159" spans="1:34" s="205" customFormat="1" ht="12.75" customHeight="1" x14ac:dyDescent="0.2">
      <c r="A159" s="379" t="s">
        <v>113</v>
      </c>
      <c r="B159" s="380"/>
      <c r="C159" s="380"/>
      <c r="D159" s="380"/>
      <c r="E159" s="301"/>
      <c r="F159" s="301"/>
      <c r="G159" s="302"/>
      <c r="H159" s="302"/>
      <c r="I159" s="302"/>
      <c r="J159" s="302"/>
      <c r="K159" s="302"/>
      <c r="L159" s="302"/>
      <c r="M159" s="302"/>
      <c r="N159" s="302"/>
      <c r="O159" s="302"/>
      <c r="P159" s="302"/>
      <c r="Q159" s="302"/>
      <c r="R159" s="302"/>
      <c r="S159" s="303"/>
      <c r="T159" s="302"/>
      <c r="U159" s="304"/>
      <c r="AC159" s="216"/>
      <c r="AD159" s="216"/>
      <c r="AE159" s="216"/>
      <c r="AF159" s="216"/>
      <c r="AG159" s="216"/>
      <c r="AH159" s="216"/>
    </row>
    <row r="160" spans="1:34" s="205" customFormat="1" ht="12.75" customHeight="1" x14ac:dyDescent="0.2">
      <c r="A160" s="379" t="s">
        <v>114</v>
      </c>
      <c r="B160" s="380"/>
      <c r="C160" s="380"/>
      <c r="D160" s="380"/>
      <c r="E160" s="301"/>
      <c r="F160" s="301"/>
      <c r="G160" s="302"/>
      <c r="H160" s="302"/>
      <c r="I160" s="302"/>
      <c r="J160" s="302"/>
      <c r="K160" s="302"/>
      <c r="L160" s="302"/>
      <c r="M160" s="302"/>
      <c r="N160" s="302"/>
      <c r="O160" s="302"/>
      <c r="P160" s="302"/>
      <c r="Q160" s="302"/>
      <c r="R160" s="302"/>
      <c r="S160" s="303"/>
      <c r="T160" s="302"/>
      <c r="U160" s="304"/>
      <c r="AC160" s="216"/>
      <c r="AD160" s="216"/>
      <c r="AE160" s="216"/>
      <c r="AF160" s="216"/>
      <c r="AG160" s="216"/>
      <c r="AH160" s="216"/>
    </row>
    <row r="161" spans="1:34" s="205" customFormat="1" ht="16.5" customHeight="1" x14ac:dyDescent="0.2">
      <c r="A161" s="386" t="s">
        <v>240</v>
      </c>
      <c r="B161" s="387"/>
      <c r="C161" s="387"/>
      <c r="D161" s="387"/>
      <c r="E161" s="305"/>
      <c r="F161" s="305"/>
      <c r="G161" s="306"/>
      <c r="H161" s="306"/>
      <c r="I161" s="306"/>
      <c r="J161" s="306"/>
      <c r="K161" s="306"/>
      <c r="L161" s="306"/>
      <c r="M161" s="306"/>
      <c r="N161" s="306"/>
      <c r="O161" s="306"/>
      <c r="P161" s="306"/>
      <c r="Q161" s="306"/>
      <c r="R161" s="306"/>
      <c r="S161" s="307"/>
      <c r="T161" s="306"/>
      <c r="U161" s="308"/>
      <c r="AC161" s="216"/>
      <c r="AD161" s="216"/>
      <c r="AE161" s="216"/>
      <c r="AF161" s="216"/>
      <c r="AG161" s="216"/>
      <c r="AH161" s="216"/>
    </row>
    <row r="162" spans="1:34" s="205" customFormat="1" ht="13.5" customHeight="1" x14ac:dyDescent="0.2">
      <c r="A162" s="388"/>
      <c r="B162" s="389"/>
      <c r="C162" s="389"/>
      <c r="D162" s="389"/>
      <c r="E162" s="282"/>
      <c r="F162" s="282"/>
      <c r="G162" s="309"/>
      <c r="H162" s="378" t="s">
        <v>438</v>
      </c>
      <c r="I162" s="378"/>
      <c r="J162" s="378"/>
      <c r="K162" s="309"/>
      <c r="L162" s="309"/>
      <c r="M162" s="309"/>
      <c r="N162" s="309"/>
      <c r="O162" s="309"/>
      <c r="P162" s="309"/>
      <c r="Q162" s="309"/>
      <c r="R162" s="309"/>
      <c r="S162" s="310"/>
      <c r="T162" s="309"/>
      <c r="U162" s="311"/>
      <c r="AC162" s="216"/>
      <c r="AD162" s="216"/>
      <c r="AE162" s="216"/>
      <c r="AF162" s="216"/>
      <c r="AG162" s="216"/>
      <c r="AH162" s="216"/>
    </row>
    <row r="163" spans="1:34" s="205" customFormat="1" ht="64.5" customHeight="1" x14ac:dyDescent="0.2">
      <c r="A163" s="312" t="s">
        <v>4</v>
      </c>
      <c r="B163" s="312" t="s">
        <v>5</v>
      </c>
      <c r="C163" s="312" t="s">
        <v>6</v>
      </c>
      <c r="D163" s="312" t="s">
        <v>7</v>
      </c>
      <c r="E163" s="313" t="s">
        <v>435</v>
      </c>
      <c r="F163" s="313" t="s">
        <v>434</v>
      </c>
      <c r="G163" s="314" t="s">
        <v>436</v>
      </c>
      <c r="H163" s="315" t="s">
        <v>428</v>
      </c>
      <c r="I163" s="316" t="s">
        <v>429</v>
      </c>
      <c r="J163" s="315" t="s">
        <v>430</v>
      </c>
      <c r="K163" s="284"/>
      <c r="L163" s="284"/>
      <c r="M163" s="284"/>
      <c r="N163" s="284"/>
      <c r="O163" s="284"/>
      <c r="P163" s="284"/>
      <c r="Q163" s="284"/>
      <c r="R163" s="284"/>
      <c r="S163" s="285"/>
      <c r="T163" s="284"/>
      <c r="U163" s="286"/>
      <c r="AC163" s="216"/>
      <c r="AD163" s="216"/>
      <c r="AE163" s="216"/>
      <c r="AF163" s="216"/>
      <c r="AG163" s="216"/>
      <c r="AH163" s="216"/>
    </row>
    <row r="164" spans="1:34" s="205" customFormat="1" x14ac:dyDescent="0.2">
      <c r="A164" s="234">
        <v>1</v>
      </c>
      <c r="B164" s="226">
        <v>4394</v>
      </c>
      <c r="C164" s="227" t="s">
        <v>42</v>
      </c>
      <c r="D164" s="228" t="s">
        <v>9</v>
      </c>
      <c r="E164" s="229">
        <v>610640</v>
      </c>
      <c r="F164" s="229">
        <v>565408</v>
      </c>
      <c r="G164" s="230">
        <v>604987</v>
      </c>
      <c r="H164" s="230">
        <v>85774</v>
      </c>
      <c r="I164" s="230">
        <f t="shared" si="30"/>
        <v>90148.474000000002</v>
      </c>
      <c r="J164" s="230">
        <f t="shared" si="31"/>
        <v>90148</v>
      </c>
      <c r="K164" s="230">
        <f t="shared" ref="K164:K176" si="44">MIN(E164,F164,G164,J164)</f>
        <v>90148</v>
      </c>
      <c r="L164" s="230">
        <f t="shared" ref="L164:L176" si="45">MAX(E164,F164,G164,J164)</f>
        <v>610640</v>
      </c>
      <c r="M164" s="230">
        <f t="shared" ref="M164:M176" si="46">MEDIAN(E164,F164,G164,J164)</f>
        <v>585197.5</v>
      </c>
      <c r="N164" s="230">
        <f t="shared" ref="N164:N176" si="47">AVERAGE(E164,F164,G164,J164)</f>
        <v>467795.75</v>
      </c>
      <c r="O164" s="231">
        <f t="shared" si="32"/>
        <v>337672.75</v>
      </c>
      <c r="P164" s="231">
        <f t="shared" si="33"/>
        <v>597918.75</v>
      </c>
      <c r="Q164" s="231">
        <f t="shared" ref="Q164:Q176" si="48">HARMEAN(E164,F164,G164,J164)</f>
        <v>247646.46072739022</v>
      </c>
      <c r="R164" s="231">
        <f t="shared" ref="R164:R176" si="49">STDEVA(E164,F164,G164,J164)</f>
        <v>252568.07218698488</v>
      </c>
      <c r="S164" s="232">
        <f t="shared" si="29"/>
        <v>0.43159458505373804</v>
      </c>
      <c r="T164" s="231">
        <f t="shared" ref="T164:T172" si="50">ROUND(Q164,0)</f>
        <v>247646</v>
      </c>
      <c r="U164" s="234" t="s">
        <v>431</v>
      </c>
      <c r="AC164" s="216"/>
      <c r="AD164" s="216"/>
      <c r="AE164" s="216"/>
      <c r="AF164" s="216"/>
      <c r="AG164" s="216"/>
      <c r="AH164" s="216"/>
    </row>
    <row r="165" spans="1:34" s="205" customFormat="1" x14ac:dyDescent="0.2">
      <c r="A165" s="234">
        <v>2</v>
      </c>
      <c r="B165" s="226">
        <v>4394</v>
      </c>
      <c r="C165" s="227" t="s">
        <v>43</v>
      </c>
      <c r="D165" s="228" t="s">
        <v>9</v>
      </c>
      <c r="E165" s="229">
        <v>257904.00000000003</v>
      </c>
      <c r="F165" s="229">
        <v>238800</v>
      </c>
      <c r="G165" s="230">
        <v>255516.00000000003</v>
      </c>
      <c r="H165" s="230">
        <v>39558</v>
      </c>
      <c r="I165" s="230">
        <f t="shared" si="30"/>
        <v>41575.457999999999</v>
      </c>
      <c r="J165" s="230">
        <f t="shared" si="31"/>
        <v>41575</v>
      </c>
      <c r="K165" s="230">
        <f t="shared" si="44"/>
        <v>41575</v>
      </c>
      <c r="L165" s="230">
        <f t="shared" si="45"/>
        <v>257904.00000000003</v>
      </c>
      <c r="M165" s="230">
        <f t="shared" si="46"/>
        <v>247158</v>
      </c>
      <c r="N165" s="230">
        <f t="shared" si="47"/>
        <v>198448.75</v>
      </c>
      <c r="O165" s="231">
        <f t="shared" si="32"/>
        <v>144366.5</v>
      </c>
      <c r="P165" s="231">
        <f t="shared" si="33"/>
        <v>252531</v>
      </c>
      <c r="Q165" s="231">
        <f t="shared" si="48"/>
        <v>111013.72093405802</v>
      </c>
      <c r="R165" s="231">
        <f t="shared" si="49"/>
        <v>104927.26781085081</v>
      </c>
      <c r="S165" s="232">
        <f t="shared" si="29"/>
        <v>0.42453518725208494</v>
      </c>
      <c r="T165" s="231">
        <f t="shared" si="50"/>
        <v>111014</v>
      </c>
      <c r="U165" s="234" t="s">
        <v>431</v>
      </c>
      <c r="AC165" s="216"/>
      <c r="AD165" s="216"/>
      <c r="AE165" s="216"/>
      <c r="AF165" s="216"/>
      <c r="AG165" s="216"/>
      <c r="AH165" s="216"/>
    </row>
    <row r="166" spans="1:34" s="205" customFormat="1" ht="25.5" x14ac:dyDescent="0.2">
      <c r="A166" s="234">
        <v>3</v>
      </c>
      <c r="B166" s="226">
        <v>4394</v>
      </c>
      <c r="C166" s="227" t="s">
        <v>44</v>
      </c>
      <c r="D166" s="228" t="s">
        <v>9</v>
      </c>
      <c r="E166" s="229">
        <v>586433</v>
      </c>
      <c r="F166" s="229">
        <v>548068</v>
      </c>
      <c r="G166" s="230">
        <v>602875</v>
      </c>
      <c r="H166" s="230">
        <v>83125</v>
      </c>
      <c r="I166" s="230">
        <f t="shared" si="30"/>
        <v>87364.375</v>
      </c>
      <c r="J166" s="230">
        <f t="shared" si="31"/>
        <v>87364</v>
      </c>
      <c r="K166" s="230">
        <f t="shared" si="44"/>
        <v>87364</v>
      </c>
      <c r="L166" s="230">
        <f t="shared" si="45"/>
        <v>602875</v>
      </c>
      <c r="M166" s="230">
        <f t="shared" si="46"/>
        <v>567250.5</v>
      </c>
      <c r="N166" s="230">
        <f t="shared" si="47"/>
        <v>456185</v>
      </c>
      <c r="O166" s="231">
        <f t="shared" si="32"/>
        <v>327307.25</v>
      </c>
      <c r="P166" s="231">
        <f t="shared" si="33"/>
        <v>585062.75</v>
      </c>
      <c r="Q166" s="231">
        <f t="shared" si="48"/>
        <v>240458.36077320692</v>
      </c>
      <c r="R166" s="231">
        <f t="shared" si="49"/>
        <v>246950.6788368884</v>
      </c>
      <c r="S166" s="232">
        <f t="shared" si="29"/>
        <v>0.43534678036755964</v>
      </c>
      <c r="T166" s="231">
        <f t="shared" si="50"/>
        <v>240458</v>
      </c>
      <c r="U166" s="234" t="s">
        <v>431</v>
      </c>
      <c r="AC166" s="216"/>
      <c r="AD166" s="216"/>
      <c r="AE166" s="216"/>
      <c r="AF166" s="216"/>
      <c r="AG166" s="216"/>
      <c r="AH166" s="216"/>
    </row>
    <row r="167" spans="1:34" s="205" customFormat="1" x14ac:dyDescent="0.2">
      <c r="A167" s="234">
        <v>4</v>
      </c>
      <c r="B167" s="226">
        <v>4394</v>
      </c>
      <c r="C167" s="227" t="s">
        <v>45</v>
      </c>
      <c r="D167" s="228" t="s">
        <v>9</v>
      </c>
      <c r="E167" s="229">
        <v>971168.00000000012</v>
      </c>
      <c r="F167" s="229">
        <v>916196</v>
      </c>
      <c r="G167" s="230">
        <v>971168.00000000012</v>
      </c>
      <c r="H167" s="230">
        <v>154110</v>
      </c>
      <c r="I167" s="230">
        <f t="shared" si="30"/>
        <v>161969.60999999999</v>
      </c>
      <c r="J167" s="230">
        <f t="shared" si="31"/>
        <v>161970</v>
      </c>
      <c r="K167" s="230">
        <f t="shared" si="44"/>
        <v>161970</v>
      </c>
      <c r="L167" s="230">
        <f t="shared" si="45"/>
        <v>971168.00000000012</v>
      </c>
      <c r="M167" s="230">
        <f t="shared" si="46"/>
        <v>943682</v>
      </c>
      <c r="N167" s="230">
        <f t="shared" si="47"/>
        <v>755125.5</v>
      </c>
      <c r="O167" s="231">
        <f t="shared" si="32"/>
        <v>552826</v>
      </c>
      <c r="P167" s="231">
        <f t="shared" si="33"/>
        <v>957425</v>
      </c>
      <c r="Q167" s="231">
        <f t="shared" si="48"/>
        <v>428962.3232183056</v>
      </c>
      <c r="R167" s="231">
        <f t="shared" si="49"/>
        <v>396285.19896786474</v>
      </c>
      <c r="S167" s="232">
        <f t="shared" si="29"/>
        <v>0.41993510416418323</v>
      </c>
      <c r="T167" s="231">
        <f t="shared" si="50"/>
        <v>428962</v>
      </c>
      <c r="U167" s="234" t="s">
        <v>431</v>
      </c>
      <c r="AC167" s="216"/>
      <c r="AD167" s="216"/>
      <c r="AE167" s="216"/>
      <c r="AF167" s="216"/>
      <c r="AG167" s="216"/>
      <c r="AH167" s="216"/>
    </row>
    <row r="168" spans="1:34" s="205" customFormat="1" x14ac:dyDescent="0.2">
      <c r="A168" s="234">
        <v>5</v>
      </c>
      <c r="B168" s="226">
        <v>4394</v>
      </c>
      <c r="C168" s="227" t="s">
        <v>46</v>
      </c>
      <c r="D168" s="228" t="s">
        <v>9</v>
      </c>
      <c r="E168" s="229">
        <v>225430.00000000003</v>
      </c>
      <c r="F168" s="229">
        <v>214695</v>
      </c>
      <c r="G168" s="230">
        <v>231871.00000000003</v>
      </c>
      <c r="H168" s="230">
        <v>34115</v>
      </c>
      <c r="I168" s="230">
        <f t="shared" si="30"/>
        <v>35854.864999999998</v>
      </c>
      <c r="J168" s="230">
        <f t="shared" si="31"/>
        <v>35855</v>
      </c>
      <c r="K168" s="230">
        <f t="shared" si="44"/>
        <v>35855</v>
      </c>
      <c r="L168" s="230">
        <f t="shared" si="45"/>
        <v>231871.00000000003</v>
      </c>
      <c r="M168" s="230">
        <f t="shared" si="46"/>
        <v>220062.5</v>
      </c>
      <c r="N168" s="230">
        <f t="shared" si="47"/>
        <v>176962.75</v>
      </c>
      <c r="O168" s="231">
        <f t="shared" si="32"/>
        <v>127958.75</v>
      </c>
      <c r="P168" s="231">
        <f t="shared" si="33"/>
        <v>225966.75</v>
      </c>
      <c r="Q168" s="231">
        <f t="shared" si="48"/>
        <v>96860.29072219049</v>
      </c>
      <c r="R168" s="231">
        <f t="shared" si="49"/>
        <v>94338.239049267169</v>
      </c>
      <c r="S168" s="232">
        <f t="shared" si="29"/>
        <v>0.42868839102194684</v>
      </c>
      <c r="T168" s="231">
        <f t="shared" si="50"/>
        <v>96860</v>
      </c>
      <c r="U168" s="234" t="s">
        <v>431</v>
      </c>
      <c r="AC168" s="216"/>
      <c r="AD168" s="216"/>
      <c r="AE168" s="216"/>
      <c r="AF168" s="216"/>
      <c r="AG168" s="216"/>
      <c r="AH168" s="216"/>
    </row>
    <row r="169" spans="1:34" s="205" customFormat="1" x14ac:dyDescent="0.2">
      <c r="A169" s="234">
        <v>6</v>
      </c>
      <c r="B169" s="226">
        <v>4394</v>
      </c>
      <c r="C169" s="227" t="s">
        <v>47</v>
      </c>
      <c r="D169" s="228" t="s">
        <v>9</v>
      </c>
      <c r="E169" s="229">
        <v>2085455.0000000002</v>
      </c>
      <c r="F169" s="229">
        <v>1967410</v>
      </c>
      <c r="G169" s="230">
        <v>2085455</v>
      </c>
      <c r="H169" s="230">
        <v>54115</v>
      </c>
      <c r="I169" s="230">
        <f t="shared" si="30"/>
        <v>56874.864999999998</v>
      </c>
      <c r="J169" s="230">
        <f t="shared" si="31"/>
        <v>56875</v>
      </c>
      <c r="K169" s="230">
        <f t="shared" si="44"/>
        <v>56875</v>
      </c>
      <c r="L169" s="230">
        <f t="shared" si="45"/>
        <v>2085455.0000000002</v>
      </c>
      <c r="M169" s="230">
        <f t="shared" si="46"/>
        <v>2026432.5</v>
      </c>
      <c r="N169" s="230">
        <f t="shared" si="47"/>
        <v>1548798.75</v>
      </c>
      <c r="O169" s="231">
        <f t="shared" si="32"/>
        <v>1041653.75</v>
      </c>
      <c r="P169" s="231">
        <f t="shared" si="33"/>
        <v>2055943.75</v>
      </c>
      <c r="Q169" s="231">
        <f t="shared" si="48"/>
        <v>209976.80234475163</v>
      </c>
      <c r="R169" s="231">
        <f t="shared" si="49"/>
        <v>996171.28978383204</v>
      </c>
      <c r="S169" s="232">
        <f t="shared" si="29"/>
        <v>0.4915886859216046</v>
      </c>
      <c r="T169" s="231">
        <f t="shared" si="50"/>
        <v>209977</v>
      </c>
      <c r="U169" s="234" t="s">
        <v>431</v>
      </c>
      <c r="AC169" s="216"/>
      <c r="AD169" s="216"/>
      <c r="AE169" s="216"/>
      <c r="AF169" s="216"/>
      <c r="AG169" s="216"/>
      <c r="AH169" s="216"/>
    </row>
    <row r="170" spans="1:34" s="205" customFormat="1" x14ac:dyDescent="0.2">
      <c r="A170" s="234">
        <v>7</v>
      </c>
      <c r="B170" s="226">
        <v>4394</v>
      </c>
      <c r="C170" s="227" t="s">
        <v>48</v>
      </c>
      <c r="D170" s="228" t="s">
        <v>9</v>
      </c>
      <c r="E170" s="229">
        <v>541581</v>
      </c>
      <c r="F170" s="229">
        <v>515791</v>
      </c>
      <c r="G170" s="230">
        <v>562212</v>
      </c>
      <c r="H170" s="230">
        <v>140554</v>
      </c>
      <c r="I170" s="230">
        <f t="shared" si="30"/>
        <v>147722.25399999999</v>
      </c>
      <c r="J170" s="230">
        <f t="shared" si="31"/>
        <v>147722</v>
      </c>
      <c r="K170" s="230">
        <f t="shared" si="44"/>
        <v>147722</v>
      </c>
      <c r="L170" s="230">
        <f t="shared" si="45"/>
        <v>562212</v>
      </c>
      <c r="M170" s="230">
        <f t="shared" si="46"/>
        <v>528686</v>
      </c>
      <c r="N170" s="230">
        <f t="shared" si="47"/>
        <v>441826.5</v>
      </c>
      <c r="O170" s="231">
        <f t="shared" si="32"/>
        <v>338204</v>
      </c>
      <c r="P170" s="231">
        <f t="shared" si="33"/>
        <v>545449</v>
      </c>
      <c r="Q170" s="231">
        <f t="shared" si="48"/>
        <v>324323.18931695091</v>
      </c>
      <c r="R170" s="231">
        <f t="shared" si="49"/>
        <v>196987.16799240164</v>
      </c>
      <c r="S170" s="232">
        <f t="shared" si="29"/>
        <v>0.37259766287059171</v>
      </c>
      <c r="T170" s="231">
        <f t="shared" si="50"/>
        <v>324323</v>
      </c>
      <c r="U170" s="234" t="s">
        <v>431</v>
      </c>
      <c r="AC170" s="216"/>
      <c r="AD170" s="216"/>
      <c r="AE170" s="216"/>
      <c r="AF170" s="216"/>
      <c r="AG170" s="216"/>
      <c r="AH170" s="216"/>
    </row>
    <row r="171" spans="1:34" s="205" customFormat="1" x14ac:dyDescent="0.2">
      <c r="A171" s="234">
        <v>8</v>
      </c>
      <c r="B171" s="226">
        <v>4394</v>
      </c>
      <c r="C171" s="227" t="s">
        <v>49</v>
      </c>
      <c r="D171" s="228" t="s">
        <v>9</v>
      </c>
      <c r="E171" s="229">
        <v>748985</v>
      </c>
      <c r="F171" s="229">
        <v>713319.00000000012</v>
      </c>
      <c r="G171" s="230">
        <v>756118</v>
      </c>
      <c r="H171" s="230">
        <v>120556</v>
      </c>
      <c r="I171" s="230">
        <f t="shared" si="30"/>
        <v>126704.356</v>
      </c>
      <c r="J171" s="230">
        <f t="shared" si="31"/>
        <v>126704</v>
      </c>
      <c r="K171" s="230">
        <f t="shared" si="44"/>
        <v>126704</v>
      </c>
      <c r="L171" s="230">
        <f t="shared" si="45"/>
        <v>756118</v>
      </c>
      <c r="M171" s="230">
        <f t="shared" si="46"/>
        <v>731152</v>
      </c>
      <c r="N171" s="230">
        <f t="shared" si="47"/>
        <v>586281.5</v>
      </c>
      <c r="O171" s="231">
        <f t="shared" si="32"/>
        <v>428928</v>
      </c>
      <c r="P171" s="231">
        <f t="shared" si="33"/>
        <v>743635</v>
      </c>
      <c r="Q171" s="231">
        <f t="shared" si="48"/>
        <v>334672.21455435682</v>
      </c>
      <c r="R171" s="231">
        <f t="shared" si="49"/>
        <v>306956.49559125921</v>
      </c>
      <c r="S171" s="232">
        <f t="shared" ref="S171:S234" si="51">R171/M171</f>
        <v>0.41982583045831673</v>
      </c>
      <c r="T171" s="231">
        <f t="shared" si="50"/>
        <v>334672</v>
      </c>
      <c r="U171" s="234" t="s">
        <v>431</v>
      </c>
      <c r="AC171" s="216"/>
      <c r="AD171" s="216"/>
      <c r="AE171" s="216"/>
      <c r="AF171" s="216"/>
      <c r="AG171" s="216"/>
      <c r="AH171" s="216"/>
    </row>
    <row r="172" spans="1:34" s="205" customFormat="1" x14ac:dyDescent="0.2">
      <c r="A172" s="234">
        <v>9</v>
      </c>
      <c r="B172" s="226">
        <v>4394</v>
      </c>
      <c r="C172" s="227" t="s">
        <v>98</v>
      </c>
      <c r="D172" s="228" t="s">
        <v>9</v>
      </c>
      <c r="E172" s="229">
        <v>285346</v>
      </c>
      <c r="F172" s="229">
        <v>269194</v>
      </c>
      <c r="G172" s="230">
        <v>285346</v>
      </c>
      <c r="H172" s="230">
        <v>39664</v>
      </c>
      <c r="I172" s="230">
        <f t="shared" ref="I172:I235" si="52">H172+(H172*5.1%)</f>
        <v>41686.864000000001</v>
      </c>
      <c r="J172" s="230">
        <f t="shared" ref="J172:J235" si="53">ROUND(I172,0)</f>
        <v>41687</v>
      </c>
      <c r="K172" s="230">
        <f t="shared" si="44"/>
        <v>41687</v>
      </c>
      <c r="L172" s="230">
        <f t="shared" si="45"/>
        <v>285346</v>
      </c>
      <c r="M172" s="230">
        <f t="shared" si="46"/>
        <v>277270</v>
      </c>
      <c r="N172" s="230">
        <f t="shared" si="47"/>
        <v>220393.25</v>
      </c>
      <c r="O172" s="231">
        <f t="shared" ref="O172:O235" si="54">AVERAGE(K172,M172)</f>
        <v>159478.5</v>
      </c>
      <c r="P172" s="231">
        <f t="shared" ref="P172:P235" si="55">AVERAGE(M172,L172)</f>
        <v>281308</v>
      </c>
      <c r="Q172" s="231">
        <f t="shared" si="48"/>
        <v>115233.52183164639</v>
      </c>
      <c r="R172" s="231">
        <f t="shared" si="49"/>
        <v>119380.56298346896</v>
      </c>
      <c r="S172" s="232">
        <f t="shared" si="51"/>
        <v>0.4305570850920365</v>
      </c>
      <c r="T172" s="231">
        <f t="shared" si="50"/>
        <v>115234</v>
      </c>
      <c r="U172" s="234" t="s">
        <v>431</v>
      </c>
      <c r="AC172" s="216"/>
      <c r="AD172" s="216"/>
      <c r="AE172" s="216"/>
      <c r="AF172" s="216"/>
      <c r="AG172" s="216"/>
      <c r="AH172" s="216"/>
    </row>
    <row r="173" spans="1:34" s="205" customFormat="1" x14ac:dyDescent="0.2">
      <c r="A173" s="234">
        <v>10</v>
      </c>
      <c r="B173" s="226">
        <v>4394</v>
      </c>
      <c r="C173" s="227" t="s">
        <v>99</v>
      </c>
      <c r="D173" s="228" t="s">
        <v>9</v>
      </c>
      <c r="E173" s="229">
        <v>666999</v>
      </c>
      <c r="F173" s="229">
        <v>641346</v>
      </c>
      <c r="G173" s="230">
        <v>686240</v>
      </c>
      <c r="H173" s="230">
        <v>129556</v>
      </c>
      <c r="I173" s="230">
        <f t="shared" si="52"/>
        <v>136163.356</v>
      </c>
      <c r="J173" s="230">
        <f t="shared" si="53"/>
        <v>136163</v>
      </c>
      <c r="K173" s="230">
        <f t="shared" si="44"/>
        <v>136163</v>
      </c>
      <c r="L173" s="230">
        <f t="shared" si="45"/>
        <v>686240</v>
      </c>
      <c r="M173" s="230">
        <f t="shared" si="46"/>
        <v>654172.5</v>
      </c>
      <c r="N173" s="230">
        <f t="shared" si="47"/>
        <v>532687</v>
      </c>
      <c r="O173" s="231">
        <f t="shared" si="54"/>
        <v>395167.75</v>
      </c>
      <c r="P173" s="231">
        <f t="shared" si="55"/>
        <v>670206.25</v>
      </c>
      <c r="Q173" s="231">
        <f t="shared" si="48"/>
        <v>337273.00438562804</v>
      </c>
      <c r="R173" s="231">
        <f t="shared" si="49"/>
        <v>264988.23748108768</v>
      </c>
      <c r="S173" s="232">
        <f t="shared" si="51"/>
        <v>0.40507394835626331</v>
      </c>
      <c r="T173" s="231">
        <f t="shared" ref="T173" si="56">Q173</f>
        <v>337273.00438562804</v>
      </c>
      <c r="U173" s="234" t="s">
        <v>431</v>
      </c>
      <c r="AC173" s="216"/>
      <c r="AD173" s="216"/>
      <c r="AE173" s="216"/>
      <c r="AF173" s="216"/>
      <c r="AG173" s="216"/>
      <c r="AH173" s="216"/>
    </row>
    <row r="174" spans="1:34" s="205" customFormat="1" x14ac:dyDescent="0.2">
      <c r="A174" s="234">
        <v>11</v>
      </c>
      <c r="B174" s="226">
        <v>4394</v>
      </c>
      <c r="C174" s="227" t="s">
        <v>115</v>
      </c>
      <c r="D174" s="228" t="s">
        <v>9</v>
      </c>
      <c r="E174" s="229">
        <v>309367</v>
      </c>
      <c r="F174" s="229">
        <v>294635</v>
      </c>
      <c r="G174" s="230">
        <v>318206</v>
      </c>
      <c r="H174" s="230">
        <v>42551</v>
      </c>
      <c r="I174" s="230">
        <f t="shared" si="52"/>
        <v>44721.101000000002</v>
      </c>
      <c r="J174" s="230">
        <f t="shared" si="53"/>
        <v>44721</v>
      </c>
      <c r="K174" s="230">
        <f t="shared" si="44"/>
        <v>44721</v>
      </c>
      <c r="L174" s="230">
        <f t="shared" si="45"/>
        <v>318206</v>
      </c>
      <c r="M174" s="230">
        <f t="shared" si="46"/>
        <v>302001</v>
      </c>
      <c r="N174" s="230">
        <f t="shared" si="47"/>
        <v>241732.25</v>
      </c>
      <c r="O174" s="231">
        <f t="shared" si="54"/>
        <v>173361</v>
      </c>
      <c r="P174" s="231">
        <f t="shared" si="55"/>
        <v>310103.5</v>
      </c>
      <c r="Q174" s="231">
        <f t="shared" si="48"/>
        <v>124494.57314070252</v>
      </c>
      <c r="R174" s="231">
        <f t="shared" si="49"/>
        <v>131700.19922884199</v>
      </c>
      <c r="S174" s="232">
        <f t="shared" si="51"/>
        <v>0.43609193091692405</v>
      </c>
      <c r="T174" s="231">
        <f>ROUND(Q174,0)</f>
        <v>124495</v>
      </c>
      <c r="U174" s="234" t="s">
        <v>431</v>
      </c>
      <c r="AC174" s="216"/>
      <c r="AD174" s="216"/>
      <c r="AE174" s="216"/>
      <c r="AF174" s="216"/>
      <c r="AG174" s="216"/>
      <c r="AH174" s="216"/>
    </row>
    <row r="175" spans="1:34" s="205" customFormat="1" x14ac:dyDescent="0.2">
      <c r="A175" s="234">
        <v>12</v>
      </c>
      <c r="B175" s="226">
        <v>4394</v>
      </c>
      <c r="C175" s="227" t="s">
        <v>116</v>
      </c>
      <c r="D175" s="228" t="s">
        <v>9</v>
      </c>
      <c r="E175" s="229">
        <v>152742</v>
      </c>
      <c r="F175" s="229">
        <v>142750</v>
      </c>
      <c r="G175" s="230">
        <v>155598</v>
      </c>
      <c r="H175" s="230">
        <v>30526</v>
      </c>
      <c r="I175" s="230">
        <f t="shared" si="52"/>
        <v>32082.826000000001</v>
      </c>
      <c r="J175" s="230">
        <f t="shared" si="53"/>
        <v>32083</v>
      </c>
      <c r="K175" s="230">
        <f t="shared" si="44"/>
        <v>32083</v>
      </c>
      <c r="L175" s="230">
        <f t="shared" si="45"/>
        <v>155598</v>
      </c>
      <c r="M175" s="230">
        <f t="shared" si="46"/>
        <v>147746</v>
      </c>
      <c r="N175" s="230">
        <f t="shared" si="47"/>
        <v>120793.25</v>
      </c>
      <c r="O175" s="231">
        <f t="shared" si="54"/>
        <v>89914.5</v>
      </c>
      <c r="P175" s="231">
        <f t="shared" si="55"/>
        <v>151672</v>
      </c>
      <c r="Q175" s="231">
        <f t="shared" si="48"/>
        <v>78204.098403463184</v>
      </c>
      <c r="R175" s="231">
        <f t="shared" si="49"/>
        <v>59396.129432677124</v>
      </c>
      <c r="S175" s="232">
        <f t="shared" si="51"/>
        <v>0.40201514377835695</v>
      </c>
      <c r="T175" s="231">
        <f>ROUND(Q175,0)</f>
        <v>78204</v>
      </c>
      <c r="U175" s="234" t="s">
        <v>431</v>
      </c>
      <c r="AC175" s="216"/>
      <c r="AD175" s="216"/>
      <c r="AE175" s="216"/>
      <c r="AF175" s="216"/>
      <c r="AG175" s="216"/>
      <c r="AH175" s="216"/>
    </row>
    <row r="176" spans="1:34" s="205" customFormat="1" x14ac:dyDescent="0.2">
      <c r="A176" s="234">
        <v>13</v>
      </c>
      <c r="B176" s="226">
        <v>4394</v>
      </c>
      <c r="C176" s="227" t="s">
        <v>100</v>
      </c>
      <c r="D176" s="228" t="s">
        <v>9</v>
      </c>
      <c r="E176" s="229">
        <v>680050</v>
      </c>
      <c r="F176" s="229">
        <v>641557</v>
      </c>
      <c r="G176" s="230">
        <v>712128</v>
      </c>
      <c r="H176" s="230">
        <v>90221</v>
      </c>
      <c r="I176" s="230">
        <f t="shared" si="52"/>
        <v>94822.270999999993</v>
      </c>
      <c r="J176" s="230">
        <f t="shared" si="53"/>
        <v>94822</v>
      </c>
      <c r="K176" s="230">
        <f t="shared" si="44"/>
        <v>94822</v>
      </c>
      <c r="L176" s="230">
        <f t="shared" si="45"/>
        <v>712128</v>
      </c>
      <c r="M176" s="230">
        <f t="shared" si="46"/>
        <v>660803.5</v>
      </c>
      <c r="N176" s="230">
        <f t="shared" si="47"/>
        <v>532139.25</v>
      </c>
      <c r="O176" s="231">
        <f t="shared" si="54"/>
        <v>377812.75</v>
      </c>
      <c r="P176" s="231">
        <f t="shared" si="55"/>
        <v>686465.75</v>
      </c>
      <c r="Q176" s="231">
        <f t="shared" si="48"/>
        <v>267031.50635237881</v>
      </c>
      <c r="R176" s="231">
        <f t="shared" si="49"/>
        <v>292968.80451380828</v>
      </c>
      <c r="S176" s="232">
        <f t="shared" si="51"/>
        <v>0.4433523801157353</v>
      </c>
      <c r="T176" s="231">
        <f>ROUND(Q176,0)</f>
        <v>267032</v>
      </c>
      <c r="U176" s="234" t="s">
        <v>431</v>
      </c>
      <c r="AC176" s="216"/>
      <c r="AD176" s="216"/>
      <c r="AE176" s="216"/>
      <c r="AF176" s="216"/>
      <c r="AG176" s="216"/>
      <c r="AH176" s="216"/>
    </row>
    <row r="177" spans="1:34" s="205" customFormat="1" x14ac:dyDescent="0.2">
      <c r="A177" s="237"/>
      <c r="B177" s="237"/>
      <c r="C177" s="238"/>
      <c r="D177" s="237"/>
      <c r="E177" s="239"/>
      <c r="F177" s="239"/>
      <c r="G177" s="240"/>
      <c r="H177" s="240"/>
      <c r="I177" s="240"/>
      <c r="J177" s="240"/>
      <c r="K177" s="240"/>
      <c r="L177" s="240"/>
      <c r="M177" s="240"/>
      <c r="N177" s="240"/>
      <c r="O177" s="240"/>
      <c r="P177" s="240"/>
      <c r="Q177" s="240"/>
      <c r="R177" s="240"/>
      <c r="S177" s="241"/>
      <c r="T177" s="240"/>
      <c r="U177" s="242"/>
      <c r="AC177" s="216"/>
      <c r="AD177" s="216"/>
      <c r="AE177" s="216"/>
      <c r="AF177" s="216"/>
      <c r="AG177" s="216"/>
      <c r="AH177" s="216"/>
    </row>
    <row r="178" spans="1:34" s="205" customFormat="1" ht="16.5" customHeight="1" x14ac:dyDescent="0.2">
      <c r="A178" s="390" t="s">
        <v>1</v>
      </c>
      <c r="B178" s="391"/>
      <c r="C178" s="391"/>
      <c r="D178" s="391"/>
      <c r="E178" s="317"/>
      <c r="F178" s="317"/>
      <c r="G178" s="269"/>
      <c r="H178" s="269"/>
      <c r="I178" s="269"/>
      <c r="J178" s="269"/>
      <c r="K178" s="269"/>
      <c r="L178" s="269"/>
      <c r="M178" s="269"/>
      <c r="N178" s="269"/>
      <c r="O178" s="269"/>
      <c r="P178" s="269"/>
      <c r="Q178" s="269"/>
      <c r="R178" s="269"/>
      <c r="S178" s="270"/>
      <c r="T178" s="269"/>
      <c r="U178" s="271"/>
      <c r="AC178" s="216"/>
      <c r="AD178" s="216"/>
      <c r="AE178" s="216"/>
      <c r="AF178" s="216"/>
      <c r="AG178" s="216"/>
      <c r="AH178" s="216"/>
    </row>
    <row r="179" spans="1:34" s="205" customFormat="1" ht="24" customHeight="1" x14ac:dyDescent="0.2">
      <c r="A179" s="374" t="s">
        <v>117</v>
      </c>
      <c r="B179" s="375"/>
      <c r="C179" s="375"/>
      <c r="D179" s="375"/>
      <c r="E179" s="272"/>
      <c r="F179" s="272"/>
      <c r="G179" s="273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  <c r="R179" s="273"/>
      <c r="S179" s="274"/>
      <c r="T179" s="273"/>
      <c r="U179" s="275"/>
      <c r="AC179" s="216"/>
      <c r="AD179" s="216"/>
      <c r="AE179" s="216"/>
      <c r="AF179" s="216"/>
      <c r="AG179" s="216"/>
      <c r="AH179" s="216"/>
    </row>
    <row r="180" spans="1:34" s="205" customFormat="1" x14ac:dyDescent="0.2">
      <c r="A180" s="374" t="s">
        <v>239</v>
      </c>
      <c r="B180" s="375"/>
      <c r="C180" s="375"/>
      <c r="D180" s="375"/>
      <c r="E180" s="272"/>
      <c r="F180" s="272"/>
      <c r="G180" s="273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  <c r="R180" s="273"/>
      <c r="S180" s="274"/>
      <c r="T180" s="273"/>
      <c r="U180" s="275"/>
      <c r="AC180" s="216"/>
      <c r="AD180" s="216"/>
      <c r="AE180" s="216"/>
      <c r="AF180" s="216"/>
      <c r="AG180" s="216"/>
      <c r="AH180" s="216"/>
    </row>
    <row r="181" spans="1:34" s="205" customFormat="1" ht="13.5" customHeight="1" x14ac:dyDescent="0.2">
      <c r="A181" s="381"/>
      <c r="B181" s="382"/>
      <c r="C181" s="382"/>
      <c r="D181" s="382"/>
      <c r="E181" s="276"/>
      <c r="F181" s="276"/>
      <c r="G181" s="277"/>
      <c r="H181" s="392" t="s">
        <v>438</v>
      </c>
      <c r="I181" s="393"/>
      <c r="J181" s="394"/>
      <c r="K181" s="277"/>
      <c r="L181" s="277"/>
      <c r="M181" s="277"/>
      <c r="N181" s="277"/>
      <c r="O181" s="277"/>
      <c r="P181" s="277"/>
      <c r="Q181" s="277"/>
      <c r="R181" s="277"/>
      <c r="S181" s="278"/>
      <c r="T181" s="277"/>
      <c r="U181" s="279"/>
      <c r="AC181" s="216"/>
      <c r="AD181" s="216"/>
      <c r="AE181" s="216"/>
      <c r="AF181" s="216"/>
      <c r="AG181" s="216"/>
      <c r="AH181" s="216"/>
    </row>
    <row r="182" spans="1:34" s="205" customFormat="1" ht="75" customHeight="1" x14ac:dyDescent="0.2">
      <c r="A182" s="312" t="s">
        <v>4</v>
      </c>
      <c r="B182" s="312" t="s">
        <v>5</v>
      </c>
      <c r="C182" s="312" t="s">
        <v>6</v>
      </c>
      <c r="D182" s="312" t="s">
        <v>7</v>
      </c>
      <c r="E182" s="313" t="s">
        <v>435</v>
      </c>
      <c r="F182" s="313" t="s">
        <v>434</v>
      </c>
      <c r="G182" s="314" t="s">
        <v>436</v>
      </c>
      <c r="H182" s="315" t="s">
        <v>428</v>
      </c>
      <c r="I182" s="316" t="s">
        <v>429</v>
      </c>
      <c r="J182" s="315" t="s">
        <v>430</v>
      </c>
      <c r="K182" s="284"/>
      <c r="L182" s="284"/>
      <c r="M182" s="284"/>
      <c r="N182" s="284"/>
      <c r="O182" s="284"/>
      <c r="P182" s="284"/>
      <c r="Q182" s="284"/>
      <c r="R182" s="284"/>
      <c r="S182" s="285"/>
      <c r="T182" s="284"/>
      <c r="U182" s="286"/>
      <c r="AC182" s="216"/>
      <c r="AD182" s="216"/>
      <c r="AE182" s="216"/>
      <c r="AF182" s="216"/>
      <c r="AG182" s="216"/>
      <c r="AH182" s="216"/>
    </row>
    <row r="183" spans="1:34" s="205" customFormat="1" ht="19.5" customHeight="1" x14ac:dyDescent="0.2">
      <c r="A183" s="234">
        <v>1</v>
      </c>
      <c r="B183" s="226">
        <v>4343003</v>
      </c>
      <c r="C183" s="227" t="s">
        <v>118</v>
      </c>
      <c r="D183" s="228" t="s">
        <v>9</v>
      </c>
      <c r="E183" s="229">
        <v>409756</v>
      </c>
      <c r="F183" s="229">
        <v>379404</v>
      </c>
      <c r="G183" s="230">
        <v>402168</v>
      </c>
      <c r="H183" s="230">
        <v>32556</v>
      </c>
      <c r="I183" s="230">
        <f t="shared" si="52"/>
        <v>34216.356</v>
      </c>
      <c r="J183" s="230">
        <f t="shared" si="53"/>
        <v>34216</v>
      </c>
      <c r="K183" s="230">
        <f>MIN(E183,F183,G183,J183)</f>
        <v>34216</v>
      </c>
      <c r="L183" s="230">
        <f>MAX(E183,F183,G183,J183)</f>
        <v>409756</v>
      </c>
      <c r="M183" s="230">
        <f>MEDIAN(E183,F183,G183,J183)</f>
        <v>390786</v>
      </c>
      <c r="N183" s="230">
        <f>AVERAGE(E183,F183,G183,J183)</f>
        <v>306386</v>
      </c>
      <c r="O183" s="231">
        <f t="shared" si="54"/>
        <v>212501</v>
      </c>
      <c r="P183" s="231">
        <f t="shared" si="55"/>
        <v>400271</v>
      </c>
      <c r="Q183" s="231">
        <f>HARMEAN(E183,F183,G183,J183)</f>
        <v>108728.72660334872</v>
      </c>
      <c r="R183" s="231">
        <f>STDEVA(E183,F183,G183,J183)</f>
        <v>181904.44895420599</v>
      </c>
      <c r="S183" s="232">
        <f t="shared" si="51"/>
        <v>0.46548353562872258</v>
      </c>
      <c r="T183" s="231">
        <f>ROUND(Q183,0)</f>
        <v>108729</v>
      </c>
      <c r="U183" s="234" t="s">
        <v>431</v>
      </c>
      <c r="AC183" s="216"/>
      <c r="AD183" s="216"/>
      <c r="AE183" s="216"/>
      <c r="AF183" s="216"/>
      <c r="AG183" s="216"/>
      <c r="AH183" s="216"/>
    </row>
    <row r="184" spans="1:34" s="205" customFormat="1" ht="19.5" customHeight="1" x14ac:dyDescent="0.2">
      <c r="A184" s="234">
        <v>2</v>
      </c>
      <c r="B184" s="226">
        <v>4343003</v>
      </c>
      <c r="C184" s="227" t="s">
        <v>119</v>
      </c>
      <c r="D184" s="228" t="s">
        <v>9</v>
      </c>
      <c r="E184" s="229">
        <v>621805</v>
      </c>
      <c r="F184" s="229">
        <v>597889</v>
      </c>
      <c r="G184" s="230">
        <v>633762</v>
      </c>
      <c r="H184" s="230">
        <v>77484</v>
      </c>
      <c r="I184" s="230">
        <f t="shared" si="52"/>
        <v>81435.683999999994</v>
      </c>
      <c r="J184" s="230">
        <f t="shared" si="53"/>
        <v>81436</v>
      </c>
      <c r="K184" s="230">
        <f>MIN(E184,F184,G184,J184)</f>
        <v>81436</v>
      </c>
      <c r="L184" s="230">
        <f>MAX(E184,F184,G184,J184)</f>
        <v>633762</v>
      </c>
      <c r="M184" s="230">
        <f>MEDIAN(E184,F184,G184,J184)</f>
        <v>609847</v>
      </c>
      <c r="N184" s="230">
        <f>AVERAGE(E184,F184,G184,J184)</f>
        <v>483723</v>
      </c>
      <c r="O184" s="231">
        <f t="shared" si="54"/>
        <v>345641.5</v>
      </c>
      <c r="P184" s="231">
        <f t="shared" si="55"/>
        <v>621804.5</v>
      </c>
      <c r="Q184" s="231">
        <f>HARMEAN(E184,F184,G184,J184)</f>
        <v>233396.28470598321</v>
      </c>
      <c r="R184" s="231">
        <f>STDEVA(E184,F184,G184,J184)</f>
        <v>268605.6875607812</v>
      </c>
      <c r="S184" s="232">
        <f t="shared" si="51"/>
        <v>0.44044766566168431</v>
      </c>
      <c r="T184" s="231">
        <f>ROUND(Q184,0)</f>
        <v>233396</v>
      </c>
      <c r="U184" s="234" t="s">
        <v>431</v>
      </c>
      <c r="AC184" s="216"/>
      <c r="AD184" s="216"/>
      <c r="AE184" s="216"/>
      <c r="AF184" s="216"/>
      <c r="AG184" s="216"/>
      <c r="AH184" s="216"/>
    </row>
    <row r="185" spans="1:34" s="205" customFormat="1" ht="19.5" customHeight="1" x14ac:dyDescent="0.2">
      <c r="A185" s="234">
        <v>3</v>
      </c>
      <c r="B185" s="226">
        <v>4343003</v>
      </c>
      <c r="C185" s="227" t="s">
        <v>120</v>
      </c>
      <c r="D185" s="228" t="s">
        <v>9</v>
      </c>
      <c r="E185" s="229">
        <v>625524</v>
      </c>
      <c r="F185" s="229">
        <v>584602</v>
      </c>
      <c r="G185" s="230">
        <v>619678</v>
      </c>
      <c r="H185" s="230">
        <v>110554</v>
      </c>
      <c r="I185" s="230">
        <f t="shared" si="52"/>
        <v>116192.254</v>
      </c>
      <c r="J185" s="230">
        <f t="shared" si="53"/>
        <v>116192</v>
      </c>
      <c r="K185" s="230">
        <f>MIN(E185,F185,G185,J185)</f>
        <v>116192</v>
      </c>
      <c r="L185" s="230">
        <f>MAX(E185,F185,G185,J185)</f>
        <v>625524</v>
      </c>
      <c r="M185" s="230">
        <f>MEDIAN(E185,F185,G185,J185)</f>
        <v>602140</v>
      </c>
      <c r="N185" s="230">
        <f>AVERAGE(E185,F185,G185,J185)</f>
        <v>486499</v>
      </c>
      <c r="O185" s="231">
        <f t="shared" si="54"/>
        <v>359166</v>
      </c>
      <c r="P185" s="231">
        <f t="shared" si="55"/>
        <v>613832</v>
      </c>
      <c r="Q185" s="231">
        <f>HARMEAN(E185,F185,G185,J185)</f>
        <v>295652.19066145702</v>
      </c>
      <c r="R185" s="231">
        <f>STDEVA(E185,F185,G185,J185)</f>
        <v>247531.86294832159</v>
      </c>
      <c r="S185" s="232">
        <f t="shared" si="51"/>
        <v>0.41108689498841067</v>
      </c>
      <c r="T185" s="231">
        <f>ROUND(Q185,0)</f>
        <v>295652</v>
      </c>
      <c r="U185" s="234" t="s">
        <v>431</v>
      </c>
      <c r="AC185" s="216"/>
      <c r="AD185" s="216"/>
      <c r="AE185" s="216"/>
      <c r="AF185" s="216"/>
      <c r="AG185" s="216"/>
      <c r="AH185" s="216"/>
    </row>
    <row r="186" spans="1:34" s="205" customFormat="1" ht="19.5" customHeight="1" x14ac:dyDescent="0.2">
      <c r="A186" s="234">
        <v>4</v>
      </c>
      <c r="B186" s="226">
        <v>4343003</v>
      </c>
      <c r="C186" s="227" t="s">
        <v>121</v>
      </c>
      <c r="D186" s="228" t="s">
        <v>9</v>
      </c>
      <c r="E186" s="229">
        <v>622252</v>
      </c>
      <c r="F186" s="229">
        <v>581544</v>
      </c>
      <c r="G186" s="230">
        <v>639698.00000000012</v>
      </c>
      <c r="H186" s="230">
        <v>82152</v>
      </c>
      <c r="I186" s="230">
        <f t="shared" si="52"/>
        <v>86341.751999999993</v>
      </c>
      <c r="J186" s="230">
        <f t="shared" si="53"/>
        <v>86342</v>
      </c>
      <c r="K186" s="230">
        <f>MIN(E186,F186,G186,J186)</f>
        <v>86342</v>
      </c>
      <c r="L186" s="230">
        <f>MAX(E186,F186,G186,J186)</f>
        <v>639698.00000000012</v>
      </c>
      <c r="M186" s="230">
        <f>MEDIAN(E186,F186,G186,J186)</f>
        <v>601898</v>
      </c>
      <c r="N186" s="230">
        <f>AVERAGE(E186,F186,G186,J186)</f>
        <v>482459</v>
      </c>
      <c r="O186" s="231">
        <f t="shared" si="54"/>
        <v>344120</v>
      </c>
      <c r="P186" s="231">
        <f t="shared" si="55"/>
        <v>620798</v>
      </c>
      <c r="Q186" s="231">
        <f>HARMEAN(E186,F186,G186,J186)</f>
        <v>242840.56137274535</v>
      </c>
      <c r="R186" s="231">
        <f>STDEVA(E186,F186,G186,J186)</f>
        <v>265199.73660369019</v>
      </c>
      <c r="S186" s="232">
        <f t="shared" si="51"/>
        <v>0.44060577806154894</v>
      </c>
      <c r="T186" s="231">
        <f>ROUND(Q186,0)</f>
        <v>242841</v>
      </c>
      <c r="U186" s="234" t="s">
        <v>431</v>
      </c>
      <c r="AC186" s="216"/>
      <c r="AD186" s="216"/>
      <c r="AE186" s="216"/>
      <c r="AF186" s="216"/>
      <c r="AG186" s="216"/>
      <c r="AH186" s="216"/>
    </row>
    <row r="187" spans="1:34" s="205" customFormat="1" ht="19.5" customHeight="1" x14ac:dyDescent="0.2">
      <c r="A187" s="234">
        <v>5</v>
      </c>
      <c r="B187" s="226">
        <v>4343003</v>
      </c>
      <c r="C187" s="227" t="s">
        <v>122</v>
      </c>
      <c r="D187" s="228" t="s">
        <v>9</v>
      </c>
      <c r="E187" s="229">
        <v>251377.00000000003</v>
      </c>
      <c r="F187" s="229">
        <v>234932.00000000003</v>
      </c>
      <c r="G187" s="230">
        <v>246679</v>
      </c>
      <c r="H187" s="230">
        <v>49556</v>
      </c>
      <c r="I187" s="230">
        <f t="shared" si="52"/>
        <v>52083.356</v>
      </c>
      <c r="J187" s="230">
        <f t="shared" si="53"/>
        <v>52083</v>
      </c>
      <c r="K187" s="230">
        <f>MIN(E187,F187,G187,J187)</f>
        <v>52083</v>
      </c>
      <c r="L187" s="230">
        <f>MAX(E187,F187,G187,J187)</f>
        <v>251377.00000000003</v>
      </c>
      <c r="M187" s="230">
        <f>MEDIAN(E187,F187,G187,J187)</f>
        <v>240805.5</v>
      </c>
      <c r="N187" s="230">
        <f>AVERAGE(E187,F187,G187,J187)</f>
        <v>196267.75</v>
      </c>
      <c r="O187" s="231">
        <f t="shared" si="54"/>
        <v>146444.25</v>
      </c>
      <c r="P187" s="231">
        <f t="shared" si="55"/>
        <v>246091.25</v>
      </c>
      <c r="Q187" s="231">
        <f>HARMEAN(E187,F187,G187,J187)</f>
        <v>127030.04426600631</v>
      </c>
      <c r="R187" s="231">
        <f>STDEVA(E187,F187,G187,J187)</f>
        <v>96371.658909228485</v>
      </c>
      <c r="S187" s="232">
        <f t="shared" si="51"/>
        <v>0.40020538945011008</v>
      </c>
      <c r="T187" s="231">
        <f>ROUND(Q187,0)</f>
        <v>127030</v>
      </c>
      <c r="U187" s="234" t="s">
        <v>431</v>
      </c>
      <c r="AC187" s="216"/>
      <c r="AD187" s="216"/>
      <c r="AE187" s="216"/>
      <c r="AF187" s="216"/>
      <c r="AG187" s="216"/>
      <c r="AH187" s="216"/>
    </row>
    <row r="188" spans="1:34" s="205" customFormat="1" x14ac:dyDescent="0.2">
      <c r="A188" s="237"/>
      <c r="B188" s="237"/>
      <c r="C188" s="238"/>
      <c r="D188" s="237"/>
      <c r="E188" s="239"/>
      <c r="F188" s="239"/>
      <c r="G188" s="240"/>
      <c r="H188" s="240"/>
      <c r="I188" s="240"/>
      <c r="J188" s="240"/>
      <c r="K188" s="240"/>
      <c r="L188" s="240"/>
      <c r="M188" s="240"/>
      <c r="N188" s="240"/>
      <c r="O188" s="240"/>
      <c r="P188" s="240"/>
      <c r="Q188" s="240"/>
      <c r="R188" s="240"/>
      <c r="S188" s="241"/>
      <c r="T188" s="240"/>
      <c r="U188" s="242"/>
      <c r="AC188" s="216"/>
      <c r="AD188" s="216"/>
      <c r="AE188" s="216"/>
      <c r="AF188" s="216"/>
      <c r="AG188" s="216"/>
      <c r="AH188" s="216"/>
    </row>
    <row r="189" spans="1:34" s="205" customFormat="1" x14ac:dyDescent="0.2">
      <c r="A189" s="384" t="s">
        <v>1</v>
      </c>
      <c r="B189" s="385"/>
      <c r="C189" s="385"/>
      <c r="D189" s="385"/>
      <c r="E189" s="297"/>
      <c r="F189" s="297"/>
      <c r="G189" s="298"/>
      <c r="H189" s="298"/>
      <c r="I189" s="298"/>
      <c r="J189" s="298"/>
      <c r="K189" s="298"/>
      <c r="L189" s="298"/>
      <c r="M189" s="298"/>
      <c r="N189" s="298"/>
      <c r="O189" s="298"/>
      <c r="P189" s="298"/>
      <c r="Q189" s="298"/>
      <c r="R189" s="298"/>
      <c r="S189" s="299"/>
      <c r="T189" s="298"/>
      <c r="U189" s="300"/>
      <c r="AC189" s="216"/>
      <c r="AD189" s="216"/>
      <c r="AE189" s="216"/>
      <c r="AF189" s="216"/>
      <c r="AG189" s="216"/>
      <c r="AH189" s="216"/>
    </row>
    <row r="190" spans="1:34" s="205" customFormat="1" ht="18.75" customHeight="1" x14ac:dyDescent="0.2">
      <c r="A190" s="379" t="s">
        <v>123</v>
      </c>
      <c r="B190" s="380"/>
      <c r="C190" s="380"/>
      <c r="D190" s="380"/>
      <c r="E190" s="301"/>
      <c r="F190" s="301"/>
      <c r="G190" s="302"/>
      <c r="H190" s="302"/>
      <c r="I190" s="302"/>
      <c r="J190" s="302"/>
      <c r="K190" s="302"/>
      <c r="L190" s="302"/>
      <c r="M190" s="302"/>
      <c r="N190" s="302"/>
      <c r="O190" s="302"/>
      <c r="P190" s="302"/>
      <c r="Q190" s="302"/>
      <c r="R190" s="302"/>
      <c r="S190" s="303"/>
      <c r="T190" s="302"/>
      <c r="U190" s="304"/>
      <c r="AC190" s="216"/>
      <c r="AD190" s="216"/>
      <c r="AE190" s="216"/>
      <c r="AF190" s="216"/>
      <c r="AG190" s="216"/>
      <c r="AH190" s="216"/>
    </row>
    <row r="191" spans="1:34" s="205" customFormat="1" ht="20.25" customHeight="1" x14ac:dyDescent="0.2">
      <c r="A191" s="379" t="s">
        <v>124</v>
      </c>
      <c r="B191" s="380"/>
      <c r="C191" s="380"/>
      <c r="D191" s="380"/>
      <c r="E191" s="301"/>
      <c r="F191" s="301"/>
      <c r="G191" s="302"/>
      <c r="H191" s="302"/>
      <c r="I191" s="302"/>
      <c r="J191" s="302"/>
      <c r="K191" s="302"/>
      <c r="L191" s="302"/>
      <c r="M191" s="302"/>
      <c r="N191" s="302"/>
      <c r="O191" s="302"/>
      <c r="P191" s="302"/>
      <c r="Q191" s="302"/>
      <c r="R191" s="302"/>
      <c r="S191" s="303"/>
      <c r="T191" s="302"/>
      <c r="U191" s="304"/>
      <c r="AC191" s="216"/>
      <c r="AD191" s="216"/>
      <c r="AE191" s="216"/>
      <c r="AF191" s="216"/>
      <c r="AG191" s="216"/>
      <c r="AH191" s="216"/>
    </row>
    <row r="192" spans="1:34" s="205" customFormat="1" ht="23.25" customHeight="1" x14ac:dyDescent="0.2">
      <c r="A192" s="379" t="s">
        <v>125</v>
      </c>
      <c r="B192" s="380"/>
      <c r="C192" s="380"/>
      <c r="D192" s="380"/>
      <c r="E192" s="301"/>
      <c r="F192" s="301"/>
      <c r="G192" s="302"/>
      <c r="H192" s="302"/>
      <c r="I192" s="302"/>
      <c r="J192" s="302"/>
      <c r="K192" s="302"/>
      <c r="L192" s="302"/>
      <c r="M192" s="302"/>
      <c r="N192" s="302"/>
      <c r="O192" s="302"/>
      <c r="P192" s="302"/>
      <c r="Q192" s="302"/>
      <c r="R192" s="302"/>
      <c r="S192" s="303"/>
      <c r="T192" s="302"/>
      <c r="U192" s="304"/>
      <c r="AC192" s="216"/>
      <c r="AD192" s="216"/>
      <c r="AE192" s="216"/>
      <c r="AF192" s="216"/>
      <c r="AG192" s="216"/>
      <c r="AH192" s="216"/>
    </row>
    <row r="193" spans="1:34" s="205" customFormat="1" ht="19.5" customHeight="1" x14ac:dyDescent="0.2">
      <c r="A193" s="379" t="s">
        <v>126</v>
      </c>
      <c r="B193" s="380"/>
      <c r="C193" s="380"/>
      <c r="D193" s="380"/>
      <c r="E193" s="301"/>
      <c r="F193" s="301"/>
      <c r="G193" s="302"/>
      <c r="H193" s="302"/>
      <c r="I193" s="302"/>
      <c r="J193" s="302"/>
      <c r="K193" s="302"/>
      <c r="L193" s="302"/>
      <c r="M193" s="302"/>
      <c r="N193" s="302"/>
      <c r="O193" s="302"/>
      <c r="P193" s="302"/>
      <c r="Q193" s="302"/>
      <c r="R193" s="302"/>
      <c r="S193" s="303"/>
      <c r="T193" s="302"/>
      <c r="U193" s="304"/>
      <c r="AC193" s="216"/>
      <c r="AD193" s="216"/>
      <c r="AE193" s="216"/>
      <c r="AF193" s="216"/>
      <c r="AG193" s="216"/>
      <c r="AH193" s="216"/>
    </row>
    <row r="194" spans="1:34" s="205" customFormat="1" ht="24.75" customHeight="1" x14ac:dyDescent="0.2">
      <c r="A194" s="379" t="s">
        <v>127</v>
      </c>
      <c r="B194" s="380"/>
      <c r="C194" s="380"/>
      <c r="D194" s="380"/>
      <c r="E194" s="301"/>
      <c r="F194" s="301"/>
      <c r="G194" s="302"/>
      <c r="H194" s="302"/>
      <c r="I194" s="302"/>
      <c r="J194" s="302"/>
      <c r="K194" s="302"/>
      <c r="L194" s="302"/>
      <c r="M194" s="302"/>
      <c r="N194" s="302"/>
      <c r="O194" s="302"/>
      <c r="P194" s="302"/>
      <c r="Q194" s="302"/>
      <c r="R194" s="302"/>
      <c r="S194" s="303"/>
      <c r="T194" s="302"/>
      <c r="U194" s="304"/>
      <c r="AC194" s="216"/>
      <c r="AD194" s="216"/>
      <c r="AE194" s="216"/>
      <c r="AF194" s="216"/>
      <c r="AG194" s="216"/>
      <c r="AH194" s="216"/>
    </row>
    <row r="195" spans="1:34" s="205" customFormat="1" ht="18.75" customHeight="1" x14ac:dyDescent="0.2">
      <c r="A195" s="379" t="s">
        <v>128</v>
      </c>
      <c r="B195" s="380"/>
      <c r="C195" s="380"/>
      <c r="D195" s="380"/>
      <c r="E195" s="301"/>
      <c r="F195" s="301"/>
      <c r="G195" s="302"/>
      <c r="H195" s="302"/>
      <c r="I195" s="302"/>
      <c r="J195" s="302"/>
      <c r="K195" s="302"/>
      <c r="L195" s="302"/>
      <c r="M195" s="302"/>
      <c r="N195" s="302"/>
      <c r="O195" s="302"/>
      <c r="P195" s="302"/>
      <c r="Q195" s="302"/>
      <c r="R195" s="302"/>
      <c r="S195" s="303"/>
      <c r="T195" s="302"/>
      <c r="U195" s="304"/>
      <c r="AC195" s="216"/>
      <c r="AD195" s="216"/>
      <c r="AE195" s="216"/>
      <c r="AF195" s="216"/>
      <c r="AG195" s="216"/>
      <c r="AH195" s="216"/>
    </row>
    <row r="196" spans="1:34" s="205" customFormat="1" ht="15.75" customHeight="1" x14ac:dyDescent="0.2">
      <c r="A196" s="379" t="s">
        <v>129</v>
      </c>
      <c r="B196" s="380"/>
      <c r="C196" s="380"/>
      <c r="D196" s="380"/>
      <c r="E196" s="301"/>
      <c r="F196" s="301"/>
      <c r="G196" s="302"/>
      <c r="H196" s="302"/>
      <c r="I196" s="302"/>
      <c r="J196" s="302"/>
      <c r="K196" s="302"/>
      <c r="L196" s="302"/>
      <c r="M196" s="302"/>
      <c r="N196" s="302"/>
      <c r="O196" s="302"/>
      <c r="P196" s="302"/>
      <c r="Q196" s="302"/>
      <c r="R196" s="302"/>
      <c r="S196" s="303"/>
      <c r="T196" s="302"/>
      <c r="U196" s="304"/>
      <c r="AC196" s="216"/>
      <c r="AD196" s="216"/>
      <c r="AE196" s="216"/>
      <c r="AF196" s="216"/>
      <c r="AG196" s="216"/>
      <c r="AH196" s="216"/>
    </row>
    <row r="197" spans="1:34" s="205" customFormat="1" ht="19.5" customHeight="1" x14ac:dyDescent="0.2">
      <c r="A197" s="379" t="s">
        <v>123</v>
      </c>
      <c r="B197" s="380"/>
      <c r="C197" s="380"/>
      <c r="D197" s="380"/>
      <c r="E197" s="301"/>
      <c r="F197" s="301"/>
      <c r="G197" s="302"/>
      <c r="H197" s="302"/>
      <c r="I197" s="302"/>
      <c r="J197" s="302"/>
      <c r="K197" s="302"/>
      <c r="L197" s="302"/>
      <c r="M197" s="302"/>
      <c r="N197" s="302"/>
      <c r="O197" s="302"/>
      <c r="P197" s="302"/>
      <c r="Q197" s="302"/>
      <c r="R197" s="302"/>
      <c r="S197" s="303"/>
      <c r="T197" s="302"/>
      <c r="U197" s="304"/>
      <c r="AC197" s="216"/>
      <c r="AD197" s="216"/>
      <c r="AE197" s="216"/>
      <c r="AF197" s="216"/>
      <c r="AG197" s="216"/>
      <c r="AH197" s="216"/>
    </row>
    <row r="198" spans="1:34" s="205" customFormat="1" ht="18.75" customHeight="1" x14ac:dyDescent="0.2">
      <c r="A198" s="379" t="s">
        <v>130</v>
      </c>
      <c r="B198" s="380"/>
      <c r="C198" s="380"/>
      <c r="D198" s="380"/>
      <c r="E198" s="301"/>
      <c r="F198" s="301"/>
      <c r="G198" s="302"/>
      <c r="H198" s="302"/>
      <c r="I198" s="302"/>
      <c r="J198" s="302"/>
      <c r="K198" s="302"/>
      <c r="L198" s="302"/>
      <c r="M198" s="302"/>
      <c r="N198" s="302"/>
      <c r="O198" s="302"/>
      <c r="P198" s="302"/>
      <c r="Q198" s="302"/>
      <c r="R198" s="302"/>
      <c r="S198" s="303"/>
      <c r="T198" s="302"/>
      <c r="U198" s="304"/>
      <c r="AC198" s="216"/>
      <c r="AD198" s="216"/>
      <c r="AE198" s="216"/>
      <c r="AF198" s="216"/>
      <c r="AG198" s="216"/>
      <c r="AH198" s="216"/>
    </row>
    <row r="199" spans="1:34" s="205" customFormat="1" ht="21" customHeight="1" x14ac:dyDescent="0.2">
      <c r="A199" s="379" t="s">
        <v>131</v>
      </c>
      <c r="B199" s="380"/>
      <c r="C199" s="380"/>
      <c r="D199" s="380"/>
      <c r="E199" s="301"/>
      <c r="F199" s="301"/>
      <c r="G199" s="302"/>
      <c r="H199" s="302"/>
      <c r="I199" s="302"/>
      <c r="J199" s="302"/>
      <c r="K199" s="302"/>
      <c r="L199" s="302"/>
      <c r="M199" s="302"/>
      <c r="N199" s="302"/>
      <c r="O199" s="302"/>
      <c r="P199" s="302"/>
      <c r="Q199" s="302"/>
      <c r="R199" s="302"/>
      <c r="S199" s="303"/>
      <c r="T199" s="302"/>
      <c r="U199" s="304"/>
      <c r="AC199" s="216"/>
      <c r="AD199" s="216"/>
      <c r="AE199" s="216"/>
      <c r="AF199" s="216"/>
      <c r="AG199" s="216"/>
      <c r="AH199" s="216"/>
    </row>
    <row r="200" spans="1:34" s="205" customFormat="1" ht="12.75" customHeight="1" x14ac:dyDescent="0.2">
      <c r="A200" s="379" t="s">
        <v>241</v>
      </c>
      <c r="B200" s="380"/>
      <c r="C200" s="380"/>
      <c r="D200" s="380"/>
      <c r="E200" s="301"/>
      <c r="F200" s="301"/>
      <c r="G200" s="302"/>
      <c r="H200" s="302"/>
      <c r="I200" s="302"/>
      <c r="J200" s="302"/>
      <c r="K200" s="302"/>
      <c r="L200" s="302"/>
      <c r="M200" s="302"/>
      <c r="N200" s="302"/>
      <c r="O200" s="302"/>
      <c r="P200" s="302"/>
      <c r="Q200" s="302"/>
      <c r="R200" s="302"/>
      <c r="S200" s="303"/>
      <c r="T200" s="302"/>
      <c r="U200" s="304"/>
      <c r="AC200" s="216"/>
      <c r="AD200" s="216"/>
      <c r="AE200" s="216"/>
      <c r="AF200" s="216"/>
      <c r="AG200" s="216"/>
      <c r="AH200" s="216"/>
    </row>
    <row r="201" spans="1:34" s="205" customFormat="1" ht="23.25" customHeight="1" x14ac:dyDescent="0.2">
      <c r="A201" s="395"/>
      <c r="B201" s="396"/>
      <c r="C201" s="396"/>
      <c r="D201" s="396"/>
      <c r="E201" s="318"/>
      <c r="F201" s="318"/>
      <c r="G201" s="319"/>
      <c r="H201" s="397" t="s">
        <v>438</v>
      </c>
      <c r="I201" s="398"/>
      <c r="J201" s="399"/>
      <c r="K201" s="319"/>
      <c r="L201" s="319"/>
      <c r="M201" s="319"/>
      <c r="N201" s="319"/>
      <c r="O201" s="319"/>
      <c r="P201" s="319"/>
      <c r="Q201" s="319"/>
      <c r="R201" s="319"/>
      <c r="S201" s="320"/>
      <c r="T201" s="319"/>
      <c r="U201" s="321"/>
      <c r="AC201" s="216"/>
      <c r="AD201" s="216"/>
      <c r="AE201" s="216"/>
      <c r="AF201" s="216"/>
      <c r="AG201" s="216"/>
      <c r="AH201" s="216"/>
    </row>
    <row r="202" spans="1:34" s="205" customFormat="1" ht="68.25" customHeight="1" x14ac:dyDescent="0.2">
      <c r="A202" s="312" t="s">
        <v>4</v>
      </c>
      <c r="B202" s="312" t="s">
        <v>5</v>
      </c>
      <c r="C202" s="312" t="s">
        <v>6</v>
      </c>
      <c r="D202" s="312" t="s">
        <v>7</v>
      </c>
      <c r="E202" s="313" t="s">
        <v>435</v>
      </c>
      <c r="F202" s="313" t="s">
        <v>434</v>
      </c>
      <c r="G202" s="314" t="s">
        <v>436</v>
      </c>
      <c r="H202" s="315" t="s">
        <v>428</v>
      </c>
      <c r="I202" s="316" t="s">
        <v>429</v>
      </c>
      <c r="J202" s="315" t="s">
        <v>430</v>
      </c>
      <c r="K202" s="284"/>
      <c r="L202" s="284"/>
      <c r="M202" s="284"/>
      <c r="N202" s="284"/>
      <c r="O202" s="284"/>
      <c r="P202" s="284"/>
      <c r="Q202" s="284"/>
      <c r="R202" s="284"/>
      <c r="S202" s="285"/>
      <c r="T202" s="284"/>
      <c r="U202" s="286"/>
      <c r="AC202" s="216"/>
      <c r="AD202" s="216"/>
      <c r="AE202" s="216"/>
      <c r="AF202" s="216"/>
      <c r="AG202" s="216"/>
      <c r="AH202" s="216"/>
    </row>
    <row r="203" spans="1:34" s="205" customFormat="1" ht="15.75" customHeight="1" x14ac:dyDescent="0.2">
      <c r="A203" s="234">
        <v>1</v>
      </c>
      <c r="B203" s="226">
        <v>4315199</v>
      </c>
      <c r="C203" s="227" t="s">
        <v>132</v>
      </c>
      <c r="D203" s="228" t="s">
        <v>9</v>
      </c>
      <c r="E203" s="229">
        <v>466845</v>
      </c>
      <c r="F203" s="229">
        <v>440419</v>
      </c>
      <c r="G203" s="230">
        <v>484461</v>
      </c>
      <c r="H203" s="230">
        <v>140221</v>
      </c>
      <c r="I203" s="230">
        <f t="shared" si="52"/>
        <v>147372.27100000001</v>
      </c>
      <c r="J203" s="230">
        <f t="shared" si="53"/>
        <v>147372</v>
      </c>
      <c r="K203" s="231">
        <f t="shared" ref="K203:K252" si="57">MIN(E203,F203,G203,J203)</f>
        <v>147372</v>
      </c>
      <c r="L203" s="230">
        <f t="shared" ref="L203:L252" si="58">MAX(E203,F203,G203,J203)</f>
        <v>484461</v>
      </c>
      <c r="M203" s="230">
        <f t="shared" ref="M203:M252" si="59">MEDIAN(E203,F203,G203,J203)</f>
        <v>453632</v>
      </c>
      <c r="N203" s="230">
        <f t="shared" ref="N203:N252" si="60">AVERAGE(E203,F203,G203,J203)</f>
        <v>384774.25</v>
      </c>
      <c r="O203" s="231">
        <f t="shared" si="54"/>
        <v>300502</v>
      </c>
      <c r="P203" s="231">
        <f t="shared" si="55"/>
        <v>469046.5</v>
      </c>
      <c r="Q203" s="231">
        <f t="shared" ref="Q203:Q252" si="61">HARMEAN(E203,F203,G203,J203)</f>
        <v>301606.74683172815</v>
      </c>
      <c r="R203" s="231">
        <f t="shared" ref="R203:R252" si="62">STDEVA(E203,F203,G203,J203)</f>
        <v>159299.74119957007</v>
      </c>
      <c r="S203" s="232">
        <f t="shared" si="51"/>
        <v>0.3511651320884992</v>
      </c>
      <c r="T203" s="231">
        <f>K203</f>
        <v>147372</v>
      </c>
      <c r="U203" s="234" t="s">
        <v>432</v>
      </c>
      <c r="AC203" s="216"/>
      <c r="AD203" s="216"/>
      <c r="AE203" s="216"/>
      <c r="AF203" s="216"/>
      <c r="AG203" s="216"/>
      <c r="AH203" s="216"/>
    </row>
    <row r="204" spans="1:34" s="205" customFormat="1" ht="15.75" customHeight="1" x14ac:dyDescent="0.2">
      <c r="A204" s="234">
        <v>2</v>
      </c>
      <c r="B204" s="226">
        <v>4315199</v>
      </c>
      <c r="C204" s="227" t="s">
        <v>133</v>
      </c>
      <c r="D204" s="228" t="s">
        <v>9</v>
      </c>
      <c r="E204" s="229">
        <v>498180.00000000006</v>
      </c>
      <c r="F204" s="229">
        <v>474457</v>
      </c>
      <c r="G204" s="230">
        <v>498180.00000000006</v>
      </c>
      <c r="H204" s="230">
        <v>85774</v>
      </c>
      <c r="I204" s="230">
        <f t="shared" si="52"/>
        <v>90148.474000000002</v>
      </c>
      <c r="J204" s="230">
        <f t="shared" si="53"/>
        <v>90148</v>
      </c>
      <c r="K204" s="231">
        <f t="shared" si="57"/>
        <v>90148</v>
      </c>
      <c r="L204" s="230">
        <f t="shared" si="58"/>
        <v>498180.00000000006</v>
      </c>
      <c r="M204" s="230">
        <f t="shared" si="59"/>
        <v>486318.5</v>
      </c>
      <c r="N204" s="230">
        <f t="shared" si="60"/>
        <v>390241.25</v>
      </c>
      <c r="O204" s="231">
        <f t="shared" si="54"/>
        <v>288233.25</v>
      </c>
      <c r="P204" s="231">
        <f t="shared" si="55"/>
        <v>492249.25</v>
      </c>
      <c r="Q204" s="231">
        <f t="shared" si="61"/>
        <v>232353.40840876714</v>
      </c>
      <c r="R204" s="231">
        <f t="shared" si="62"/>
        <v>200374.48169760383</v>
      </c>
      <c r="S204" s="232">
        <f t="shared" si="51"/>
        <v>0.41202315292879838</v>
      </c>
      <c r="T204" s="231">
        <f t="shared" ref="T204:T223" si="63">ROUND(Q204,0)</f>
        <v>232353</v>
      </c>
      <c r="U204" s="234" t="s">
        <v>431</v>
      </c>
      <c r="AC204" s="216"/>
      <c r="AD204" s="216"/>
      <c r="AE204" s="216"/>
      <c r="AF204" s="216"/>
      <c r="AG204" s="216"/>
      <c r="AH204" s="216"/>
    </row>
    <row r="205" spans="1:34" s="205" customFormat="1" ht="15.75" customHeight="1" x14ac:dyDescent="0.2">
      <c r="A205" s="234">
        <v>3</v>
      </c>
      <c r="B205" s="226">
        <v>4315199</v>
      </c>
      <c r="C205" s="227" t="s">
        <v>134</v>
      </c>
      <c r="D205" s="228" t="s">
        <v>9</v>
      </c>
      <c r="E205" s="229">
        <v>267914</v>
      </c>
      <c r="F205" s="229">
        <v>257609</v>
      </c>
      <c r="G205" s="230">
        <v>273066</v>
      </c>
      <c r="H205" s="230">
        <v>10112</v>
      </c>
      <c r="I205" s="230">
        <f t="shared" si="52"/>
        <v>10627.712</v>
      </c>
      <c r="J205" s="230">
        <f t="shared" si="53"/>
        <v>10628</v>
      </c>
      <c r="K205" s="231">
        <f t="shared" si="57"/>
        <v>10628</v>
      </c>
      <c r="L205" s="230">
        <f t="shared" si="58"/>
        <v>273066</v>
      </c>
      <c r="M205" s="230">
        <f t="shared" si="59"/>
        <v>262761.5</v>
      </c>
      <c r="N205" s="230">
        <f t="shared" si="60"/>
        <v>202304.25</v>
      </c>
      <c r="O205" s="231">
        <f t="shared" si="54"/>
        <v>136694.75</v>
      </c>
      <c r="P205" s="231">
        <f t="shared" si="55"/>
        <v>267913.75</v>
      </c>
      <c r="Q205" s="231">
        <f t="shared" si="61"/>
        <v>37962.336844024816</v>
      </c>
      <c r="R205" s="231">
        <f t="shared" si="62"/>
        <v>127945.64567913204</v>
      </c>
      <c r="S205" s="232">
        <f t="shared" si="51"/>
        <v>0.48692691158762619</v>
      </c>
      <c r="T205" s="231">
        <f t="shared" si="63"/>
        <v>37962</v>
      </c>
      <c r="U205" s="234" t="s">
        <v>431</v>
      </c>
      <c r="AC205" s="216"/>
      <c r="AD205" s="216"/>
      <c r="AE205" s="216"/>
      <c r="AF205" s="216"/>
      <c r="AG205" s="216"/>
      <c r="AH205" s="216"/>
    </row>
    <row r="206" spans="1:34" s="205" customFormat="1" ht="15.75" customHeight="1" x14ac:dyDescent="0.2">
      <c r="A206" s="234">
        <v>4</v>
      </c>
      <c r="B206" s="226">
        <v>4315199</v>
      </c>
      <c r="C206" s="227" t="s">
        <v>135</v>
      </c>
      <c r="D206" s="228" t="s">
        <v>9</v>
      </c>
      <c r="E206" s="229">
        <v>1226315</v>
      </c>
      <c r="F206" s="229">
        <v>1135477</v>
      </c>
      <c r="G206" s="230">
        <v>1226315</v>
      </c>
      <c r="H206" s="230">
        <v>154224</v>
      </c>
      <c r="I206" s="230">
        <f t="shared" si="52"/>
        <v>162089.424</v>
      </c>
      <c r="J206" s="230">
        <f t="shared" si="53"/>
        <v>162089</v>
      </c>
      <c r="K206" s="230">
        <f t="shared" si="57"/>
        <v>162089</v>
      </c>
      <c r="L206" s="230">
        <f t="shared" si="58"/>
        <v>1226315</v>
      </c>
      <c r="M206" s="230">
        <f t="shared" si="59"/>
        <v>1180896</v>
      </c>
      <c r="N206" s="230">
        <f t="shared" si="60"/>
        <v>937549</v>
      </c>
      <c r="O206" s="231">
        <f t="shared" si="54"/>
        <v>671492.5</v>
      </c>
      <c r="P206" s="231">
        <f t="shared" si="55"/>
        <v>1203605.5</v>
      </c>
      <c r="Q206" s="231">
        <f t="shared" si="61"/>
        <v>460774.30624754576</v>
      </c>
      <c r="R206" s="231">
        <f t="shared" si="62"/>
        <v>518743.77435493143</v>
      </c>
      <c r="S206" s="232">
        <f t="shared" si="51"/>
        <v>0.4392798132561474</v>
      </c>
      <c r="T206" s="231">
        <f t="shared" si="63"/>
        <v>460774</v>
      </c>
      <c r="U206" s="234" t="s">
        <v>431</v>
      </c>
      <c r="AC206" s="216"/>
      <c r="AD206" s="216"/>
      <c r="AE206" s="216"/>
      <c r="AF206" s="216"/>
      <c r="AG206" s="216"/>
      <c r="AH206" s="216"/>
    </row>
    <row r="207" spans="1:34" s="205" customFormat="1" ht="15.75" customHeight="1" x14ac:dyDescent="0.2">
      <c r="A207" s="234">
        <v>5</v>
      </c>
      <c r="B207" s="226">
        <v>4315199</v>
      </c>
      <c r="C207" s="227" t="s">
        <v>136</v>
      </c>
      <c r="D207" s="228" t="s">
        <v>9</v>
      </c>
      <c r="E207" s="229">
        <v>605919</v>
      </c>
      <c r="F207" s="229">
        <v>561036</v>
      </c>
      <c r="G207" s="230">
        <v>605919</v>
      </c>
      <c r="H207" s="230">
        <v>57448</v>
      </c>
      <c r="I207" s="230">
        <f t="shared" si="52"/>
        <v>60377.847999999998</v>
      </c>
      <c r="J207" s="230">
        <f t="shared" si="53"/>
        <v>60378</v>
      </c>
      <c r="K207" s="230">
        <f t="shared" si="57"/>
        <v>60378</v>
      </c>
      <c r="L207" s="230">
        <f t="shared" si="58"/>
        <v>605919</v>
      </c>
      <c r="M207" s="230">
        <f t="shared" si="59"/>
        <v>583477.5</v>
      </c>
      <c r="N207" s="230">
        <f t="shared" si="60"/>
        <v>458313</v>
      </c>
      <c r="O207" s="231">
        <f t="shared" si="54"/>
        <v>321927.75</v>
      </c>
      <c r="P207" s="231">
        <f t="shared" si="55"/>
        <v>594698.25</v>
      </c>
      <c r="Q207" s="231">
        <f t="shared" si="61"/>
        <v>184795.81300584212</v>
      </c>
      <c r="R207" s="231">
        <f t="shared" si="62"/>
        <v>266132.38649589417</v>
      </c>
      <c r="S207" s="232">
        <f t="shared" si="51"/>
        <v>0.4561142229064431</v>
      </c>
      <c r="T207" s="231">
        <f t="shared" si="63"/>
        <v>184796</v>
      </c>
      <c r="U207" s="234" t="s">
        <v>431</v>
      </c>
      <c r="AC207" s="216"/>
      <c r="AD207" s="216"/>
      <c r="AE207" s="216"/>
      <c r="AF207" s="216"/>
      <c r="AG207" s="216"/>
      <c r="AH207" s="216"/>
    </row>
    <row r="208" spans="1:34" s="205" customFormat="1" ht="15.75" customHeight="1" x14ac:dyDescent="0.2">
      <c r="A208" s="234">
        <v>6</v>
      </c>
      <c r="B208" s="226">
        <v>4315199</v>
      </c>
      <c r="C208" s="227" t="s">
        <v>137</v>
      </c>
      <c r="D208" s="228" t="s">
        <v>9</v>
      </c>
      <c r="E208" s="229">
        <v>229724.00000000003</v>
      </c>
      <c r="F208" s="229">
        <v>214695</v>
      </c>
      <c r="G208" s="230">
        <v>227577.00000000003</v>
      </c>
      <c r="H208" s="230">
        <v>20551</v>
      </c>
      <c r="I208" s="230">
        <f t="shared" si="52"/>
        <v>21599.100999999999</v>
      </c>
      <c r="J208" s="230">
        <f t="shared" si="53"/>
        <v>21599</v>
      </c>
      <c r="K208" s="230">
        <f t="shared" si="57"/>
        <v>21599</v>
      </c>
      <c r="L208" s="230">
        <f t="shared" si="58"/>
        <v>229724.00000000003</v>
      </c>
      <c r="M208" s="230">
        <f t="shared" si="59"/>
        <v>221136</v>
      </c>
      <c r="N208" s="230">
        <f t="shared" si="60"/>
        <v>173398.75</v>
      </c>
      <c r="O208" s="231">
        <f t="shared" si="54"/>
        <v>121367.5</v>
      </c>
      <c r="P208" s="231">
        <f t="shared" si="55"/>
        <v>225430</v>
      </c>
      <c r="Q208" s="231">
        <f t="shared" si="61"/>
        <v>66997.885261572796</v>
      </c>
      <c r="R208" s="231">
        <f t="shared" si="62"/>
        <v>101417.22556638662</v>
      </c>
      <c r="S208" s="232">
        <f t="shared" si="51"/>
        <v>0.4586192459228105</v>
      </c>
      <c r="T208" s="231">
        <f t="shared" si="63"/>
        <v>66998</v>
      </c>
      <c r="U208" s="234" t="s">
        <v>431</v>
      </c>
      <c r="AC208" s="216"/>
      <c r="AD208" s="216"/>
      <c r="AE208" s="216"/>
      <c r="AF208" s="216"/>
      <c r="AG208" s="216"/>
      <c r="AH208" s="216"/>
    </row>
    <row r="209" spans="1:34" s="205" customFormat="1" ht="15.75" customHeight="1" x14ac:dyDescent="0.2">
      <c r="A209" s="234">
        <v>7</v>
      </c>
      <c r="B209" s="226">
        <v>4315199</v>
      </c>
      <c r="C209" s="227" t="s">
        <v>138</v>
      </c>
      <c r="D209" s="228" t="s">
        <v>9</v>
      </c>
      <c r="E209" s="229">
        <v>636660.00000000012</v>
      </c>
      <c r="F209" s="229">
        <v>600623</v>
      </c>
      <c r="G209" s="230">
        <v>648673</v>
      </c>
      <c r="H209" s="230">
        <v>65224</v>
      </c>
      <c r="I209" s="230">
        <f t="shared" si="52"/>
        <v>68550.423999999999</v>
      </c>
      <c r="J209" s="230">
        <f t="shared" si="53"/>
        <v>68550</v>
      </c>
      <c r="K209" s="230">
        <f t="shared" si="57"/>
        <v>68550</v>
      </c>
      <c r="L209" s="230">
        <f t="shared" si="58"/>
        <v>648673</v>
      </c>
      <c r="M209" s="230">
        <f t="shared" si="59"/>
        <v>618641.5</v>
      </c>
      <c r="N209" s="230">
        <f t="shared" si="60"/>
        <v>488626.5</v>
      </c>
      <c r="O209" s="231">
        <f t="shared" si="54"/>
        <v>343595.75</v>
      </c>
      <c r="P209" s="231">
        <f t="shared" si="55"/>
        <v>633657.25</v>
      </c>
      <c r="Q209" s="231">
        <f t="shared" si="61"/>
        <v>206556.7748410452</v>
      </c>
      <c r="R209" s="231">
        <f t="shared" si="62"/>
        <v>280794.27887630952</v>
      </c>
      <c r="S209" s="232">
        <f t="shared" si="51"/>
        <v>0.45388852651545286</v>
      </c>
      <c r="T209" s="231">
        <f t="shared" si="63"/>
        <v>206557</v>
      </c>
      <c r="U209" s="234" t="s">
        <v>431</v>
      </c>
      <c r="AC209" s="216"/>
      <c r="AD209" s="216"/>
      <c r="AE209" s="216"/>
      <c r="AF209" s="216"/>
      <c r="AG209" s="216"/>
      <c r="AH209" s="216"/>
    </row>
    <row r="210" spans="1:34" s="205" customFormat="1" ht="15.75" customHeight="1" x14ac:dyDescent="0.2">
      <c r="A210" s="234">
        <v>8</v>
      </c>
      <c r="B210" s="226">
        <v>4315199</v>
      </c>
      <c r="C210" s="227" t="s">
        <v>139</v>
      </c>
      <c r="D210" s="228" t="s">
        <v>9</v>
      </c>
      <c r="E210" s="229">
        <v>1689154</v>
      </c>
      <c r="F210" s="229">
        <v>1593542</v>
      </c>
      <c r="G210" s="230">
        <v>1689155</v>
      </c>
      <c r="H210" s="230">
        <v>120559</v>
      </c>
      <c r="I210" s="230">
        <f t="shared" si="52"/>
        <v>126707.50900000001</v>
      </c>
      <c r="J210" s="230">
        <f t="shared" si="53"/>
        <v>126708</v>
      </c>
      <c r="K210" s="230">
        <f t="shared" si="57"/>
        <v>126708</v>
      </c>
      <c r="L210" s="230">
        <f t="shared" si="58"/>
        <v>1689155</v>
      </c>
      <c r="M210" s="230">
        <f t="shared" si="59"/>
        <v>1641348</v>
      </c>
      <c r="N210" s="230">
        <f t="shared" si="60"/>
        <v>1274639.75</v>
      </c>
      <c r="O210" s="231">
        <f t="shared" si="54"/>
        <v>884028</v>
      </c>
      <c r="P210" s="231">
        <f t="shared" si="55"/>
        <v>1665251.5</v>
      </c>
      <c r="Q210" s="231">
        <f t="shared" si="61"/>
        <v>412213.10341987939</v>
      </c>
      <c r="R210" s="231">
        <f t="shared" si="62"/>
        <v>766613.96274977713</v>
      </c>
      <c r="S210" s="232">
        <f t="shared" si="51"/>
        <v>0.46706363473789664</v>
      </c>
      <c r="T210" s="231">
        <f t="shared" si="63"/>
        <v>412213</v>
      </c>
      <c r="U210" s="234" t="s">
        <v>431</v>
      </c>
      <c r="AC210" s="216"/>
      <c r="AD210" s="216"/>
      <c r="AE210" s="216"/>
      <c r="AF210" s="216"/>
      <c r="AG210" s="216"/>
      <c r="AH210" s="216"/>
    </row>
    <row r="211" spans="1:34" s="205" customFormat="1" ht="15.75" customHeight="1" x14ac:dyDescent="0.2">
      <c r="A211" s="234">
        <v>9</v>
      </c>
      <c r="B211" s="226">
        <v>4315199</v>
      </c>
      <c r="C211" s="227" t="s">
        <v>108</v>
      </c>
      <c r="D211" s="228" t="s">
        <v>9</v>
      </c>
      <c r="E211" s="229">
        <v>300899</v>
      </c>
      <c r="F211" s="229">
        <v>289326</v>
      </c>
      <c r="G211" s="230">
        <v>303792</v>
      </c>
      <c r="H211" s="230">
        <v>30225</v>
      </c>
      <c r="I211" s="230">
        <f t="shared" si="52"/>
        <v>31766.474999999999</v>
      </c>
      <c r="J211" s="230">
        <f t="shared" si="53"/>
        <v>31766</v>
      </c>
      <c r="K211" s="230">
        <f t="shared" si="57"/>
        <v>31766</v>
      </c>
      <c r="L211" s="230">
        <f t="shared" si="58"/>
        <v>303792</v>
      </c>
      <c r="M211" s="230">
        <f t="shared" si="59"/>
        <v>295112.5</v>
      </c>
      <c r="N211" s="230">
        <f t="shared" si="60"/>
        <v>231445.75</v>
      </c>
      <c r="O211" s="231">
        <f t="shared" si="54"/>
        <v>163439.25</v>
      </c>
      <c r="P211" s="231">
        <f t="shared" si="55"/>
        <v>299452.25</v>
      </c>
      <c r="Q211" s="231">
        <f t="shared" si="61"/>
        <v>96265.829320331162</v>
      </c>
      <c r="R211" s="231">
        <f t="shared" si="62"/>
        <v>133266.47455974563</v>
      </c>
      <c r="S211" s="232">
        <f t="shared" si="51"/>
        <v>0.45157854906093653</v>
      </c>
      <c r="T211" s="231">
        <f t="shared" si="63"/>
        <v>96266</v>
      </c>
      <c r="U211" s="234" t="s">
        <v>431</v>
      </c>
      <c r="AC211" s="216"/>
      <c r="AD211" s="216"/>
      <c r="AE211" s="216"/>
      <c r="AF211" s="216"/>
      <c r="AG211" s="216"/>
      <c r="AH211" s="216"/>
    </row>
    <row r="212" spans="1:34" s="205" customFormat="1" ht="15.75" customHeight="1" x14ac:dyDescent="0.2">
      <c r="A212" s="234">
        <v>10</v>
      </c>
      <c r="B212" s="226">
        <v>4315199</v>
      </c>
      <c r="C212" s="227" t="s">
        <v>104</v>
      </c>
      <c r="D212" s="228" t="s">
        <v>9</v>
      </c>
      <c r="E212" s="229">
        <v>819373</v>
      </c>
      <c r="F212" s="229">
        <v>765769</v>
      </c>
      <c r="G212" s="230">
        <v>804057.00000000012</v>
      </c>
      <c r="H212" s="230">
        <v>52115</v>
      </c>
      <c r="I212" s="230">
        <f t="shared" si="52"/>
        <v>54772.864999999998</v>
      </c>
      <c r="J212" s="230">
        <f t="shared" si="53"/>
        <v>54773</v>
      </c>
      <c r="K212" s="230">
        <f t="shared" si="57"/>
        <v>54773</v>
      </c>
      <c r="L212" s="230">
        <f t="shared" si="58"/>
        <v>819373</v>
      </c>
      <c r="M212" s="230">
        <f t="shared" si="59"/>
        <v>784913</v>
      </c>
      <c r="N212" s="230">
        <f t="shared" si="60"/>
        <v>610993</v>
      </c>
      <c r="O212" s="231">
        <f t="shared" si="54"/>
        <v>419843</v>
      </c>
      <c r="P212" s="231">
        <f t="shared" si="55"/>
        <v>802143</v>
      </c>
      <c r="Q212" s="231">
        <f t="shared" si="61"/>
        <v>181593.78429179572</v>
      </c>
      <c r="R212" s="231">
        <f t="shared" si="62"/>
        <v>371497.97266023775</v>
      </c>
      <c r="S212" s="232">
        <f t="shared" si="51"/>
        <v>0.47329827975869648</v>
      </c>
      <c r="T212" s="231">
        <f t="shared" si="63"/>
        <v>181594</v>
      </c>
      <c r="U212" s="234" t="s">
        <v>431</v>
      </c>
      <c r="AC212" s="216"/>
      <c r="AD212" s="216"/>
      <c r="AE212" s="216"/>
      <c r="AF212" s="216"/>
      <c r="AG212" s="216"/>
      <c r="AH212" s="216"/>
    </row>
    <row r="213" spans="1:34" s="205" customFormat="1" ht="15.75" customHeight="1" x14ac:dyDescent="0.2">
      <c r="A213" s="234">
        <v>11</v>
      </c>
      <c r="B213" s="226">
        <v>4315199</v>
      </c>
      <c r="C213" s="227" t="s">
        <v>106</v>
      </c>
      <c r="D213" s="228" t="s">
        <v>9</v>
      </c>
      <c r="E213" s="229">
        <v>89882</v>
      </c>
      <c r="F213" s="229">
        <v>86425.000000000015</v>
      </c>
      <c r="G213" s="230">
        <v>92475</v>
      </c>
      <c r="H213" s="230">
        <v>10554</v>
      </c>
      <c r="I213" s="230">
        <f t="shared" si="52"/>
        <v>11092.254000000001</v>
      </c>
      <c r="J213" s="230">
        <f t="shared" si="53"/>
        <v>11092</v>
      </c>
      <c r="K213" s="230">
        <f t="shared" si="57"/>
        <v>11092</v>
      </c>
      <c r="L213" s="230">
        <f t="shared" si="58"/>
        <v>92475</v>
      </c>
      <c r="M213" s="230">
        <f t="shared" si="59"/>
        <v>88153.5</v>
      </c>
      <c r="N213" s="230">
        <f t="shared" si="60"/>
        <v>69968.5</v>
      </c>
      <c r="O213" s="231">
        <f t="shared" si="54"/>
        <v>49622.75</v>
      </c>
      <c r="P213" s="231">
        <f t="shared" si="55"/>
        <v>90314.25</v>
      </c>
      <c r="Q213" s="231">
        <f t="shared" si="61"/>
        <v>32345.390717586986</v>
      </c>
      <c r="R213" s="231">
        <f t="shared" si="62"/>
        <v>39329.160805522763</v>
      </c>
      <c r="S213" s="232">
        <f t="shared" si="51"/>
        <v>0.44614406467721374</v>
      </c>
      <c r="T213" s="231">
        <f t="shared" si="63"/>
        <v>32345</v>
      </c>
      <c r="U213" s="234" t="s">
        <v>431</v>
      </c>
      <c r="AC213" s="216"/>
      <c r="AD213" s="216"/>
      <c r="AE213" s="216"/>
      <c r="AF213" s="216"/>
      <c r="AG213" s="216"/>
      <c r="AH213" s="216"/>
    </row>
    <row r="214" spans="1:34" s="205" customFormat="1" ht="15.75" customHeight="1" x14ac:dyDescent="0.2">
      <c r="A214" s="234">
        <v>12</v>
      </c>
      <c r="B214" s="226">
        <v>4315199</v>
      </c>
      <c r="C214" s="227" t="s">
        <v>140</v>
      </c>
      <c r="D214" s="228" t="s">
        <v>9</v>
      </c>
      <c r="E214" s="229">
        <v>3135162</v>
      </c>
      <c r="F214" s="229">
        <v>3014579</v>
      </c>
      <c r="G214" s="230">
        <v>3255745</v>
      </c>
      <c r="H214" s="230">
        <v>215448</v>
      </c>
      <c r="I214" s="230">
        <f t="shared" si="52"/>
        <v>226435.848</v>
      </c>
      <c r="J214" s="230">
        <f t="shared" si="53"/>
        <v>226436</v>
      </c>
      <c r="K214" s="230">
        <f t="shared" si="57"/>
        <v>226436</v>
      </c>
      <c r="L214" s="230">
        <f t="shared" si="58"/>
        <v>3255745</v>
      </c>
      <c r="M214" s="230">
        <f t="shared" si="59"/>
        <v>3074870.5</v>
      </c>
      <c r="N214" s="230">
        <f t="shared" si="60"/>
        <v>2407980.5</v>
      </c>
      <c r="O214" s="231">
        <f t="shared" si="54"/>
        <v>1650653.25</v>
      </c>
      <c r="P214" s="231">
        <f t="shared" si="55"/>
        <v>3165307.75</v>
      </c>
      <c r="Q214" s="231">
        <f t="shared" si="61"/>
        <v>744311.73847739771</v>
      </c>
      <c r="R214" s="231">
        <f t="shared" si="62"/>
        <v>1457691.7514898912</v>
      </c>
      <c r="S214" s="232">
        <f t="shared" si="51"/>
        <v>0.47406606277886865</v>
      </c>
      <c r="T214" s="231">
        <f t="shared" si="63"/>
        <v>744312</v>
      </c>
      <c r="U214" s="234" t="s">
        <v>431</v>
      </c>
      <c r="AC214" s="216"/>
      <c r="AD214" s="216"/>
      <c r="AE214" s="216"/>
      <c r="AF214" s="216"/>
      <c r="AG214" s="216"/>
      <c r="AH214" s="216"/>
    </row>
    <row r="215" spans="1:34" s="205" customFormat="1" ht="15.75" customHeight="1" x14ac:dyDescent="0.2">
      <c r="A215" s="234">
        <v>13</v>
      </c>
      <c r="B215" s="226">
        <v>4315199</v>
      </c>
      <c r="C215" s="227" t="s">
        <v>141</v>
      </c>
      <c r="D215" s="228" t="s">
        <v>9</v>
      </c>
      <c r="E215" s="229">
        <v>1054024</v>
      </c>
      <c r="F215" s="229">
        <v>1013484</v>
      </c>
      <c r="G215" s="230">
        <v>1104698</v>
      </c>
      <c r="H215" s="230">
        <v>80226</v>
      </c>
      <c r="I215" s="230">
        <f t="shared" si="52"/>
        <v>84317.525999999998</v>
      </c>
      <c r="J215" s="230">
        <f t="shared" si="53"/>
        <v>84318</v>
      </c>
      <c r="K215" s="230">
        <f t="shared" si="57"/>
        <v>84318</v>
      </c>
      <c r="L215" s="230">
        <f t="shared" si="58"/>
        <v>1104698</v>
      </c>
      <c r="M215" s="230">
        <f t="shared" si="59"/>
        <v>1033754</v>
      </c>
      <c r="N215" s="230">
        <f t="shared" si="60"/>
        <v>814131</v>
      </c>
      <c r="O215" s="231">
        <f t="shared" si="54"/>
        <v>559036</v>
      </c>
      <c r="P215" s="231">
        <f t="shared" si="55"/>
        <v>1069226</v>
      </c>
      <c r="Q215" s="231">
        <f t="shared" si="61"/>
        <v>272099.05122051184</v>
      </c>
      <c r="R215" s="231">
        <f t="shared" si="62"/>
        <v>487970.78687014314</v>
      </c>
      <c r="S215" s="232">
        <f t="shared" si="51"/>
        <v>0.47203762874933797</v>
      </c>
      <c r="T215" s="231">
        <f t="shared" si="63"/>
        <v>272099</v>
      </c>
      <c r="U215" s="234" t="s">
        <v>431</v>
      </c>
      <c r="AC215" s="216"/>
      <c r="AD215" s="216"/>
      <c r="AE215" s="216"/>
      <c r="AF215" s="216"/>
      <c r="AG215" s="216"/>
      <c r="AH215" s="216"/>
    </row>
    <row r="216" spans="1:34" s="205" customFormat="1" ht="15.75" customHeight="1" x14ac:dyDescent="0.2">
      <c r="A216" s="234">
        <v>14</v>
      </c>
      <c r="B216" s="226">
        <v>4315199</v>
      </c>
      <c r="C216" s="227" t="s">
        <v>142</v>
      </c>
      <c r="D216" s="228" t="s">
        <v>9</v>
      </c>
      <c r="E216" s="229">
        <v>119955</v>
      </c>
      <c r="F216" s="229">
        <v>115342</v>
      </c>
      <c r="G216" s="230">
        <v>124569</v>
      </c>
      <c r="H216" s="230">
        <v>12445</v>
      </c>
      <c r="I216" s="230">
        <f t="shared" si="52"/>
        <v>13079.695</v>
      </c>
      <c r="J216" s="230">
        <f t="shared" si="53"/>
        <v>13080</v>
      </c>
      <c r="K216" s="230">
        <f t="shared" si="57"/>
        <v>13080</v>
      </c>
      <c r="L216" s="230">
        <f t="shared" si="58"/>
        <v>124569</v>
      </c>
      <c r="M216" s="230">
        <f t="shared" si="59"/>
        <v>117648.5</v>
      </c>
      <c r="N216" s="230">
        <f t="shared" si="60"/>
        <v>93236.5</v>
      </c>
      <c r="O216" s="231">
        <f t="shared" si="54"/>
        <v>65364.25</v>
      </c>
      <c r="P216" s="231">
        <f t="shared" si="55"/>
        <v>121108.75</v>
      </c>
      <c r="Q216" s="231">
        <f t="shared" si="61"/>
        <v>39414.067682889319</v>
      </c>
      <c r="R216" s="231">
        <f t="shared" si="62"/>
        <v>53570.269805182055</v>
      </c>
      <c r="S216" s="232">
        <f t="shared" si="51"/>
        <v>0.4553417154080337</v>
      </c>
      <c r="T216" s="231">
        <f t="shared" si="63"/>
        <v>39414</v>
      </c>
      <c r="U216" s="234" t="s">
        <v>431</v>
      </c>
      <c r="AC216" s="216"/>
      <c r="AD216" s="216"/>
      <c r="AE216" s="216"/>
      <c r="AF216" s="216"/>
      <c r="AG216" s="216"/>
      <c r="AH216" s="216"/>
    </row>
    <row r="217" spans="1:34" s="205" customFormat="1" ht="15.75" customHeight="1" x14ac:dyDescent="0.2">
      <c r="A217" s="234">
        <v>15</v>
      </c>
      <c r="B217" s="226">
        <v>4315199</v>
      </c>
      <c r="C217" s="227" t="s">
        <v>143</v>
      </c>
      <c r="D217" s="228" t="s">
        <v>9</v>
      </c>
      <c r="E217" s="229">
        <v>1922107.0000000002</v>
      </c>
      <c r="F217" s="229">
        <v>1796362</v>
      </c>
      <c r="G217" s="230">
        <v>1940071</v>
      </c>
      <c r="H217" s="230">
        <v>104225</v>
      </c>
      <c r="I217" s="230">
        <f t="shared" si="52"/>
        <v>109540.47500000001</v>
      </c>
      <c r="J217" s="230">
        <f t="shared" si="53"/>
        <v>109540</v>
      </c>
      <c r="K217" s="230">
        <f t="shared" si="57"/>
        <v>109540</v>
      </c>
      <c r="L217" s="230">
        <f t="shared" si="58"/>
        <v>1940071</v>
      </c>
      <c r="M217" s="230">
        <f t="shared" si="59"/>
        <v>1859234.5</v>
      </c>
      <c r="N217" s="230">
        <f t="shared" si="60"/>
        <v>1442020</v>
      </c>
      <c r="O217" s="231">
        <f t="shared" si="54"/>
        <v>984387.25</v>
      </c>
      <c r="P217" s="231">
        <f t="shared" si="55"/>
        <v>1899652.75</v>
      </c>
      <c r="Q217" s="231">
        <f t="shared" si="61"/>
        <v>373083.05075385224</v>
      </c>
      <c r="R217" s="231">
        <f t="shared" si="62"/>
        <v>890617.67508735193</v>
      </c>
      <c r="S217" s="232">
        <f t="shared" si="51"/>
        <v>0.47902385368136829</v>
      </c>
      <c r="T217" s="231">
        <f t="shared" si="63"/>
        <v>373083</v>
      </c>
      <c r="U217" s="234" t="s">
        <v>431</v>
      </c>
      <c r="AC217" s="216"/>
      <c r="AD217" s="216"/>
      <c r="AE217" s="216"/>
      <c r="AF217" s="216"/>
      <c r="AG217" s="216"/>
      <c r="AH217" s="216"/>
    </row>
    <row r="218" spans="1:34" s="205" customFormat="1" ht="15.75" customHeight="1" x14ac:dyDescent="0.2">
      <c r="A218" s="234">
        <v>16</v>
      </c>
      <c r="B218" s="226">
        <v>4315199</v>
      </c>
      <c r="C218" s="227" t="s">
        <v>144</v>
      </c>
      <c r="D218" s="228" t="s">
        <v>9</v>
      </c>
      <c r="E218" s="229">
        <v>1072803</v>
      </c>
      <c r="F218" s="229">
        <v>1002619</v>
      </c>
      <c r="G218" s="230">
        <v>1112907</v>
      </c>
      <c r="H218" s="230">
        <v>104225</v>
      </c>
      <c r="I218" s="230">
        <f t="shared" si="52"/>
        <v>109540.47500000001</v>
      </c>
      <c r="J218" s="230">
        <f t="shared" si="53"/>
        <v>109540</v>
      </c>
      <c r="K218" s="230">
        <f t="shared" si="57"/>
        <v>109540</v>
      </c>
      <c r="L218" s="230">
        <f t="shared" si="58"/>
        <v>1112907</v>
      </c>
      <c r="M218" s="230">
        <f t="shared" si="59"/>
        <v>1037711</v>
      </c>
      <c r="N218" s="230">
        <f t="shared" si="60"/>
        <v>824467.25</v>
      </c>
      <c r="O218" s="231">
        <f t="shared" si="54"/>
        <v>573625.5</v>
      </c>
      <c r="P218" s="231">
        <f t="shared" si="55"/>
        <v>1075309</v>
      </c>
      <c r="Q218" s="231">
        <f t="shared" si="61"/>
        <v>334527.64241422655</v>
      </c>
      <c r="R218" s="231">
        <f t="shared" si="62"/>
        <v>478792.63184554473</v>
      </c>
      <c r="S218" s="232">
        <f t="shared" si="51"/>
        <v>0.46139303895356676</v>
      </c>
      <c r="T218" s="231">
        <f t="shared" si="63"/>
        <v>334528</v>
      </c>
      <c r="U218" s="234" t="s">
        <v>431</v>
      </c>
      <c r="AC218" s="216"/>
      <c r="AD218" s="216"/>
      <c r="AE218" s="216"/>
      <c r="AF218" s="216"/>
      <c r="AG218" s="216"/>
      <c r="AH218" s="216"/>
    </row>
    <row r="219" spans="1:34" s="205" customFormat="1" ht="15.75" customHeight="1" x14ac:dyDescent="0.2">
      <c r="A219" s="234">
        <v>17</v>
      </c>
      <c r="B219" s="226">
        <v>4315199</v>
      </c>
      <c r="C219" s="227" t="s">
        <v>145</v>
      </c>
      <c r="D219" s="228" t="s">
        <v>9</v>
      </c>
      <c r="E219" s="229">
        <v>460027.00000000006</v>
      </c>
      <c r="F219" s="229">
        <v>433987</v>
      </c>
      <c r="G219" s="230">
        <v>460026</v>
      </c>
      <c r="H219" s="230">
        <v>69559</v>
      </c>
      <c r="I219" s="230">
        <f t="shared" si="52"/>
        <v>73106.509000000005</v>
      </c>
      <c r="J219" s="230">
        <f t="shared" si="53"/>
        <v>73107</v>
      </c>
      <c r="K219" s="230">
        <f t="shared" si="57"/>
        <v>73107</v>
      </c>
      <c r="L219" s="230">
        <f t="shared" si="58"/>
        <v>460027.00000000006</v>
      </c>
      <c r="M219" s="230">
        <f t="shared" si="59"/>
        <v>447006.5</v>
      </c>
      <c r="N219" s="230">
        <f t="shared" si="60"/>
        <v>356786.75</v>
      </c>
      <c r="O219" s="231">
        <f t="shared" si="54"/>
        <v>260056.75</v>
      </c>
      <c r="P219" s="231">
        <f t="shared" si="55"/>
        <v>453516.75</v>
      </c>
      <c r="Q219" s="231">
        <f t="shared" si="61"/>
        <v>196749.95802726538</v>
      </c>
      <c r="R219" s="231">
        <f t="shared" si="62"/>
        <v>189517.78379240123</v>
      </c>
      <c r="S219" s="232">
        <f t="shared" si="51"/>
        <v>0.42397097982333865</v>
      </c>
      <c r="T219" s="231">
        <f t="shared" si="63"/>
        <v>196750</v>
      </c>
      <c r="U219" s="234" t="s">
        <v>431</v>
      </c>
      <c r="AC219" s="216"/>
      <c r="AD219" s="216"/>
      <c r="AE219" s="216"/>
      <c r="AF219" s="216"/>
      <c r="AG219" s="216"/>
      <c r="AH219" s="216"/>
    </row>
    <row r="220" spans="1:34" s="205" customFormat="1" ht="15.75" customHeight="1" x14ac:dyDescent="0.2">
      <c r="A220" s="234">
        <v>18</v>
      </c>
      <c r="B220" s="226">
        <v>4315199</v>
      </c>
      <c r="C220" s="227" t="s">
        <v>146</v>
      </c>
      <c r="D220" s="228" t="s">
        <v>9</v>
      </c>
      <c r="E220" s="229">
        <v>1991735</v>
      </c>
      <c r="F220" s="229">
        <v>1896890</v>
      </c>
      <c r="G220" s="230">
        <v>2010703</v>
      </c>
      <c r="H220" s="230">
        <v>85994</v>
      </c>
      <c r="I220" s="230">
        <f t="shared" si="52"/>
        <v>90379.694000000003</v>
      </c>
      <c r="J220" s="230">
        <f t="shared" si="53"/>
        <v>90380</v>
      </c>
      <c r="K220" s="230">
        <f t="shared" si="57"/>
        <v>90380</v>
      </c>
      <c r="L220" s="230">
        <f t="shared" si="58"/>
        <v>2010703</v>
      </c>
      <c r="M220" s="230">
        <f t="shared" si="59"/>
        <v>1944312.5</v>
      </c>
      <c r="N220" s="230">
        <f t="shared" si="60"/>
        <v>1497427</v>
      </c>
      <c r="O220" s="231">
        <f t="shared" si="54"/>
        <v>1017346.25</v>
      </c>
      <c r="P220" s="231">
        <f t="shared" si="55"/>
        <v>1977507.75</v>
      </c>
      <c r="Q220" s="231">
        <f t="shared" si="61"/>
        <v>317687.57015454781</v>
      </c>
      <c r="R220" s="231">
        <f t="shared" si="62"/>
        <v>939351.65577434306</v>
      </c>
      <c r="S220" s="232">
        <f t="shared" si="51"/>
        <v>0.48312792093572565</v>
      </c>
      <c r="T220" s="231">
        <f t="shared" si="63"/>
        <v>317688</v>
      </c>
      <c r="U220" s="234" t="s">
        <v>431</v>
      </c>
      <c r="AC220" s="216"/>
      <c r="AD220" s="216"/>
      <c r="AE220" s="216"/>
      <c r="AF220" s="216"/>
      <c r="AG220" s="216"/>
      <c r="AH220" s="216"/>
    </row>
    <row r="221" spans="1:34" s="205" customFormat="1" ht="15.75" customHeight="1" x14ac:dyDescent="0.2">
      <c r="A221" s="234">
        <v>19</v>
      </c>
      <c r="B221" s="226">
        <v>4315199</v>
      </c>
      <c r="C221" s="227" t="s">
        <v>147</v>
      </c>
      <c r="D221" s="228" t="s">
        <v>9</v>
      </c>
      <c r="E221" s="229">
        <v>114690</v>
      </c>
      <c r="F221" s="229">
        <v>107187.00000000001</v>
      </c>
      <c r="G221" s="230">
        <v>112546.00000000001</v>
      </c>
      <c r="H221" s="230">
        <v>25114</v>
      </c>
      <c r="I221" s="230">
        <f t="shared" si="52"/>
        <v>26394.813999999998</v>
      </c>
      <c r="J221" s="230">
        <f t="shared" si="53"/>
        <v>26395</v>
      </c>
      <c r="K221" s="230">
        <f t="shared" si="57"/>
        <v>26395</v>
      </c>
      <c r="L221" s="230">
        <f t="shared" si="58"/>
        <v>114690</v>
      </c>
      <c r="M221" s="230">
        <f t="shared" si="59"/>
        <v>109866.50000000001</v>
      </c>
      <c r="N221" s="230">
        <f t="shared" si="60"/>
        <v>90204.5</v>
      </c>
      <c r="O221" s="231">
        <f t="shared" si="54"/>
        <v>68130.75</v>
      </c>
      <c r="P221" s="231">
        <f t="shared" si="55"/>
        <v>112278.25</v>
      </c>
      <c r="Q221" s="231">
        <f t="shared" si="61"/>
        <v>61709.477843732304</v>
      </c>
      <c r="R221" s="231">
        <f t="shared" si="62"/>
        <v>42656.534978046868</v>
      </c>
      <c r="S221" s="232">
        <f t="shared" si="51"/>
        <v>0.38825788550692764</v>
      </c>
      <c r="T221" s="231">
        <f t="shared" si="63"/>
        <v>61709</v>
      </c>
      <c r="U221" s="234" t="s">
        <v>431</v>
      </c>
      <c r="AC221" s="216"/>
      <c r="AD221" s="216"/>
      <c r="AE221" s="216"/>
      <c r="AF221" s="216"/>
      <c r="AG221" s="216"/>
      <c r="AH221" s="216"/>
    </row>
    <row r="222" spans="1:34" s="205" customFormat="1" ht="15.75" customHeight="1" x14ac:dyDescent="0.2">
      <c r="A222" s="234">
        <v>20</v>
      </c>
      <c r="B222" s="226">
        <v>4315199</v>
      </c>
      <c r="C222" s="227" t="s">
        <v>148</v>
      </c>
      <c r="D222" s="228" t="s">
        <v>9</v>
      </c>
      <c r="E222" s="229">
        <v>638499</v>
      </c>
      <c r="F222" s="229">
        <v>613941</v>
      </c>
      <c r="G222" s="230">
        <v>656917.00000000012</v>
      </c>
      <c r="H222" s="230">
        <v>114224</v>
      </c>
      <c r="I222" s="230">
        <f t="shared" si="52"/>
        <v>120049.424</v>
      </c>
      <c r="J222" s="230">
        <f t="shared" si="53"/>
        <v>120049</v>
      </c>
      <c r="K222" s="230">
        <f t="shared" si="57"/>
        <v>120049</v>
      </c>
      <c r="L222" s="230">
        <f t="shared" si="58"/>
        <v>656917.00000000012</v>
      </c>
      <c r="M222" s="230">
        <f t="shared" si="59"/>
        <v>626220</v>
      </c>
      <c r="N222" s="230">
        <f t="shared" si="60"/>
        <v>507351.5</v>
      </c>
      <c r="O222" s="231">
        <f t="shared" si="54"/>
        <v>373134.5</v>
      </c>
      <c r="P222" s="231">
        <f t="shared" si="55"/>
        <v>641568.5</v>
      </c>
      <c r="Q222" s="231">
        <f t="shared" si="61"/>
        <v>306579.46090143046</v>
      </c>
      <c r="R222" s="231">
        <f t="shared" si="62"/>
        <v>258801.11640859165</v>
      </c>
      <c r="S222" s="232">
        <f t="shared" si="51"/>
        <v>0.41327507331064428</v>
      </c>
      <c r="T222" s="231">
        <f t="shared" si="63"/>
        <v>306579</v>
      </c>
      <c r="U222" s="234" t="s">
        <v>431</v>
      </c>
      <c r="AC222" s="216"/>
      <c r="AD222" s="216"/>
      <c r="AE222" s="216"/>
      <c r="AF222" s="216"/>
      <c r="AG222" s="216"/>
      <c r="AH222" s="216"/>
    </row>
    <row r="223" spans="1:34" s="205" customFormat="1" ht="15.75" customHeight="1" x14ac:dyDescent="0.2">
      <c r="A223" s="234">
        <v>21</v>
      </c>
      <c r="B223" s="226">
        <v>4315199</v>
      </c>
      <c r="C223" s="227" t="s">
        <v>149</v>
      </c>
      <c r="D223" s="228" t="s">
        <v>9</v>
      </c>
      <c r="E223" s="229">
        <v>207964</v>
      </c>
      <c r="F223" s="229">
        <v>192559</v>
      </c>
      <c r="G223" s="230">
        <v>206038.00000000003</v>
      </c>
      <c r="H223" s="230">
        <v>50221</v>
      </c>
      <c r="I223" s="230">
        <f t="shared" si="52"/>
        <v>52782.271000000001</v>
      </c>
      <c r="J223" s="230">
        <f t="shared" si="53"/>
        <v>52782</v>
      </c>
      <c r="K223" s="230">
        <f t="shared" si="57"/>
        <v>52782</v>
      </c>
      <c r="L223" s="230">
        <f t="shared" si="58"/>
        <v>207964</v>
      </c>
      <c r="M223" s="230">
        <f t="shared" si="59"/>
        <v>199298.5</v>
      </c>
      <c r="N223" s="230">
        <f t="shared" si="60"/>
        <v>164835.75</v>
      </c>
      <c r="O223" s="231">
        <f t="shared" si="54"/>
        <v>126040.25</v>
      </c>
      <c r="P223" s="231">
        <f t="shared" si="55"/>
        <v>203631.25</v>
      </c>
      <c r="Q223" s="231">
        <f t="shared" si="61"/>
        <v>118339.46846643118</v>
      </c>
      <c r="R223" s="231">
        <f t="shared" si="62"/>
        <v>75016.204544418302</v>
      </c>
      <c r="S223" s="232">
        <f t="shared" si="51"/>
        <v>0.37640125010684128</v>
      </c>
      <c r="T223" s="231">
        <f t="shared" si="63"/>
        <v>118339</v>
      </c>
      <c r="U223" s="234" t="s">
        <v>431</v>
      </c>
      <c r="AC223" s="216"/>
      <c r="AD223" s="216"/>
      <c r="AE223" s="216"/>
      <c r="AF223" s="216"/>
      <c r="AG223" s="216"/>
      <c r="AH223" s="216"/>
    </row>
    <row r="224" spans="1:34" s="205" customFormat="1" ht="15.75" customHeight="1" x14ac:dyDescent="0.2">
      <c r="A224" s="234">
        <v>22</v>
      </c>
      <c r="B224" s="226">
        <v>4315199</v>
      </c>
      <c r="C224" s="227" t="s">
        <v>150</v>
      </c>
      <c r="D224" s="228" t="s">
        <v>9</v>
      </c>
      <c r="E224" s="229">
        <v>2923009</v>
      </c>
      <c r="F224" s="229">
        <v>2810586</v>
      </c>
      <c r="G224" s="230">
        <v>3063539</v>
      </c>
      <c r="H224" s="230">
        <v>280559</v>
      </c>
      <c r="I224" s="230">
        <f t="shared" si="52"/>
        <v>294867.50900000002</v>
      </c>
      <c r="J224" s="230">
        <f t="shared" si="53"/>
        <v>294868</v>
      </c>
      <c r="K224" s="230">
        <f t="shared" si="57"/>
        <v>294868</v>
      </c>
      <c r="L224" s="230">
        <f t="shared" si="58"/>
        <v>3063539</v>
      </c>
      <c r="M224" s="230">
        <f t="shared" si="59"/>
        <v>2866797.5</v>
      </c>
      <c r="N224" s="230">
        <f t="shared" si="60"/>
        <v>2273000.5</v>
      </c>
      <c r="O224" s="231">
        <f t="shared" si="54"/>
        <v>1580832.75</v>
      </c>
      <c r="P224" s="231">
        <f t="shared" si="55"/>
        <v>2965168.25</v>
      </c>
      <c r="Q224" s="231">
        <f t="shared" si="61"/>
        <v>905862.99747683236</v>
      </c>
      <c r="R224" s="231">
        <f t="shared" si="62"/>
        <v>1322808.6945865101</v>
      </c>
      <c r="S224" s="232">
        <f t="shared" si="51"/>
        <v>0.46142383429122918</v>
      </c>
      <c r="T224" s="231">
        <f t="shared" ref="T224" si="64">Q224</f>
        <v>905862.99747683236</v>
      </c>
      <c r="U224" s="234" t="s">
        <v>431</v>
      </c>
      <c r="AC224" s="216"/>
      <c r="AD224" s="216"/>
      <c r="AE224" s="216"/>
      <c r="AF224" s="216"/>
      <c r="AG224" s="216"/>
      <c r="AH224" s="216"/>
    </row>
    <row r="225" spans="1:34" s="205" customFormat="1" ht="15.75" customHeight="1" x14ac:dyDescent="0.2">
      <c r="A225" s="234">
        <v>23</v>
      </c>
      <c r="B225" s="226">
        <v>4315199</v>
      </c>
      <c r="C225" s="227" t="s">
        <v>151</v>
      </c>
      <c r="D225" s="228" t="s">
        <v>9</v>
      </c>
      <c r="E225" s="229">
        <v>2880713</v>
      </c>
      <c r="F225" s="229">
        <v>2743536</v>
      </c>
      <c r="G225" s="230">
        <v>3045325</v>
      </c>
      <c r="H225" s="230">
        <v>230225</v>
      </c>
      <c r="I225" s="230">
        <f t="shared" si="52"/>
        <v>241966.47500000001</v>
      </c>
      <c r="J225" s="230">
        <f t="shared" si="53"/>
        <v>241966</v>
      </c>
      <c r="K225" s="230">
        <f t="shared" si="57"/>
        <v>241966</v>
      </c>
      <c r="L225" s="230">
        <f t="shared" si="58"/>
        <v>3045325</v>
      </c>
      <c r="M225" s="230">
        <f t="shared" si="59"/>
        <v>2812124.5</v>
      </c>
      <c r="N225" s="230">
        <f t="shared" si="60"/>
        <v>2227885</v>
      </c>
      <c r="O225" s="231">
        <f t="shared" si="54"/>
        <v>1527045.25</v>
      </c>
      <c r="P225" s="231">
        <f t="shared" si="55"/>
        <v>2928724.75</v>
      </c>
      <c r="Q225" s="231">
        <f t="shared" si="61"/>
        <v>773273.55816887296</v>
      </c>
      <c r="R225" s="231">
        <f t="shared" si="62"/>
        <v>1329682.0145616271</v>
      </c>
      <c r="S225" s="232">
        <f t="shared" si="51"/>
        <v>0.47283895665416914</v>
      </c>
      <c r="T225" s="231">
        <f t="shared" ref="T225:T241" si="65">ROUND(Q225,0)</f>
        <v>773274</v>
      </c>
      <c r="U225" s="234" t="s">
        <v>431</v>
      </c>
      <c r="AC225" s="216"/>
      <c r="AD225" s="216"/>
      <c r="AE225" s="216"/>
      <c r="AF225" s="216"/>
      <c r="AG225" s="216"/>
      <c r="AH225" s="216"/>
    </row>
    <row r="226" spans="1:34" s="205" customFormat="1" ht="15.75" customHeight="1" x14ac:dyDescent="0.2">
      <c r="A226" s="234">
        <v>24</v>
      </c>
      <c r="B226" s="226">
        <v>4315199</v>
      </c>
      <c r="C226" s="227" t="s">
        <v>152</v>
      </c>
      <c r="D226" s="228" t="s">
        <v>9</v>
      </c>
      <c r="E226" s="229">
        <v>216126</v>
      </c>
      <c r="F226" s="229">
        <v>201987.00000000003</v>
      </c>
      <c r="G226" s="230">
        <v>214106</v>
      </c>
      <c r="H226" s="230">
        <v>25664</v>
      </c>
      <c r="I226" s="230">
        <f t="shared" si="52"/>
        <v>26972.864000000001</v>
      </c>
      <c r="J226" s="230">
        <f t="shared" si="53"/>
        <v>26973</v>
      </c>
      <c r="K226" s="230">
        <f t="shared" si="57"/>
        <v>26973</v>
      </c>
      <c r="L226" s="230">
        <f t="shared" si="58"/>
        <v>216126</v>
      </c>
      <c r="M226" s="230">
        <f t="shared" si="59"/>
        <v>208046.5</v>
      </c>
      <c r="N226" s="230">
        <f t="shared" si="60"/>
        <v>164798</v>
      </c>
      <c r="O226" s="231">
        <f t="shared" si="54"/>
        <v>117509.75</v>
      </c>
      <c r="P226" s="231">
        <f t="shared" si="55"/>
        <v>212086.25</v>
      </c>
      <c r="Q226" s="231">
        <f t="shared" si="61"/>
        <v>77938.618423985696</v>
      </c>
      <c r="R226" s="231">
        <f t="shared" si="62"/>
        <v>92095.2311360366</v>
      </c>
      <c r="S226" s="232">
        <f t="shared" si="51"/>
        <v>0.44266657279039351</v>
      </c>
      <c r="T226" s="231">
        <f t="shared" si="65"/>
        <v>77939</v>
      </c>
      <c r="U226" s="234" t="s">
        <v>431</v>
      </c>
      <c r="AC226" s="216"/>
      <c r="AD226" s="216"/>
      <c r="AE226" s="216"/>
      <c r="AF226" s="216"/>
      <c r="AG226" s="216"/>
      <c r="AH226" s="216"/>
    </row>
    <row r="227" spans="1:34" s="205" customFormat="1" ht="15.75" customHeight="1" x14ac:dyDescent="0.2">
      <c r="A227" s="234">
        <v>25</v>
      </c>
      <c r="B227" s="226">
        <v>4315199</v>
      </c>
      <c r="C227" s="227" t="s">
        <v>153</v>
      </c>
      <c r="D227" s="228" t="s">
        <v>9</v>
      </c>
      <c r="E227" s="229">
        <v>11315.000000000002</v>
      </c>
      <c r="F227" s="229">
        <v>10575</v>
      </c>
      <c r="G227" s="230">
        <v>11421</v>
      </c>
      <c r="H227" s="230">
        <v>2569</v>
      </c>
      <c r="I227" s="230">
        <f t="shared" si="52"/>
        <v>2700.0190000000002</v>
      </c>
      <c r="J227" s="230">
        <f t="shared" si="53"/>
        <v>2700</v>
      </c>
      <c r="K227" s="230">
        <f t="shared" si="57"/>
        <v>2700</v>
      </c>
      <c r="L227" s="230">
        <f t="shared" si="58"/>
        <v>11421</v>
      </c>
      <c r="M227" s="230">
        <f t="shared" si="59"/>
        <v>10945</v>
      </c>
      <c r="N227" s="230">
        <f t="shared" si="60"/>
        <v>9002.75</v>
      </c>
      <c r="O227" s="231">
        <f t="shared" si="54"/>
        <v>6822.5</v>
      </c>
      <c r="P227" s="231">
        <f t="shared" si="55"/>
        <v>11183</v>
      </c>
      <c r="Q227" s="231">
        <f t="shared" si="61"/>
        <v>6241.5224107130462</v>
      </c>
      <c r="R227" s="231">
        <f t="shared" si="62"/>
        <v>4218.6514729235478</v>
      </c>
      <c r="S227" s="232">
        <f t="shared" si="51"/>
        <v>0.38544097514148451</v>
      </c>
      <c r="T227" s="231">
        <f t="shared" si="65"/>
        <v>6242</v>
      </c>
      <c r="U227" s="234" t="s">
        <v>431</v>
      </c>
      <c r="AC227" s="216"/>
      <c r="AD227" s="216"/>
      <c r="AE227" s="216"/>
      <c r="AF227" s="216"/>
      <c r="AG227" s="216"/>
      <c r="AH227" s="216"/>
    </row>
    <row r="228" spans="1:34" s="205" customFormat="1" ht="15.75" customHeight="1" x14ac:dyDescent="0.2">
      <c r="A228" s="234">
        <v>26</v>
      </c>
      <c r="B228" s="226">
        <v>4315199</v>
      </c>
      <c r="C228" s="227" t="s">
        <v>154</v>
      </c>
      <c r="D228" s="228" t="s">
        <v>9</v>
      </c>
      <c r="E228" s="229">
        <v>451347</v>
      </c>
      <c r="F228" s="229">
        <v>433987</v>
      </c>
      <c r="G228" s="230">
        <v>455686</v>
      </c>
      <c r="H228" s="230">
        <v>40115</v>
      </c>
      <c r="I228" s="230">
        <f t="shared" si="52"/>
        <v>42160.864999999998</v>
      </c>
      <c r="J228" s="230">
        <f t="shared" si="53"/>
        <v>42161</v>
      </c>
      <c r="K228" s="230">
        <f t="shared" si="57"/>
        <v>42161</v>
      </c>
      <c r="L228" s="230">
        <f t="shared" si="58"/>
        <v>455686</v>
      </c>
      <c r="M228" s="230">
        <f t="shared" si="59"/>
        <v>442667</v>
      </c>
      <c r="N228" s="230">
        <f t="shared" si="60"/>
        <v>345795.25</v>
      </c>
      <c r="O228" s="231">
        <f t="shared" si="54"/>
        <v>242414</v>
      </c>
      <c r="P228" s="231">
        <f t="shared" si="55"/>
        <v>449176.5</v>
      </c>
      <c r="Q228" s="231">
        <f t="shared" si="61"/>
        <v>131436.68970115637</v>
      </c>
      <c r="R228" s="231">
        <f t="shared" si="62"/>
        <v>202639.82119740598</v>
      </c>
      <c r="S228" s="232">
        <f t="shared" si="51"/>
        <v>0.45777033570924869</v>
      </c>
      <c r="T228" s="231">
        <f t="shared" si="65"/>
        <v>131437</v>
      </c>
      <c r="U228" s="234" t="s">
        <v>431</v>
      </c>
      <c r="AC228" s="216"/>
      <c r="AD228" s="216"/>
      <c r="AE228" s="216"/>
      <c r="AF228" s="216"/>
      <c r="AG228" s="216"/>
      <c r="AH228" s="216"/>
    </row>
    <row r="229" spans="1:34" s="205" customFormat="1" ht="15.75" customHeight="1" x14ac:dyDescent="0.2">
      <c r="A229" s="234">
        <v>27</v>
      </c>
      <c r="B229" s="226">
        <v>4315199</v>
      </c>
      <c r="C229" s="227" t="s">
        <v>155</v>
      </c>
      <c r="D229" s="228" t="s">
        <v>9</v>
      </c>
      <c r="E229" s="229">
        <v>1126608</v>
      </c>
      <c r="F229" s="229">
        <v>1083277</v>
      </c>
      <c r="G229" s="230">
        <v>1191605</v>
      </c>
      <c r="H229" s="230">
        <v>90225</v>
      </c>
      <c r="I229" s="230">
        <f t="shared" si="52"/>
        <v>94826.475000000006</v>
      </c>
      <c r="J229" s="230">
        <f t="shared" si="53"/>
        <v>94826</v>
      </c>
      <c r="K229" s="230">
        <f t="shared" si="57"/>
        <v>94826</v>
      </c>
      <c r="L229" s="230">
        <f t="shared" si="58"/>
        <v>1191605</v>
      </c>
      <c r="M229" s="230">
        <f t="shared" si="59"/>
        <v>1104942.5</v>
      </c>
      <c r="N229" s="230">
        <f t="shared" si="60"/>
        <v>874079</v>
      </c>
      <c r="O229" s="231">
        <f t="shared" si="54"/>
        <v>599884.25</v>
      </c>
      <c r="P229" s="231">
        <f t="shared" si="55"/>
        <v>1148273.75</v>
      </c>
      <c r="Q229" s="231">
        <f t="shared" si="61"/>
        <v>303131.79888317577</v>
      </c>
      <c r="R229" s="231">
        <f t="shared" si="62"/>
        <v>521406.01509444311</v>
      </c>
      <c r="S229" s="232">
        <f t="shared" si="51"/>
        <v>0.471885202256627</v>
      </c>
      <c r="T229" s="231">
        <f t="shared" si="65"/>
        <v>303132</v>
      </c>
      <c r="U229" s="234" t="s">
        <v>431</v>
      </c>
      <c r="AC229" s="216"/>
      <c r="AD229" s="216"/>
      <c r="AE229" s="216"/>
      <c r="AF229" s="216"/>
      <c r="AG229" s="216"/>
      <c r="AH229" s="216"/>
    </row>
    <row r="230" spans="1:34" s="205" customFormat="1" ht="15.75" customHeight="1" x14ac:dyDescent="0.2">
      <c r="A230" s="234">
        <v>28</v>
      </c>
      <c r="B230" s="226">
        <v>4315199</v>
      </c>
      <c r="C230" s="227" t="s">
        <v>156</v>
      </c>
      <c r="D230" s="228" t="s">
        <v>9</v>
      </c>
      <c r="E230" s="229">
        <v>1084535</v>
      </c>
      <c r="F230" s="229">
        <v>1032891</v>
      </c>
      <c r="G230" s="230">
        <v>1146509</v>
      </c>
      <c r="H230" s="230">
        <v>220554</v>
      </c>
      <c r="I230" s="230">
        <f t="shared" si="52"/>
        <v>231802.25399999999</v>
      </c>
      <c r="J230" s="230">
        <f t="shared" si="53"/>
        <v>231802</v>
      </c>
      <c r="K230" s="230">
        <f t="shared" si="57"/>
        <v>231802</v>
      </c>
      <c r="L230" s="230">
        <f t="shared" si="58"/>
        <v>1146509</v>
      </c>
      <c r="M230" s="230">
        <f t="shared" si="59"/>
        <v>1058713</v>
      </c>
      <c r="N230" s="230">
        <f t="shared" si="60"/>
        <v>873934.25</v>
      </c>
      <c r="O230" s="231">
        <f t="shared" si="54"/>
        <v>645257.5</v>
      </c>
      <c r="P230" s="231">
        <f t="shared" si="55"/>
        <v>1102611</v>
      </c>
      <c r="Q230" s="231">
        <f t="shared" si="61"/>
        <v>565255.16941060859</v>
      </c>
      <c r="R230" s="231">
        <f t="shared" si="62"/>
        <v>430600.64448734472</v>
      </c>
      <c r="S230" s="232">
        <f t="shared" si="51"/>
        <v>0.4067208435972211</v>
      </c>
      <c r="T230" s="231">
        <f t="shared" si="65"/>
        <v>565255</v>
      </c>
      <c r="U230" s="234" t="s">
        <v>431</v>
      </c>
      <c r="AC230" s="216"/>
      <c r="AD230" s="216"/>
      <c r="AE230" s="216"/>
      <c r="AF230" s="216"/>
      <c r="AG230" s="216"/>
      <c r="AH230" s="216"/>
    </row>
    <row r="231" spans="1:34" s="205" customFormat="1" ht="15.75" customHeight="1" x14ac:dyDescent="0.2">
      <c r="A231" s="234">
        <v>29</v>
      </c>
      <c r="B231" s="226">
        <v>4315199</v>
      </c>
      <c r="C231" s="227" t="s">
        <v>157</v>
      </c>
      <c r="D231" s="228" t="s">
        <v>9</v>
      </c>
      <c r="E231" s="229">
        <v>1421993</v>
      </c>
      <c r="F231" s="229">
        <v>1367301</v>
      </c>
      <c r="G231" s="230">
        <v>1504031</v>
      </c>
      <c r="H231" s="230">
        <v>110885</v>
      </c>
      <c r="I231" s="230">
        <f t="shared" si="52"/>
        <v>116540.13499999999</v>
      </c>
      <c r="J231" s="230">
        <f t="shared" si="53"/>
        <v>116540</v>
      </c>
      <c r="K231" s="230">
        <f t="shared" si="57"/>
        <v>116540</v>
      </c>
      <c r="L231" s="230">
        <f t="shared" si="58"/>
        <v>1504031</v>
      </c>
      <c r="M231" s="230">
        <f t="shared" si="59"/>
        <v>1394647</v>
      </c>
      <c r="N231" s="230">
        <f t="shared" si="60"/>
        <v>1102466.25</v>
      </c>
      <c r="O231" s="231">
        <f t="shared" si="54"/>
        <v>755593.5</v>
      </c>
      <c r="P231" s="231">
        <f t="shared" si="55"/>
        <v>1449339</v>
      </c>
      <c r="Q231" s="231">
        <f t="shared" si="61"/>
        <v>374523.7373938387</v>
      </c>
      <c r="R231" s="231">
        <f t="shared" si="62"/>
        <v>659681.64232321188</v>
      </c>
      <c r="S231" s="232">
        <f t="shared" si="51"/>
        <v>0.47300975969059689</v>
      </c>
      <c r="T231" s="231">
        <f t="shared" si="65"/>
        <v>374524</v>
      </c>
      <c r="U231" s="234" t="s">
        <v>431</v>
      </c>
      <c r="AC231" s="216"/>
      <c r="AD231" s="216"/>
      <c r="AE231" s="216"/>
      <c r="AF231" s="216"/>
      <c r="AG231" s="216"/>
      <c r="AH231" s="216"/>
    </row>
    <row r="232" spans="1:34" s="205" customFormat="1" ht="15.75" customHeight="1" x14ac:dyDescent="0.2">
      <c r="A232" s="234">
        <v>30</v>
      </c>
      <c r="B232" s="226">
        <v>4315199</v>
      </c>
      <c r="C232" s="227" t="s">
        <v>142</v>
      </c>
      <c r="D232" s="228" t="s">
        <v>9</v>
      </c>
      <c r="E232" s="229">
        <v>203504</v>
      </c>
      <c r="F232" s="229">
        <v>188430.00000000003</v>
      </c>
      <c r="G232" s="230">
        <v>207273</v>
      </c>
      <c r="H232" s="230">
        <v>14950</v>
      </c>
      <c r="I232" s="230">
        <f t="shared" si="52"/>
        <v>15712.45</v>
      </c>
      <c r="J232" s="230">
        <f t="shared" si="53"/>
        <v>15712</v>
      </c>
      <c r="K232" s="230">
        <f t="shared" si="57"/>
        <v>15712</v>
      </c>
      <c r="L232" s="230">
        <f t="shared" si="58"/>
        <v>207273</v>
      </c>
      <c r="M232" s="230">
        <f t="shared" si="59"/>
        <v>195967</v>
      </c>
      <c r="N232" s="230">
        <f t="shared" si="60"/>
        <v>153729.75</v>
      </c>
      <c r="O232" s="231">
        <f t="shared" si="54"/>
        <v>105839.5</v>
      </c>
      <c r="P232" s="231">
        <f t="shared" si="55"/>
        <v>201620</v>
      </c>
      <c r="Q232" s="231">
        <f t="shared" si="61"/>
        <v>50831.672805030605</v>
      </c>
      <c r="R232" s="231">
        <f t="shared" si="62"/>
        <v>92371.283865261212</v>
      </c>
      <c r="S232" s="232">
        <f t="shared" si="51"/>
        <v>0.47136142240918733</v>
      </c>
      <c r="T232" s="231">
        <f t="shared" si="65"/>
        <v>50832</v>
      </c>
      <c r="U232" s="234" t="s">
        <v>431</v>
      </c>
      <c r="AC232" s="216"/>
      <c r="AD232" s="216"/>
      <c r="AE232" s="216"/>
      <c r="AF232" s="216"/>
      <c r="AG232" s="216"/>
      <c r="AH232" s="216"/>
    </row>
    <row r="233" spans="1:34" s="205" customFormat="1" ht="15.75" customHeight="1" x14ac:dyDescent="0.2">
      <c r="A233" s="234">
        <v>31</v>
      </c>
      <c r="B233" s="226">
        <v>4315199</v>
      </c>
      <c r="C233" s="227" t="s">
        <v>158</v>
      </c>
      <c r="D233" s="228" t="s">
        <v>9</v>
      </c>
      <c r="E233" s="229">
        <v>909372.00000000012</v>
      </c>
      <c r="F233" s="229">
        <v>842011</v>
      </c>
      <c r="G233" s="230">
        <v>926212</v>
      </c>
      <c r="H233" s="230">
        <v>70115</v>
      </c>
      <c r="I233" s="230">
        <f t="shared" si="52"/>
        <v>73690.865000000005</v>
      </c>
      <c r="J233" s="230">
        <f t="shared" si="53"/>
        <v>73691</v>
      </c>
      <c r="K233" s="230">
        <f t="shared" si="57"/>
        <v>73691</v>
      </c>
      <c r="L233" s="230">
        <f t="shared" si="58"/>
        <v>926212</v>
      </c>
      <c r="M233" s="230">
        <f t="shared" si="59"/>
        <v>875691.5</v>
      </c>
      <c r="N233" s="230">
        <f t="shared" si="60"/>
        <v>687821.5</v>
      </c>
      <c r="O233" s="231">
        <f t="shared" si="54"/>
        <v>474691.25</v>
      </c>
      <c r="P233" s="231">
        <f t="shared" si="55"/>
        <v>900951.75</v>
      </c>
      <c r="Q233" s="231">
        <f t="shared" si="61"/>
        <v>236167.4157318697</v>
      </c>
      <c r="R233" s="231">
        <f t="shared" si="62"/>
        <v>411033.38367298909</v>
      </c>
      <c r="S233" s="232">
        <f t="shared" si="51"/>
        <v>0.46938149299495208</v>
      </c>
      <c r="T233" s="231">
        <f t="shared" si="65"/>
        <v>236167</v>
      </c>
      <c r="U233" s="234" t="s">
        <v>431</v>
      </c>
      <c r="AC233" s="216"/>
      <c r="AD233" s="216"/>
      <c r="AE233" s="216"/>
      <c r="AF233" s="216"/>
      <c r="AG233" s="216"/>
      <c r="AH233" s="216"/>
    </row>
    <row r="234" spans="1:34" s="205" customFormat="1" ht="15.75" customHeight="1" x14ac:dyDescent="0.2">
      <c r="A234" s="234">
        <v>32</v>
      </c>
      <c r="B234" s="226">
        <v>4315199</v>
      </c>
      <c r="C234" s="227" t="s">
        <v>159</v>
      </c>
      <c r="D234" s="228" t="s">
        <v>9</v>
      </c>
      <c r="E234" s="229">
        <v>703213</v>
      </c>
      <c r="F234" s="229">
        <v>651123</v>
      </c>
      <c r="G234" s="230">
        <v>696702</v>
      </c>
      <c r="H234" s="230">
        <v>79558</v>
      </c>
      <c r="I234" s="230">
        <f t="shared" si="52"/>
        <v>83615.457999999999</v>
      </c>
      <c r="J234" s="230">
        <f t="shared" si="53"/>
        <v>83615</v>
      </c>
      <c r="K234" s="230">
        <f t="shared" si="57"/>
        <v>83615</v>
      </c>
      <c r="L234" s="230">
        <f t="shared" si="58"/>
        <v>703213</v>
      </c>
      <c r="M234" s="230">
        <f t="shared" si="59"/>
        <v>673912.5</v>
      </c>
      <c r="N234" s="230">
        <f t="shared" si="60"/>
        <v>533663.25</v>
      </c>
      <c r="O234" s="231">
        <f t="shared" si="54"/>
        <v>378763.75</v>
      </c>
      <c r="P234" s="231">
        <f t="shared" si="55"/>
        <v>688562.75</v>
      </c>
      <c r="Q234" s="231">
        <f t="shared" si="61"/>
        <v>244606.98301197152</v>
      </c>
      <c r="R234" s="231">
        <f t="shared" si="62"/>
        <v>300925.77818278823</v>
      </c>
      <c r="S234" s="232">
        <f t="shared" si="51"/>
        <v>0.44653538579977109</v>
      </c>
      <c r="T234" s="231">
        <f t="shared" si="65"/>
        <v>244607</v>
      </c>
      <c r="U234" s="234" t="s">
        <v>431</v>
      </c>
      <c r="AC234" s="216"/>
      <c r="AD234" s="216"/>
      <c r="AE234" s="216"/>
      <c r="AF234" s="216"/>
      <c r="AG234" s="216"/>
      <c r="AH234" s="216"/>
    </row>
    <row r="235" spans="1:34" s="205" customFormat="1" ht="15.75" customHeight="1" x14ac:dyDescent="0.2">
      <c r="A235" s="234">
        <v>33</v>
      </c>
      <c r="B235" s="226">
        <v>4315199</v>
      </c>
      <c r="C235" s="227" t="s">
        <v>160</v>
      </c>
      <c r="D235" s="228" t="s">
        <v>9</v>
      </c>
      <c r="E235" s="229">
        <v>1580684</v>
      </c>
      <c r="F235" s="229">
        <v>1505413</v>
      </c>
      <c r="G235" s="230">
        <v>1610792</v>
      </c>
      <c r="H235" s="230">
        <v>350210</v>
      </c>
      <c r="I235" s="230">
        <f t="shared" si="52"/>
        <v>368070.71</v>
      </c>
      <c r="J235" s="230">
        <f t="shared" si="53"/>
        <v>368071</v>
      </c>
      <c r="K235" s="230">
        <f t="shared" si="57"/>
        <v>368071</v>
      </c>
      <c r="L235" s="230">
        <f t="shared" si="58"/>
        <v>1610792</v>
      </c>
      <c r="M235" s="230">
        <f t="shared" si="59"/>
        <v>1543048.5</v>
      </c>
      <c r="N235" s="230">
        <f t="shared" si="60"/>
        <v>1266240</v>
      </c>
      <c r="O235" s="231">
        <f t="shared" si="54"/>
        <v>955559.75</v>
      </c>
      <c r="P235" s="231">
        <f t="shared" si="55"/>
        <v>1576920.25</v>
      </c>
      <c r="Q235" s="231">
        <f t="shared" si="61"/>
        <v>863075.86240605032</v>
      </c>
      <c r="R235" s="231">
        <f t="shared" si="62"/>
        <v>600417.18450035492</v>
      </c>
      <c r="S235" s="232">
        <f t="shared" ref="S235:S298" si="66">R235/M235</f>
        <v>0.38911102567440681</v>
      </c>
      <c r="T235" s="231">
        <f t="shared" si="65"/>
        <v>863076</v>
      </c>
      <c r="U235" s="234" t="s">
        <v>431</v>
      </c>
      <c r="AC235" s="216"/>
      <c r="AD235" s="216"/>
      <c r="AE235" s="216"/>
      <c r="AF235" s="216"/>
      <c r="AG235" s="216"/>
      <c r="AH235" s="216"/>
    </row>
    <row r="236" spans="1:34" s="205" customFormat="1" ht="15.75" customHeight="1" x14ac:dyDescent="0.2">
      <c r="A236" s="234">
        <v>34</v>
      </c>
      <c r="B236" s="226">
        <v>4315199</v>
      </c>
      <c r="C236" s="227" t="s">
        <v>161</v>
      </c>
      <c r="D236" s="228" t="s">
        <v>9</v>
      </c>
      <c r="E236" s="229">
        <v>556442</v>
      </c>
      <c r="F236" s="229">
        <v>515224</v>
      </c>
      <c r="G236" s="230">
        <v>566746</v>
      </c>
      <c r="H236" s="230">
        <v>95000</v>
      </c>
      <c r="I236" s="230">
        <f t="shared" ref="I236:I299" si="67">H236+(H236*5.1%)</f>
        <v>99845</v>
      </c>
      <c r="J236" s="230">
        <f t="shared" ref="J236:J299" si="68">ROUND(I236,0)</f>
        <v>99845</v>
      </c>
      <c r="K236" s="230">
        <f t="shared" si="57"/>
        <v>99845</v>
      </c>
      <c r="L236" s="230">
        <f t="shared" si="58"/>
        <v>566746</v>
      </c>
      <c r="M236" s="230">
        <f t="shared" si="59"/>
        <v>535833</v>
      </c>
      <c r="N236" s="230">
        <f t="shared" si="60"/>
        <v>434564.25</v>
      </c>
      <c r="O236" s="231">
        <f t="shared" ref="O236:O299" si="69">AVERAGE(K236,M236)</f>
        <v>317839</v>
      </c>
      <c r="P236" s="231">
        <f t="shared" ref="P236:P299" si="70">AVERAGE(M236,L236)</f>
        <v>551289.5</v>
      </c>
      <c r="Q236" s="231">
        <f t="shared" si="61"/>
        <v>257764.86381187732</v>
      </c>
      <c r="R236" s="231">
        <f t="shared" si="62"/>
        <v>224253.70496289094</v>
      </c>
      <c r="S236" s="232">
        <f t="shared" si="66"/>
        <v>0.41851417318995088</v>
      </c>
      <c r="T236" s="231">
        <f t="shared" si="65"/>
        <v>257765</v>
      </c>
      <c r="U236" s="234" t="s">
        <v>431</v>
      </c>
      <c r="AC236" s="216"/>
      <c r="AD236" s="216"/>
      <c r="AE236" s="216"/>
      <c r="AF236" s="216"/>
      <c r="AG236" s="216"/>
      <c r="AH236" s="216"/>
    </row>
    <row r="237" spans="1:34" s="205" customFormat="1" ht="15.75" customHeight="1" x14ac:dyDescent="0.2">
      <c r="A237" s="234">
        <v>35</v>
      </c>
      <c r="B237" s="226">
        <v>4315199</v>
      </c>
      <c r="C237" s="227" t="s">
        <v>162</v>
      </c>
      <c r="D237" s="228" t="s">
        <v>9</v>
      </c>
      <c r="E237" s="229">
        <v>502924</v>
      </c>
      <c r="F237" s="229">
        <v>474457</v>
      </c>
      <c r="G237" s="230">
        <v>498180.00000000006</v>
      </c>
      <c r="H237" s="230">
        <v>85000</v>
      </c>
      <c r="I237" s="230">
        <f t="shared" si="67"/>
        <v>89335</v>
      </c>
      <c r="J237" s="230">
        <f t="shared" si="68"/>
        <v>89335</v>
      </c>
      <c r="K237" s="230">
        <f t="shared" si="57"/>
        <v>89335</v>
      </c>
      <c r="L237" s="230">
        <f t="shared" si="58"/>
        <v>502924</v>
      </c>
      <c r="M237" s="230">
        <f t="shared" si="59"/>
        <v>486318.5</v>
      </c>
      <c r="N237" s="230">
        <f t="shared" si="60"/>
        <v>391224</v>
      </c>
      <c r="O237" s="231">
        <f t="shared" si="69"/>
        <v>287826.75</v>
      </c>
      <c r="P237" s="231">
        <f t="shared" si="70"/>
        <v>494621.25</v>
      </c>
      <c r="Q237" s="231">
        <f t="shared" si="61"/>
        <v>231251.67288629437</v>
      </c>
      <c r="R237" s="231">
        <f t="shared" si="62"/>
        <v>201644.22179174886</v>
      </c>
      <c r="S237" s="232">
        <f t="shared" si="66"/>
        <v>0.41463407579960221</v>
      </c>
      <c r="T237" s="231">
        <f t="shared" si="65"/>
        <v>231252</v>
      </c>
      <c r="U237" s="234" t="s">
        <v>431</v>
      </c>
      <c r="AC237" s="216"/>
      <c r="AD237" s="216"/>
      <c r="AE237" s="216"/>
      <c r="AF237" s="216"/>
      <c r="AG237" s="216"/>
      <c r="AH237" s="216"/>
    </row>
    <row r="238" spans="1:34" s="205" customFormat="1" ht="15.75" customHeight="1" x14ac:dyDescent="0.2">
      <c r="A238" s="234">
        <v>36</v>
      </c>
      <c r="B238" s="226">
        <v>4315199</v>
      </c>
      <c r="C238" s="227" t="s">
        <v>163</v>
      </c>
      <c r="D238" s="228" t="s">
        <v>9</v>
      </c>
      <c r="E238" s="229">
        <v>509196.00000000006</v>
      </c>
      <c r="F238" s="229">
        <v>475884</v>
      </c>
      <c r="G238" s="230">
        <v>513955</v>
      </c>
      <c r="H238" s="230">
        <v>85000</v>
      </c>
      <c r="I238" s="230">
        <f t="shared" si="67"/>
        <v>89335</v>
      </c>
      <c r="J238" s="230">
        <f t="shared" si="68"/>
        <v>89335</v>
      </c>
      <c r="K238" s="230">
        <f t="shared" si="57"/>
        <v>89335</v>
      </c>
      <c r="L238" s="230">
        <f t="shared" si="58"/>
        <v>513955</v>
      </c>
      <c r="M238" s="230">
        <f t="shared" si="59"/>
        <v>492540</v>
      </c>
      <c r="N238" s="230">
        <f t="shared" si="60"/>
        <v>397092.5</v>
      </c>
      <c r="O238" s="231">
        <f t="shared" si="69"/>
        <v>290937.5</v>
      </c>
      <c r="P238" s="231">
        <f t="shared" si="70"/>
        <v>503247.5</v>
      </c>
      <c r="Q238" s="231">
        <f t="shared" si="61"/>
        <v>232493.94161354352</v>
      </c>
      <c r="R238" s="231">
        <f t="shared" si="62"/>
        <v>205869.55246547106</v>
      </c>
      <c r="S238" s="232">
        <f t="shared" si="66"/>
        <v>0.41797529635252173</v>
      </c>
      <c r="T238" s="231">
        <f t="shared" si="65"/>
        <v>232494</v>
      </c>
      <c r="U238" s="234" t="s">
        <v>431</v>
      </c>
      <c r="AC238" s="216"/>
      <c r="AD238" s="216"/>
      <c r="AE238" s="216"/>
      <c r="AF238" s="216"/>
      <c r="AG238" s="216"/>
      <c r="AH238" s="216"/>
    </row>
    <row r="239" spans="1:34" s="205" customFormat="1" ht="15.75" customHeight="1" x14ac:dyDescent="0.2">
      <c r="A239" s="234">
        <v>37</v>
      </c>
      <c r="B239" s="226">
        <v>4315199</v>
      </c>
      <c r="C239" s="227" t="s">
        <v>164</v>
      </c>
      <c r="D239" s="228" t="s">
        <v>9</v>
      </c>
      <c r="E239" s="229">
        <v>3051607</v>
      </c>
      <c r="F239" s="229">
        <v>2825562</v>
      </c>
      <c r="G239" s="230">
        <v>3023351</v>
      </c>
      <c r="H239" s="230">
        <v>260551</v>
      </c>
      <c r="I239" s="230">
        <f t="shared" si="67"/>
        <v>273839.10100000002</v>
      </c>
      <c r="J239" s="230">
        <f t="shared" si="68"/>
        <v>273839</v>
      </c>
      <c r="K239" s="230">
        <f t="shared" si="57"/>
        <v>273839</v>
      </c>
      <c r="L239" s="230">
        <f t="shared" si="58"/>
        <v>3051607</v>
      </c>
      <c r="M239" s="230">
        <f t="shared" si="59"/>
        <v>2924456.5</v>
      </c>
      <c r="N239" s="230">
        <f t="shared" si="60"/>
        <v>2293589.75</v>
      </c>
      <c r="O239" s="231">
        <f t="shared" si="69"/>
        <v>1599147.75</v>
      </c>
      <c r="P239" s="231">
        <f t="shared" si="70"/>
        <v>2988031.75</v>
      </c>
      <c r="Q239" s="231">
        <f t="shared" si="61"/>
        <v>857605.77503029013</v>
      </c>
      <c r="R239" s="231">
        <f t="shared" si="62"/>
        <v>1350250.4953026001</v>
      </c>
      <c r="S239" s="232">
        <f t="shared" si="66"/>
        <v>0.46170989218085484</v>
      </c>
      <c r="T239" s="231">
        <f t="shared" si="65"/>
        <v>857606</v>
      </c>
      <c r="U239" s="234" t="s">
        <v>431</v>
      </c>
      <c r="AC239" s="216"/>
      <c r="AD239" s="216"/>
      <c r="AE239" s="216"/>
      <c r="AF239" s="216"/>
      <c r="AG239" s="216"/>
      <c r="AH239" s="216"/>
    </row>
    <row r="240" spans="1:34" s="205" customFormat="1" ht="15.75" customHeight="1" x14ac:dyDescent="0.2">
      <c r="A240" s="234">
        <v>38</v>
      </c>
      <c r="B240" s="226">
        <v>4315199</v>
      </c>
      <c r="C240" s="227" t="s">
        <v>165</v>
      </c>
      <c r="D240" s="228" t="s">
        <v>9</v>
      </c>
      <c r="E240" s="229">
        <v>59033.000000000007</v>
      </c>
      <c r="F240" s="229">
        <v>56763</v>
      </c>
      <c r="G240" s="230">
        <v>59601.000000000007</v>
      </c>
      <c r="H240" s="230">
        <v>10112</v>
      </c>
      <c r="I240" s="230">
        <f t="shared" si="67"/>
        <v>10627.712</v>
      </c>
      <c r="J240" s="230">
        <f t="shared" si="68"/>
        <v>10628</v>
      </c>
      <c r="K240" s="230">
        <f t="shared" si="57"/>
        <v>10628</v>
      </c>
      <c r="L240" s="230">
        <f t="shared" si="58"/>
        <v>59601.000000000007</v>
      </c>
      <c r="M240" s="230">
        <f t="shared" si="59"/>
        <v>57898</v>
      </c>
      <c r="N240" s="230">
        <f t="shared" si="60"/>
        <v>46506.25</v>
      </c>
      <c r="O240" s="231">
        <f t="shared" si="69"/>
        <v>34263</v>
      </c>
      <c r="P240" s="231">
        <f t="shared" si="70"/>
        <v>58749.5</v>
      </c>
      <c r="Q240" s="231">
        <f t="shared" si="61"/>
        <v>27505.377188763727</v>
      </c>
      <c r="R240" s="231">
        <f t="shared" si="62"/>
        <v>23950.237902437086</v>
      </c>
      <c r="S240" s="232">
        <f t="shared" si="66"/>
        <v>0.41366261187669845</v>
      </c>
      <c r="T240" s="231">
        <f t="shared" si="65"/>
        <v>27505</v>
      </c>
      <c r="U240" s="234" t="s">
        <v>431</v>
      </c>
      <c r="AC240" s="216"/>
      <c r="AD240" s="216"/>
      <c r="AE240" s="216"/>
      <c r="AF240" s="216"/>
      <c r="AG240" s="216"/>
      <c r="AH240" s="216"/>
    </row>
    <row r="241" spans="1:34" s="205" customFormat="1" ht="15.75" customHeight="1" x14ac:dyDescent="0.2">
      <c r="A241" s="234">
        <v>39</v>
      </c>
      <c r="B241" s="226">
        <v>4315199</v>
      </c>
      <c r="C241" s="227" t="s">
        <v>166</v>
      </c>
      <c r="D241" s="228" t="s">
        <v>9</v>
      </c>
      <c r="E241" s="229">
        <v>4179051</v>
      </c>
      <c r="F241" s="229">
        <v>4018318.0000000005</v>
      </c>
      <c r="G241" s="230">
        <v>4339783</v>
      </c>
      <c r="H241" s="230">
        <v>805441</v>
      </c>
      <c r="I241" s="230">
        <f t="shared" si="67"/>
        <v>846518.49100000004</v>
      </c>
      <c r="J241" s="230">
        <f t="shared" si="68"/>
        <v>846518</v>
      </c>
      <c r="K241" s="230">
        <f t="shared" si="57"/>
        <v>846518</v>
      </c>
      <c r="L241" s="230">
        <f t="shared" si="58"/>
        <v>4339783</v>
      </c>
      <c r="M241" s="230">
        <f t="shared" si="59"/>
        <v>4098684.5</v>
      </c>
      <c r="N241" s="230">
        <f t="shared" si="60"/>
        <v>3345917.5</v>
      </c>
      <c r="O241" s="231">
        <f t="shared" si="69"/>
        <v>2472601.25</v>
      </c>
      <c r="P241" s="231">
        <f t="shared" si="70"/>
        <v>4219233.75</v>
      </c>
      <c r="Q241" s="231">
        <f t="shared" si="61"/>
        <v>2105390.3929737187</v>
      </c>
      <c r="R241" s="231">
        <f t="shared" si="62"/>
        <v>1671426.5717158103</v>
      </c>
      <c r="S241" s="232">
        <f t="shared" si="66"/>
        <v>0.40779586028536968</v>
      </c>
      <c r="T241" s="231">
        <f t="shared" si="65"/>
        <v>2105390</v>
      </c>
      <c r="U241" s="234" t="s">
        <v>431</v>
      </c>
      <c r="AC241" s="216"/>
      <c r="AD241" s="216"/>
      <c r="AE241" s="216"/>
      <c r="AF241" s="216"/>
      <c r="AG241" s="216"/>
      <c r="AH241" s="216"/>
    </row>
    <row r="242" spans="1:34" s="205" customFormat="1" ht="15.75" customHeight="1" x14ac:dyDescent="0.2">
      <c r="A242" s="234">
        <v>40</v>
      </c>
      <c r="B242" s="226">
        <v>4315199</v>
      </c>
      <c r="C242" s="227" t="s">
        <v>167</v>
      </c>
      <c r="D242" s="228" t="s">
        <v>9</v>
      </c>
      <c r="E242" s="229">
        <v>19514517</v>
      </c>
      <c r="F242" s="229">
        <v>18585254</v>
      </c>
      <c r="G242" s="230">
        <v>20443779.000000004</v>
      </c>
      <c r="H242" s="230">
        <v>310225</v>
      </c>
      <c r="I242" s="230">
        <f t="shared" si="67"/>
        <v>326046.47499999998</v>
      </c>
      <c r="J242" s="230">
        <f t="shared" si="68"/>
        <v>326046</v>
      </c>
      <c r="K242" s="230">
        <f t="shared" si="57"/>
        <v>326046</v>
      </c>
      <c r="L242" s="230">
        <f t="shared" si="58"/>
        <v>20443779.000000004</v>
      </c>
      <c r="M242" s="230">
        <f t="shared" si="59"/>
        <v>19049885.5</v>
      </c>
      <c r="N242" s="230">
        <f t="shared" si="60"/>
        <v>14717399</v>
      </c>
      <c r="O242" s="231">
        <f t="shared" si="69"/>
        <v>9687965.75</v>
      </c>
      <c r="P242" s="231">
        <f t="shared" si="70"/>
        <v>19746832.25</v>
      </c>
      <c r="Q242" s="231">
        <f t="shared" si="61"/>
        <v>1241843.9861712651</v>
      </c>
      <c r="R242" s="231">
        <f t="shared" si="62"/>
        <v>9624190.2253636904</v>
      </c>
      <c r="S242" s="232">
        <f t="shared" si="66"/>
        <v>0.50520987254037253</v>
      </c>
      <c r="T242" s="231">
        <f>ROUND(O242,0)</f>
        <v>9687966</v>
      </c>
      <c r="U242" s="233" t="s">
        <v>433</v>
      </c>
      <c r="AC242" s="216"/>
      <c r="AD242" s="216"/>
      <c r="AE242" s="216"/>
      <c r="AF242" s="216"/>
      <c r="AG242" s="216"/>
      <c r="AH242" s="216"/>
    </row>
    <row r="243" spans="1:34" s="205" customFormat="1" ht="15.75" customHeight="1" x14ac:dyDescent="0.2">
      <c r="A243" s="234">
        <v>41</v>
      </c>
      <c r="B243" s="226">
        <v>4315199</v>
      </c>
      <c r="C243" s="227" t="s">
        <v>168</v>
      </c>
      <c r="D243" s="228" t="s">
        <v>9</v>
      </c>
      <c r="E243" s="229">
        <v>630177</v>
      </c>
      <c r="F243" s="229">
        <v>600168</v>
      </c>
      <c r="G243" s="230">
        <v>630176</v>
      </c>
      <c r="H243" s="230">
        <v>40115</v>
      </c>
      <c r="I243" s="230">
        <f t="shared" si="67"/>
        <v>42160.864999999998</v>
      </c>
      <c r="J243" s="230">
        <f t="shared" si="68"/>
        <v>42161</v>
      </c>
      <c r="K243" s="230">
        <f t="shared" si="57"/>
        <v>42161</v>
      </c>
      <c r="L243" s="230">
        <f t="shared" si="58"/>
        <v>630177</v>
      </c>
      <c r="M243" s="230">
        <f t="shared" si="59"/>
        <v>615172</v>
      </c>
      <c r="N243" s="230">
        <f t="shared" si="60"/>
        <v>475670.5</v>
      </c>
      <c r="O243" s="231">
        <f t="shared" si="69"/>
        <v>328666.5</v>
      </c>
      <c r="P243" s="231">
        <f t="shared" si="70"/>
        <v>622674.5</v>
      </c>
      <c r="Q243" s="231">
        <f t="shared" si="61"/>
        <v>140063.29696369675</v>
      </c>
      <c r="R243" s="231">
        <f t="shared" si="62"/>
        <v>289352.33549486572</v>
      </c>
      <c r="S243" s="232">
        <f t="shared" si="66"/>
        <v>0.4703600545780135</v>
      </c>
      <c r="T243" s="231">
        <f t="shared" ref="T243:T251" si="71">ROUND(Q243,0)</f>
        <v>140063</v>
      </c>
      <c r="U243" s="234" t="s">
        <v>431</v>
      </c>
      <c r="AC243" s="216"/>
      <c r="AD243" s="216"/>
      <c r="AE243" s="216"/>
      <c r="AF243" s="216"/>
      <c r="AG243" s="216"/>
      <c r="AH243" s="216"/>
    </row>
    <row r="244" spans="1:34" s="205" customFormat="1" ht="15.75" customHeight="1" x14ac:dyDescent="0.2">
      <c r="A244" s="234">
        <v>42</v>
      </c>
      <c r="B244" s="226">
        <v>4315199</v>
      </c>
      <c r="C244" s="227" t="s">
        <v>139</v>
      </c>
      <c r="D244" s="228" t="s">
        <v>9</v>
      </c>
      <c r="E244" s="229">
        <v>9366897</v>
      </c>
      <c r="F244" s="229">
        <v>8920854</v>
      </c>
      <c r="G244" s="230">
        <v>9723731</v>
      </c>
      <c r="H244" s="230">
        <v>310224</v>
      </c>
      <c r="I244" s="230">
        <f t="shared" si="67"/>
        <v>326045.424</v>
      </c>
      <c r="J244" s="230">
        <f t="shared" si="68"/>
        <v>326045</v>
      </c>
      <c r="K244" s="230">
        <f t="shared" si="57"/>
        <v>326045</v>
      </c>
      <c r="L244" s="230">
        <f t="shared" si="58"/>
        <v>9723731</v>
      </c>
      <c r="M244" s="230">
        <f t="shared" si="59"/>
        <v>9143875.5</v>
      </c>
      <c r="N244" s="230">
        <f t="shared" si="60"/>
        <v>7084381.75</v>
      </c>
      <c r="O244" s="231">
        <f t="shared" si="69"/>
        <v>4734960.25</v>
      </c>
      <c r="P244" s="231">
        <f t="shared" si="70"/>
        <v>9433803.25</v>
      </c>
      <c r="Q244" s="231">
        <f t="shared" si="61"/>
        <v>1180373.3503697487</v>
      </c>
      <c r="R244" s="231">
        <f t="shared" si="62"/>
        <v>4517513.5595213855</v>
      </c>
      <c r="S244" s="232">
        <f t="shared" si="66"/>
        <v>0.49404801711499524</v>
      </c>
      <c r="T244" s="231">
        <f t="shared" si="71"/>
        <v>1180373</v>
      </c>
      <c r="U244" s="234" t="s">
        <v>431</v>
      </c>
      <c r="AC244" s="216"/>
      <c r="AD244" s="216"/>
      <c r="AE244" s="216"/>
      <c r="AF244" s="216"/>
      <c r="AG244" s="216"/>
      <c r="AH244" s="216"/>
    </row>
    <row r="245" spans="1:34" s="205" customFormat="1" ht="15.75" customHeight="1" x14ac:dyDescent="0.2">
      <c r="A245" s="234">
        <v>43</v>
      </c>
      <c r="B245" s="226">
        <v>4315199</v>
      </c>
      <c r="C245" s="322" t="s">
        <v>169</v>
      </c>
      <c r="D245" s="228" t="s">
        <v>9</v>
      </c>
      <c r="E245" s="229">
        <v>636001.00000000012</v>
      </c>
      <c r="F245" s="229">
        <v>605715</v>
      </c>
      <c r="G245" s="230">
        <v>672344.00000000012</v>
      </c>
      <c r="H245" s="230">
        <v>70410</v>
      </c>
      <c r="I245" s="230">
        <f t="shared" si="67"/>
        <v>74000.91</v>
      </c>
      <c r="J245" s="230">
        <f t="shared" si="68"/>
        <v>74001</v>
      </c>
      <c r="K245" s="230">
        <f t="shared" si="57"/>
        <v>74001</v>
      </c>
      <c r="L245" s="230">
        <f t="shared" si="58"/>
        <v>672344.00000000012</v>
      </c>
      <c r="M245" s="230">
        <f t="shared" si="59"/>
        <v>620858</v>
      </c>
      <c r="N245" s="230">
        <f t="shared" si="60"/>
        <v>497015.25</v>
      </c>
      <c r="O245" s="231">
        <f t="shared" si="69"/>
        <v>347429.5</v>
      </c>
      <c r="P245" s="231">
        <f t="shared" si="70"/>
        <v>646601</v>
      </c>
      <c r="Q245" s="231">
        <f t="shared" si="61"/>
        <v>219491.61499620645</v>
      </c>
      <c r="R245" s="231">
        <f t="shared" si="62"/>
        <v>283321.90210239083</v>
      </c>
      <c r="S245" s="232">
        <f t="shared" si="66"/>
        <v>0.45633929514058097</v>
      </c>
      <c r="T245" s="231">
        <f t="shared" si="71"/>
        <v>219492</v>
      </c>
      <c r="U245" s="234" t="s">
        <v>431</v>
      </c>
      <c r="AC245" s="216"/>
      <c r="AD245" s="216"/>
      <c r="AE245" s="216"/>
      <c r="AF245" s="216"/>
      <c r="AG245" s="216"/>
      <c r="AH245" s="216"/>
    </row>
    <row r="246" spans="1:34" s="205" customFormat="1" ht="15.75" customHeight="1" x14ac:dyDescent="0.2">
      <c r="A246" s="234">
        <v>44</v>
      </c>
      <c r="B246" s="226">
        <v>4315199</v>
      </c>
      <c r="C246" s="227" t="s">
        <v>170</v>
      </c>
      <c r="D246" s="228" t="s">
        <v>9</v>
      </c>
      <c r="E246" s="229">
        <v>232211.00000000003</v>
      </c>
      <c r="F246" s="229">
        <v>215010</v>
      </c>
      <c r="G246" s="230">
        <v>234361.00000000003</v>
      </c>
      <c r="H246" s="230">
        <v>40125</v>
      </c>
      <c r="I246" s="230">
        <f t="shared" si="67"/>
        <v>42171.375</v>
      </c>
      <c r="J246" s="230">
        <f t="shared" si="68"/>
        <v>42171</v>
      </c>
      <c r="K246" s="230">
        <f t="shared" si="57"/>
        <v>42171</v>
      </c>
      <c r="L246" s="230">
        <f t="shared" si="58"/>
        <v>234361.00000000003</v>
      </c>
      <c r="M246" s="230">
        <f t="shared" si="59"/>
        <v>223610.5</v>
      </c>
      <c r="N246" s="230">
        <f t="shared" si="60"/>
        <v>180938.25</v>
      </c>
      <c r="O246" s="231">
        <f t="shared" si="69"/>
        <v>132890.75</v>
      </c>
      <c r="P246" s="231">
        <f t="shared" si="70"/>
        <v>228985.75</v>
      </c>
      <c r="Q246" s="231">
        <f t="shared" si="61"/>
        <v>108291.69375794324</v>
      </c>
      <c r="R246" s="231">
        <f t="shared" si="62"/>
        <v>92915.945762375355</v>
      </c>
      <c r="S246" s="232">
        <f t="shared" si="66"/>
        <v>0.41552586198937597</v>
      </c>
      <c r="T246" s="231">
        <f t="shared" si="71"/>
        <v>108292</v>
      </c>
      <c r="U246" s="234" t="s">
        <v>431</v>
      </c>
      <c r="AC246" s="216"/>
      <c r="AD246" s="216"/>
      <c r="AE246" s="216"/>
      <c r="AF246" s="216"/>
      <c r="AG246" s="216"/>
      <c r="AH246" s="216"/>
    </row>
    <row r="247" spans="1:34" s="205" customFormat="1" ht="24.75" customHeight="1" x14ac:dyDescent="0.2">
      <c r="A247" s="234">
        <v>45</v>
      </c>
      <c r="B247" s="226">
        <v>4315199</v>
      </c>
      <c r="C247" s="227" t="s">
        <v>171</v>
      </c>
      <c r="D247" s="228" t="s">
        <v>9</v>
      </c>
      <c r="E247" s="229">
        <v>334460.00000000006</v>
      </c>
      <c r="F247" s="229">
        <v>318533</v>
      </c>
      <c r="G247" s="230">
        <v>344016.00000000006</v>
      </c>
      <c r="H247" s="230">
        <v>62551</v>
      </c>
      <c r="I247" s="230">
        <f t="shared" si="67"/>
        <v>65741.100999999995</v>
      </c>
      <c r="J247" s="230">
        <f t="shared" si="68"/>
        <v>65741</v>
      </c>
      <c r="K247" s="230">
        <f t="shared" si="57"/>
        <v>65741</v>
      </c>
      <c r="L247" s="230">
        <f t="shared" si="58"/>
        <v>344016.00000000006</v>
      </c>
      <c r="M247" s="230">
        <f t="shared" si="59"/>
        <v>326496.5</v>
      </c>
      <c r="N247" s="230">
        <f t="shared" si="60"/>
        <v>265687.5</v>
      </c>
      <c r="O247" s="231">
        <f t="shared" si="69"/>
        <v>196118.75</v>
      </c>
      <c r="P247" s="231">
        <f t="shared" si="70"/>
        <v>335256.25</v>
      </c>
      <c r="Q247" s="231">
        <f t="shared" si="61"/>
        <v>164966.57973694461</v>
      </c>
      <c r="R247" s="231">
        <f t="shared" si="62"/>
        <v>133711.45600508599</v>
      </c>
      <c r="S247" s="232">
        <f t="shared" si="66"/>
        <v>0.40953411753291685</v>
      </c>
      <c r="T247" s="231">
        <f t="shared" si="71"/>
        <v>164967</v>
      </c>
      <c r="U247" s="234" t="s">
        <v>431</v>
      </c>
      <c r="AC247" s="216"/>
      <c r="AD247" s="216"/>
      <c r="AE247" s="216"/>
      <c r="AF247" s="216"/>
      <c r="AG247" s="216"/>
      <c r="AH247" s="216"/>
    </row>
    <row r="248" spans="1:34" s="205" customFormat="1" ht="22.5" customHeight="1" x14ac:dyDescent="0.2">
      <c r="A248" s="234">
        <v>46</v>
      </c>
      <c r="B248" s="226">
        <v>4315199</v>
      </c>
      <c r="C248" s="227" t="s">
        <v>172</v>
      </c>
      <c r="D248" s="228" t="s">
        <v>9</v>
      </c>
      <c r="E248" s="229">
        <v>616503</v>
      </c>
      <c r="F248" s="229">
        <v>576171</v>
      </c>
      <c r="G248" s="230">
        <v>639550</v>
      </c>
      <c r="H248" s="230">
        <v>59663</v>
      </c>
      <c r="I248" s="230">
        <f t="shared" si="67"/>
        <v>62705.813000000002</v>
      </c>
      <c r="J248" s="230">
        <f t="shared" si="68"/>
        <v>62706</v>
      </c>
      <c r="K248" s="230">
        <f t="shared" si="57"/>
        <v>62706</v>
      </c>
      <c r="L248" s="230">
        <f t="shared" si="58"/>
        <v>639550</v>
      </c>
      <c r="M248" s="230">
        <f t="shared" si="59"/>
        <v>596337</v>
      </c>
      <c r="N248" s="230">
        <f t="shared" si="60"/>
        <v>473732.5</v>
      </c>
      <c r="O248" s="231">
        <f t="shared" si="69"/>
        <v>329521.5</v>
      </c>
      <c r="P248" s="231">
        <f t="shared" si="70"/>
        <v>617943.5</v>
      </c>
      <c r="Q248" s="231">
        <f t="shared" si="61"/>
        <v>191674.75433062998</v>
      </c>
      <c r="R248" s="231">
        <f t="shared" si="62"/>
        <v>275266.71245720942</v>
      </c>
      <c r="S248" s="232">
        <f t="shared" si="66"/>
        <v>0.46159589704681986</v>
      </c>
      <c r="T248" s="231">
        <f t="shared" si="71"/>
        <v>191675</v>
      </c>
      <c r="U248" s="234" t="s">
        <v>431</v>
      </c>
      <c r="AC248" s="216"/>
      <c r="AD248" s="216"/>
      <c r="AE248" s="216"/>
      <c r="AF248" s="216"/>
      <c r="AG248" s="216"/>
      <c r="AH248" s="216"/>
    </row>
    <row r="249" spans="1:34" s="205" customFormat="1" x14ac:dyDescent="0.2">
      <c r="A249" s="234">
        <v>47</v>
      </c>
      <c r="B249" s="226">
        <v>4315199</v>
      </c>
      <c r="C249" s="227" t="s">
        <v>173</v>
      </c>
      <c r="D249" s="228" t="s">
        <v>9</v>
      </c>
      <c r="E249" s="229">
        <v>598213</v>
      </c>
      <c r="F249" s="229">
        <v>575205</v>
      </c>
      <c r="G249" s="230">
        <v>603965</v>
      </c>
      <c r="H249" s="230">
        <v>90552</v>
      </c>
      <c r="I249" s="230">
        <f t="shared" si="67"/>
        <v>95170.152000000002</v>
      </c>
      <c r="J249" s="230">
        <f t="shared" si="68"/>
        <v>95170</v>
      </c>
      <c r="K249" s="230">
        <f t="shared" si="57"/>
        <v>95170</v>
      </c>
      <c r="L249" s="230">
        <f t="shared" si="58"/>
        <v>603965</v>
      </c>
      <c r="M249" s="230">
        <f t="shared" si="59"/>
        <v>586709</v>
      </c>
      <c r="N249" s="230">
        <f t="shared" si="60"/>
        <v>468138.25</v>
      </c>
      <c r="O249" s="231">
        <f t="shared" si="69"/>
        <v>340939.5</v>
      </c>
      <c r="P249" s="231">
        <f t="shared" si="70"/>
        <v>595337</v>
      </c>
      <c r="Q249" s="231">
        <f t="shared" si="61"/>
        <v>256848.31521442608</v>
      </c>
      <c r="R249" s="231">
        <f t="shared" si="62"/>
        <v>248955.78661464501</v>
      </c>
      <c r="S249" s="232">
        <f t="shared" si="66"/>
        <v>0.42432583549024305</v>
      </c>
      <c r="T249" s="231">
        <f t="shared" si="71"/>
        <v>256848</v>
      </c>
      <c r="U249" s="234" t="s">
        <v>431</v>
      </c>
      <c r="AC249" s="216"/>
      <c r="AD249" s="216"/>
      <c r="AE249" s="216"/>
      <c r="AF249" s="216"/>
      <c r="AG249" s="216"/>
      <c r="AH249" s="216"/>
    </row>
    <row r="250" spans="1:34" s="205" customFormat="1" x14ac:dyDescent="0.2">
      <c r="A250" s="234">
        <v>48</v>
      </c>
      <c r="B250" s="226">
        <v>4315199</v>
      </c>
      <c r="C250" s="227" t="s">
        <v>174</v>
      </c>
      <c r="D250" s="228" t="s">
        <v>9</v>
      </c>
      <c r="E250" s="229">
        <v>14208351</v>
      </c>
      <c r="F250" s="229">
        <v>13661876</v>
      </c>
      <c r="G250" s="230">
        <v>14481589</v>
      </c>
      <c r="H250" s="230">
        <v>540115</v>
      </c>
      <c r="I250" s="230">
        <f t="shared" si="67"/>
        <v>567660.86499999999</v>
      </c>
      <c r="J250" s="230">
        <f t="shared" si="68"/>
        <v>567661</v>
      </c>
      <c r="K250" s="230">
        <f t="shared" si="57"/>
        <v>567661</v>
      </c>
      <c r="L250" s="230">
        <f t="shared" si="58"/>
        <v>14481589</v>
      </c>
      <c r="M250" s="230">
        <f t="shared" si="59"/>
        <v>13935113.5</v>
      </c>
      <c r="N250" s="230">
        <f t="shared" si="60"/>
        <v>10729869.25</v>
      </c>
      <c r="O250" s="231">
        <f t="shared" si="69"/>
        <v>7251387.25</v>
      </c>
      <c r="P250" s="231">
        <f t="shared" si="70"/>
        <v>14208351.25</v>
      </c>
      <c r="Q250" s="231">
        <f t="shared" si="61"/>
        <v>2026090.4774607962</v>
      </c>
      <c r="R250" s="231">
        <f t="shared" si="62"/>
        <v>6783371.2480358109</v>
      </c>
      <c r="S250" s="232">
        <f t="shared" si="66"/>
        <v>0.48678263352758561</v>
      </c>
      <c r="T250" s="231">
        <f t="shared" si="71"/>
        <v>2026090</v>
      </c>
      <c r="U250" s="234" t="s">
        <v>431</v>
      </c>
      <c r="AC250" s="216"/>
      <c r="AD250" s="216"/>
      <c r="AE250" s="216"/>
      <c r="AF250" s="216"/>
      <c r="AG250" s="216"/>
      <c r="AH250" s="216"/>
    </row>
    <row r="251" spans="1:34" s="205" customFormat="1" ht="15" customHeight="1" x14ac:dyDescent="0.2">
      <c r="A251" s="234">
        <v>49</v>
      </c>
      <c r="B251" s="226">
        <v>4315199</v>
      </c>
      <c r="C251" s="227" t="s">
        <v>175</v>
      </c>
      <c r="D251" s="228" t="s">
        <v>9</v>
      </c>
      <c r="E251" s="229">
        <v>1811219</v>
      </c>
      <c r="F251" s="229">
        <v>1741557</v>
      </c>
      <c r="G251" s="230">
        <v>1863466</v>
      </c>
      <c r="H251" s="230">
        <v>210005</v>
      </c>
      <c r="I251" s="230">
        <f t="shared" si="67"/>
        <v>220715.255</v>
      </c>
      <c r="J251" s="230">
        <f t="shared" si="68"/>
        <v>220715</v>
      </c>
      <c r="K251" s="231">
        <f t="shared" si="57"/>
        <v>220715</v>
      </c>
      <c r="L251" s="230">
        <f t="shared" si="58"/>
        <v>1863466</v>
      </c>
      <c r="M251" s="230">
        <f t="shared" si="59"/>
        <v>1776388</v>
      </c>
      <c r="N251" s="230">
        <f t="shared" si="60"/>
        <v>1409239.25</v>
      </c>
      <c r="O251" s="231">
        <f t="shared" si="69"/>
        <v>998551.5</v>
      </c>
      <c r="P251" s="231">
        <f t="shared" si="70"/>
        <v>1819927</v>
      </c>
      <c r="Q251" s="231">
        <f t="shared" si="61"/>
        <v>645819.89324823336</v>
      </c>
      <c r="R251" s="231">
        <f t="shared" si="62"/>
        <v>793921.62493719533</v>
      </c>
      <c r="S251" s="232">
        <f t="shared" si="66"/>
        <v>0.44693030179059717</v>
      </c>
      <c r="T251" s="231">
        <f t="shared" si="71"/>
        <v>645820</v>
      </c>
      <c r="U251" s="234" t="s">
        <v>431</v>
      </c>
      <c r="AC251" s="216"/>
      <c r="AD251" s="216"/>
      <c r="AE251" s="216"/>
      <c r="AF251" s="216"/>
      <c r="AG251" s="216"/>
      <c r="AH251" s="216"/>
    </row>
    <row r="252" spans="1:34" s="205" customFormat="1" ht="25.5" customHeight="1" x14ac:dyDescent="0.2">
      <c r="A252" s="234">
        <v>50</v>
      </c>
      <c r="B252" s="226">
        <v>4315199</v>
      </c>
      <c r="C252" s="227" t="s">
        <v>176</v>
      </c>
      <c r="D252" s="228" t="s">
        <v>9</v>
      </c>
      <c r="E252" s="229">
        <v>68719</v>
      </c>
      <c r="F252" s="229">
        <v>65447</v>
      </c>
      <c r="G252" s="230">
        <v>69374</v>
      </c>
      <c r="H252" s="230">
        <v>35995</v>
      </c>
      <c r="I252" s="230">
        <f t="shared" si="67"/>
        <v>37830.745000000003</v>
      </c>
      <c r="J252" s="230">
        <f t="shared" si="68"/>
        <v>37831</v>
      </c>
      <c r="K252" s="231">
        <f t="shared" si="57"/>
        <v>37831</v>
      </c>
      <c r="L252" s="230">
        <f t="shared" si="58"/>
        <v>69374</v>
      </c>
      <c r="M252" s="230">
        <f t="shared" si="59"/>
        <v>67083</v>
      </c>
      <c r="N252" s="230">
        <f t="shared" si="60"/>
        <v>60342.75</v>
      </c>
      <c r="O252" s="231">
        <f t="shared" si="69"/>
        <v>52457</v>
      </c>
      <c r="P252" s="231">
        <f t="shared" si="70"/>
        <v>68228.5</v>
      </c>
      <c r="Q252" s="231">
        <f t="shared" si="61"/>
        <v>56593.475289488764</v>
      </c>
      <c r="R252" s="231">
        <f t="shared" si="62"/>
        <v>15105.818931237503</v>
      </c>
      <c r="S252" s="232">
        <f t="shared" si="66"/>
        <v>0.22518102844591781</v>
      </c>
      <c r="T252" s="231">
        <f>K252</f>
        <v>37831</v>
      </c>
      <c r="U252" s="234" t="s">
        <v>432</v>
      </c>
      <c r="AC252" s="216"/>
      <c r="AD252" s="216"/>
      <c r="AE252" s="216"/>
      <c r="AF252" s="216"/>
      <c r="AG252" s="216"/>
      <c r="AH252" s="216"/>
    </row>
    <row r="253" spans="1:34" s="205" customFormat="1" x14ac:dyDescent="0.2">
      <c r="A253" s="237"/>
      <c r="B253" s="237"/>
      <c r="C253" s="238"/>
      <c r="D253" s="237"/>
      <c r="E253" s="239"/>
      <c r="F253" s="239"/>
      <c r="G253" s="240"/>
      <c r="H253" s="240"/>
      <c r="I253" s="240"/>
      <c r="J253" s="240"/>
      <c r="K253" s="240"/>
      <c r="L253" s="240"/>
      <c r="M253" s="240"/>
      <c r="N253" s="240"/>
      <c r="O253" s="240"/>
      <c r="P253" s="240"/>
      <c r="Q253" s="240"/>
      <c r="R253" s="240"/>
      <c r="S253" s="241"/>
      <c r="T253" s="240"/>
      <c r="U253" s="242"/>
      <c r="AC253" s="216"/>
      <c r="AD253" s="216"/>
      <c r="AE253" s="216"/>
      <c r="AF253" s="216"/>
      <c r="AG253" s="216"/>
      <c r="AH253" s="216"/>
    </row>
    <row r="254" spans="1:34" s="205" customFormat="1" ht="24" customHeight="1" x14ac:dyDescent="0.2">
      <c r="A254" s="384" t="s">
        <v>177</v>
      </c>
      <c r="B254" s="385"/>
      <c r="C254" s="385"/>
      <c r="D254" s="385"/>
      <c r="E254" s="323"/>
      <c r="F254" s="323"/>
      <c r="G254" s="298"/>
      <c r="H254" s="298"/>
      <c r="I254" s="298"/>
      <c r="J254" s="298"/>
      <c r="K254" s="298"/>
      <c r="L254" s="298"/>
      <c r="M254" s="298"/>
      <c r="N254" s="298"/>
      <c r="O254" s="298"/>
      <c r="P254" s="298"/>
      <c r="Q254" s="298"/>
      <c r="R254" s="298"/>
      <c r="S254" s="299"/>
      <c r="T254" s="298"/>
      <c r="U254" s="300"/>
      <c r="AC254" s="216"/>
      <c r="AD254" s="216"/>
      <c r="AE254" s="216"/>
      <c r="AF254" s="216"/>
      <c r="AG254" s="216"/>
      <c r="AH254" s="216"/>
    </row>
    <row r="255" spans="1:34" s="205" customFormat="1" ht="21" customHeight="1" x14ac:dyDescent="0.2">
      <c r="A255" s="379" t="s">
        <v>178</v>
      </c>
      <c r="B255" s="380"/>
      <c r="C255" s="380"/>
      <c r="D255" s="380"/>
      <c r="E255" s="324"/>
      <c r="F255" s="324"/>
      <c r="G255" s="302"/>
      <c r="H255" s="302"/>
      <c r="I255" s="302"/>
      <c r="J255" s="302"/>
      <c r="K255" s="302"/>
      <c r="L255" s="302"/>
      <c r="M255" s="302"/>
      <c r="N255" s="302"/>
      <c r="O255" s="302"/>
      <c r="P255" s="302"/>
      <c r="Q255" s="302"/>
      <c r="R255" s="302"/>
      <c r="S255" s="303"/>
      <c r="T255" s="302"/>
      <c r="U255" s="304"/>
      <c r="AC255" s="216"/>
      <c r="AD255" s="216"/>
      <c r="AE255" s="216"/>
      <c r="AF255" s="216"/>
      <c r="AG255" s="216"/>
      <c r="AH255" s="216"/>
    </row>
    <row r="256" spans="1:34" s="205" customFormat="1" ht="26.25" customHeight="1" x14ac:dyDescent="0.2">
      <c r="A256" s="379" t="s">
        <v>179</v>
      </c>
      <c r="B256" s="380"/>
      <c r="C256" s="380"/>
      <c r="D256" s="380"/>
      <c r="E256" s="324"/>
      <c r="F256" s="324"/>
      <c r="G256" s="302"/>
      <c r="H256" s="302"/>
      <c r="I256" s="302"/>
      <c r="J256" s="302"/>
      <c r="K256" s="302"/>
      <c r="L256" s="302"/>
      <c r="M256" s="302"/>
      <c r="N256" s="302"/>
      <c r="O256" s="302"/>
      <c r="P256" s="302"/>
      <c r="Q256" s="302"/>
      <c r="R256" s="302"/>
      <c r="S256" s="303"/>
      <c r="T256" s="302"/>
      <c r="U256" s="304"/>
      <c r="AC256" s="216"/>
      <c r="AD256" s="216"/>
      <c r="AE256" s="216"/>
      <c r="AF256" s="216"/>
      <c r="AG256" s="216"/>
      <c r="AH256" s="216"/>
    </row>
    <row r="257" spans="1:34" s="205" customFormat="1" x14ac:dyDescent="0.2">
      <c r="A257" s="379" t="s">
        <v>240</v>
      </c>
      <c r="B257" s="380"/>
      <c r="C257" s="380"/>
      <c r="D257" s="380"/>
      <c r="E257" s="301"/>
      <c r="F257" s="301"/>
      <c r="G257" s="302"/>
      <c r="H257" s="302"/>
      <c r="I257" s="302"/>
      <c r="J257" s="302"/>
      <c r="K257" s="302"/>
      <c r="L257" s="302"/>
      <c r="M257" s="302"/>
      <c r="N257" s="302"/>
      <c r="O257" s="302"/>
      <c r="P257" s="302"/>
      <c r="Q257" s="302"/>
      <c r="R257" s="302"/>
      <c r="S257" s="303"/>
      <c r="T257" s="302"/>
      <c r="U257" s="304"/>
      <c r="AC257" s="216"/>
      <c r="AD257" s="216"/>
      <c r="AE257" s="216"/>
      <c r="AF257" s="216"/>
      <c r="AG257" s="216"/>
      <c r="AH257" s="216"/>
    </row>
    <row r="258" spans="1:34" s="205" customFormat="1" ht="36.75" customHeight="1" x14ac:dyDescent="0.2">
      <c r="A258" s="395"/>
      <c r="B258" s="396"/>
      <c r="C258" s="396"/>
      <c r="D258" s="396"/>
      <c r="E258" s="318"/>
      <c r="F258" s="318"/>
      <c r="G258" s="319"/>
      <c r="H258" s="397" t="s">
        <v>438</v>
      </c>
      <c r="I258" s="398"/>
      <c r="J258" s="399"/>
      <c r="K258" s="319"/>
      <c r="L258" s="319"/>
      <c r="M258" s="319"/>
      <c r="N258" s="319"/>
      <c r="O258" s="319"/>
      <c r="P258" s="319"/>
      <c r="Q258" s="319"/>
      <c r="R258" s="319"/>
      <c r="S258" s="320"/>
      <c r="T258" s="319"/>
      <c r="U258" s="321"/>
      <c r="AC258" s="216"/>
      <c r="AD258" s="216"/>
      <c r="AE258" s="216"/>
      <c r="AF258" s="216"/>
      <c r="AG258" s="216"/>
      <c r="AH258" s="216"/>
    </row>
    <row r="259" spans="1:34" s="205" customFormat="1" ht="64.5" customHeight="1" x14ac:dyDescent="0.2">
      <c r="A259" s="312" t="s">
        <v>4</v>
      </c>
      <c r="B259" s="312" t="s">
        <v>5</v>
      </c>
      <c r="C259" s="312" t="s">
        <v>6</v>
      </c>
      <c r="D259" s="312" t="s">
        <v>7</v>
      </c>
      <c r="E259" s="313" t="s">
        <v>435</v>
      </c>
      <c r="F259" s="313" t="s">
        <v>434</v>
      </c>
      <c r="G259" s="314" t="s">
        <v>436</v>
      </c>
      <c r="H259" s="315" t="s">
        <v>428</v>
      </c>
      <c r="I259" s="316" t="s">
        <v>429</v>
      </c>
      <c r="J259" s="315" t="s">
        <v>430</v>
      </c>
      <c r="K259" s="284"/>
      <c r="L259" s="284"/>
      <c r="M259" s="284"/>
      <c r="N259" s="284"/>
      <c r="O259" s="284"/>
      <c r="P259" s="284"/>
      <c r="Q259" s="284"/>
      <c r="R259" s="284"/>
      <c r="S259" s="285"/>
      <c r="T259" s="284"/>
      <c r="U259" s="286"/>
      <c r="AC259" s="216"/>
      <c r="AD259" s="216"/>
      <c r="AE259" s="216"/>
      <c r="AF259" s="216"/>
      <c r="AG259" s="216"/>
      <c r="AH259" s="216"/>
    </row>
    <row r="260" spans="1:34" s="205" customFormat="1" ht="15" customHeight="1" x14ac:dyDescent="0.2">
      <c r="A260" s="234">
        <v>1</v>
      </c>
      <c r="B260" s="226">
        <v>4315199</v>
      </c>
      <c r="C260" s="227" t="s">
        <v>132</v>
      </c>
      <c r="D260" s="228" t="s">
        <v>9</v>
      </c>
      <c r="E260" s="229">
        <v>458036</v>
      </c>
      <c r="F260" s="229">
        <v>440419</v>
      </c>
      <c r="G260" s="230">
        <v>475653</v>
      </c>
      <c r="H260" s="230">
        <v>140210</v>
      </c>
      <c r="I260" s="230">
        <f t="shared" si="67"/>
        <v>147360.71</v>
      </c>
      <c r="J260" s="230">
        <f t="shared" si="68"/>
        <v>147361</v>
      </c>
      <c r="K260" s="231">
        <f t="shared" ref="K260:K309" si="72">MIN(E260,F260,G260,J260)</f>
        <v>147361</v>
      </c>
      <c r="L260" s="230">
        <f t="shared" ref="L260:L309" si="73">MAX(E260,F260,G260,J260)</f>
        <v>475653</v>
      </c>
      <c r="M260" s="230">
        <f t="shared" ref="M260:M309" si="74">MEDIAN(E260,F260,G260,J260)</f>
        <v>449227.5</v>
      </c>
      <c r="N260" s="230">
        <f t="shared" ref="N260:N309" si="75">AVERAGE(E260,F260,G260,J260)</f>
        <v>380367.25</v>
      </c>
      <c r="O260" s="231">
        <f t="shared" si="69"/>
        <v>298294.25</v>
      </c>
      <c r="P260" s="231">
        <f t="shared" si="70"/>
        <v>462440.25</v>
      </c>
      <c r="Q260" s="231">
        <f t="shared" ref="Q260:Q309" si="76">HARMEAN(E260,F260,G260,J260)</f>
        <v>299799.99124867772</v>
      </c>
      <c r="R260" s="231">
        <f t="shared" ref="R260:R309" si="77">STDEVA(E260,F260,G260,J260)</f>
        <v>156002.06632899665</v>
      </c>
      <c r="S260" s="232">
        <f t="shared" si="66"/>
        <v>0.34726740088039276</v>
      </c>
      <c r="T260" s="231">
        <f>K260</f>
        <v>147361</v>
      </c>
      <c r="U260" s="234" t="s">
        <v>432</v>
      </c>
      <c r="AC260" s="216"/>
      <c r="AD260" s="216"/>
      <c r="AE260" s="216"/>
      <c r="AF260" s="216"/>
      <c r="AG260" s="216"/>
      <c r="AH260" s="216"/>
    </row>
    <row r="261" spans="1:34" s="205" customFormat="1" ht="15" customHeight="1" x14ac:dyDescent="0.2">
      <c r="A261" s="234">
        <v>2</v>
      </c>
      <c r="B261" s="226">
        <v>4315199</v>
      </c>
      <c r="C261" s="227" t="s">
        <v>133</v>
      </c>
      <c r="D261" s="228" t="s">
        <v>9</v>
      </c>
      <c r="E261" s="229">
        <v>507669</v>
      </c>
      <c r="F261" s="229">
        <v>474457</v>
      </c>
      <c r="G261" s="230">
        <v>507669</v>
      </c>
      <c r="H261" s="230">
        <v>85410</v>
      </c>
      <c r="I261" s="230">
        <f t="shared" si="67"/>
        <v>89765.91</v>
      </c>
      <c r="J261" s="230">
        <f t="shared" si="68"/>
        <v>89766</v>
      </c>
      <c r="K261" s="231">
        <f t="shared" si="72"/>
        <v>89766</v>
      </c>
      <c r="L261" s="230">
        <f t="shared" si="73"/>
        <v>507669</v>
      </c>
      <c r="M261" s="230">
        <f t="shared" si="74"/>
        <v>491063</v>
      </c>
      <c r="N261" s="230">
        <f t="shared" si="75"/>
        <v>394890.25</v>
      </c>
      <c r="O261" s="231">
        <f t="shared" si="69"/>
        <v>290414.5</v>
      </c>
      <c r="P261" s="231">
        <f t="shared" si="70"/>
        <v>499366</v>
      </c>
      <c r="Q261" s="231">
        <f t="shared" si="76"/>
        <v>232729.67390141569</v>
      </c>
      <c r="R261" s="231">
        <f t="shared" si="77"/>
        <v>204017.78398524478</v>
      </c>
      <c r="S261" s="232">
        <f t="shared" si="66"/>
        <v>0.41546152730962171</v>
      </c>
      <c r="T261" s="231">
        <f t="shared" ref="T261:T296" si="78">ROUND(Q261,0)</f>
        <v>232730</v>
      </c>
      <c r="U261" s="234" t="s">
        <v>431</v>
      </c>
      <c r="AC261" s="216"/>
      <c r="AD261" s="216"/>
      <c r="AE261" s="216"/>
      <c r="AF261" s="216"/>
      <c r="AG261" s="216"/>
      <c r="AH261" s="216"/>
    </row>
    <row r="262" spans="1:34" s="205" customFormat="1" ht="15" customHeight="1" x14ac:dyDescent="0.2">
      <c r="A262" s="234">
        <v>3</v>
      </c>
      <c r="B262" s="226">
        <v>4315199</v>
      </c>
      <c r="C262" s="227" t="s">
        <v>134</v>
      </c>
      <c r="D262" s="228" t="s">
        <v>9</v>
      </c>
      <c r="E262" s="229">
        <v>286719</v>
      </c>
      <c r="F262" s="229">
        <v>270490</v>
      </c>
      <c r="G262" s="230">
        <v>289424</v>
      </c>
      <c r="H262" s="230">
        <v>10221</v>
      </c>
      <c r="I262" s="230">
        <f t="shared" si="67"/>
        <v>10742.271000000001</v>
      </c>
      <c r="J262" s="230">
        <f t="shared" si="68"/>
        <v>10742</v>
      </c>
      <c r="K262" s="231">
        <f t="shared" si="72"/>
        <v>10742</v>
      </c>
      <c r="L262" s="230">
        <f t="shared" si="73"/>
        <v>289424</v>
      </c>
      <c r="M262" s="230">
        <f t="shared" si="74"/>
        <v>278604.5</v>
      </c>
      <c r="N262" s="230">
        <f t="shared" si="75"/>
        <v>214343.75</v>
      </c>
      <c r="O262" s="231">
        <f t="shared" si="69"/>
        <v>144673.25</v>
      </c>
      <c r="P262" s="231">
        <f t="shared" si="70"/>
        <v>284014.25</v>
      </c>
      <c r="Q262" s="231">
        <f t="shared" si="76"/>
        <v>38560.757447307318</v>
      </c>
      <c r="R262" s="231">
        <f t="shared" si="77"/>
        <v>135991.78252716843</v>
      </c>
      <c r="S262" s="232">
        <f t="shared" si="66"/>
        <v>0.48811768125485566</v>
      </c>
      <c r="T262" s="231">
        <f t="shared" si="78"/>
        <v>38561</v>
      </c>
      <c r="U262" s="234" t="s">
        <v>431</v>
      </c>
      <c r="AC262" s="216"/>
      <c r="AD262" s="216"/>
      <c r="AE262" s="216"/>
      <c r="AF262" s="216"/>
      <c r="AG262" s="216"/>
      <c r="AH262" s="216"/>
    </row>
    <row r="263" spans="1:34" s="205" customFormat="1" ht="15" customHeight="1" x14ac:dyDescent="0.2">
      <c r="A263" s="234">
        <v>4</v>
      </c>
      <c r="B263" s="226">
        <v>4315199</v>
      </c>
      <c r="C263" s="227" t="s">
        <v>135</v>
      </c>
      <c r="D263" s="228" t="s">
        <v>9</v>
      </c>
      <c r="E263" s="229">
        <v>1251749.0000000002</v>
      </c>
      <c r="F263" s="229">
        <v>1180896</v>
      </c>
      <c r="G263" s="230">
        <v>1263559</v>
      </c>
      <c r="H263" s="230">
        <v>205114</v>
      </c>
      <c r="I263" s="230">
        <f t="shared" si="67"/>
        <v>215574.81400000001</v>
      </c>
      <c r="J263" s="230">
        <f t="shared" si="68"/>
        <v>215575</v>
      </c>
      <c r="K263" s="231">
        <f t="shared" si="72"/>
        <v>215575</v>
      </c>
      <c r="L263" s="230">
        <f t="shared" si="73"/>
        <v>1263559</v>
      </c>
      <c r="M263" s="230">
        <f t="shared" si="74"/>
        <v>1216322.5</v>
      </c>
      <c r="N263" s="230">
        <f t="shared" si="75"/>
        <v>977944.75</v>
      </c>
      <c r="O263" s="231">
        <f t="shared" si="69"/>
        <v>715948.75</v>
      </c>
      <c r="P263" s="231">
        <f t="shared" si="70"/>
        <v>1239940.75</v>
      </c>
      <c r="Q263" s="231">
        <f t="shared" si="76"/>
        <v>565301.59062818612</v>
      </c>
      <c r="R263" s="231">
        <f t="shared" si="77"/>
        <v>509555.72567768942</v>
      </c>
      <c r="S263" s="232">
        <f t="shared" si="66"/>
        <v>0.4189314311604771</v>
      </c>
      <c r="T263" s="231">
        <f t="shared" si="78"/>
        <v>565302</v>
      </c>
      <c r="U263" s="234" t="s">
        <v>431</v>
      </c>
      <c r="AC263" s="216"/>
      <c r="AD263" s="216"/>
      <c r="AE263" s="216"/>
      <c r="AF263" s="216"/>
      <c r="AG263" s="216"/>
      <c r="AH263" s="216"/>
    </row>
    <row r="264" spans="1:34" s="205" customFormat="1" ht="15" customHeight="1" x14ac:dyDescent="0.2">
      <c r="A264" s="234">
        <v>5</v>
      </c>
      <c r="B264" s="226">
        <v>4315199</v>
      </c>
      <c r="C264" s="227" t="s">
        <v>136</v>
      </c>
      <c r="D264" s="228" t="s">
        <v>9</v>
      </c>
      <c r="E264" s="229">
        <v>630324</v>
      </c>
      <c r="F264" s="229">
        <v>589088</v>
      </c>
      <c r="G264" s="230">
        <v>642106.00000000012</v>
      </c>
      <c r="H264" s="230">
        <v>50115</v>
      </c>
      <c r="I264" s="230">
        <f t="shared" si="67"/>
        <v>52670.864999999998</v>
      </c>
      <c r="J264" s="230">
        <f t="shared" si="68"/>
        <v>52671</v>
      </c>
      <c r="K264" s="231">
        <f t="shared" si="72"/>
        <v>52671</v>
      </c>
      <c r="L264" s="230">
        <f t="shared" si="73"/>
        <v>642106.00000000012</v>
      </c>
      <c r="M264" s="230">
        <f t="shared" si="74"/>
        <v>609706</v>
      </c>
      <c r="N264" s="230">
        <f t="shared" si="75"/>
        <v>478547.25</v>
      </c>
      <c r="O264" s="231">
        <f t="shared" si="69"/>
        <v>331188.5</v>
      </c>
      <c r="P264" s="231">
        <f t="shared" si="70"/>
        <v>625906</v>
      </c>
      <c r="Q264" s="231">
        <f t="shared" si="76"/>
        <v>167875.51135998921</v>
      </c>
      <c r="R264" s="231">
        <f t="shared" si="77"/>
        <v>284825.96105151065</v>
      </c>
      <c r="S264" s="232">
        <f t="shared" si="66"/>
        <v>0.4671529574114584</v>
      </c>
      <c r="T264" s="231">
        <f t="shared" si="78"/>
        <v>167876</v>
      </c>
      <c r="U264" s="234" t="s">
        <v>431</v>
      </c>
      <c r="AC264" s="216"/>
      <c r="AD264" s="216"/>
      <c r="AE264" s="216"/>
      <c r="AF264" s="216"/>
      <c r="AG264" s="216"/>
      <c r="AH264" s="216"/>
    </row>
    <row r="265" spans="1:34" s="205" customFormat="1" ht="15" customHeight="1" x14ac:dyDescent="0.2">
      <c r="A265" s="234">
        <v>6</v>
      </c>
      <c r="B265" s="226">
        <v>4315199</v>
      </c>
      <c r="C265" s="227" t="s">
        <v>137</v>
      </c>
      <c r="D265" s="228" t="s">
        <v>9</v>
      </c>
      <c r="E265" s="229">
        <v>232193.00000000003</v>
      </c>
      <c r="F265" s="229">
        <v>221136.00000000003</v>
      </c>
      <c r="G265" s="230">
        <v>243250</v>
      </c>
      <c r="H265" s="230">
        <v>20114</v>
      </c>
      <c r="I265" s="230">
        <f t="shared" si="67"/>
        <v>21139.813999999998</v>
      </c>
      <c r="J265" s="230">
        <f t="shared" si="68"/>
        <v>21140</v>
      </c>
      <c r="K265" s="230">
        <f t="shared" si="72"/>
        <v>21140</v>
      </c>
      <c r="L265" s="230">
        <f t="shared" si="73"/>
        <v>243250</v>
      </c>
      <c r="M265" s="230">
        <f t="shared" si="74"/>
        <v>226664.50000000003</v>
      </c>
      <c r="N265" s="230">
        <f t="shared" si="75"/>
        <v>179429.75</v>
      </c>
      <c r="O265" s="231">
        <f t="shared" si="69"/>
        <v>123902.25000000001</v>
      </c>
      <c r="P265" s="231">
        <f t="shared" si="70"/>
        <v>234957.25</v>
      </c>
      <c r="Q265" s="231">
        <f t="shared" si="76"/>
        <v>66397.146598755979</v>
      </c>
      <c r="R265" s="231">
        <f t="shared" si="77"/>
        <v>105911.97776888446</v>
      </c>
      <c r="S265" s="232">
        <f t="shared" si="66"/>
        <v>0.46726319193735433</v>
      </c>
      <c r="T265" s="231">
        <f t="shared" si="78"/>
        <v>66397</v>
      </c>
      <c r="U265" s="234" t="s">
        <v>431</v>
      </c>
      <c r="AC265" s="216"/>
      <c r="AD265" s="216"/>
      <c r="AE265" s="216"/>
      <c r="AF265" s="216"/>
      <c r="AG265" s="216"/>
      <c r="AH265" s="216"/>
    </row>
    <row r="266" spans="1:34" s="205" customFormat="1" ht="15" customHeight="1" x14ac:dyDescent="0.2">
      <c r="A266" s="234">
        <v>7</v>
      </c>
      <c r="B266" s="226">
        <v>4315199</v>
      </c>
      <c r="C266" s="227" t="s">
        <v>138</v>
      </c>
      <c r="D266" s="228" t="s">
        <v>9</v>
      </c>
      <c r="E266" s="229">
        <v>661946</v>
      </c>
      <c r="F266" s="229">
        <v>618641</v>
      </c>
      <c r="G266" s="230">
        <v>674319.00000000012</v>
      </c>
      <c r="H266" s="230">
        <v>65221</v>
      </c>
      <c r="I266" s="230">
        <f t="shared" si="67"/>
        <v>68547.270999999993</v>
      </c>
      <c r="J266" s="230">
        <f t="shared" si="68"/>
        <v>68547</v>
      </c>
      <c r="K266" s="230">
        <f t="shared" si="72"/>
        <v>68547</v>
      </c>
      <c r="L266" s="230">
        <f t="shared" si="73"/>
        <v>674319.00000000012</v>
      </c>
      <c r="M266" s="230">
        <f t="shared" si="74"/>
        <v>640293.5</v>
      </c>
      <c r="N266" s="230">
        <f t="shared" si="75"/>
        <v>505863.25</v>
      </c>
      <c r="O266" s="231">
        <f t="shared" si="69"/>
        <v>354420.25</v>
      </c>
      <c r="P266" s="231">
        <f t="shared" si="70"/>
        <v>657306.25</v>
      </c>
      <c r="Q266" s="231">
        <f t="shared" si="76"/>
        <v>208347.96372654068</v>
      </c>
      <c r="R266" s="231">
        <f t="shared" si="77"/>
        <v>292519.79304242547</v>
      </c>
      <c r="S266" s="232">
        <f t="shared" si="66"/>
        <v>0.45685266685110104</v>
      </c>
      <c r="T266" s="231">
        <f t="shared" si="78"/>
        <v>208348</v>
      </c>
      <c r="U266" s="234" t="s">
        <v>431</v>
      </c>
      <c r="AC266" s="216"/>
      <c r="AD266" s="216"/>
      <c r="AE266" s="216"/>
      <c r="AF266" s="216"/>
      <c r="AG266" s="216"/>
      <c r="AH266" s="216"/>
    </row>
    <row r="267" spans="1:34" s="205" customFormat="1" ht="15" customHeight="1" x14ac:dyDescent="0.2">
      <c r="A267" s="234">
        <v>8</v>
      </c>
      <c r="B267" s="226">
        <v>4315199</v>
      </c>
      <c r="C267" s="227" t="s">
        <v>139</v>
      </c>
      <c r="D267" s="228" t="s">
        <v>9</v>
      </c>
      <c r="E267" s="229">
        <v>1755446</v>
      </c>
      <c r="F267" s="229">
        <v>1625413</v>
      </c>
      <c r="G267" s="230">
        <v>1771700.0000000002</v>
      </c>
      <c r="H267" s="230">
        <v>120556</v>
      </c>
      <c r="I267" s="230">
        <f t="shared" si="67"/>
        <v>126704.356</v>
      </c>
      <c r="J267" s="230">
        <f t="shared" si="68"/>
        <v>126704</v>
      </c>
      <c r="K267" s="230">
        <f t="shared" si="72"/>
        <v>126704</v>
      </c>
      <c r="L267" s="230">
        <f t="shared" si="73"/>
        <v>1771700.0000000002</v>
      </c>
      <c r="M267" s="230">
        <f t="shared" si="74"/>
        <v>1690429.5</v>
      </c>
      <c r="N267" s="230">
        <f t="shared" si="75"/>
        <v>1319815.75</v>
      </c>
      <c r="O267" s="231">
        <f t="shared" si="69"/>
        <v>908566.75</v>
      </c>
      <c r="P267" s="231">
        <f t="shared" si="70"/>
        <v>1731064.75</v>
      </c>
      <c r="Q267" s="231">
        <f t="shared" si="76"/>
        <v>414863.55052876379</v>
      </c>
      <c r="R267" s="231">
        <f t="shared" si="77"/>
        <v>798097.40786212927</v>
      </c>
      <c r="S267" s="232">
        <f t="shared" si="66"/>
        <v>0.47212699959514981</v>
      </c>
      <c r="T267" s="231">
        <f t="shared" si="78"/>
        <v>414864</v>
      </c>
      <c r="U267" s="234" t="s">
        <v>431</v>
      </c>
      <c r="AC267" s="216"/>
      <c r="AD267" s="216"/>
      <c r="AE267" s="216"/>
      <c r="AF267" s="216"/>
      <c r="AG267" s="216"/>
      <c r="AH267" s="216"/>
    </row>
    <row r="268" spans="1:34" s="205" customFormat="1" ht="15" customHeight="1" x14ac:dyDescent="0.2">
      <c r="A268" s="234">
        <v>9</v>
      </c>
      <c r="B268" s="226">
        <v>4315199</v>
      </c>
      <c r="C268" s="227" t="s">
        <v>108</v>
      </c>
      <c r="D268" s="228" t="s">
        <v>9</v>
      </c>
      <c r="E268" s="229">
        <v>328096</v>
      </c>
      <c r="F268" s="229">
        <v>303792</v>
      </c>
      <c r="G268" s="230">
        <v>328095</v>
      </c>
      <c r="H268" s="230">
        <v>35210</v>
      </c>
      <c r="I268" s="230">
        <f t="shared" si="67"/>
        <v>37005.71</v>
      </c>
      <c r="J268" s="230">
        <f t="shared" si="68"/>
        <v>37006</v>
      </c>
      <c r="K268" s="230">
        <f t="shared" si="72"/>
        <v>37006</v>
      </c>
      <c r="L268" s="230">
        <f t="shared" si="73"/>
        <v>328096</v>
      </c>
      <c r="M268" s="230">
        <f t="shared" si="74"/>
        <v>315943.5</v>
      </c>
      <c r="N268" s="230">
        <f t="shared" si="75"/>
        <v>249247.25</v>
      </c>
      <c r="O268" s="231">
        <f t="shared" si="69"/>
        <v>176474.75</v>
      </c>
      <c r="P268" s="231">
        <f t="shared" si="70"/>
        <v>322019.75</v>
      </c>
      <c r="Q268" s="231">
        <f t="shared" si="76"/>
        <v>109859.45478729234</v>
      </c>
      <c r="R268" s="231">
        <f t="shared" si="77"/>
        <v>141957.23653122914</v>
      </c>
      <c r="S268" s="232">
        <f t="shared" si="66"/>
        <v>0.44931209704022756</v>
      </c>
      <c r="T268" s="231">
        <f t="shared" si="78"/>
        <v>109859</v>
      </c>
      <c r="U268" s="234" t="s">
        <v>431</v>
      </c>
      <c r="AC268" s="216"/>
      <c r="AD268" s="216"/>
      <c r="AE268" s="216"/>
      <c r="AF268" s="216"/>
      <c r="AG268" s="216"/>
      <c r="AH268" s="216"/>
    </row>
    <row r="269" spans="1:34" s="205" customFormat="1" ht="15" customHeight="1" x14ac:dyDescent="0.2">
      <c r="A269" s="234">
        <v>10</v>
      </c>
      <c r="B269" s="226">
        <v>4315199</v>
      </c>
      <c r="C269" s="227" t="s">
        <v>104</v>
      </c>
      <c r="D269" s="228" t="s">
        <v>9</v>
      </c>
      <c r="E269" s="229">
        <v>820139</v>
      </c>
      <c r="F269" s="229">
        <v>781084</v>
      </c>
      <c r="G269" s="230">
        <v>843571</v>
      </c>
      <c r="H269" s="230">
        <v>52441</v>
      </c>
      <c r="I269" s="230">
        <f t="shared" si="67"/>
        <v>55115.491000000002</v>
      </c>
      <c r="J269" s="230">
        <f t="shared" si="68"/>
        <v>55115</v>
      </c>
      <c r="K269" s="230">
        <f t="shared" si="72"/>
        <v>55115</v>
      </c>
      <c r="L269" s="230">
        <f t="shared" si="73"/>
        <v>843571</v>
      </c>
      <c r="M269" s="230">
        <f t="shared" si="74"/>
        <v>800611.5</v>
      </c>
      <c r="N269" s="230">
        <f t="shared" si="75"/>
        <v>624977.25</v>
      </c>
      <c r="O269" s="231">
        <f t="shared" si="69"/>
        <v>427863.25</v>
      </c>
      <c r="P269" s="231">
        <f t="shared" si="70"/>
        <v>822091.25</v>
      </c>
      <c r="Q269" s="231">
        <f t="shared" si="76"/>
        <v>183243.35543509442</v>
      </c>
      <c r="R269" s="231">
        <f t="shared" si="77"/>
        <v>380781.4935859979</v>
      </c>
      <c r="S269" s="232">
        <f t="shared" si="66"/>
        <v>0.47561332005098339</v>
      </c>
      <c r="T269" s="231">
        <f t="shared" si="78"/>
        <v>183243</v>
      </c>
      <c r="U269" s="234" t="s">
        <v>431</v>
      </c>
      <c r="AC269" s="216"/>
      <c r="AD269" s="216"/>
      <c r="AE269" s="216"/>
      <c r="AF269" s="216"/>
      <c r="AG269" s="216"/>
      <c r="AH269" s="216"/>
    </row>
    <row r="270" spans="1:34" s="205" customFormat="1" ht="15" customHeight="1" x14ac:dyDescent="0.2">
      <c r="A270" s="234">
        <v>11</v>
      </c>
      <c r="B270" s="226">
        <v>4315199</v>
      </c>
      <c r="C270" s="227" t="s">
        <v>106</v>
      </c>
      <c r="D270" s="228" t="s">
        <v>9</v>
      </c>
      <c r="E270" s="229">
        <v>94377</v>
      </c>
      <c r="F270" s="229">
        <v>89882</v>
      </c>
      <c r="G270" s="230">
        <v>94376</v>
      </c>
      <c r="H270" s="230">
        <v>12410</v>
      </c>
      <c r="I270" s="230">
        <f t="shared" si="67"/>
        <v>13042.91</v>
      </c>
      <c r="J270" s="230">
        <f t="shared" si="68"/>
        <v>13043</v>
      </c>
      <c r="K270" s="230">
        <f t="shared" si="72"/>
        <v>13043</v>
      </c>
      <c r="L270" s="230">
        <f t="shared" si="73"/>
        <v>94377</v>
      </c>
      <c r="M270" s="230">
        <f t="shared" si="74"/>
        <v>92129</v>
      </c>
      <c r="N270" s="230">
        <f t="shared" si="75"/>
        <v>72919.5</v>
      </c>
      <c r="O270" s="231">
        <f t="shared" si="69"/>
        <v>52586</v>
      </c>
      <c r="P270" s="231">
        <f t="shared" si="70"/>
        <v>93253</v>
      </c>
      <c r="Q270" s="231">
        <f t="shared" si="76"/>
        <v>36701.661274071819</v>
      </c>
      <c r="R270" s="231">
        <f t="shared" si="77"/>
        <v>39973.855443276923</v>
      </c>
      <c r="S270" s="232">
        <f t="shared" si="66"/>
        <v>0.43389003943684318</v>
      </c>
      <c r="T270" s="231">
        <f t="shared" si="78"/>
        <v>36702</v>
      </c>
      <c r="U270" s="234" t="s">
        <v>431</v>
      </c>
      <c r="AC270" s="216"/>
      <c r="AD270" s="216"/>
      <c r="AE270" s="216"/>
      <c r="AF270" s="216"/>
      <c r="AG270" s="216"/>
      <c r="AH270" s="216"/>
    </row>
    <row r="271" spans="1:34" s="205" customFormat="1" ht="15" customHeight="1" x14ac:dyDescent="0.2">
      <c r="A271" s="234">
        <v>12</v>
      </c>
      <c r="B271" s="226">
        <v>4315199</v>
      </c>
      <c r="C271" s="227" t="s">
        <v>140</v>
      </c>
      <c r="D271" s="228" t="s">
        <v>9</v>
      </c>
      <c r="E271" s="229">
        <v>3228614</v>
      </c>
      <c r="F271" s="229">
        <v>3074871</v>
      </c>
      <c r="G271" s="230">
        <v>3259363</v>
      </c>
      <c r="H271" s="230">
        <v>241005</v>
      </c>
      <c r="I271" s="230">
        <f t="shared" si="67"/>
        <v>253296.255</v>
      </c>
      <c r="J271" s="230">
        <f t="shared" si="68"/>
        <v>253296</v>
      </c>
      <c r="K271" s="230">
        <f t="shared" si="72"/>
        <v>253296</v>
      </c>
      <c r="L271" s="230">
        <f t="shared" si="73"/>
        <v>3259363</v>
      </c>
      <c r="M271" s="230">
        <f t="shared" si="74"/>
        <v>3151742.5</v>
      </c>
      <c r="N271" s="230">
        <f t="shared" si="75"/>
        <v>2454036</v>
      </c>
      <c r="O271" s="231">
        <f t="shared" si="69"/>
        <v>1702519.25</v>
      </c>
      <c r="P271" s="231">
        <f t="shared" si="70"/>
        <v>3205552.75</v>
      </c>
      <c r="Q271" s="231">
        <f t="shared" si="76"/>
        <v>818045.09895758308</v>
      </c>
      <c r="R271" s="231">
        <f t="shared" si="77"/>
        <v>1469378.0203244728</v>
      </c>
      <c r="S271" s="232">
        <f t="shared" si="66"/>
        <v>0.46621131654139664</v>
      </c>
      <c r="T271" s="231">
        <f t="shared" si="78"/>
        <v>818045</v>
      </c>
      <c r="U271" s="234" t="s">
        <v>431</v>
      </c>
      <c r="AC271" s="216"/>
      <c r="AD271" s="216"/>
      <c r="AE271" s="216"/>
      <c r="AF271" s="216"/>
      <c r="AG271" s="216"/>
      <c r="AH271" s="216"/>
    </row>
    <row r="272" spans="1:34" s="205" customFormat="1" ht="15" customHeight="1" x14ac:dyDescent="0.2">
      <c r="A272" s="234">
        <v>13</v>
      </c>
      <c r="B272" s="226">
        <v>4315199</v>
      </c>
      <c r="C272" s="227" t="s">
        <v>141</v>
      </c>
      <c r="D272" s="228" t="s">
        <v>9</v>
      </c>
      <c r="E272" s="229">
        <v>1127806</v>
      </c>
      <c r="F272" s="229">
        <v>1054024</v>
      </c>
      <c r="G272" s="230">
        <v>1127806</v>
      </c>
      <c r="H272" s="230">
        <v>80124</v>
      </c>
      <c r="I272" s="230">
        <f t="shared" si="67"/>
        <v>84210.323999999993</v>
      </c>
      <c r="J272" s="230">
        <f t="shared" si="68"/>
        <v>84210</v>
      </c>
      <c r="K272" s="230">
        <f t="shared" si="72"/>
        <v>84210</v>
      </c>
      <c r="L272" s="230">
        <f t="shared" si="73"/>
        <v>1127806</v>
      </c>
      <c r="M272" s="230">
        <f t="shared" si="74"/>
        <v>1090915</v>
      </c>
      <c r="N272" s="230">
        <f t="shared" si="75"/>
        <v>848461.5</v>
      </c>
      <c r="O272" s="231">
        <f t="shared" si="69"/>
        <v>587562.5</v>
      </c>
      <c r="P272" s="231">
        <f t="shared" si="70"/>
        <v>1109360.5</v>
      </c>
      <c r="Q272" s="231">
        <f t="shared" si="76"/>
        <v>274025.64628645568</v>
      </c>
      <c r="R272" s="231">
        <f t="shared" si="77"/>
        <v>510686.79116754135</v>
      </c>
      <c r="S272" s="232">
        <f t="shared" si="66"/>
        <v>0.46812702288220565</v>
      </c>
      <c r="T272" s="231">
        <f t="shared" si="78"/>
        <v>274026</v>
      </c>
      <c r="U272" s="234" t="s">
        <v>431</v>
      </c>
      <c r="AC272" s="216"/>
      <c r="AD272" s="216"/>
      <c r="AE272" s="216"/>
      <c r="AF272" s="216"/>
      <c r="AG272" s="216"/>
      <c r="AH272" s="216"/>
    </row>
    <row r="273" spans="1:34" s="205" customFormat="1" ht="15" customHeight="1" x14ac:dyDescent="0.2">
      <c r="A273" s="234">
        <v>14</v>
      </c>
      <c r="B273" s="226">
        <v>4315199</v>
      </c>
      <c r="C273" s="227" t="s">
        <v>142</v>
      </c>
      <c r="D273" s="228" t="s">
        <v>9</v>
      </c>
      <c r="E273" s="229">
        <v>124707</v>
      </c>
      <c r="F273" s="229">
        <v>117649.00000000001</v>
      </c>
      <c r="G273" s="230">
        <v>123531</v>
      </c>
      <c r="H273" s="230">
        <v>11256</v>
      </c>
      <c r="I273" s="230">
        <f t="shared" si="67"/>
        <v>11830.056</v>
      </c>
      <c r="J273" s="230">
        <f t="shared" si="68"/>
        <v>11830</v>
      </c>
      <c r="K273" s="230">
        <f t="shared" si="72"/>
        <v>11830</v>
      </c>
      <c r="L273" s="230">
        <f t="shared" si="73"/>
        <v>124707</v>
      </c>
      <c r="M273" s="230">
        <f t="shared" si="74"/>
        <v>120590</v>
      </c>
      <c r="N273" s="230">
        <f t="shared" si="75"/>
        <v>94429.25</v>
      </c>
      <c r="O273" s="231">
        <f t="shared" si="69"/>
        <v>66210</v>
      </c>
      <c r="P273" s="231">
        <f t="shared" si="70"/>
        <v>122648.5</v>
      </c>
      <c r="Q273" s="231">
        <f t="shared" si="76"/>
        <v>36648.614797275084</v>
      </c>
      <c r="R273" s="231">
        <f t="shared" si="77"/>
        <v>55152.657502457063</v>
      </c>
      <c r="S273" s="232">
        <f t="shared" si="66"/>
        <v>0.45735680821342617</v>
      </c>
      <c r="T273" s="231">
        <f t="shared" si="78"/>
        <v>36649</v>
      </c>
      <c r="U273" s="234" t="s">
        <v>431</v>
      </c>
      <c r="AC273" s="216"/>
      <c r="AD273" s="216"/>
      <c r="AE273" s="216"/>
      <c r="AF273" s="216"/>
      <c r="AG273" s="216"/>
      <c r="AH273" s="216"/>
    </row>
    <row r="274" spans="1:34" s="205" customFormat="1" ht="15" customHeight="1" x14ac:dyDescent="0.2">
      <c r="A274" s="234">
        <v>15</v>
      </c>
      <c r="B274" s="226">
        <v>4315199</v>
      </c>
      <c r="C274" s="227" t="s">
        <v>143</v>
      </c>
      <c r="D274" s="228" t="s">
        <v>9</v>
      </c>
      <c r="E274" s="229">
        <v>1961627</v>
      </c>
      <c r="F274" s="229">
        <v>1886180</v>
      </c>
      <c r="G274" s="230">
        <v>2037074</v>
      </c>
      <c r="H274" s="230">
        <v>108523</v>
      </c>
      <c r="I274" s="230">
        <f t="shared" si="67"/>
        <v>114057.673</v>
      </c>
      <c r="J274" s="230">
        <f t="shared" si="68"/>
        <v>114058</v>
      </c>
      <c r="K274" s="230">
        <f t="shared" si="72"/>
        <v>114058</v>
      </c>
      <c r="L274" s="230">
        <f t="shared" si="73"/>
        <v>2037074</v>
      </c>
      <c r="M274" s="230">
        <f t="shared" si="74"/>
        <v>1923903.5</v>
      </c>
      <c r="N274" s="230">
        <f t="shared" si="75"/>
        <v>1499734.75</v>
      </c>
      <c r="O274" s="231">
        <f t="shared" si="69"/>
        <v>1018980.75</v>
      </c>
      <c r="P274" s="231">
        <f t="shared" si="70"/>
        <v>1980488.75</v>
      </c>
      <c r="Q274" s="231">
        <f t="shared" si="76"/>
        <v>388412.7779177578</v>
      </c>
      <c r="R274" s="231">
        <f t="shared" si="77"/>
        <v>925836.18186277966</v>
      </c>
      <c r="S274" s="232">
        <f t="shared" si="66"/>
        <v>0.48122797316122129</v>
      </c>
      <c r="T274" s="231">
        <f t="shared" si="78"/>
        <v>388413</v>
      </c>
      <c r="U274" s="234" t="s">
        <v>431</v>
      </c>
      <c r="AC274" s="216"/>
      <c r="AD274" s="216"/>
      <c r="AE274" s="216"/>
      <c r="AF274" s="216"/>
      <c r="AG274" s="216"/>
      <c r="AH274" s="216"/>
    </row>
    <row r="275" spans="1:34" s="205" customFormat="1" ht="15" customHeight="1" x14ac:dyDescent="0.2">
      <c r="A275" s="234">
        <v>16</v>
      </c>
      <c r="B275" s="226">
        <v>4315199</v>
      </c>
      <c r="C275" s="227" t="s">
        <v>144</v>
      </c>
      <c r="D275" s="228" t="s">
        <v>9</v>
      </c>
      <c r="E275" s="229">
        <v>1063578</v>
      </c>
      <c r="F275" s="229">
        <v>1022672.0000000001</v>
      </c>
      <c r="G275" s="230">
        <v>1135166</v>
      </c>
      <c r="H275" s="230">
        <v>104557</v>
      </c>
      <c r="I275" s="230">
        <f t="shared" si="67"/>
        <v>109889.40700000001</v>
      </c>
      <c r="J275" s="230">
        <f t="shared" si="68"/>
        <v>109889</v>
      </c>
      <c r="K275" s="230">
        <f t="shared" si="72"/>
        <v>109889</v>
      </c>
      <c r="L275" s="230">
        <f t="shared" si="73"/>
        <v>1135166</v>
      </c>
      <c r="M275" s="230">
        <f t="shared" si="74"/>
        <v>1043125</v>
      </c>
      <c r="N275" s="230">
        <f t="shared" si="75"/>
        <v>832826.25</v>
      </c>
      <c r="O275" s="231">
        <f t="shared" si="69"/>
        <v>576507</v>
      </c>
      <c r="P275" s="231">
        <f t="shared" si="70"/>
        <v>1089145.5</v>
      </c>
      <c r="Q275" s="231">
        <f t="shared" si="76"/>
        <v>336160.62642932986</v>
      </c>
      <c r="R275" s="231">
        <f t="shared" si="77"/>
        <v>484195.33619836735</v>
      </c>
      <c r="S275" s="232">
        <f t="shared" si="66"/>
        <v>0.46417767400682308</v>
      </c>
      <c r="T275" s="231">
        <f t="shared" si="78"/>
        <v>336161</v>
      </c>
      <c r="U275" s="234" t="s">
        <v>431</v>
      </c>
      <c r="AC275" s="216"/>
      <c r="AD275" s="216"/>
      <c r="AE275" s="216"/>
      <c r="AF275" s="216"/>
      <c r="AG275" s="216"/>
      <c r="AH275" s="216"/>
    </row>
    <row r="276" spans="1:34" s="205" customFormat="1" ht="15" customHeight="1" x14ac:dyDescent="0.2">
      <c r="A276" s="234">
        <v>17</v>
      </c>
      <c r="B276" s="226">
        <v>4315199</v>
      </c>
      <c r="C276" s="227" t="s">
        <v>145</v>
      </c>
      <c r="D276" s="228" t="s">
        <v>9</v>
      </c>
      <c r="E276" s="229">
        <v>478081.00000000006</v>
      </c>
      <c r="F276" s="229">
        <v>442667.00000000006</v>
      </c>
      <c r="G276" s="230">
        <v>473654</v>
      </c>
      <c r="H276" s="230">
        <v>70410</v>
      </c>
      <c r="I276" s="230">
        <f t="shared" si="67"/>
        <v>74000.91</v>
      </c>
      <c r="J276" s="230">
        <f t="shared" si="68"/>
        <v>74001</v>
      </c>
      <c r="K276" s="230">
        <f t="shared" si="72"/>
        <v>74001</v>
      </c>
      <c r="L276" s="230">
        <f t="shared" si="73"/>
        <v>478081.00000000006</v>
      </c>
      <c r="M276" s="230">
        <f t="shared" si="74"/>
        <v>458160.5</v>
      </c>
      <c r="N276" s="230">
        <f t="shared" si="75"/>
        <v>367100.75</v>
      </c>
      <c r="O276" s="231">
        <f t="shared" si="69"/>
        <v>266080.75</v>
      </c>
      <c r="P276" s="231">
        <f t="shared" si="70"/>
        <v>468120.75</v>
      </c>
      <c r="Q276" s="231">
        <f t="shared" si="76"/>
        <v>200247.23660459975</v>
      </c>
      <c r="R276" s="231">
        <f t="shared" si="77"/>
        <v>196033.95332165473</v>
      </c>
      <c r="S276" s="232">
        <f t="shared" si="66"/>
        <v>0.42787179017321381</v>
      </c>
      <c r="T276" s="231">
        <f t="shared" si="78"/>
        <v>200247</v>
      </c>
      <c r="U276" s="234" t="s">
        <v>431</v>
      </c>
      <c r="AC276" s="216"/>
      <c r="AD276" s="216"/>
      <c r="AE276" s="216"/>
      <c r="AF276" s="216"/>
      <c r="AG276" s="216"/>
      <c r="AH276" s="216"/>
    </row>
    <row r="277" spans="1:34" s="205" customFormat="1" ht="15" customHeight="1" x14ac:dyDescent="0.2">
      <c r="A277" s="234">
        <v>18</v>
      </c>
      <c r="B277" s="226">
        <v>4315199</v>
      </c>
      <c r="C277" s="227" t="s">
        <v>146</v>
      </c>
      <c r="D277" s="228" t="s">
        <v>9</v>
      </c>
      <c r="E277" s="229">
        <v>2031569</v>
      </c>
      <c r="F277" s="229">
        <v>1934828</v>
      </c>
      <c r="G277" s="230">
        <v>2108963</v>
      </c>
      <c r="H277" s="230">
        <v>85169</v>
      </c>
      <c r="I277" s="230">
        <f t="shared" si="67"/>
        <v>89512.619000000006</v>
      </c>
      <c r="J277" s="230">
        <f t="shared" si="68"/>
        <v>89513</v>
      </c>
      <c r="K277" s="230">
        <f t="shared" si="72"/>
        <v>89513</v>
      </c>
      <c r="L277" s="230">
        <f t="shared" si="73"/>
        <v>2108963</v>
      </c>
      <c r="M277" s="230">
        <f t="shared" si="74"/>
        <v>1983198.5</v>
      </c>
      <c r="N277" s="230">
        <f t="shared" si="75"/>
        <v>1541218.25</v>
      </c>
      <c r="O277" s="231">
        <f t="shared" si="69"/>
        <v>1036355.75</v>
      </c>
      <c r="P277" s="231">
        <f t="shared" si="70"/>
        <v>2046080.75</v>
      </c>
      <c r="Q277" s="231">
        <f t="shared" si="76"/>
        <v>316085.58207289164</v>
      </c>
      <c r="R277" s="231">
        <f t="shared" si="77"/>
        <v>970421.68280096154</v>
      </c>
      <c r="S277" s="232">
        <f t="shared" si="66"/>
        <v>0.48932150906778193</v>
      </c>
      <c r="T277" s="231">
        <f t="shared" si="78"/>
        <v>316086</v>
      </c>
      <c r="U277" s="234" t="s">
        <v>431</v>
      </c>
      <c r="AC277" s="216"/>
      <c r="AD277" s="216"/>
      <c r="AE277" s="216"/>
      <c r="AF277" s="216"/>
      <c r="AG277" s="216"/>
      <c r="AH277" s="216"/>
    </row>
    <row r="278" spans="1:34" s="205" customFormat="1" ht="15" customHeight="1" x14ac:dyDescent="0.2">
      <c r="A278" s="234">
        <v>19</v>
      </c>
      <c r="B278" s="226">
        <v>4315199</v>
      </c>
      <c r="C278" s="227" t="s">
        <v>147</v>
      </c>
      <c r="D278" s="228" t="s">
        <v>9</v>
      </c>
      <c r="E278" s="229">
        <v>119278</v>
      </c>
      <c r="F278" s="229">
        <v>111475.00000000001</v>
      </c>
      <c r="G278" s="230">
        <v>120393.00000000001</v>
      </c>
      <c r="H278" s="230">
        <v>25410</v>
      </c>
      <c r="I278" s="230">
        <f t="shared" si="67"/>
        <v>26705.91</v>
      </c>
      <c r="J278" s="230">
        <f t="shared" si="68"/>
        <v>26706</v>
      </c>
      <c r="K278" s="230">
        <f t="shared" si="72"/>
        <v>26706</v>
      </c>
      <c r="L278" s="230">
        <f t="shared" si="73"/>
        <v>120393.00000000001</v>
      </c>
      <c r="M278" s="230">
        <f t="shared" si="74"/>
        <v>115376.5</v>
      </c>
      <c r="N278" s="230">
        <f t="shared" si="75"/>
        <v>94463</v>
      </c>
      <c r="O278" s="231">
        <f t="shared" si="69"/>
        <v>71041.25</v>
      </c>
      <c r="P278" s="231">
        <f t="shared" si="70"/>
        <v>117884.75</v>
      </c>
      <c r="Q278" s="231">
        <f t="shared" si="76"/>
        <v>63386.121484454874</v>
      </c>
      <c r="R278" s="231">
        <f t="shared" si="77"/>
        <v>45345.22509959936</v>
      </c>
      <c r="S278" s="232">
        <f t="shared" si="66"/>
        <v>0.39301959324125241</v>
      </c>
      <c r="T278" s="231">
        <f t="shared" si="78"/>
        <v>63386</v>
      </c>
      <c r="U278" s="234" t="s">
        <v>431</v>
      </c>
      <c r="AC278" s="216"/>
      <c r="AD278" s="216"/>
      <c r="AE278" s="216"/>
      <c r="AF278" s="216"/>
      <c r="AG278" s="216"/>
      <c r="AH278" s="216"/>
    </row>
    <row r="279" spans="1:34" s="205" customFormat="1" ht="15" customHeight="1" x14ac:dyDescent="0.2">
      <c r="A279" s="234">
        <v>20</v>
      </c>
      <c r="B279" s="226">
        <v>4315199</v>
      </c>
      <c r="C279" s="227" t="s">
        <v>148</v>
      </c>
      <c r="D279" s="228" t="s">
        <v>9</v>
      </c>
      <c r="E279" s="229">
        <v>689579.00000000012</v>
      </c>
      <c r="F279" s="229">
        <v>638499</v>
      </c>
      <c r="G279" s="230">
        <v>689579.00000000012</v>
      </c>
      <c r="H279" s="230">
        <v>115624</v>
      </c>
      <c r="I279" s="230">
        <f t="shared" si="67"/>
        <v>121520.82399999999</v>
      </c>
      <c r="J279" s="230">
        <f t="shared" si="68"/>
        <v>121521</v>
      </c>
      <c r="K279" s="230">
        <f t="shared" si="72"/>
        <v>121521</v>
      </c>
      <c r="L279" s="230">
        <f t="shared" si="73"/>
        <v>689579.00000000012</v>
      </c>
      <c r="M279" s="230">
        <f t="shared" si="74"/>
        <v>664039</v>
      </c>
      <c r="N279" s="230">
        <f t="shared" si="75"/>
        <v>534794.5</v>
      </c>
      <c r="O279" s="231">
        <f t="shared" si="69"/>
        <v>392780</v>
      </c>
      <c r="P279" s="231">
        <f t="shared" si="70"/>
        <v>676809</v>
      </c>
      <c r="Q279" s="231">
        <f t="shared" si="76"/>
        <v>315071.67707687028</v>
      </c>
      <c r="R279" s="231">
        <f t="shared" si="77"/>
        <v>276565.90052704164</v>
      </c>
      <c r="S279" s="232">
        <f t="shared" si="66"/>
        <v>0.41649044789092454</v>
      </c>
      <c r="T279" s="231">
        <f t="shared" si="78"/>
        <v>315072</v>
      </c>
      <c r="U279" s="234" t="s">
        <v>431</v>
      </c>
      <c r="AC279" s="216"/>
      <c r="AD279" s="216"/>
      <c r="AE279" s="216"/>
      <c r="AF279" s="216"/>
      <c r="AG279" s="216"/>
      <c r="AH279" s="216"/>
    </row>
    <row r="280" spans="1:34" s="205" customFormat="1" ht="15" customHeight="1" x14ac:dyDescent="0.2">
      <c r="A280" s="234">
        <v>21</v>
      </c>
      <c r="B280" s="226">
        <v>4315199</v>
      </c>
      <c r="C280" s="227" t="s">
        <v>149</v>
      </c>
      <c r="D280" s="228" t="s">
        <v>9</v>
      </c>
      <c r="E280" s="229">
        <v>214280</v>
      </c>
      <c r="F280" s="229">
        <v>200261</v>
      </c>
      <c r="G280" s="230">
        <v>214279</v>
      </c>
      <c r="H280" s="230">
        <v>50214</v>
      </c>
      <c r="I280" s="230">
        <f t="shared" si="67"/>
        <v>52774.913999999997</v>
      </c>
      <c r="J280" s="230">
        <f t="shared" si="68"/>
        <v>52775</v>
      </c>
      <c r="K280" s="230">
        <f t="shared" si="72"/>
        <v>52775</v>
      </c>
      <c r="L280" s="230">
        <f t="shared" si="73"/>
        <v>214280</v>
      </c>
      <c r="M280" s="230">
        <f t="shared" si="74"/>
        <v>207270</v>
      </c>
      <c r="N280" s="230">
        <f t="shared" si="75"/>
        <v>170398.75</v>
      </c>
      <c r="O280" s="231">
        <f t="shared" si="69"/>
        <v>130022.5</v>
      </c>
      <c r="P280" s="231">
        <f t="shared" si="70"/>
        <v>210775</v>
      </c>
      <c r="Q280" s="231">
        <f t="shared" si="76"/>
        <v>120208.7308656251</v>
      </c>
      <c r="R280" s="231">
        <f t="shared" si="77"/>
        <v>78693.796834629858</v>
      </c>
      <c r="S280" s="232">
        <f t="shared" si="66"/>
        <v>0.37966805053615987</v>
      </c>
      <c r="T280" s="231">
        <f t="shared" si="78"/>
        <v>120209</v>
      </c>
      <c r="U280" s="234" t="s">
        <v>431</v>
      </c>
      <c r="AC280" s="216"/>
      <c r="AD280" s="216"/>
      <c r="AE280" s="216"/>
      <c r="AF280" s="216"/>
      <c r="AG280" s="216"/>
      <c r="AH280" s="216"/>
    </row>
    <row r="281" spans="1:34" s="205" customFormat="1" ht="15" customHeight="1" x14ac:dyDescent="0.2">
      <c r="A281" s="234">
        <v>22</v>
      </c>
      <c r="B281" s="226">
        <v>4315199</v>
      </c>
      <c r="C281" s="227" t="s">
        <v>150</v>
      </c>
      <c r="D281" s="228" t="s">
        <v>9</v>
      </c>
      <c r="E281" s="229">
        <v>3096141.0000000005</v>
      </c>
      <c r="F281" s="229">
        <v>2866797</v>
      </c>
      <c r="G281" s="230">
        <v>3038805</v>
      </c>
      <c r="H281" s="230">
        <v>307448</v>
      </c>
      <c r="I281" s="230">
        <f t="shared" si="67"/>
        <v>323127.848</v>
      </c>
      <c r="J281" s="230">
        <f t="shared" si="68"/>
        <v>323128</v>
      </c>
      <c r="K281" s="230">
        <f t="shared" si="72"/>
        <v>323128</v>
      </c>
      <c r="L281" s="230">
        <f t="shared" si="73"/>
        <v>3096141.0000000005</v>
      </c>
      <c r="M281" s="230">
        <f t="shared" si="74"/>
        <v>2952801</v>
      </c>
      <c r="N281" s="230">
        <f t="shared" si="75"/>
        <v>2331217.75</v>
      </c>
      <c r="O281" s="231">
        <f t="shared" si="69"/>
        <v>1637964.5</v>
      </c>
      <c r="P281" s="231">
        <f t="shared" si="70"/>
        <v>3024471</v>
      </c>
      <c r="Q281" s="231">
        <f t="shared" si="76"/>
        <v>976650.81519863498</v>
      </c>
      <c r="R281" s="231">
        <f t="shared" si="77"/>
        <v>1342268.8344539071</v>
      </c>
      <c r="S281" s="232">
        <f t="shared" si="66"/>
        <v>0.45457476966917415</v>
      </c>
      <c r="T281" s="231">
        <f t="shared" si="78"/>
        <v>976651</v>
      </c>
      <c r="U281" s="234" t="s">
        <v>431</v>
      </c>
      <c r="AC281" s="216"/>
      <c r="AD281" s="216"/>
      <c r="AE281" s="216"/>
      <c r="AF281" s="216"/>
      <c r="AG281" s="216"/>
      <c r="AH281" s="216"/>
    </row>
    <row r="282" spans="1:34" s="205" customFormat="1" ht="15" customHeight="1" x14ac:dyDescent="0.2">
      <c r="A282" s="234">
        <v>23</v>
      </c>
      <c r="B282" s="226">
        <v>4315199</v>
      </c>
      <c r="C282" s="227" t="s">
        <v>151</v>
      </c>
      <c r="D282" s="228" t="s">
        <v>9</v>
      </c>
      <c r="E282" s="229">
        <v>2910343.0000000005</v>
      </c>
      <c r="F282" s="229">
        <v>2798406</v>
      </c>
      <c r="G282" s="230">
        <v>3106231.0000000005</v>
      </c>
      <c r="H282" s="230">
        <v>240115</v>
      </c>
      <c r="I282" s="230">
        <f t="shared" si="67"/>
        <v>252360.86499999999</v>
      </c>
      <c r="J282" s="230">
        <f t="shared" si="68"/>
        <v>252361</v>
      </c>
      <c r="K282" s="230">
        <f t="shared" si="72"/>
        <v>252361</v>
      </c>
      <c r="L282" s="230">
        <f t="shared" si="73"/>
        <v>3106231.0000000005</v>
      </c>
      <c r="M282" s="230">
        <f t="shared" si="74"/>
        <v>2854374.5</v>
      </c>
      <c r="N282" s="230">
        <f t="shared" si="75"/>
        <v>2266835.25</v>
      </c>
      <c r="O282" s="231">
        <f t="shared" si="69"/>
        <v>1553367.75</v>
      </c>
      <c r="P282" s="231">
        <f t="shared" si="70"/>
        <v>2980302.75</v>
      </c>
      <c r="Q282" s="231">
        <f t="shared" si="76"/>
        <v>802333.28494693153</v>
      </c>
      <c r="R282" s="231">
        <f t="shared" si="77"/>
        <v>1348994.8623075823</v>
      </c>
      <c r="S282" s="232">
        <f t="shared" si="66"/>
        <v>0.47260612169411625</v>
      </c>
      <c r="T282" s="231">
        <f t="shared" si="78"/>
        <v>802333</v>
      </c>
      <c r="U282" s="234" t="s">
        <v>431</v>
      </c>
      <c r="AC282" s="216"/>
      <c r="AD282" s="216"/>
      <c r="AE282" s="216"/>
      <c r="AF282" s="216"/>
      <c r="AG282" s="216"/>
      <c r="AH282" s="216"/>
    </row>
    <row r="283" spans="1:34" s="205" customFormat="1" ht="15" customHeight="1" x14ac:dyDescent="0.2">
      <c r="A283" s="234">
        <v>24</v>
      </c>
      <c r="B283" s="226">
        <v>4315199</v>
      </c>
      <c r="C283" s="227" t="s">
        <v>152</v>
      </c>
      <c r="D283" s="228" t="s">
        <v>9</v>
      </c>
      <c r="E283" s="229">
        <v>222610</v>
      </c>
      <c r="F283" s="229">
        <v>208047.00000000003</v>
      </c>
      <c r="G283" s="230">
        <v>220530</v>
      </c>
      <c r="H283" s="230">
        <v>27448</v>
      </c>
      <c r="I283" s="230">
        <f t="shared" si="67"/>
        <v>28847.847999999998</v>
      </c>
      <c r="J283" s="230">
        <f t="shared" si="68"/>
        <v>28848</v>
      </c>
      <c r="K283" s="230">
        <f t="shared" si="72"/>
        <v>28848</v>
      </c>
      <c r="L283" s="230">
        <f t="shared" si="73"/>
        <v>222610</v>
      </c>
      <c r="M283" s="230">
        <f t="shared" si="74"/>
        <v>214288.5</v>
      </c>
      <c r="N283" s="230">
        <f t="shared" si="75"/>
        <v>170008.75</v>
      </c>
      <c r="O283" s="231">
        <f t="shared" si="69"/>
        <v>121568.25</v>
      </c>
      <c r="P283" s="231">
        <f t="shared" si="70"/>
        <v>218449.25</v>
      </c>
      <c r="Q283" s="231">
        <f t="shared" si="76"/>
        <v>82478.059959781953</v>
      </c>
      <c r="R283" s="231">
        <f t="shared" si="77"/>
        <v>94326.65584154884</v>
      </c>
      <c r="S283" s="232">
        <f t="shared" si="66"/>
        <v>0.44018533818449818</v>
      </c>
      <c r="T283" s="231">
        <f t="shared" si="78"/>
        <v>82478</v>
      </c>
      <c r="U283" s="234" t="s">
        <v>431</v>
      </c>
      <c r="AC283" s="216"/>
      <c r="AD283" s="216"/>
      <c r="AE283" s="216"/>
      <c r="AF283" s="216"/>
      <c r="AG283" s="216"/>
      <c r="AH283" s="216"/>
    </row>
    <row r="284" spans="1:34" s="205" customFormat="1" ht="15" customHeight="1" x14ac:dyDescent="0.2">
      <c r="A284" s="234">
        <v>25</v>
      </c>
      <c r="B284" s="226">
        <v>4315199</v>
      </c>
      <c r="C284" s="227" t="s">
        <v>153</v>
      </c>
      <c r="D284" s="228" t="s">
        <v>9</v>
      </c>
      <c r="E284" s="229">
        <v>11438</v>
      </c>
      <c r="F284" s="229">
        <v>10998</v>
      </c>
      <c r="G284" s="230">
        <v>11768</v>
      </c>
      <c r="H284" s="230">
        <v>2157</v>
      </c>
      <c r="I284" s="230">
        <f t="shared" si="67"/>
        <v>2267.0070000000001</v>
      </c>
      <c r="J284" s="230">
        <f t="shared" si="68"/>
        <v>2267</v>
      </c>
      <c r="K284" s="230">
        <f t="shared" si="72"/>
        <v>2267</v>
      </c>
      <c r="L284" s="230">
        <f t="shared" si="73"/>
        <v>11768</v>
      </c>
      <c r="M284" s="230">
        <f t="shared" si="74"/>
        <v>11218</v>
      </c>
      <c r="N284" s="230">
        <f t="shared" si="75"/>
        <v>9117.75</v>
      </c>
      <c r="O284" s="231">
        <f t="shared" si="69"/>
        <v>6742.5</v>
      </c>
      <c r="P284" s="231">
        <f t="shared" si="70"/>
        <v>11493</v>
      </c>
      <c r="Q284" s="231">
        <f t="shared" si="76"/>
        <v>5678.2587625434489</v>
      </c>
      <c r="R284" s="231">
        <f t="shared" si="77"/>
        <v>4578.0454617664072</v>
      </c>
      <c r="S284" s="232">
        <f t="shared" si="66"/>
        <v>0.40809818700003631</v>
      </c>
      <c r="T284" s="231">
        <f t="shared" si="78"/>
        <v>5678</v>
      </c>
      <c r="U284" s="234" t="s">
        <v>431</v>
      </c>
      <c r="AC284" s="216"/>
      <c r="AD284" s="216"/>
      <c r="AE284" s="216"/>
      <c r="AF284" s="216"/>
      <c r="AG284" s="216"/>
      <c r="AH284" s="216"/>
    </row>
    <row r="285" spans="1:34" s="205" customFormat="1" ht="15" customHeight="1" x14ac:dyDescent="0.2">
      <c r="A285" s="234">
        <v>26</v>
      </c>
      <c r="B285" s="226">
        <v>4315199</v>
      </c>
      <c r="C285" s="227" t="s">
        <v>154</v>
      </c>
      <c r="D285" s="228" t="s">
        <v>9</v>
      </c>
      <c r="E285" s="229">
        <v>478428.00000000006</v>
      </c>
      <c r="F285" s="229">
        <v>451347</v>
      </c>
      <c r="G285" s="230">
        <v>487455</v>
      </c>
      <c r="H285" s="230">
        <v>45115</v>
      </c>
      <c r="I285" s="230">
        <f t="shared" si="67"/>
        <v>47415.864999999998</v>
      </c>
      <c r="J285" s="230">
        <f t="shared" si="68"/>
        <v>47416</v>
      </c>
      <c r="K285" s="230">
        <f t="shared" si="72"/>
        <v>47416</v>
      </c>
      <c r="L285" s="230">
        <f t="shared" si="73"/>
        <v>487455</v>
      </c>
      <c r="M285" s="230">
        <f t="shared" si="74"/>
        <v>464887.5</v>
      </c>
      <c r="N285" s="230">
        <f t="shared" si="75"/>
        <v>366161.5</v>
      </c>
      <c r="O285" s="231">
        <f t="shared" si="69"/>
        <v>256151.75</v>
      </c>
      <c r="P285" s="231">
        <f t="shared" si="70"/>
        <v>476171.25</v>
      </c>
      <c r="Q285" s="231">
        <f t="shared" si="76"/>
        <v>145734.52660396873</v>
      </c>
      <c r="R285" s="231">
        <f t="shared" si="77"/>
        <v>213050.18449886402</v>
      </c>
      <c r="S285" s="232">
        <f t="shared" si="66"/>
        <v>0.45828331477801409</v>
      </c>
      <c r="T285" s="231">
        <f t="shared" si="78"/>
        <v>145735</v>
      </c>
      <c r="U285" s="234" t="s">
        <v>431</v>
      </c>
      <c r="AC285" s="216"/>
      <c r="AD285" s="216"/>
      <c r="AE285" s="216"/>
      <c r="AF285" s="216"/>
      <c r="AG285" s="216"/>
      <c r="AH285" s="216"/>
    </row>
    <row r="286" spans="1:34" s="205" customFormat="1" ht="15" customHeight="1" x14ac:dyDescent="0.2">
      <c r="A286" s="234">
        <v>27</v>
      </c>
      <c r="B286" s="226">
        <v>4315199</v>
      </c>
      <c r="C286" s="227" t="s">
        <v>155</v>
      </c>
      <c r="D286" s="228" t="s">
        <v>9</v>
      </c>
      <c r="E286" s="229">
        <v>1194204</v>
      </c>
      <c r="F286" s="229">
        <v>1126608</v>
      </c>
      <c r="G286" s="230">
        <v>1216737</v>
      </c>
      <c r="H286" s="230">
        <v>92441</v>
      </c>
      <c r="I286" s="230">
        <f t="shared" si="67"/>
        <v>97155.490999999995</v>
      </c>
      <c r="J286" s="230">
        <f t="shared" si="68"/>
        <v>97155</v>
      </c>
      <c r="K286" s="230">
        <f t="shared" si="72"/>
        <v>97155</v>
      </c>
      <c r="L286" s="230">
        <f t="shared" si="73"/>
        <v>1216737</v>
      </c>
      <c r="M286" s="230">
        <f t="shared" si="74"/>
        <v>1160406</v>
      </c>
      <c r="N286" s="230">
        <f t="shared" si="75"/>
        <v>908676</v>
      </c>
      <c r="O286" s="231">
        <f t="shared" si="69"/>
        <v>628780.5</v>
      </c>
      <c r="P286" s="231">
        <f t="shared" si="70"/>
        <v>1188571.5</v>
      </c>
      <c r="Q286" s="231">
        <f t="shared" si="76"/>
        <v>311533.77331081382</v>
      </c>
      <c r="R286" s="231">
        <f t="shared" si="77"/>
        <v>542367.80526686867</v>
      </c>
      <c r="S286" s="232">
        <f t="shared" si="66"/>
        <v>0.46739486461365132</v>
      </c>
      <c r="T286" s="231">
        <f t="shared" si="78"/>
        <v>311534</v>
      </c>
      <c r="U286" s="234" t="s">
        <v>431</v>
      </c>
      <c r="AC286" s="216"/>
      <c r="AD286" s="216"/>
      <c r="AE286" s="216"/>
      <c r="AF286" s="216"/>
      <c r="AG286" s="216"/>
      <c r="AH286" s="216"/>
    </row>
    <row r="287" spans="1:34" s="205" customFormat="1" ht="15" customHeight="1" x14ac:dyDescent="0.2">
      <c r="A287" s="234">
        <v>28</v>
      </c>
      <c r="B287" s="226">
        <v>4315199</v>
      </c>
      <c r="C287" s="227" t="s">
        <v>156</v>
      </c>
      <c r="D287" s="228" t="s">
        <v>9</v>
      </c>
      <c r="E287" s="229">
        <v>1149401</v>
      </c>
      <c r="F287" s="229">
        <v>1074206</v>
      </c>
      <c r="G287" s="230">
        <v>1192369</v>
      </c>
      <c r="H287" s="230">
        <v>220115</v>
      </c>
      <c r="I287" s="230">
        <f t="shared" si="67"/>
        <v>231340.86499999999</v>
      </c>
      <c r="J287" s="230">
        <f t="shared" si="68"/>
        <v>231341</v>
      </c>
      <c r="K287" s="230">
        <f t="shared" si="72"/>
        <v>231341</v>
      </c>
      <c r="L287" s="230">
        <f t="shared" si="73"/>
        <v>1192369</v>
      </c>
      <c r="M287" s="230">
        <f t="shared" si="74"/>
        <v>1111803.5</v>
      </c>
      <c r="N287" s="230">
        <f t="shared" si="75"/>
        <v>911829.25</v>
      </c>
      <c r="O287" s="231">
        <f t="shared" si="69"/>
        <v>671572.25</v>
      </c>
      <c r="P287" s="231">
        <f t="shared" si="70"/>
        <v>1152086.25</v>
      </c>
      <c r="Q287" s="231">
        <f t="shared" si="76"/>
        <v>574528.69618690724</v>
      </c>
      <c r="R287" s="231">
        <f t="shared" si="77"/>
        <v>456279.6492856656</v>
      </c>
      <c r="S287" s="232">
        <f t="shared" si="66"/>
        <v>0.41039594612327229</v>
      </c>
      <c r="T287" s="231">
        <f t="shared" si="78"/>
        <v>574529</v>
      </c>
      <c r="U287" s="234" t="s">
        <v>431</v>
      </c>
      <c r="AC287" s="216"/>
      <c r="AD287" s="216"/>
      <c r="AE287" s="216"/>
      <c r="AF287" s="216"/>
      <c r="AG287" s="216"/>
      <c r="AH287" s="216"/>
    </row>
    <row r="288" spans="1:34" s="205" customFormat="1" ht="15" customHeight="1" x14ac:dyDescent="0.2">
      <c r="A288" s="234">
        <v>29</v>
      </c>
      <c r="B288" s="226">
        <v>4315199</v>
      </c>
      <c r="C288" s="227" t="s">
        <v>157</v>
      </c>
      <c r="D288" s="228" t="s">
        <v>9</v>
      </c>
      <c r="E288" s="229">
        <v>1464653</v>
      </c>
      <c r="F288" s="229">
        <v>1408320.0000000002</v>
      </c>
      <c r="G288" s="230">
        <v>1478736.0000000002</v>
      </c>
      <c r="H288" s="230">
        <v>112441</v>
      </c>
      <c r="I288" s="230">
        <f t="shared" si="67"/>
        <v>118175.49099999999</v>
      </c>
      <c r="J288" s="230">
        <f t="shared" si="68"/>
        <v>118175</v>
      </c>
      <c r="K288" s="230">
        <f t="shared" si="72"/>
        <v>118175</v>
      </c>
      <c r="L288" s="230">
        <f t="shared" si="73"/>
        <v>1478736.0000000002</v>
      </c>
      <c r="M288" s="230">
        <f t="shared" si="74"/>
        <v>1436486.5</v>
      </c>
      <c r="N288" s="230">
        <f t="shared" si="75"/>
        <v>1117471</v>
      </c>
      <c r="O288" s="231">
        <f t="shared" si="69"/>
        <v>777330.75</v>
      </c>
      <c r="P288" s="231">
        <f t="shared" si="70"/>
        <v>1457611.25</v>
      </c>
      <c r="Q288" s="231">
        <f t="shared" si="76"/>
        <v>379827.31954753847</v>
      </c>
      <c r="R288" s="231">
        <f t="shared" si="77"/>
        <v>666891.63981514564</v>
      </c>
      <c r="S288" s="232">
        <f t="shared" si="66"/>
        <v>0.46425193680215276</v>
      </c>
      <c r="T288" s="231">
        <f t="shared" si="78"/>
        <v>379827</v>
      </c>
      <c r="U288" s="234" t="s">
        <v>431</v>
      </c>
      <c r="AC288" s="216"/>
      <c r="AD288" s="216"/>
      <c r="AE288" s="216"/>
      <c r="AF288" s="216"/>
      <c r="AG288" s="216"/>
      <c r="AH288" s="216"/>
    </row>
    <row r="289" spans="1:34" s="205" customFormat="1" ht="15" customHeight="1" x14ac:dyDescent="0.2">
      <c r="A289" s="234">
        <v>30</v>
      </c>
      <c r="B289" s="226">
        <v>4315199</v>
      </c>
      <c r="C289" s="227" t="s">
        <v>142</v>
      </c>
      <c r="D289" s="228" t="s">
        <v>9</v>
      </c>
      <c r="E289" s="229">
        <v>199886</v>
      </c>
      <c r="F289" s="229">
        <v>192198</v>
      </c>
      <c r="G289" s="230">
        <v>213340</v>
      </c>
      <c r="H289" s="230">
        <v>12114</v>
      </c>
      <c r="I289" s="230">
        <f t="shared" si="67"/>
        <v>12731.814</v>
      </c>
      <c r="J289" s="230">
        <f t="shared" si="68"/>
        <v>12732</v>
      </c>
      <c r="K289" s="230">
        <f t="shared" si="72"/>
        <v>12732</v>
      </c>
      <c r="L289" s="230">
        <f t="shared" si="73"/>
        <v>213340</v>
      </c>
      <c r="M289" s="230">
        <f t="shared" si="74"/>
        <v>196042</v>
      </c>
      <c r="N289" s="230">
        <f t="shared" si="75"/>
        <v>154539</v>
      </c>
      <c r="O289" s="231">
        <f t="shared" si="69"/>
        <v>104387</v>
      </c>
      <c r="P289" s="231">
        <f t="shared" si="70"/>
        <v>204691</v>
      </c>
      <c r="Q289" s="231">
        <f t="shared" si="76"/>
        <v>42810.313579195426</v>
      </c>
      <c r="R289" s="231">
        <f t="shared" si="77"/>
        <v>94940.917662863707</v>
      </c>
      <c r="S289" s="232">
        <f t="shared" si="66"/>
        <v>0.48428866091380268</v>
      </c>
      <c r="T289" s="231">
        <f t="shared" si="78"/>
        <v>42810</v>
      </c>
      <c r="U289" s="234" t="s">
        <v>431</v>
      </c>
      <c r="AC289" s="216"/>
      <c r="AD289" s="216"/>
      <c r="AE289" s="216"/>
      <c r="AF289" s="216"/>
      <c r="AG289" s="216"/>
      <c r="AH289" s="216"/>
    </row>
    <row r="290" spans="1:34" s="205" customFormat="1" ht="15" customHeight="1" x14ac:dyDescent="0.2">
      <c r="A290" s="234">
        <v>31</v>
      </c>
      <c r="B290" s="226">
        <v>4315199</v>
      </c>
      <c r="C290" s="227" t="s">
        <v>158</v>
      </c>
      <c r="D290" s="228" t="s">
        <v>9</v>
      </c>
      <c r="E290" s="229">
        <v>928233.00000000012</v>
      </c>
      <c r="F290" s="229">
        <v>875691.00000000012</v>
      </c>
      <c r="G290" s="230">
        <v>919476</v>
      </c>
      <c r="H290" s="230">
        <v>70410</v>
      </c>
      <c r="I290" s="230">
        <f t="shared" si="67"/>
        <v>74000.91</v>
      </c>
      <c r="J290" s="230">
        <f t="shared" si="68"/>
        <v>74001</v>
      </c>
      <c r="K290" s="230">
        <f t="shared" si="72"/>
        <v>74001</v>
      </c>
      <c r="L290" s="230">
        <f t="shared" si="73"/>
        <v>928233.00000000012</v>
      </c>
      <c r="M290" s="230">
        <f t="shared" si="74"/>
        <v>897583.5</v>
      </c>
      <c r="N290" s="230">
        <f t="shared" si="75"/>
        <v>699350.25</v>
      </c>
      <c r="O290" s="231">
        <f t="shared" si="69"/>
        <v>485792.25</v>
      </c>
      <c r="P290" s="231">
        <f t="shared" si="70"/>
        <v>912908.25</v>
      </c>
      <c r="Q290" s="231">
        <f t="shared" si="76"/>
        <v>237809.61304313524</v>
      </c>
      <c r="R290" s="231">
        <f t="shared" si="77"/>
        <v>417532.59499379224</v>
      </c>
      <c r="S290" s="232">
        <f t="shared" si="66"/>
        <v>0.46517409800179288</v>
      </c>
      <c r="T290" s="231">
        <f t="shared" si="78"/>
        <v>237810</v>
      </c>
      <c r="U290" s="234" t="s">
        <v>431</v>
      </c>
      <c r="AC290" s="216"/>
      <c r="AD290" s="216"/>
      <c r="AE290" s="216"/>
      <c r="AF290" s="216"/>
      <c r="AG290" s="216"/>
      <c r="AH290" s="216"/>
    </row>
    <row r="291" spans="1:34" s="205" customFormat="1" ht="15" customHeight="1" x14ac:dyDescent="0.2">
      <c r="A291" s="234">
        <v>32</v>
      </c>
      <c r="B291" s="226">
        <v>4315199</v>
      </c>
      <c r="C291" s="227" t="s">
        <v>159</v>
      </c>
      <c r="D291" s="228" t="s">
        <v>9</v>
      </c>
      <c r="E291" s="229">
        <v>724700.00000000012</v>
      </c>
      <c r="F291" s="229">
        <v>683680.00000000012</v>
      </c>
      <c r="G291" s="230">
        <v>745211.00000000012</v>
      </c>
      <c r="H291" s="230">
        <v>79558</v>
      </c>
      <c r="I291" s="230">
        <f t="shared" si="67"/>
        <v>83615.457999999999</v>
      </c>
      <c r="J291" s="230">
        <f t="shared" si="68"/>
        <v>83615</v>
      </c>
      <c r="K291" s="230">
        <f t="shared" si="72"/>
        <v>83615</v>
      </c>
      <c r="L291" s="230">
        <f t="shared" si="73"/>
        <v>745211.00000000012</v>
      </c>
      <c r="M291" s="230">
        <f t="shared" si="74"/>
        <v>704190.00000000012</v>
      </c>
      <c r="N291" s="230">
        <f t="shared" si="75"/>
        <v>559301.50000000012</v>
      </c>
      <c r="O291" s="231">
        <f t="shared" si="69"/>
        <v>393902.50000000006</v>
      </c>
      <c r="P291" s="231">
        <f t="shared" si="70"/>
        <v>724700.50000000012</v>
      </c>
      <c r="Q291" s="231">
        <f t="shared" si="76"/>
        <v>247769.57241932157</v>
      </c>
      <c r="R291" s="231">
        <f t="shared" si="77"/>
        <v>318154.39833357639</v>
      </c>
      <c r="S291" s="232">
        <f t="shared" si="66"/>
        <v>0.45180192609036812</v>
      </c>
      <c r="T291" s="231">
        <f t="shared" si="78"/>
        <v>247770</v>
      </c>
      <c r="U291" s="234" t="s">
        <v>431</v>
      </c>
      <c r="AC291" s="216"/>
      <c r="AD291" s="216"/>
      <c r="AE291" s="216"/>
      <c r="AF291" s="216"/>
      <c r="AG291" s="216"/>
      <c r="AH291" s="216"/>
    </row>
    <row r="292" spans="1:34" s="205" customFormat="1" ht="15" customHeight="1" x14ac:dyDescent="0.2">
      <c r="A292" s="234">
        <v>33</v>
      </c>
      <c r="B292" s="226">
        <v>4315199</v>
      </c>
      <c r="C292" s="227" t="s">
        <v>160</v>
      </c>
      <c r="D292" s="228" t="s">
        <v>9</v>
      </c>
      <c r="E292" s="229">
        <v>1674622</v>
      </c>
      <c r="F292" s="229">
        <v>1550576</v>
      </c>
      <c r="G292" s="230">
        <v>1659116.0000000002</v>
      </c>
      <c r="H292" s="230">
        <v>347884</v>
      </c>
      <c r="I292" s="230">
        <f t="shared" si="67"/>
        <v>365626.08399999997</v>
      </c>
      <c r="J292" s="230">
        <f t="shared" si="68"/>
        <v>365626</v>
      </c>
      <c r="K292" s="230">
        <f t="shared" si="72"/>
        <v>365626</v>
      </c>
      <c r="L292" s="230">
        <f t="shared" si="73"/>
        <v>1674622</v>
      </c>
      <c r="M292" s="230">
        <f t="shared" si="74"/>
        <v>1604846</v>
      </c>
      <c r="N292" s="230">
        <f t="shared" si="75"/>
        <v>1312485</v>
      </c>
      <c r="O292" s="231">
        <f t="shared" si="69"/>
        <v>985236</v>
      </c>
      <c r="P292" s="231">
        <f t="shared" si="70"/>
        <v>1639734</v>
      </c>
      <c r="Q292" s="231">
        <f t="shared" si="76"/>
        <v>873393.49481865438</v>
      </c>
      <c r="R292" s="231">
        <f t="shared" si="77"/>
        <v>633646.99612428818</v>
      </c>
      <c r="S292" s="232">
        <f t="shared" si="66"/>
        <v>0.3948335205523073</v>
      </c>
      <c r="T292" s="231">
        <f t="shared" si="78"/>
        <v>873393</v>
      </c>
      <c r="U292" s="234" t="s">
        <v>431</v>
      </c>
      <c r="AC292" s="216"/>
      <c r="AD292" s="216"/>
      <c r="AE292" s="216"/>
      <c r="AF292" s="216"/>
      <c r="AG292" s="216"/>
      <c r="AH292" s="216"/>
    </row>
    <row r="293" spans="1:34" s="205" customFormat="1" ht="15" customHeight="1" x14ac:dyDescent="0.2">
      <c r="A293" s="234">
        <v>34</v>
      </c>
      <c r="B293" s="226">
        <v>4315199</v>
      </c>
      <c r="C293" s="227" t="s">
        <v>161</v>
      </c>
      <c r="D293" s="228" t="s">
        <v>9</v>
      </c>
      <c r="E293" s="229">
        <v>535833</v>
      </c>
      <c r="F293" s="229">
        <v>515224</v>
      </c>
      <c r="G293" s="230">
        <v>540985</v>
      </c>
      <c r="H293" s="230">
        <v>98557</v>
      </c>
      <c r="I293" s="230">
        <f t="shared" si="67"/>
        <v>103583.40700000001</v>
      </c>
      <c r="J293" s="230">
        <f t="shared" si="68"/>
        <v>103583</v>
      </c>
      <c r="K293" s="230">
        <f t="shared" si="72"/>
        <v>103583</v>
      </c>
      <c r="L293" s="230">
        <f t="shared" si="73"/>
        <v>540985</v>
      </c>
      <c r="M293" s="230">
        <f t="shared" si="74"/>
        <v>525528.5</v>
      </c>
      <c r="N293" s="230">
        <f t="shared" si="75"/>
        <v>423906.25</v>
      </c>
      <c r="O293" s="231">
        <f t="shared" si="69"/>
        <v>314555.75</v>
      </c>
      <c r="P293" s="231">
        <f t="shared" si="70"/>
        <v>533256.75</v>
      </c>
      <c r="Q293" s="231">
        <f t="shared" si="76"/>
        <v>261271.74675638543</v>
      </c>
      <c r="R293" s="231">
        <f t="shared" si="77"/>
        <v>213838.68298536789</v>
      </c>
      <c r="S293" s="232">
        <f t="shared" si="66"/>
        <v>0.40690216227163301</v>
      </c>
      <c r="T293" s="231">
        <f t="shared" si="78"/>
        <v>261272</v>
      </c>
      <c r="U293" s="234" t="s">
        <v>431</v>
      </c>
      <c r="AC293" s="216"/>
      <c r="AD293" s="216"/>
      <c r="AE293" s="216"/>
      <c r="AF293" s="216"/>
      <c r="AG293" s="216"/>
      <c r="AH293" s="216"/>
    </row>
    <row r="294" spans="1:34" s="205" customFormat="1" ht="15" customHeight="1" x14ac:dyDescent="0.2">
      <c r="A294" s="234">
        <v>35</v>
      </c>
      <c r="B294" s="226">
        <v>4315199</v>
      </c>
      <c r="C294" s="227" t="s">
        <v>162</v>
      </c>
      <c r="D294" s="228" t="s">
        <v>9</v>
      </c>
      <c r="E294" s="229">
        <v>502924</v>
      </c>
      <c r="F294" s="229">
        <v>474457</v>
      </c>
      <c r="G294" s="230">
        <v>526647</v>
      </c>
      <c r="H294" s="230">
        <v>85116</v>
      </c>
      <c r="I294" s="230">
        <f t="shared" si="67"/>
        <v>89456.915999999997</v>
      </c>
      <c r="J294" s="230">
        <f t="shared" si="68"/>
        <v>89457</v>
      </c>
      <c r="K294" s="230">
        <f t="shared" si="72"/>
        <v>89457</v>
      </c>
      <c r="L294" s="230">
        <f t="shared" si="73"/>
        <v>526647</v>
      </c>
      <c r="M294" s="230">
        <f t="shared" si="74"/>
        <v>488690.5</v>
      </c>
      <c r="N294" s="230">
        <f t="shared" si="75"/>
        <v>398371.25</v>
      </c>
      <c r="O294" s="231">
        <f t="shared" si="69"/>
        <v>289073.75</v>
      </c>
      <c r="P294" s="231">
        <f t="shared" si="70"/>
        <v>507668.75</v>
      </c>
      <c r="Q294" s="231">
        <f t="shared" si="76"/>
        <v>232918.28668808696</v>
      </c>
      <c r="R294" s="231">
        <f t="shared" si="77"/>
        <v>207045.08428258647</v>
      </c>
      <c r="S294" s="232">
        <f t="shared" si="66"/>
        <v>0.42367323343217533</v>
      </c>
      <c r="T294" s="231">
        <f t="shared" si="78"/>
        <v>232918</v>
      </c>
      <c r="U294" s="234" t="s">
        <v>431</v>
      </c>
      <c r="AC294" s="216"/>
      <c r="AD294" s="216"/>
      <c r="AE294" s="216"/>
      <c r="AF294" s="216"/>
      <c r="AG294" s="216"/>
      <c r="AH294" s="216"/>
    </row>
    <row r="295" spans="1:34" s="205" customFormat="1" ht="15" customHeight="1" x14ac:dyDescent="0.2">
      <c r="A295" s="234">
        <v>36</v>
      </c>
      <c r="B295" s="226">
        <v>4315199</v>
      </c>
      <c r="C295" s="227" t="s">
        <v>163</v>
      </c>
      <c r="D295" s="228" t="s">
        <v>9</v>
      </c>
      <c r="E295" s="229">
        <v>508847</v>
      </c>
      <c r="F295" s="229">
        <v>475558</v>
      </c>
      <c r="G295" s="230">
        <v>508847</v>
      </c>
      <c r="H295" s="230">
        <v>85974</v>
      </c>
      <c r="I295" s="230">
        <f t="shared" si="67"/>
        <v>90358.673999999999</v>
      </c>
      <c r="J295" s="230">
        <f t="shared" si="68"/>
        <v>90359</v>
      </c>
      <c r="K295" s="230">
        <f t="shared" si="72"/>
        <v>90359</v>
      </c>
      <c r="L295" s="230">
        <f t="shared" si="73"/>
        <v>508847</v>
      </c>
      <c r="M295" s="230">
        <f t="shared" si="74"/>
        <v>492202.5</v>
      </c>
      <c r="N295" s="230">
        <f t="shared" si="75"/>
        <v>395902.75</v>
      </c>
      <c r="O295" s="231">
        <f t="shared" si="69"/>
        <v>291280.75</v>
      </c>
      <c r="P295" s="231">
        <f t="shared" si="70"/>
        <v>500524.75</v>
      </c>
      <c r="Q295" s="231">
        <f t="shared" si="76"/>
        <v>233915.205678792</v>
      </c>
      <c r="R295" s="231">
        <f t="shared" si="77"/>
        <v>204299.4120017236</v>
      </c>
      <c r="S295" s="232">
        <f t="shared" si="66"/>
        <v>0.41507186981318378</v>
      </c>
      <c r="T295" s="231">
        <f t="shared" si="78"/>
        <v>233915</v>
      </c>
      <c r="U295" s="234" t="s">
        <v>431</v>
      </c>
      <c r="AC295" s="216"/>
      <c r="AD295" s="216"/>
      <c r="AE295" s="216"/>
      <c r="AF295" s="216"/>
      <c r="AG295" s="216"/>
      <c r="AH295" s="216"/>
    </row>
    <row r="296" spans="1:34" s="205" customFormat="1" ht="15" customHeight="1" x14ac:dyDescent="0.2">
      <c r="A296" s="234">
        <v>37</v>
      </c>
      <c r="B296" s="226">
        <v>4315199</v>
      </c>
      <c r="C296" s="227" t="s">
        <v>164</v>
      </c>
      <c r="D296" s="228" t="s">
        <v>9</v>
      </c>
      <c r="E296" s="229">
        <v>3173671</v>
      </c>
      <c r="F296" s="229">
        <v>2938585.0000000005</v>
      </c>
      <c r="G296" s="230">
        <v>3144286.0000000005</v>
      </c>
      <c r="H296" s="230">
        <v>290225</v>
      </c>
      <c r="I296" s="230">
        <f t="shared" si="67"/>
        <v>305026.47499999998</v>
      </c>
      <c r="J296" s="230">
        <f t="shared" si="68"/>
        <v>305026</v>
      </c>
      <c r="K296" s="230">
        <f t="shared" si="72"/>
        <v>305026</v>
      </c>
      <c r="L296" s="230">
        <f t="shared" si="73"/>
        <v>3173671</v>
      </c>
      <c r="M296" s="230">
        <f t="shared" si="74"/>
        <v>3041435.5000000005</v>
      </c>
      <c r="N296" s="230">
        <f t="shared" si="75"/>
        <v>2390392</v>
      </c>
      <c r="O296" s="231">
        <f t="shared" si="69"/>
        <v>1673230.7500000002</v>
      </c>
      <c r="P296" s="231">
        <f t="shared" si="70"/>
        <v>3107553.25</v>
      </c>
      <c r="Q296" s="231">
        <f t="shared" si="76"/>
        <v>940769.47358634148</v>
      </c>
      <c r="R296" s="231">
        <f t="shared" si="77"/>
        <v>1394172.2842224352</v>
      </c>
      <c r="S296" s="232">
        <f t="shared" si="66"/>
        <v>0.45839284910774369</v>
      </c>
      <c r="T296" s="231">
        <f t="shared" si="78"/>
        <v>940769</v>
      </c>
      <c r="U296" s="234" t="s">
        <v>431</v>
      </c>
      <c r="AC296" s="216"/>
      <c r="AD296" s="216"/>
      <c r="AE296" s="216"/>
      <c r="AF296" s="216"/>
      <c r="AG296" s="216"/>
      <c r="AH296" s="216"/>
    </row>
    <row r="297" spans="1:34" s="205" customFormat="1" ht="15" customHeight="1" x14ac:dyDescent="0.2">
      <c r="A297" s="234">
        <v>38</v>
      </c>
      <c r="B297" s="226">
        <v>4315199</v>
      </c>
      <c r="C297" s="227" t="s">
        <v>165</v>
      </c>
      <c r="D297" s="228" t="s">
        <v>9</v>
      </c>
      <c r="E297" s="229">
        <v>61395</v>
      </c>
      <c r="F297" s="229">
        <v>59033.000000000007</v>
      </c>
      <c r="G297" s="230">
        <v>64346</v>
      </c>
      <c r="H297" s="230">
        <v>1025</v>
      </c>
      <c r="I297" s="230">
        <f t="shared" si="67"/>
        <v>1077.2750000000001</v>
      </c>
      <c r="J297" s="230">
        <f t="shared" si="68"/>
        <v>1077</v>
      </c>
      <c r="K297" s="230">
        <f t="shared" si="72"/>
        <v>1077</v>
      </c>
      <c r="L297" s="230">
        <f t="shared" si="73"/>
        <v>64346</v>
      </c>
      <c r="M297" s="230">
        <f t="shared" si="74"/>
        <v>60214</v>
      </c>
      <c r="N297" s="230">
        <f t="shared" si="75"/>
        <v>46462.75</v>
      </c>
      <c r="O297" s="231">
        <f t="shared" si="69"/>
        <v>30645.5</v>
      </c>
      <c r="P297" s="231">
        <f t="shared" si="70"/>
        <v>62280</v>
      </c>
      <c r="Q297" s="231">
        <f t="shared" si="76"/>
        <v>4093.0190248290428</v>
      </c>
      <c r="R297" s="231">
        <f t="shared" si="77"/>
        <v>30335.129298938769</v>
      </c>
      <c r="S297" s="232">
        <f t="shared" si="66"/>
        <v>0.50378864215861374</v>
      </c>
      <c r="T297" s="231">
        <f>ROUND(O297,0)</f>
        <v>30646</v>
      </c>
      <c r="U297" s="233" t="s">
        <v>433</v>
      </c>
      <c r="AC297" s="216"/>
      <c r="AD297" s="216"/>
      <c r="AE297" s="216"/>
      <c r="AF297" s="216"/>
      <c r="AG297" s="216"/>
      <c r="AH297" s="216"/>
    </row>
    <row r="298" spans="1:34" s="205" customFormat="1" ht="15" customHeight="1" x14ac:dyDescent="0.2">
      <c r="A298" s="234">
        <v>39</v>
      </c>
      <c r="B298" s="226">
        <v>4315199</v>
      </c>
      <c r="C298" s="227" t="s">
        <v>166</v>
      </c>
      <c r="D298" s="228" t="s">
        <v>9</v>
      </c>
      <c r="E298" s="229">
        <v>4262632</v>
      </c>
      <c r="F298" s="229">
        <v>4098685</v>
      </c>
      <c r="G298" s="230">
        <v>4549540</v>
      </c>
      <c r="H298" s="230">
        <v>815224</v>
      </c>
      <c r="I298" s="230">
        <f t="shared" si="67"/>
        <v>856800.424</v>
      </c>
      <c r="J298" s="230">
        <f t="shared" si="68"/>
        <v>856800</v>
      </c>
      <c r="K298" s="230">
        <f t="shared" si="72"/>
        <v>856800</v>
      </c>
      <c r="L298" s="230">
        <f t="shared" si="73"/>
        <v>4549540</v>
      </c>
      <c r="M298" s="230">
        <f t="shared" si="74"/>
        <v>4180658.5</v>
      </c>
      <c r="N298" s="230">
        <f t="shared" si="75"/>
        <v>3441914.25</v>
      </c>
      <c r="O298" s="231">
        <f t="shared" si="69"/>
        <v>2518729.25</v>
      </c>
      <c r="P298" s="231">
        <f t="shared" si="70"/>
        <v>4365099.25</v>
      </c>
      <c r="Q298" s="231">
        <f t="shared" si="76"/>
        <v>2144181.7567252712</v>
      </c>
      <c r="R298" s="231">
        <f t="shared" si="77"/>
        <v>1733452.8097448312</v>
      </c>
      <c r="S298" s="232">
        <f t="shared" si="66"/>
        <v>0.41463630902759246</v>
      </c>
      <c r="T298" s="231">
        <f>ROUND(Q298,0)</f>
        <v>2144182</v>
      </c>
      <c r="U298" s="234" t="s">
        <v>431</v>
      </c>
      <c r="AC298" s="216"/>
      <c r="AD298" s="216"/>
      <c r="AE298" s="216"/>
      <c r="AF298" s="216"/>
      <c r="AG298" s="216"/>
      <c r="AH298" s="216"/>
    </row>
    <row r="299" spans="1:34" s="205" customFormat="1" ht="15" customHeight="1" x14ac:dyDescent="0.2">
      <c r="A299" s="234">
        <v>40</v>
      </c>
      <c r="B299" s="226">
        <v>4315199</v>
      </c>
      <c r="C299" s="227" t="s">
        <v>167</v>
      </c>
      <c r="D299" s="228" t="s">
        <v>9</v>
      </c>
      <c r="E299" s="229">
        <v>20488384</v>
      </c>
      <c r="F299" s="229">
        <v>19328664</v>
      </c>
      <c r="G299" s="230">
        <v>21454817</v>
      </c>
      <c r="H299" s="230">
        <v>320551</v>
      </c>
      <c r="I299" s="230">
        <f t="shared" si="67"/>
        <v>336899.10100000002</v>
      </c>
      <c r="J299" s="230">
        <f t="shared" si="68"/>
        <v>336899</v>
      </c>
      <c r="K299" s="230">
        <f t="shared" si="72"/>
        <v>336899</v>
      </c>
      <c r="L299" s="230">
        <f t="shared" si="73"/>
        <v>21454817</v>
      </c>
      <c r="M299" s="230">
        <f t="shared" si="74"/>
        <v>19908524</v>
      </c>
      <c r="N299" s="230">
        <f t="shared" si="75"/>
        <v>15402191</v>
      </c>
      <c r="O299" s="231">
        <f t="shared" si="69"/>
        <v>10122711.5</v>
      </c>
      <c r="P299" s="231">
        <f t="shared" si="70"/>
        <v>20681670.5</v>
      </c>
      <c r="Q299" s="231">
        <f t="shared" si="76"/>
        <v>1283943.0399392198</v>
      </c>
      <c r="R299" s="231">
        <f t="shared" si="77"/>
        <v>10081068.957772914</v>
      </c>
      <c r="S299" s="232">
        <f t="shared" ref="S299:S362" si="79">R299/M299</f>
        <v>0.50636948061910136</v>
      </c>
      <c r="T299" s="231">
        <f>ROUND(O299,0)</f>
        <v>10122712</v>
      </c>
      <c r="U299" s="233" t="s">
        <v>433</v>
      </c>
      <c r="AC299" s="216"/>
      <c r="AD299" s="216"/>
      <c r="AE299" s="216"/>
      <c r="AF299" s="216"/>
      <c r="AG299" s="216"/>
      <c r="AH299" s="216"/>
    </row>
    <row r="300" spans="1:34" s="205" customFormat="1" ht="15" customHeight="1" x14ac:dyDescent="0.2">
      <c r="A300" s="234">
        <v>41</v>
      </c>
      <c r="B300" s="226">
        <v>4315199</v>
      </c>
      <c r="C300" s="227" t="s">
        <v>168</v>
      </c>
      <c r="D300" s="228" t="s">
        <v>9</v>
      </c>
      <c r="E300" s="229">
        <v>667867</v>
      </c>
      <c r="F300" s="229">
        <v>624175</v>
      </c>
      <c r="G300" s="230">
        <v>680351</v>
      </c>
      <c r="H300" s="230">
        <v>42115</v>
      </c>
      <c r="I300" s="230">
        <f t="shared" ref="I300:I363" si="80">H300+(H300*5.1%)</f>
        <v>44262.864999999998</v>
      </c>
      <c r="J300" s="230">
        <f t="shared" ref="J300:J363" si="81">ROUND(I300,0)</f>
        <v>44263</v>
      </c>
      <c r="K300" s="230">
        <f t="shared" si="72"/>
        <v>44263</v>
      </c>
      <c r="L300" s="230">
        <f t="shared" si="73"/>
        <v>680351</v>
      </c>
      <c r="M300" s="230">
        <f t="shared" si="74"/>
        <v>646021</v>
      </c>
      <c r="N300" s="230">
        <f t="shared" si="75"/>
        <v>504164</v>
      </c>
      <c r="O300" s="231">
        <f t="shared" ref="O300:O363" si="82">AVERAGE(K300,M300)</f>
        <v>345142</v>
      </c>
      <c r="P300" s="231">
        <f t="shared" ref="P300:P363" si="83">AVERAGE(M300,L300)</f>
        <v>663186</v>
      </c>
      <c r="Q300" s="231">
        <f t="shared" si="76"/>
        <v>147267.37346059017</v>
      </c>
      <c r="R300" s="231">
        <f t="shared" si="77"/>
        <v>307545.17342985567</v>
      </c>
      <c r="S300" s="232">
        <f t="shared" si="79"/>
        <v>0.47606064420484112</v>
      </c>
      <c r="T300" s="231">
        <f t="shared" ref="T300:T308" si="84">ROUND(Q300,0)</f>
        <v>147267</v>
      </c>
      <c r="U300" s="234" t="s">
        <v>431</v>
      </c>
      <c r="AC300" s="216"/>
      <c r="AD300" s="216"/>
      <c r="AE300" s="216"/>
      <c r="AF300" s="216"/>
      <c r="AG300" s="216"/>
      <c r="AH300" s="216"/>
    </row>
    <row r="301" spans="1:34" s="205" customFormat="1" ht="15" customHeight="1" x14ac:dyDescent="0.2">
      <c r="A301" s="234">
        <v>42</v>
      </c>
      <c r="B301" s="226">
        <v>4315199</v>
      </c>
      <c r="C301" s="227" t="s">
        <v>139</v>
      </c>
      <c r="D301" s="228" t="s">
        <v>9</v>
      </c>
      <c r="E301" s="229">
        <v>9834349</v>
      </c>
      <c r="F301" s="229">
        <v>9277688</v>
      </c>
      <c r="G301" s="230">
        <v>10112680.000000002</v>
      </c>
      <c r="H301" s="230">
        <v>298557</v>
      </c>
      <c r="I301" s="230">
        <f t="shared" si="80"/>
        <v>313783.40700000001</v>
      </c>
      <c r="J301" s="230">
        <f t="shared" si="81"/>
        <v>313783</v>
      </c>
      <c r="K301" s="230">
        <f t="shared" si="72"/>
        <v>313783</v>
      </c>
      <c r="L301" s="230">
        <f t="shared" si="73"/>
        <v>10112680.000000002</v>
      </c>
      <c r="M301" s="230">
        <f t="shared" si="74"/>
        <v>9556018.5</v>
      </c>
      <c r="N301" s="230">
        <f t="shared" si="75"/>
        <v>7384625</v>
      </c>
      <c r="O301" s="231">
        <f t="shared" si="82"/>
        <v>4934900.75</v>
      </c>
      <c r="P301" s="231">
        <f t="shared" si="83"/>
        <v>9834349.25</v>
      </c>
      <c r="Q301" s="231">
        <f t="shared" si="76"/>
        <v>1144403.2511345595</v>
      </c>
      <c r="R301" s="231">
        <f t="shared" si="77"/>
        <v>4726659.3513154723</v>
      </c>
      <c r="S301" s="232">
        <f t="shared" si="79"/>
        <v>0.49462643373026877</v>
      </c>
      <c r="T301" s="231">
        <f t="shared" si="84"/>
        <v>1144403</v>
      </c>
      <c r="U301" s="234" t="s">
        <v>431</v>
      </c>
      <c r="AC301" s="216"/>
      <c r="AD301" s="216"/>
      <c r="AE301" s="216"/>
      <c r="AF301" s="216"/>
      <c r="AG301" s="216"/>
      <c r="AH301" s="216"/>
    </row>
    <row r="302" spans="1:34" s="205" customFormat="1" ht="15" customHeight="1" x14ac:dyDescent="0.2">
      <c r="A302" s="234">
        <v>43</v>
      </c>
      <c r="B302" s="226">
        <v>4315199</v>
      </c>
      <c r="C302" s="322" t="s">
        <v>169</v>
      </c>
      <c r="D302" s="228" t="s">
        <v>9</v>
      </c>
      <c r="E302" s="229">
        <v>673798</v>
      </c>
      <c r="F302" s="229">
        <v>623887</v>
      </c>
      <c r="G302" s="230">
        <v>667559</v>
      </c>
      <c r="H302" s="230">
        <v>71442</v>
      </c>
      <c r="I302" s="230">
        <f t="shared" si="80"/>
        <v>75085.542000000001</v>
      </c>
      <c r="J302" s="230">
        <f t="shared" si="81"/>
        <v>75086</v>
      </c>
      <c r="K302" s="230">
        <f t="shared" si="72"/>
        <v>75086</v>
      </c>
      <c r="L302" s="230">
        <f t="shared" si="73"/>
        <v>673798</v>
      </c>
      <c r="M302" s="230">
        <f t="shared" si="74"/>
        <v>645723</v>
      </c>
      <c r="N302" s="230">
        <f t="shared" si="75"/>
        <v>510082.5</v>
      </c>
      <c r="O302" s="231">
        <f t="shared" si="82"/>
        <v>360404.5</v>
      </c>
      <c r="P302" s="231">
        <f t="shared" si="83"/>
        <v>659760.5</v>
      </c>
      <c r="Q302" s="231">
        <f t="shared" si="76"/>
        <v>223425.79744851741</v>
      </c>
      <c r="R302" s="231">
        <f t="shared" si="77"/>
        <v>290846.48426331946</v>
      </c>
      <c r="S302" s="232">
        <f t="shared" si="79"/>
        <v>0.45041989252871506</v>
      </c>
      <c r="T302" s="231">
        <f t="shared" si="84"/>
        <v>223426</v>
      </c>
      <c r="U302" s="234" t="s">
        <v>431</v>
      </c>
      <c r="AC302" s="216"/>
      <c r="AD302" s="216"/>
      <c r="AE302" s="216"/>
      <c r="AF302" s="216"/>
      <c r="AG302" s="216"/>
      <c r="AH302" s="216"/>
    </row>
    <row r="303" spans="1:34" s="205" customFormat="1" x14ac:dyDescent="0.2">
      <c r="A303" s="234">
        <v>44</v>
      </c>
      <c r="B303" s="226">
        <v>4315199</v>
      </c>
      <c r="C303" s="227" t="s">
        <v>170</v>
      </c>
      <c r="D303" s="228" t="s">
        <v>9</v>
      </c>
      <c r="E303" s="229">
        <v>234791</v>
      </c>
      <c r="F303" s="229">
        <v>225761</v>
      </c>
      <c r="G303" s="230">
        <v>237049</v>
      </c>
      <c r="H303" s="230">
        <v>40115</v>
      </c>
      <c r="I303" s="230">
        <f t="shared" si="80"/>
        <v>42160.864999999998</v>
      </c>
      <c r="J303" s="230">
        <f t="shared" si="81"/>
        <v>42161</v>
      </c>
      <c r="K303" s="230">
        <f t="shared" si="72"/>
        <v>42161</v>
      </c>
      <c r="L303" s="230">
        <f t="shared" si="73"/>
        <v>237049</v>
      </c>
      <c r="M303" s="230">
        <f t="shared" si="74"/>
        <v>230276</v>
      </c>
      <c r="N303" s="230">
        <f t="shared" si="75"/>
        <v>184940.5</v>
      </c>
      <c r="O303" s="231">
        <f t="shared" si="82"/>
        <v>136218.5</v>
      </c>
      <c r="P303" s="231">
        <f t="shared" si="83"/>
        <v>233662.5</v>
      </c>
      <c r="Q303" s="231">
        <f t="shared" si="76"/>
        <v>109212.90095131172</v>
      </c>
      <c r="R303" s="231">
        <f t="shared" si="77"/>
        <v>95311.186756854513</v>
      </c>
      <c r="S303" s="232">
        <f t="shared" si="79"/>
        <v>0.41389978441893427</v>
      </c>
      <c r="T303" s="231">
        <f t="shared" si="84"/>
        <v>109213</v>
      </c>
      <c r="U303" s="234" t="s">
        <v>431</v>
      </c>
      <c r="AC303" s="216"/>
      <c r="AD303" s="216"/>
      <c r="AE303" s="216"/>
      <c r="AF303" s="216"/>
      <c r="AG303" s="216"/>
      <c r="AH303" s="216"/>
    </row>
    <row r="304" spans="1:34" s="205" customFormat="1" ht="25.5" x14ac:dyDescent="0.2">
      <c r="A304" s="234">
        <v>45</v>
      </c>
      <c r="B304" s="226">
        <v>4315199</v>
      </c>
      <c r="C304" s="227" t="s">
        <v>171</v>
      </c>
      <c r="D304" s="228" t="s">
        <v>9</v>
      </c>
      <c r="E304" s="229">
        <v>347838.00000000006</v>
      </c>
      <c r="F304" s="229">
        <v>334460.00000000006</v>
      </c>
      <c r="G304" s="230">
        <v>354528</v>
      </c>
      <c r="H304" s="230">
        <v>61225</v>
      </c>
      <c r="I304" s="230">
        <f t="shared" si="80"/>
        <v>64347.474999999999</v>
      </c>
      <c r="J304" s="230">
        <f t="shared" si="81"/>
        <v>64347</v>
      </c>
      <c r="K304" s="230">
        <f t="shared" si="72"/>
        <v>64347</v>
      </c>
      <c r="L304" s="230">
        <f t="shared" si="73"/>
        <v>354528</v>
      </c>
      <c r="M304" s="230">
        <f t="shared" si="74"/>
        <v>341149.00000000006</v>
      </c>
      <c r="N304" s="230">
        <f t="shared" si="75"/>
        <v>275293.25</v>
      </c>
      <c r="O304" s="231">
        <f t="shared" si="82"/>
        <v>202748.00000000003</v>
      </c>
      <c r="P304" s="231">
        <f t="shared" si="83"/>
        <v>347838.5</v>
      </c>
      <c r="Q304" s="231">
        <f t="shared" si="76"/>
        <v>165110.58590028965</v>
      </c>
      <c r="R304" s="231">
        <f t="shared" si="77"/>
        <v>140878.09275487103</v>
      </c>
      <c r="S304" s="232">
        <f t="shared" si="79"/>
        <v>0.41295179746934918</v>
      </c>
      <c r="T304" s="231">
        <f t="shared" si="84"/>
        <v>165111</v>
      </c>
      <c r="U304" s="234" t="s">
        <v>431</v>
      </c>
      <c r="AC304" s="216"/>
      <c r="AD304" s="216"/>
      <c r="AE304" s="216"/>
      <c r="AF304" s="216"/>
      <c r="AG304" s="216"/>
      <c r="AH304" s="216"/>
    </row>
    <row r="305" spans="1:34" s="205" customFormat="1" ht="25.5" x14ac:dyDescent="0.2">
      <c r="A305" s="234">
        <v>46</v>
      </c>
      <c r="B305" s="226">
        <v>4315199</v>
      </c>
      <c r="C305" s="227" t="s">
        <v>172</v>
      </c>
      <c r="D305" s="228" t="s">
        <v>9</v>
      </c>
      <c r="E305" s="229">
        <v>634998.00000000012</v>
      </c>
      <c r="F305" s="229">
        <v>593456</v>
      </c>
      <c r="G305" s="230">
        <v>646867</v>
      </c>
      <c r="H305" s="230">
        <v>60125</v>
      </c>
      <c r="I305" s="230">
        <f t="shared" si="80"/>
        <v>63191.375</v>
      </c>
      <c r="J305" s="230">
        <f t="shared" si="81"/>
        <v>63191</v>
      </c>
      <c r="K305" s="230">
        <f t="shared" si="72"/>
        <v>63191</v>
      </c>
      <c r="L305" s="230">
        <f t="shared" si="73"/>
        <v>646867</v>
      </c>
      <c r="M305" s="230">
        <f t="shared" si="74"/>
        <v>614227</v>
      </c>
      <c r="N305" s="230">
        <f t="shared" si="75"/>
        <v>484628</v>
      </c>
      <c r="O305" s="231">
        <f t="shared" si="82"/>
        <v>338709</v>
      </c>
      <c r="P305" s="231">
        <f t="shared" si="83"/>
        <v>630547</v>
      </c>
      <c r="Q305" s="231">
        <f t="shared" si="76"/>
        <v>193884.8315677213</v>
      </c>
      <c r="R305" s="231">
        <f t="shared" si="77"/>
        <v>281889.64068348921</v>
      </c>
      <c r="S305" s="232">
        <f t="shared" si="79"/>
        <v>0.45893397829058186</v>
      </c>
      <c r="T305" s="231">
        <f t="shared" si="84"/>
        <v>193885</v>
      </c>
      <c r="U305" s="234" t="s">
        <v>431</v>
      </c>
      <c r="AC305" s="216"/>
      <c r="AD305" s="216"/>
      <c r="AE305" s="216"/>
      <c r="AF305" s="216"/>
      <c r="AG305" s="216"/>
      <c r="AH305" s="216"/>
    </row>
    <row r="306" spans="1:34" s="205" customFormat="1" ht="15" customHeight="1" x14ac:dyDescent="0.2">
      <c r="A306" s="234">
        <v>47</v>
      </c>
      <c r="B306" s="226">
        <v>4315199</v>
      </c>
      <c r="C306" s="227" t="s">
        <v>173</v>
      </c>
      <c r="D306" s="228" t="s">
        <v>9</v>
      </c>
      <c r="E306" s="229">
        <v>639858</v>
      </c>
      <c r="F306" s="229">
        <v>592461</v>
      </c>
      <c r="G306" s="230">
        <v>633933</v>
      </c>
      <c r="H306" s="230">
        <v>98559</v>
      </c>
      <c r="I306" s="230">
        <f t="shared" si="80"/>
        <v>103585.50900000001</v>
      </c>
      <c r="J306" s="230">
        <f t="shared" si="81"/>
        <v>103586</v>
      </c>
      <c r="K306" s="231">
        <f t="shared" si="72"/>
        <v>103586</v>
      </c>
      <c r="L306" s="230">
        <f t="shared" si="73"/>
        <v>639858</v>
      </c>
      <c r="M306" s="230">
        <f t="shared" si="74"/>
        <v>613197</v>
      </c>
      <c r="N306" s="230">
        <f t="shared" si="75"/>
        <v>492459.5</v>
      </c>
      <c r="O306" s="231">
        <f t="shared" si="82"/>
        <v>358391.5</v>
      </c>
      <c r="P306" s="231">
        <f t="shared" si="83"/>
        <v>626527.5</v>
      </c>
      <c r="Q306" s="231">
        <f t="shared" si="76"/>
        <v>276205.14316244284</v>
      </c>
      <c r="R306" s="231">
        <f t="shared" si="77"/>
        <v>260105.08646122244</v>
      </c>
      <c r="S306" s="232">
        <f t="shared" si="79"/>
        <v>0.4241786676406154</v>
      </c>
      <c r="T306" s="231">
        <f t="shared" si="84"/>
        <v>276205</v>
      </c>
      <c r="U306" s="234" t="s">
        <v>431</v>
      </c>
      <c r="AC306" s="216"/>
      <c r="AD306" s="216"/>
      <c r="AE306" s="216"/>
      <c r="AF306" s="216"/>
      <c r="AG306" s="216"/>
      <c r="AH306" s="216"/>
    </row>
    <row r="307" spans="1:34" s="205" customFormat="1" ht="15" customHeight="1" x14ac:dyDescent="0.2">
      <c r="A307" s="234">
        <v>48</v>
      </c>
      <c r="B307" s="226">
        <v>4315199</v>
      </c>
      <c r="C307" s="227" t="s">
        <v>174</v>
      </c>
      <c r="D307" s="228" t="s">
        <v>9</v>
      </c>
      <c r="E307" s="229">
        <v>14910571</v>
      </c>
      <c r="F307" s="229">
        <v>13935113</v>
      </c>
      <c r="G307" s="230">
        <v>15467975.000000002</v>
      </c>
      <c r="H307" s="230">
        <v>670115</v>
      </c>
      <c r="I307" s="230">
        <f t="shared" si="80"/>
        <v>704290.86499999999</v>
      </c>
      <c r="J307" s="230">
        <f t="shared" si="81"/>
        <v>704291</v>
      </c>
      <c r="K307" s="231">
        <f t="shared" si="72"/>
        <v>704291</v>
      </c>
      <c r="L307" s="230">
        <f t="shared" si="73"/>
        <v>15467975.000000002</v>
      </c>
      <c r="M307" s="230">
        <f t="shared" si="74"/>
        <v>14422842</v>
      </c>
      <c r="N307" s="230">
        <f t="shared" si="75"/>
        <v>11254487.5</v>
      </c>
      <c r="O307" s="231">
        <f t="shared" si="82"/>
        <v>7563566.5</v>
      </c>
      <c r="P307" s="231">
        <f t="shared" si="83"/>
        <v>14945408.5</v>
      </c>
      <c r="Q307" s="231">
        <f t="shared" si="76"/>
        <v>2464047.9610781991</v>
      </c>
      <c r="R307" s="231">
        <f t="shared" si="77"/>
        <v>7061936.0596437715</v>
      </c>
      <c r="S307" s="232">
        <f t="shared" si="79"/>
        <v>0.48963554198567599</v>
      </c>
      <c r="T307" s="231">
        <f t="shared" si="84"/>
        <v>2464048</v>
      </c>
      <c r="U307" s="234" t="s">
        <v>431</v>
      </c>
      <c r="AC307" s="216"/>
      <c r="AD307" s="216"/>
      <c r="AE307" s="216"/>
      <c r="AF307" s="216"/>
      <c r="AG307" s="216"/>
      <c r="AH307" s="216"/>
    </row>
    <row r="308" spans="1:34" s="205" customFormat="1" ht="15" customHeight="1" x14ac:dyDescent="0.2">
      <c r="A308" s="234">
        <v>49</v>
      </c>
      <c r="B308" s="226">
        <v>4315199</v>
      </c>
      <c r="C308" s="227" t="s">
        <v>175</v>
      </c>
      <c r="D308" s="228" t="s">
        <v>9</v>
      </c>
      <c r="E308" s="229">
        <v>1870989</v>
      </c>
      <c r="F308" s="229">
        <v>1748588.0000000002</v>
      </c>
      <c r="G308" s="230">
        <v>1923447.0000000002</v>
      </c>
      <c r="H308" s="230">
        <v>201255</v>
      </c>
      <c r="I308" s="230">
        <f t="shared" si="80"/>
        <v>211519.005</v>
      </c>
      <c r="J308" s="230">
        <f t="shared" si="81"/>
        <v>211519</v>
      </c>
      <c r="K308" s="231">
        <f t="shared" si="72"/>
        <v>211519</v>
      </c>
      <c r="L308" s="230">
        <f t="shared" si="73"/>
        <v>1923447.0000000002</v>
      </c>
      <c r="M308" s="230">
        <f t="shared" si="74"/>
        <v>1809788.5</v>
      </c>
      <c r="N308" s="230">
        <f t="shared" si="75"/>
        <v>1438635.75</v>
      </c>
      <c r="O308" s="231">
        <f t="shared" si="82"/>
        <v>1010653.75</v>
      </c>
      <c r="P308" s="231">
        <f t="shared" si="83"/>
        <v>1866617.75</v>
      </c>
      <c r="Q308" s="231">
        <f t="shared" si="76"/>
        <v>629527.25334204291</v>
      </c>
      <c r="R308" s="231">
        <f t="shared" si="77"/>
        <v>821351.97415049619</v>
      </c>
      <c r="S308" s="232">
        <f t="shared" si="79"/>
        <v>0.45383865250027622</v>
      </c>
      <c r="T308" s="231">
        <f t="shared" si="84"/>
        <v>629527</v>
      </c>
      <c r="U308" s="234" t="s">
        <v>431</v>
      </c>
      <c r="AC308" s="216"/>
      <c r="AD308" s="216"/>
      <c r="AE308" s="216"/>
      <c r="AF308" s="216"/>
      <c r="AG308" s="216"/>
      <c r="AH308" s="216"/>
    </row>
    <row r="309" spans="1:34" s="205" customFormat="1" ht="25.5" x14ac:dyDescent="0.2">
      <c r="A309" s="234">
        <v>50</v>
      </c>
      <c r="B309" s="226">
        <v>4315199</v>
      </c>
      <c r="C309" s="227" t="s">
        <v>176</v>
      </c>
      <c r="D309" s="228" t="s">
        <v>9</v>
      </c>
      <c r="E309" s="229">
        <v>74514</v>
      </c>
      <c r="F309" s="229">
        <v>68994</v>
      </c>
      <c r="G309" s="230">
        <v>75893</v>
      </c>
      <c r="H309" s="230">
        <v>25147</v>
      </c>
      <c r="I309" s="230">
        <f t="shared" si="80"/>
        <v>26429.496999999999</v>
      </c>
      <c r="J309" s="230">
        <f t="shared" si="81"/>
        <v>26429</v>
      </c>
      <c r="K309" s="231">
        <f t="shared" si="72"/>
        <v>26429</v>
      </c>
      <c r="L309" s="230">
        <f t="shared" si="73"/>
        <v>75893</v>
      </c>
      <c r="M309" s="230">
        <f t="shared" si="74"/>
        <v>71754</v>
      </c>
      <c r="N309" s="230">
        <f t="shared" si="75"/>
        <v>61457.5</v>
      </c>
      <c r="O309" s="231">
        <f t="shared" si="82"/>
        <v>49091.5</v>
      </c>
      <c r="P309" s="231">
        <f t="shared" si="83"/>
        <v>73823.5</v>
      </c>
      <c r="Q309" s="231">
        <f t="shared" si="76"/>
        <v>50679.112218610462</v>
      </c>
      <c r="R309" s="231">
        <f t="shared" si="77"/>
        <v>23541.810302806651</v>
      </c>
      <c r="S309" s="232">
        <f t="shared" si="79"/>
        <v>0.3280905636313885</v>
      </c>
      <c r="T309" s="231">
        <f>K309</f>
        <v>26429</v>
      </c>
      <c r="U309" s="234" t="s">
        <v>432</v>
      </c>
      <c r="AC309" s="216"/>
      <c r="AD309" s="216"/>
      <c r="AE309" s="216"/>
      <c r="AF309" s="216"/>
      <c r="AG309" s="216"/>
      <c r="AH309" s="216"/>
    </row>
    <row r="310" spans="1:34" s="205" customFormat="1" x14ac:dyDescent="0.2">
      <c r="A310" s="237"/>
      <c r="B310" s="237"/>
      <c r="C310" s="238"/>
      <c r="D310" s="237"/>
      <c r="E310" s="239"/>
      <c r="F310" s="239"/>
      <c r="G310" s="240"/>
      <c r="H310" s="240"/>
      <c r="I310" s="240"/>
      <c r="J310" s="240"/>
      <c r="K310" s="240"/>
      <c r="L310" s="240"/>
      <c r="M310" s="240"/>
      <c r="N310" s="240"/>
      <c r="O310" s="240"/>
      <c r="P310" s="240"/>
      <c r="Q310" s="240"/>
      <c r="R310" s="240"/>
      <c r="S310" s="241"/>
      <c r="T310" s="240"/>
      <c r="U310" s="242"/>
      <c r="AC310" s="216"/>
      <c r="AD310" s="216"/>
      <c r="AE310" s="216"/>
      <c r="AF310" s="216"/>
      <c r="AG310" s="216"/>
      <c r="AH310" s="216"/>
    </row>
    <row r="311" spans="1:34" s="205" customFormat="1" ht="23.25" customHeight="1" x14ac:dyDescent="0.2">
      <c r="A311" s="384" t="s">
        <v>180</v>
      </c>
      <c r="B311" s="385"/>
      <c r="C311" s="385"/>
      <c r="D311" s="385"/>
      <c r="E311" s="323"/>
      <c r="F311" s="323"/>
      <c r="G311" s="298"/>
      <c r="H311" s="298"/>
      <c r="I311" s="298"/>
      <c r="J311" s="298"/>
      <c r="K311" s="298"/>
      <c r="L311" s="298"/>
      <c r="M311" s="298"/>
      <c r="N311" s="298"/>
      <c r="O311" s="298"/>
      <c r="P311" s="298"/>
      <c r="Q311" s="298"/>
      <c r="R311" s="298"/>
      <c r="S311" s="299"/>
      <c r="T311" s="298"/>
      <c r="U311" s="300"/>
      <c r="AC311" s="216"/>
      <c r="AD311" s="216"/>
      <c r="AE311" s="216"/>
      <c r="AF311" s="216"/>
      <c r="AG311" s="216"/>
      <c r="AH311" s="216"/>
    </row>
    <row r="312" spans="1:34" s="205" customFormat="1" ht="23.25" customHeight="1" x14ac:dyDescent="0.2">
      <c r="A312" s="379" t="s">
        <v>181</v>
      </c>
      <c r="B312" s="380"/>
      <c r="C312" s="380"/>
      <c r="D312" s="380"/>
      <c r="E312" s="324"/>
      <c r="F312" s="324"/>
      <c r="G312" s="302"/>
      <c r="H312" s="302"/>
      <c r="I312" s="302"/>
      <c r="J312" s="302"/>
      <c r="K312" s="302"/>
      <c r="L312" s="302"/>
      <c r="M312" s="302"/>
      <c r="N312" s="302"/>
      <c r="O312" s="302"/>
      <c r="P312" s="302"/>
      <c r="Q312" s="302"/>
      <c r="R312" s="302"/>
      <c r="S312" s="303"/>
      <c r="T312" s="302"/>
      <c r="U312" s="304"/>
      <c r="AC312" s="216"/>
      <c r="AD312" s="216"/>
      <c r="AE312" s="216"/>
      <c r="AF312" s="216"/>
      <c r="AG312" s="216"/>
      <c r="AH312" s="216"/>
    </row>
    <row r="313" spans="1:34" s="205" customFormat="1" x14ac:dyDescent="0.2">
      <c r="A313" s="379" t="s">
        <v>240</v>
      </c>
      <c r="B313" s="380"/>
      <c r="C313" s="380"/>
      <c r="D313" s="380"/>
      <c r="E313" s="301"/>
      <c r="F313" s="301"/>
      <c r="G313" s="302"/>
      <c r="H313" s="302"/>
      <c r="I313" s="302"/>
      <c r="J313" s="302"/>
      <c r="K313" s="302"/>
      <c r="L313" s="302"/>
      <c r="M313" s="302"/>
      <c r="N313" s="302"/>
      <c r="O313" s="302"/>
      <c r="P313" s="302"/>
      <c r="Q313" s="302"/>
      <c r="R313" s="302"/>
      <c r="S313" s="303"/>
      <c r="T313" s="302"/>
      <c r="U313" s="304"/>
      <c r="AC313" s="216"/>
      <c r="AD313" s="216"/>
      <c r="AE313" s="216"/>
      <c r="AF313" s="216"/>
      <c r="AG313" s="216"/>
      <c r="AH313" s="216"/>
    </row>
    <row r="314" spans="1:34" s="205" customFormat="1" ht="28.5" customHeight="1" x14ac:dyDescent="0.2">
      <c r="A314" s="395"/>
      <c r="B314" s="396"/>
      <c r="C314" s="396"/>
      <c r="D314" s="396"/>
      <c r="E314" s="318"/>
      <c r="F314" s="318"/>
      <c r="G314" s="319"/>
      <c r="H314" s="397" t="s">
        <v>438</v>
      </c>
      <c r="I314" s="398"/>
      <c r="J314" s="399"/>
      <c r="K314" s="319"/>
      <c r="L314" s="319"/>
      <c r="M314" s="319"/>
      <c r="N314" s="319"/>
      <c r="O314" s="319"/>
      <c r="P314" s="319"/>
      <c r="Q314" s="319"/>
      <c r="R314" s="319"/>
      <c r="S314" s="320"/>
      <c r="T314" s="319"/>
      <c r="U314" s="321"/>
      <c r="AC314" s="216"/>
      <c r="AD314" s="216"/>
      <c r="AE314" s="216"/>
      <c r="AF314" s="216"/>
      <c r="AG314" s="216"/>
      <c r="AH314" s="216"/>
    </row>
    <row r="315" spans="1:34" s="205" customFormat="1" ht="69" customHeight="1" x14ac:dyDescent="0.2">
      <c r="A315" s="312" t="s">
        <v>4</v>
      </c>
      <c r="B315" s="312" t="s">
        <v>5</v>
      </c>
      <c r="C315" s="312" t="s">
        <v>6</v>
      </c>
      <c r="D315" s="312" t="s">
        <v>7</v>
      </c>
      <c r="E315" s="313" t="s">
        <v>435</v>
      </c>
      <c r="F315" s="313" t="s">
        <v>434</v>
      </c>
      <c r="G315" s="314" t="s">
        <v>436</v>
      </c>
      <c r="H315" s="315" t="s">
        <v>428</v>
      </c>
      <c r="I315" s="316" t="s">
        <v>429</v>
      </c>
      <c r="J315" s="315" t="s">
        <v>430</v>
      </c>
      <c r="K315" s="284"/>
      <c r="L315" s="284"/>
      <c r="M315" s="284"/>
      <c r="N315" s="284"/>
      <c r="O315" s="284"/>
      <c r="P315" s="284"/>
      <c r="Q315" s="284"/>
      <c r="R315" s="284"/>
      <c r="S315" s="285"/>
      <c r="T315" s="284"/>
      <c r="U315" s="286"/>
      <c r="AC315" s="216"/>
      <c r="AD315" s="216"/>
      <c r="AE315" s="216"/>
      <c r="AF315" s="216"/>
      <c r="AG315" s="216"/>
      <c r="AH315" s="216"/>
    </row>
    <row r="316" spans="1:34" s="205" customFormat="1" ht="14.25" customHeight="1" x14ac:dyDescent="0.2">
      <c r="A316" s="234">
        <v>1</v>
      </c>
      <c r="B316" s="234">
        <v>4315199</v>
      </c>
      <c r="C316" s="227" t="s">
        <v>132</v>
      </c>
      <c r="D316" s="228" t="s">
        <v>9</v>
      </c>
      <c r="E316" s="229">
        <v>519413</v>
      </c>
      <c r="F316" s="229">
        <v>480938</v>
      </c>
      <c r="G316" s="230">
        <v>514604.00000000006</v>
      </c>
      <c r="H316" s="230">
        <v>140215</v>
      </c>
      <c r="I316" s="230">
        <f t="shared" si="80"/>
        <v>147365.965</v>
      </c>
      <c r="J316" s="230">
        <f t="shared" si="81"/>
        <v>147366</v>
      </c>
      <c r="K316" s="231">
        <f t="shared" ref="K316:K365" si="85">MIN(E316,F316,G316,J316)</f>
        <v>147366</v>
      </c>
      <c r="L316" s="230">
        <f t="shared" ref="L316:L365" si="86">MAX(E316,F316,G316,J316)</f>
        <v>519413</v>
      </c>
      <c r="M316" s="230">
        <f t="shared" ref="M316:M365" si="87">MEDIAN(E316,F316,G316,J316)</f>
        <v>497771</v>
      </c>
      <c r="N316" s="230">
        <f t="shared" ref="N316:N365" si="88">AVERAGE(E316,F316,G316,J316)</f>
        <v>415580.25</v>
      </c>
      <c r="O316" s="231">
        <f t="shared" si="82"/>
        <v>322568.5</v>
      </c>
      <c r="P316" s="231">
        <f t="shared" si="83"/>
        <v>508592</v>
      </c>
      <c r="Q316" s="231">
        <f t="shared" ref="Q316:Q365" si="89">HARMEAN(E316,F316,G316,J316)</f>
        <v>314129.84581431281</v>
      </c>
      <c r="R316" s="231">
        <f t="shared" ref="R316:R365" si="90">STDEVA(E316,F316,G316,J316)</f>
        <v>179626.89333240164</v>
      </c>
      <c r="S316" s="232">
        <f t="shared" si="79"/>
        <v>0.36086251174214978</v>
      </c>
      <c r="T316" s="231">
        <f>K316</f>
        <v>147366</v>
      </c>
      <c r="U316" s="234" t="s">
        <v>432</v>
      </c>
      <c r="AC316" s="216"/>
      <c r="AD316" s="216"/>
      <c r="AE316" s="216"/>
      <c r="AF316" s="216"/>
      <c r="AG316" s="216"/>
      <c r="AH316" s="216"/>
    </row>
    <row r="317" spans="1:34" s="205" customFormat="1" ht="14.25" customHeight="1" x14ac:dyDescent="0.2">
      <c r="A317" s="234">
        <v>2</v>
      </c>
      <c r="B317" s="234">
        <v>4315199</v>
      </c>
      <c r="C317" s="227" t="s">
        <v>133</v>
      </c>
      <c r="D317" s="228" t="s">
        <v>9</v>
      </c>
      <c r="E317" s="229">
        <v>493435</v>
      </c>
      <c r="F317" s="229">
        <v>474457</v>
      </c>
      <c r="G317" s="230">
        <v>526647</v>
      </c>
      <c r="H317" s="230">
        <v>120336</v>
      </c>
      <c r="I317" s="230">
        <f t="shared" si="80"/>
        <v>126473.136</v>
      </c>
      <c r="J317" s="230">
        <f t="shared" si="81"/>
        <v>126473</v>
      </c>
      <c r="K317" s="231">
        <f t="shared" si="85"/>
        <v>126473</v>
      </c>
      <c r="L317" s="230">
        <f t="shared" si="86"/>
        <v>526647</v>
      </c>
      <c r="M317" s="230">
        <f t="shared" si="87"/>
        <v>483946</v>
      </c>
      <c r="N317" s="230">
        <f t="shared" si="88"/>
        <v>405253</v>
      </c>
      <c r="O317" s="231">
        <f t="shared" si="82"/>
        <v>305209.5</v>
      </c>
      <c r="P317" s="231">
        <f t="shared" si="83"/>
        <v>505296.5</v>
      </c>
      <c r="Q317" s="231">
        <f t="shared" si="89"/>
        <v>286945.83702918142</v>
      </c>
      <c r="R317" s="231">
        <f t="shared" si="90"/>
        <v>187100.73078068579</v>
      </c>
      <c r="S317" s="232">
        <f t="shared" si="79"/>
        <v>0.38661489253074888</v>
      </c>
      <c r="T317" s="231">
        <f t="shared" ref="T317:T354" si="91">ROUND(Q317,0)</f>
        <v>286946</v>
      </c>
      <c r="U317" s="234" t="s">
        <v>431</v>
      </c>
      <c r="AC317" s="216"/>
      <c r="AD317" s="216"/>
      <c r="AE317" s="216"/>
      <c r="AF317" s="216"/>
      <c r="AG317" s="216"/>
      <c r="AH317" s="216"/>
    </row>
    <row r="318" spans="1:34" s="205" customFormat="1" ht="14.25" customHeight="1" x14ac:dyDescent="0.2">
      <c r="A318" s="234">
        <v>3</v>
      </c>
      <c r="B318" s="234">
        <v>4315199</v>
      </c>
      <c r="C318" s="227" t="s">
        <v>134</v>
      </c>
      <c r="D318" s="228" t="s">
        <v>9</v>
      </c>
      <c r="E318" s="229">
        <v>295321</v>
      </c>
      <c r="F318" s="229">
        <v>278605</v>
      </c>
      <c r="G318" s="230">
        <v>292535</v>
      </c>
      <c r="H318" s="230">
        <v>10210</v>
      </c>
      <c r="I318" s="230">
        <f t="shared" si="80"/>
        <v>10730.71</v>
      </c>
      <c r="J318" s="230">
        <f t="shared" si="81"/>
        <v>10731</v>
      </c>
      <c r="K318" s="230">
        <f t="shared" si="85"/>
        <v>10731</v>
      </c>
      <c r="L318" s="230">
        <f t="shared" si="86"/>
        <v>295321</v>
      </c>
      <c r="M318" s="230">
        <f t="shared" si="87"/>
        <v>285570</v>
      </c>
      <c r="N318" s="230">
        <f t="shared" si="88"/>
        <v>219298</v>
      </c>
      <c r="O318" s="231">
        <f t="shared" si="82"/>
        <v>148150.5</v>
      </c>
      <c r="P318" s="231">
        <f t="shared" si="83"/>
        <v>290445.5</v>
      </c>
      <c r="Q318" s="231">
        <f t="shared" si="89"/>
        <v>38616.818377708943</v>
      </c>
      <c r="R318" s="231">
        <f t="shared" si="90"/>
        <v>139236.81078890979</v>
      </c>
      <c r="S318" s="232">
        <f t="shared" si="79"/>
        <v>0.48757506316808413</v>
      </c>
      <c r="T318" s="231">
        <f t="shared" si="91"/>
        <v>38617</v>
      </c>
      <c r="U318" s="234" t="s">
        <v>431</v>
      </c>
      <c r="AC318" s="216"/>
      <c r="AD318" s="216"/>
      <c r="AE318" s="216"/>
      <c r="AF318" s="216"/>
      <c r="AG318" s="216"/>
      <c r="AH318" s="216"/>
    </row>
    <row r="319" spans="1:34" s="205" customFormat="1" ht="14.25" customHeight="1" x14ac:dyDescent="0.2">
      <c r="A319" s="234">
        <v>4</v>
      </c>
      <c r="B319" s="234">
        <v>4315199</v>
      </c>
      <c r="C319" s="227" t="s">
        <v>135</v>
      </c>
      <c r="D319" s="228" t="s">
        <v>9</v>
      </c>
      <c r="E319" s="229">
        <v>1289538</v>
      </c>
      <c r="F319" s="229">
        <v>1228132.0000000002</v>
      </c>
      <c r="G319" s="230">
        <v>1314101</v>
      </c>
      <c r="H319" s="230">
        <v>210554</v>
      </c>
      <c r="I319" s="230">
        <f t="shared" si="80"/>
        <v>221292.25399999999</v>
      </c>
      <c r="J319" s="230">
        <f t="shared" si="81"/>
        <v>221292</v>
      </c>
      <c r="K319" s="230">
        <f t="shared" si="85"/>
        <v>221292</v>
      </c>
      <c r="L319" s="230">
        <f t="shared" si="86"/>
        <v>1314101</v>
      </c>
      <c r="M319" s="230">
        <f t="shared" si="87"/>
        <v>1258835</v>
      </c>
      <c r="N319" s="230">
        <f t="shared" si="88"/>
        <v>1013265.75</v>
      </c>
      <c r="O319" s="231">
        <f t="shared" si="82"/>
        <v>740063.5</v>
      </c>
      <c r="P319" s="231">
        <f t="shared" si="83"/>
        <v>1286468</v>
      </c>
      <c r="Q319" s="231">
        <f t="shared" si="89"/>
        <v>582274.7744257208</v>
      </c>
      <c r="R319" s="231">
        <f t="shared" si="90"/>
        <v>529218.96219515475</v>
      </c>
      <c r="S319" s="232">
        <f t="shared" si="79"/>
        <v>0.42040375600865465</v>
      </c>
      <c r="T319" s="231">
        <f t="shared" si="91"/>
        <v>582275</v>
      </c>
      <c r="U319" s="234" t="s">
        <v>431</v>
      </c>
      <c r="AC319" s="216"/>
      <c r="AD319" s="216"/>
      <c r="AE319" s="216"/>
      <c r="AF319" s="216"/>
      <c r="AG319" s="216"/>
      <c r="AH319" s="216"/>
    </row>
    <row r="320" spans="1:34" s="205" customFormat="1" ht="14.25" customHeight="1" x14ac:dyDescent="0.2">
      <c r="A320" s="234">
        <v>5</v>
      </c>
      <c r="B320" s="234">
        <v>4315199</v>
      </c>
      <c r="C320" s="227" t="s">
        <v>136</v>
      </c>
      <c r="D320" s="228" t="s">
        <v>9</v>
      </c>
      <c r="E320" s="229">
        <v>655537.00000000012</v>
      </c>
      <c r="F320" s="229">
        <v>630324</v>
      </c>
      <c r="G320" s="230">
        <v>687053</v>
      </c>
      <c r="H320" s="230">
        <v>60115</v>
      </c>
      <c r="I320" s="230">
        <f t="shared" si="80"/>
        <v>63180.864999999998</v>
      </c>
      <c r="J320" s="230">
        <f t="shared" si="81"/>
        <v>63181</v>
      </c>
      <c r="K320" s="230">
        <f t="shared" si="85"/>
        <v>63181</v>
      </c>
      <c r="L320" s="230">
        <f t="shared" si="86"/>
        <v>687053</v>
      </c>
      <c r="M320" s="230">
        <f t="shared" si="87"/>
        <v>642930.5</v>
      </c>
      <c r="N320" s="230">
        <f t="shared" si="88"/>
        <v>509023.75</v>
      </c>
      <c r="O320" s="231">
        <f t="shared" si="82"/>
        <v>353055.75</v>
      </c>
      <c r="P320" s="231">
        <f t="shared" si="83"/>
        <v>664991.75</v>
      </c>
      <c r="Q320" s="231">
        <f t="shared" si="89"/>
        <v>196126.62211602458</v>
      </c>
      <c r="R320" s="231">
        <f t="shared" si="90"/>
        <v>298133.11046060745</v>
      </c>
      <c r="S320" s="232">
        <f t="shared" si="79"/>
        <v>0.46370970184274574</v>
      </c>
      <c r="T320" s="231">
        <f t="shared" si="91"/>
        <v>196127</v>
      </c>
      <c r="U320" s="234" t="s">
        <v>431</v>
      </c>
      <c r="AC320" s="216"/>
      <c r="AD320" s="216"/>
      <c r="AE320" s="216"/>
      <c r="AF320" s="216"/>
      <c r="AG320" s="216"/>
      <c r="AH320" s="216"/>
    </row>
    <row r="321" spans="1:34" s="205" customFormat="1" ht="14.25" customHeight="1" x14ac:dyDescent="0.2">
      <c r="A321" s="234">
        <v>6</v>
      </c>
      <c r="B321" s="234">
        <v>4315199</v>
      </c>
      <c r="C321" s="227" t="s">
        <v>137</v>
      </c>
      <c r="D321" s="228" t="s">
        <v>9</v>
      </c>
      <c r="E321" s="229">
        <v>243803</v>
      </c>
      <c r="F321" s="229">
        <v>232193.00000000003</v>
      </c>
      <c r="G321" s="230">
        <v>246125.00000000003</v>
      </c>
      <c r="H321" s="230">
        <v>21554</v>
      </c>
      <c r="I321" s="230">
        <f t="shared" si="80"/>
        <v>22653.254000000001</v>
      </c>
      <c r="J321" s="230">
        <f t="shared" si="81"/>
        <v>22653</v>
      </c>
      <c r="K321" s="230">
        <f t="shared" si="85"/>
        <v>22653</v>
      </c>
      <c r="L321" s="230">
        <f t="shared" si="86"/>
        <v>246125.00000000003</v>
      </c>
      <c r="M321" s="230">
        <f t="shared" si="87"/>
        <v>237998</v>
      </c>
      <c r="N321" s="230">
        <f t="shared" si="88"/>
        <v>186193.5</v>
      </c>
      <c r="O321" s="231">
        <f t="shared" si="82"/>
        <v>130325.5</v>
      </c>
      <c r="P321" s="231">
        <f t="shared" si="83"/>
        <v>242061.5</v>
      </c>
      <c r="Q321" s="231">
        <f t="shared" si="89"/>
        <v>70651.812929891894</v>
      </c>
      <c r="R321" s="231">
        <f t="shared" si="90"/>
        <v>109197.20436439758</v>
      </c>
      <c r="S321" s="232">
        <f t="shared" si="79"/>
        <v>0.4588156386372893</v>
      </c>
      <c r="T321" s="231">
        <f t="shared" si="91"/>
        <v>70652</v>
      </c>
      <c r="U321" s="234" t="s">
        <v>431</v>
      </c>
      <c r="AC321" s="216"/>
      <c r="AD321" s="216"/>
      <c r="AE321" s="216"/>
      <c r="AF321" s="216"/>
      <c r="AG321" s="216"/>
      <c r="AH321" s="216"/>
    </row>
    <row r="322" spans="1:34" s="205" customFormat="1" ht="14.25" customHeight="1" x14ac:dyDescent="0.2">
      <c r="A322" s="234">
        <v>7</v>
      </c>
      <c r="B322" s="234">
        <v>4315199</v>
      </c>
      <c r="C322" s="227" t="s">
        <v>138</v>
      </c>
      <c r="D322" s="228" t="s">
        <v>9</v>
      </c>
      <c r="E322" s="229">
        <v>708221</v>
      </c>
      <c r="F322" s="229">
        <v>655760</v>
      </c>
      <c r="G322" s="230">
        <v>701663</v>
      </c>
      <c r="H322" s="230">
        <v>70448</v>
      </c>
      <c r="I322" s="230">
        <f t="shared" si="80"/>
        <v>74040.847999999998</v>
      </c>
      <c r="J322" s="230">
        <f t="shared" si="81"/>
        <v>74041</v>
      </c>
      <c r="K322" s="230">
        <f t="shared" si="85"/>
        <v>74041</v>
      </c>
      <c r="L322" s="230">
        <f t="shared" si="86"/>
        <v>708221</v>
      </c>
      <c r="M322" s="230">
        <f t="shared" si="87"/>
        <v>678711.5</v>
      </c>
      <c r="N322" s="230">
        <f t="shared" si="88"/>
        <v>534921.25</v>
      </c>
      <c r="O322" s="231">
        <f t="shared" si="82"/>
        <v>376376.25</v>
      </c>
      <c r="P322" s="231">
        <f t="shared" si="83"/>
        <v>693466.25</v>
      </c>
      <c r="Q322" s="231">
        <f t="shared" si="89"/>
        <v>223861.97612792454</v>
      </c>
      <c r="R322" s="231">
        <f t="shared" si="90"/>
        <v>308138.6175542592</v>
      </c>
      <c r="S322" s="232">
        <f t="shared" si="79"/>
        <v>0.45400529909138004</v>
      </c>
      <c r="T322" s="231">
        <f t="shared" si="91"/>
        <v>223862</v>
      </c>
      <c r="U322" s="234" t="s">
        <v>431</v>
      </c>
      <c r="AC322" s="216"/>
      <c r="AD322" s="216"/>
      <c r="AE322" s="216"/>
      <c r="AF322" s="216"/>
      <c r="AG322" s="216"/>
      <c r="AH322" s="216"/>
    </row>
    <row r="323" spans="1:34" s="205" customFormat="1" ht="14.25" customHeight="1" x14ac:dyDescent="0.2">
      <c r="A323" s="234">
        <v>8</v>
      </c>
      <c r="B323" s="234">
        <v>4315199</v>
      </c>
      <c r="C323" s="227" t="s">
        <v>139</v>
      </c>
      <c r="D323" s="228" t="s">
        <v>9</v>
      </c>
      <c r="E323" s="229">
        <v>1826314</v>
      </c>
      <c r="F323" s="229">
        <v>1722937</v>
      </c>
      <c r="G323" s="230">
        <v>1860772</v>
      </c>
      <c r="H323" s="230">
        <v>130255</v>
      </c>
      <c r="I323" s="230">
        <f t="shared" si="80"/>
        <v>136898.005</v>
      </c>
      <c r="J323" s="230">
        <f t="shared" si="81"/>
        <v>136898</v>
      </c>
      <c r="K323" s="230">
        <f t="shared" si="85"/>
        <v>136898</v>
      </c>
      <c r="L323" s="230">
        <f t="shared" si="86"/>
        <v>1860772</v>
      </c>
      <c r="M323" s="230">
        <f t="shared" si="87"/>
        <v>1774625.5</v>
      </c>
      <c r="N323" s="230">
        <f t="shared" si="88"/>
        <v>1386730.25</v>
      </c>
      <c r="O323" s="231">
        <f t="shared" si="82"/>
        <v>955761.75</v>
      </c>
      <c r="P323" s="231">
        <f t="shared" si="83"/>
        <v>1817698.75</v>
      </c>
      <c r="Q323" s="231">
        <f t="shared" si="89"/>
        <v>445927.14164940518</v>
      </c>
      <c r="R323" s="231">
        <f t="shared" si="90"/>
        <v>835277.4161703703</v>
      </c>
      <c r="S323" s="232">
        <f t="shared" si="79"/>
        <v>0.47067813246815754</v>
      </c>
      <c r="T323" s="231">
        <f t="shared" si="91"/>
        <v>445927</v>
      </c>
      <c r="U323" s="234" t="s">
        <v>431</v>
      </c>
      <c r="AC323" s="216"/>
      <c r="AD323" s="216"/>
      <c r="AE323" s="216"/>
      <c r="AF323" s="216"/>
      <c r="AG323" s="216"/>
      <c r="AH323" s="216"/>
    </row>
    <row r="324" spans="1:34" s="205" customFormat="1" ht="14.25" customHeight="1" x14ac:dyDescent="0.2">
      <c r="A324" s="234">
        <v>9</v>
      </c>
      <c r="B324" s="234">
        <v>4315199</v>
      </c>
      <c r="C324" s="227" t="s">
        <v>108</v>
      </c>
      <c r="D324" s="228" t="s">
        <v>9</v>
      </c>
      <c r="E324" s="229">
        <v>331681</v>
      </c>
      <c r="F324" s="229">
        <v>312906</v>
      </c>
      <c r="G324" s="230">
        <v>347326.00000000006</v>
      </c>
      <c r="H324" s="230">
        <v>40225</v>
      </c>
      <c r="I324" s="230">
        <f t="shared" si="80"/>
        <v>42276.474999999999</v>
      </c>
      <c r="J324" s="230">
        <f t="shared" si="81"/>
        <v>42276</v>
      </c>
      <c r="K324" s="230">
        <f t="shared" si="85"/>
        <v>42276</v>
      </c>
      <c r="L324" s="230">
        <f t="shared" si="86"/>
        <v>347326.00000000006</v>
      </c>
      <c r="M324" s="230">
        <f t="shared" si="87"/>
        <v>322293.5</v>
      </c>
      <c r="N324" s="230">
        <f t="shared" si="88"/>
        <v>258547.25</v>
      </c>
      <c r="O324" s="231">
        <f t="shared" si="82"/>
        <v>182284.75</v>
      </c>
      <c r="P324" s="231">
        <f t="shared" si="83"/>
        <v>334809.75</v>
      </c>
      <c r="Q324" s="231">
        <f t="shared" si="89"/>
        <v>122159.72823696995</v>
      </c>
      <c r="R324" s="231">
        <f t="shared" si="90"/>
        <v>144865.84497245497</v>
      </c>
      <c r="S324" s="232">
        <f t="shared" si="79"/>
        <v>0.44948422779998659</v>
      </c>
      <c r="T324" s="231">
        <f t="shared" si="91"/>
        <v>122160</v>
      </c>
      <c r="U324" s="234" t="s">
        <v>431</v>
      </c>
      <c r="AC324" s="216"/>
      <c r="AD324" s="216"/>
      <c r="AE324" s="216"/>
      <c r="AF324" s="216"/>
      <c r="AG324" s="216"/>
      <c r="AH324" s="216"/>
    </row>
    <row r="325" spans="1:34" s="205" customFormat="1" ht="14.25" customHeight="1" x14ac:dyDescent="0.2">
      <c r="A325" s="234">
        <v>10</v>
      </c>
      <c r="B325" s="234">
        <v>4315199</v>
      </c>
      <c r="C325" s="227" t="s">
        <v>104</v>
      </c>
      <c r="D325" s="228" t="s">
        <v>9</v>
      </c>
      <c r="E325" s="229">
        <v>869347</v>
      </c>
      <c r="F325" s="229">
        <v>820139</v>
      </c>
      <c r="G325" s="230">
        <v>861146</v>
      </c>
      <c r="H325" s="230">
        <v>58996</v>
      </c>
      <c r="I325" s="230">
        <f t="shared" si="80"/>
        <v>62004.796000000002</v>
      </c>
      <c r="J325" s="230">
        <f t="shared" si="81"/>
        <v>62005</v>
      </c>
      <c r="K325" s="230">
        <f t="shared" si="85"/>
        <v>62005</v>
      </c>
      <c r="L325" s="230">
        <f t="shared" si="86"/>
        <v>869347</v>
      </c>
      <c r="M325" s="230">
        <f t="shared" si="87"/>
        <v>840642.5</v>
      </c>
      <c r="N325" s="230">
        <f t="shared" si="88"/>
        <v>653159.25</v>
      </c>
      <c r="O325" s="231">
        <f t="shared" si="82"/>
        <v>451323.75</v>
      </c>
      <c r="P325" s="231">
        <f t="shared" si="83"/>
        <v>854994.75</v>
      </c>
      <c r="Q325" s="231">
        <f t="shared" si="89"/>
        <v>203473.60906728078</v>
      </c>
      <c r="R325" s="231">
        <f t="shared" si="90"/>
        <v>394690.26490348525</v>
      </c>
      <c r="S325" s="232">
        <f t="shared" si="79"/>
        <v>0.46951024353810955</v>
      </c>
      <c r="T325" s="231">
        <f t="shared" si="91"/>
        <v>203474</v>
      </c>
      <c r="U325" s="234" t="s">
        <v>431</v>
      </c>
      <c r="AC325" s="216"/>
      <c r="AD325" s="216"/>
      <c r="AE325" s="216"/>
      <c r="AF325" s="216"/>
      <c r="AG325" s="216"/>
      <c r="AH325" s="216"/>
    </row>
    <row r="326" spans="1:34" s="205" customFormat="1" ht="14.25" customHeight="1" x14ac:dyDescent="0.2">
      <c r="A326" s="234">
        <v>11</v>
      </c>
      <c r="B326" s="234">
        <v>4315199</v>
      </c>
      <c r="C326" s="227" t="s">
        <v>106</v>
      </c>
      <c r="D326" s="228" t="s">
        <v>9</v>
      </c>
      <c r="E326" s="229">
        <v>99985.000000000015</v>
      </c>
      <c r="F326" s="229">
        <v>92579</v>
      </c>
      <c r="G326" s="230">
        <v>99985.000000000015</v>
      </c>
      <c r="H326" s="230">
        <v>11225</v>
      </c>
      <c r="I326" s="230">
        <f t="shared" si="80"/>
        <v>11797.475</v>
      </c>
      <c r="J326" s="230">
        <f t="shared" si="81"/>
        <v>11797</v>
      </c>
      <c r="K326" s="230">
        <f t="shared" si="85"/>
        <v>11797</v>
      </c>
      <c r="L326" s="230">
        <f t="shared" si="86"/>
        <v>99985.000000000015</v>
      </c>
      <c r="M326" s="230">
        <f t="shared" si="87"/>
        <v>96282</v>
      </c>
      <c r="N326" s="230">
        <f t="shared" si="88"/>
        <v>76086.5</v>
      </c>
      <c r="O326" s="231">
        <f t="shared" si="82"/>
        <v>54039.5</v>
      </c>
      <c r="P326" s="231">
        <f t="shared" si="83"/>
        <v>98133.5</v>
      </c>
      <c r="Q326" s="231">
        <f t="shared" si="89"/>
        <v>34610.489273835112</v>
      </c>
      <c r="R326" s="231">
        <f t="shared" si="90"/>
        <v>43001.623887941751</v>
      </c>
      <c r="S326" s="232">
        <f t="shared" si="79"/>
        <v>0.44662163112463132</v>
      </c>
      <c r="T326" s="231">
        <f t="shared" si="91"/>
        <v>34610</v>
      </c>
      <c r="U326" s="234" t="s">
        <v>431</v>
      </c>
      <c r="AC326" s="216"/>
      <c r="AD326" s="216"/>
      <c r="AE326" s="216"/>
      <c r="AF326" s="216"/>
      <c r="AG326" s="216"/>
      <c r="AH326" s="216"/>
    </row>
    <row r="327" spans="1:34" s="205" customFormat="1" ht="14.25" customHeight="1" x14ac:dyDescent="0.2">
      <c r="A327" s="234">
        <v>12</v>
      </c>
      <c r="B327" s="234">
        <v>4315199</v>
      </c>
      <c r="C327" s="227" t="s">
        <v>140</v>
      </c>
      <c r="D327" s="228" t="s">
        <v>9</v>
      </c>
      <c r="E327" s="229">
        <v>3357759</v>
      </c>
      <c r="F327" s="229">
        <v>3197865</v>
      </c>
      <c r="G327" s="230">
        <v>3421716.0000000005</v>
      </c>
      <c r="H327" s="230">
        <v>230556</v>
      </c>
      <c r="I327" s="230">
        <f t="shared" si="80"/>
        <v>242314.356</v>
      </c>
      <c r="J327" s="230">
        <f t="shared" si="81"/>
        <v>242314</v>
      </c>
      <c r="K327" s="230">
        <f t="shared" si="85"/>
        <v>242314</v>
      </c>
      <c r="L327" s="230">
        <f t="shared" si="86"/>
        <v>3421716.0000000005</v>
      </c>
      <c r="M327" s="230">
        <f t="shared" si="87"/>
        <v>3277812</v>
      </c>
      <c r="N327" s="230">
        <f t="shared" si="88"/>
        <v>2554913.5</v>
      </c>
      <c r="O327" s="231">
        <f t="shared" si="82"/>
        <v>1760063</v>
      </c>
      <c r="P327" s="231">
        <f t="shared" si="83"/>
        <v>3349764</v>
      </c>
      <c r="Q327" s="231">
        <f t="shared" si="89"/>
        <v>795283.32784428436</v>
      </c>
      <c r="R327" s="231">
        <f t="shared" si="90"/>
        <v>1544604.6473266231</v>
      </c>
      <c r="S327" s="232">
        <f t="shared" si="79"/>
        <v>0.4712303961687318</v>
      </c>
      <c r="T327" s="231">
        <f t="shared" si="91"/>
        <v>795283</v>
      </c>
      <c r="U327" s="234" t="s">
        <v>431</v>
      </c>
      <c r="AC327" s="216"/>
      <c r="AD327" s="216"/>
      <c r="AE327" s="216"/>
      <c r="AF327" s="216"/>
      <c r="AG327" s="216"/>
      <c r="AH327" s="216"/>
    </row>
    <row r="328" spans="1:34" s="205" customFormat="1" ht="14.25" customHeight="1" x14ac:dyDescent="0.2">
      <c r="A328" s="234">
        <v>13</v>
      </c>
      <c r="B328" s="234">
        <v>4315199</v>
      </c>
      <c r="C328" s="227" t="s">
        <v>141</v>
      </c>
      <c r="D328" s="228" t="s">
        <v>9</v>
      </c>
      <c r="E328" s="229">
        <v>1173129</v>
      </c>
      <c r="F328" s="229">
        <v>1117265</v>
      </c>
      <c r="G328" s="230">
        <v>1206646</v>
      </c>
      <c r="H328" s="230">
        <v>80221</v>
      </c>
      <c r="I328" s="230">
        <f t="shared" si="80"/>
        <v>84312.270999999993</v>
      </c>
      <c r="J328" s="230">
        <f t="shared" si="81"/>
        <v>84312</v>
      </c>
      <c r="K328" s="230">
        <f t="shared" si="85"/>
        <v>84312</v>
      </c>
      <c r="L328" s="230">
        <f t="shared" si="86"/>
        <v>1206646</v>
      </c>
      <c r="M328" s="230">
        <f t="shared" si="87"/>
        <v>1145197</v>
      </c>
      <c r="N328" s="230">
        <f t="shared" si="88"/>
        <v>895338</v>
      </c>
      <c r="O328" s="231">
        <f t="shared" si="82"/>
        <v>614754.5</v>
      </c>
      <c r="P328" s="231">
        <f t="shared" si="83"/>
        <v>1175921.5</v>
      </c>
      <c r="Q328" s="231">
        <f t="shared" si="89"/>
        <v>277067.49787894258</v>
      </c>
      <c r="R328" s="231">
        <f t="shared" si="90"/>
        <v>541939.50355797715</v>
      </c>
      <c r="S328" s="232">
        <f t="shared" si="79"/>
        <v>0.47322819004763123</v>
      </c>
      <c r="T328" s="231">
        <f t="shared" si="91"/>
        <v>277067</v>
      </c>
      <c r="U328" s="234" t="s">
        <v>431</v>
      </c>
      <c r="AC328" s="216"/>
      <c r="AD328" s="216"/>
      <c r="AE328" s="216"/>
      <c r="AF328" s="216"/>
      <c r="AG328" s="216"/>
      <c r="AH328" s="216"/>
    </row>
    <row r="329" spans="1:34" s="205" customFormat="1" ht="14.25" customHeight="1" x14ac:dyDescent="0.2">
      <c r="A329" s="234">
        <v>14</v>
      </c>
      <c r="B329" s="234">
        <v>4315199</v>
      </c>
      <c r="C329" s="227" t="s">
        <v>142</v>
      </c>
      <c r="D329" s="228" t="s">
        <v>9</v>
      </c>
      <c r="E329" s="229">
        <v>132190</v>
      </c>
      <c r="F329" s="229">
        <v>124707</v>
      </c>
      <c r="G329" s="230">
        <v>130942</v>
      </c>
      <c r="H329" s="230">
        <v>11254</v>
      </c>
      <c r="I329" s="230">
        <f t="shared" si="80"/>
        <v>11827.954</v>
      </c>
      <c r="J329" s="230">
        <f t="shared" si="81"/>
        <v>11828</v>
      </c>
      <c r="K329" s="230">
        <f t="shared" si="85"/>
        <v>11828</v>
      </c>
      <c r="L329" s="230">
        <f t="shared" si="86"/>
        <v>132190</v>
      </c>
      <c r="M329" s="230">
        <f t="shared" si="87"/>
        <v>127824.5</v>
      </c>
      <c r="N329" s="230">
        <f t="shared" si="88"/>
        <v>99916.75</v>
      </c>
      <c r="O329" s="231">
        <f t="shared" si="82"/>
        <v>69826.25</v>
      </c>
      <c r="P329" s="231">
        <f t="shared" si="83"/>
        <v>130007.25</v>
      </c>
      <c r="Q329" s="231">
        <f t="shared" si="89"/>
        <v>37117.533641237089</v>
      </c>
      <c r="R329" s="231">
        <f t="shared" si="90"/>
        <v>58816.985003625159</v>
      </c>
      <c r="S329" s="232">
        <f t="shared" si="79"/>
        <v>0.46013858848362527</v>
      </c>
      <c r="T329" s="231">
        <f t="shared" si="91"/>
        <v>37118</v>
      </c>
      <c r="U329" s="234" t="s">
        <v>431</v>
      </c>
      <c r="AC329" s="216"/>
      <c r="AD329" s="216"/>
      <c r="AE329" s="216"/>
      <c r="AF329" s="216"/>
      <c r="AG329" s="216"/>
      <c r="AH329" s="216"/>
    </row>
    <row r="330" spans="1:34" s="205" customFormat="1" ht="14.25" customHeight="1" x14ac:dyDescent="0.2">
      <c r="A330" s="234">
        <v>15</v>
      </c>
      <c r="B330" s="234">
        <v>4315199</v>
      </c>
      <c r="C330" s="227" t="s">
        <v>143</v>
      </c>
      <c r="D330" s="228" t="s">
        <v>9</v>
      </c>
      <c r="E330" s="229">
        <v>2078759.0000000002</v>
      </c>
      <c r="F330" s="229">
        <v>1942765.0000000002</v>
      </c>
      <c r="G330" s="230">
        <v>2098186</v>
      </c>
      <c r="H330" s="230">
        <v>114225</v>
      </c>
      <c r="I330" s="230">
        <f t="shared" si="80"/>
        <v>120050.47500000001</v>
      </c>
      <c r="J330" s="230">
        <f t="shared" si="81"/>
        <v>120050</v>
      </c>
      <c r="K330" s="230">
        <f t="shared" si="85"/>
        <v>120050</v>
      </c>
      <c r="L330" s="230">
        <f t="shared" si="86"/>
        <v>2098186</v>
      </c>
      <c r="M330" s="230">
        <f t="shared" si="87"/>
        <v>2010762.0000000002</v>
      </c>
      <c r="N330" s="230">
        <f t="shared" si="88"/>
        <v>1559940</v>
      </c>
      <c r="O330" s="231">
        <f t="shared" si="82"/>
        <v>1065406</v>
      </c>
      <c r="P330" s="231">
        <f t="shared" si="83"/>
        <v>2054474</v>
      </c>
      <c r="Q330" s="231">
        <f t="shared" si="89"/>
        <v>408069.52312877</v>
      </c>
      <c r="R330" s="231">
        <f t="shared" si="90"/>
        <v>962413.65049927158</v>
      </c>
      <c r="S330" s="232">
        <f t="shared" si="79"/>
        <v>0.47863131016961302</v>
      </c>
      <c r="T330" s="231">
        <f t="shared" si="91"/>
        <v>408070</v>
      </c>
      <c r="U330" s="234" t="s">
        <v>431</v>
      </c>
      <c r="AC330" s="216"/>
      <c r="AD330" s="216"/>
      <c r="AE330" s="216"/>
      <c r="AF330" s="216"/>
      <c r="AG330" s="216"/>
      <c r="AH330" s="216"/>
    </row>
    <row r="331" spans="1:34" s="205" customFormat="1" ht="14.25" customHeight="1" x14ac:dyDescent="0.2">
      <c r="A331" s="234">
        <v>16</v>
      </c>
      <c r="B331" s="234">
        <v>4315199</v>
      </c>
      <c r="C331" s="227" t="s">
        <v>144</v>
      </c>
      <c r="D331" s="228" t="s">
        <v>9</v>
      </c>
      <c r="E331" s="229">
        <v>1127495</v>
      </c>
      <c r="F331" s="229">
        <v>1073805</v>
      </c>
      <c r="G331" s="230">
        <v>1191924</v>
      </c>
      <c r="H331" s="230">
        <v>120336</v>
      </c>
      <c r="I331" s="230">
        <f t="shared" si="80"/>
        <v>126473.136</v>
      </c>
      <c r="J331" s="230">
        <f t="shared" si="81"/>
        <v>126473</v>
      </c>
      <c r="K331" s="230">
        <f t="shared" si="85"/>
        <v>126473</v>
      </c>
      <c r="L331" s="230">
        <f t="shared" si="86"/>
        <v>1191924</v>
      </c>
      <c r="M331" s="230">
        <f t="shared" si="87"/>
        <v>1100650</v>
      </c>
      <c r="N331" s="230">
        <f t="shared" si="88"/>
        <v>879924.25</v>
      </c>
      <c r="O331" s="231">
        <f t="shared" si="82"/>
        <v>613561.5</v>
      </c>
      <c r="P331" s="231">
        <f t="shared" si="83"/>
        <v>1146287</v>
      </c>
      <c r="Q331" s="231">
        <f t="shared" si="89"/>
        <v>378644.62117855047</v>
      </c>
      <c r="R331" s="231">
        <f t="shared" si="90"/>
        <v>504616.57113850646</v>
      </c>
      <c r="S331" s="232">
        <f t="shared" si="79"/>
        <v>0.45847142246718436</v>
      </c>
      <c r="T331" s="231">
        <f t="shared" si="91"/>
        <v>378645</v>
      </c>
      <c r="U331" s="234" t="s">
        <v>431</v>
      </c>
      <c r="AC331" s="216"/>
      <c r="AD331" s="216"/>
      <c r="AE331" s="216"/>
      <c r="AF331" s="216"/>
      <c r="AG331" s="216"/>
      <c r="AH331" s="216"/>
    </row>
    <row r="332" spans="1:34" s="205" customFormat="1" ht="14.25" customHeight="1" x14ac:dyDescent="0.2">
      <c r="A332" s="234">
        <v>17</v>
      </c>
      <c r="B332" s="234">
        <v>4315199</v>
      </c>
      <c r="C332" s="227" t="s">
        <v>145</v>
      </c>
      <c r="D332" s="228" t="s">
        <v>9</v>
      </c>
      <c r="E332" s="229">
        <v>478789.00000000006</v>
      </c>
      <c r="F332" s="229">
        <v>460374.00000000006</v>
      </c>
      <c r="G332" s="230">
        <v>483393</v>
      </c>
      <c r="H332" s="230">
        <v>73226</v>
      </c>
      <c r="I332" s="230">
        <f t="shared" si="80"/>
        <v>76960.525999999998</v>
      </c>
      <c r="J332" s="230">
        <f t="shared" si="81"/>
        <v>76961</v>
      </c>
      <c r="K332" s="230">
        <f t="shared" si="85"/>
        <v>76961</v>
      </c>
      <c r="L332" s="230">
        <f t="shared" si="86"/>
        <v>483393</v>
      </c>
      <c r="M332" s="230">
        <f t="shared" si="87"/>
        <v>469581.50000000006</v>
      </c>
      <c r="N332" s="230">
        <f t="shared" si="88"/>
        <v>374879.25</v>
      </c>
      <c r="O332" s="231">
        <f t="shared" si="82"/>
        <v>273271.25</v>
      </c>
      <c r="P332" s="231">
        <f t="shared" si="83"/>
        <v>476487.25</v>
      </c>
      <c r="Q332" s="231">
        <f t="shared" si="89"/>
        <v>207006.61506354198</v>
      </c>
      <c r="R332" s="231">
        <f t="shared" si="90"/>
        <v>198861.01180200384</v>
      </c>
      <c r="S332" s="232">
        <f t="shared" si="79"/>
        <v>0.42348561815574892</v>
      </c>
      <c r="T332" s="231">
        <f t="shared" si="91"/>
        <v>207007</v>
      </c>
      <c r="U332" s="234" t="s">
        <v>431</v>
      </c>
      <c r="AC332" s="216"/>
      <c r="AD332" s="216"/>
      <c r="AE332" s="216"/>
      <c r="AF332" s="216"/>
      <c r="AG332" s="216"/>
      <c r="AH332" s="216"/>
    </row>
    <row r="333" spans="1:34" s="205" customFormat="1" ht="14.25" customHeight="1" x14ac:dyDescent="0.2">
      <c r="A333" s="234">
        <v>18</v>
      </c>
      <c r="B333" s="234">
        <v>4315199</v>
      </c>
      <c r="C333" s="227" t="s">
        <v>146</v>
      </c>
      <c r="D333" s="228" t="s">
        <v>9</v>
      </c>
      <c r="E333" s="229">
        <v>2132374</v>
      </c>
      <c r="F333" s="229">
        <v>1992873</v>
      </c>
      <c r="G333" s="230">
        <v>2152303</v>
      </c>
      <c r="H333" s="230">
        <v>95336</v>
      </c>
      <c r="I333" s="230">
        <f t="shared" si="80"/>
        <v>100198.136</v>
      </c>
      <c r="J333" s="230">
        <f t="shared" si="81"/>
        <v>100198</v>
      </c>
      <c r="K333" s="230">
        <f t="shared" si="85"/>
        <v>100198</v>
      </c>
      <c r="L333" s="230">
        <f t="shared" si="86"/>
        <v>2152303</v>
      </c>
      <c r="M333" s="230">
        <f t="shared" si="87"/>
        <v>2062623.5</v>
      </c>
      <c r="N333" s="230">
        <f t="shared" si="88"/>
        <v>1594437</v>
      </c>
      <c r="O333" s="231">
        <f t="shared" si="82"/>
        <v>1081410.75</v>
      </c>
      <c r="P333" s="231">
        <f t="shared" si="83"/>
        <v>2107463.25</v>
      </c>
      <c r="Q333" s="231">
        <f t="shared" si="89"/>
        <v>350397.49477739062</v>
      </c>
      <c r="R333" s="231">
        <f t="shared" si="90"/>
        <v>998681.15117588954</v>
      </c>
      <c r="S333" s="232">
        <f t="shared" si="79"/>
        <v>0.48418005087980892</v>
      </c>
      <c r="T333" s="231">
        <f t="shared" si="91"/>
        <v>350397</v>
      </c>
      <c r="U333" s="234" t="s">
        <v>431</v>
      </c>
      <c r="AC333" s="216"/>
      <c r="AD333" s="216"/>
      <c r="AE333" s="216"/>
      <c r="AF333" s="216"/>
      <c r="AG333" s="216"/>
      <c r="AH333" s="216"/>
    </row>
    <row r="334" spans="1:34" s="205" customFormat="1" ht="14.25" customHeight="1" x14ac:dyDescent="0.2">
      <c r="A334" s="234">
        <v>19</v>
      </c>
      <c r="B334" s="234">
        <v>4315199</v>
      </c>
      <c r="C334" s="227" t="s">
        <v>147</v>
      </c>
      <c r="D334" s="228" t="s">
        <v>9</v>
      </c>
      <c r="E334" s="229">
        <v>121730</v>
      </c>
      <c r="F334" s="229">
        <v>117049.00000000001</v>
      </c>
      <c r="G334" s="230">
        <v>128754</v>
      </c>
      <c r="H334" s="230">
        <v>26559</v>
      </c>
      <c r="I334" s="230">
        <f t="shared" si="80"/>
        <v>27913.508999999998</v>
      </c>
      <c r="J334" s="230">
        <f t="shared" si="81"/>
        <v>27914</v>
      </c>
      <c r="K334" s="230">
        <f t="shared" si="85"/>
        <v>27914</v>
      </c>
      <c r="L334" s="230">
        <f t="shared" si="86"/>
        <v>128754</v>
      </c>
      <c r="M334" s="230">
        <f t="shared" si="87"/>
        <v>119389.5</v>
      </c>
      <c r="N334" s="230">
        <f t="shared" si="88"/>
        <v>98861.75</v>
      </c>
      <c r="O334" s="231">
        <f t="shared" si="82"/>
        <v>73651.75</v>
      </c>
      <c r="P334" s="231">
        <f t="shared" si="83"/>
        <v>124071.75</v>
      </c>
      <c r="Q334" s="231">
        <f t="shared" si="89"/>
        <v>66280.693308929185</v>
      </c>
      <c r="R334" s="231">
        <f t="shared" si="90"/>
        <v>47542.481917929639</v>
      </c>
      <c r="S334" s="232">
        <f t="shared" si="79"/>
        <v>0.39821325927262985</v>
      </c>
      <c r="T334" s="231">
        <f t="shared" si="91"/>
        <v>66281</v>
      </c>
      <c r="U334" s="234" t="s">
        <v>431</v>
      </c>
      <c r="AC334" s="216"/>
      <c r="AD334" s="216"/>
      <c r="AE334" s="216"/>
      <c r="AF334" s="216"/>
      <c r="AG334" s="216"/>
      <c r="AH334" s="216"/>
    </row>
    <row r="335" spans="1:34" s="205" customFormat="1" ht="14.25" customHeight="1" x14ac:dyDescent="0.2">
      <c r="A335" s="234">
        <v>20</v>
      </c>
      <c r="B335" s="234">
        <v>4315199</v>
      </c>
      <c r="C335" s="227" t="s">
        <v>148</v>
      </c>
      <c r="D335" s="228" t="s">
        <v>9</v>
      </c>
      <c r="E335" s="229">
        <v>710649</v>
      </c>
      <c r="F335" s="229">
        <v>670424.00000000012</v>
      </c>
      <c r="G335" s="230">
        <v>730762</v>
      </c>
      <c r="H335" s="230">
        <v>117448</v>
      </c>
      <c r="I335" s="230">
        <f t="shared" si="80"/>
        <v>123437.848</v>
      </c>
      <c r="J335" s="230">
        <f t="shared" si="81"/>
        <v>123438</v>
      </c>
      <c r="K335" s="230">
        <f t="shared" si="85"/>
        <v>123438</v>
      </c>
      <c r="L335" s="230">
        <f t="shared" si="86"/>
        <v>730762</v>
      </c>
      <c r="M335" s="230">
        <f t="shared" si="87"/>
        <v>690536.5</v>
      </c>
      <c r="N335" s="230">
        <f t="shared" si="88"/>
        <v>558818.25</v>
      </c>
      <c r="O335" s="231">
        <f t="shared" si="82"/>
        <v>406987.25</v>
      </c>
      <c r="P335" s="231">
        <f t="shared" si="83"/>
        <v>710649.25</v>
      </c>
      <c r="Q335" s="231">
        <f t="shared" si="89"/>
        <v>323404.14119310328</v>
      </c>
      <c r="R335" s="231">
        <f t="shared" si="90"/>
        <v>291335.45117427222</v>
      </c>
      <c r="S335" s="232">
        <f t="shared" si="79"/>
        <v>0.42189725115800863</v>
      </c>
      <c r="T335" s="231">
        <f t="shared" si="91"/>
        <v>323404</v>
      </c>
      <c r="U335" s="234" t="s">
        <v>431</v>
      </c>
      <c r="AC335" s="216"/>
      <c r="AD335" s="216"/>
      <c r="AE335" s="216"/>
      <c r="AF335" s="216"/>
      <c r="AG335" s="216"/>
      <c r="AH335" s="216"/>
    </row>
    <row r="336" spans="1:34" s="205" customFormat="1" ht="14.25" customHeight="1" x14ac:dyDescent="0.2">
      <c r="A336" s="234">
        <v>21</v>
      </c>
      <c r="B336" s="234">
        <v>4315199</v>
      </c>
      <c r="C336" s="227" t="s">
        <v>149</v>
      </c>
      <c r="D336" s="228" t="s">
        <v>9</v>
      </c>
      <c r="E336" s="229">
        <v>218685</v>
      </c>
      <c r="F336" s="229">
        <v>208272</v>
      </c>
      <c r="G336" s="230">
        <v>229099</v>
      </c>
      <c r="H336" s="230">
        <v>55226</v>
      </c>
      <c r="I336" s="230">
        <f t="shared" si="80"/>
        <v>58042.525999999998</v>
      </c>
      <c r="J336" s="230">
        <f t="shared" si="81"/>
        <v>58043</v>
      </c>
      <c r="K336" s="230">
        <f t="shared" si="85"/>
        <v>58043</v>
      </c>
      <c r="L336" s="230">
        <f t="shared" si="86"/>
        <v>229099</v>
      </c>
      <c r="M336" s="230">
        <f t="shared" si="87"/>
        <v>213478.5</v>
      </c>
      <c r="N336" s="230">
        <f t="shared" si="88"/>
        <v>178524.75</v>
      </c>
      <c r="O336" s="231">
        <f t="shared" si="82"/>
        <v>135760.75</v>
      </c>
      <c r="P336" s="231">
        <f t="shared" si="83"/>
        <v>221288.75</v>
      </c>
      <c r="Q336" s="231">
        <f t="shared" si="89"/>
        <v>129166.70617352863</v>
      </c>
      <c r="R336" s="231">
        <f t="shared" si="90"/>
        <v>80769.943685238919</v>
      </c>
      <c r="S336" s="232">
        <f t="shared" si="79"/>
        <v>0.37835165454712733</v>
      </c>
      <c r="T336" s="231">
        <f t="shared" si="91"/>
        <v>129167</v>
      </c>
      <c r="U336" s="234" t="s">
        <v>431</v>
      </c>
      <c r="AC336" s="216"/>
      <c r="AD336" s="216"/>
      <c r="AE336" s="216"/>
      <c r="AF336" s="216"/>
      <c r="AG336" s="216"/>
      <c r="AH336" s="216"/>
    </row>
    <row r="337" spans="1:34" s="205" customFormat="1" ht="14.25" customHeight="1" x14ac:dyDescent="0.2">
      <c r="A337" s="234">
        <v>22</v>
      </c>
      <c r="B337" s="234">
        <v>4315199</v>
      </c>
      <c r="C337" s="227" t="s">
        <v>150</v>
      </c>
      <c r="D337" s="228" t="s">
        <v>9</v>
      </c>
      <c r="E337" s="229">
        <v>3250948</v>
      </c>
      <c r="F337" s="229">
        <v>3010137</v>
      </c>
      <c r="G337" s="230">
        <v>3220847</v>
      </c>
      <c r="H337" s="230">
        <v>352664</v>
      </c>
      <c r="I337" s="230">
        <f t="shared" si="80"/>
        <v>370649.864</v>
      </c>
      <c r="J337" s="230">
        <f t="shared" si="81"/>
        <v>370650</v>
      </c>
      <c r="K337" s="230">
        <f t="shared" si="85"/>
        <v>370650</v>
      </c>
      <c r="L337" s="230">
        <f t="shared" si="86"/>
        <v>3250948</v>
      </c>
      <c r="M337" s="230">
        <f t="shared" si="87"/>
        <v>3115492</v>
      </c>
      <c r="N337" s="230">
        <f t="shared" si="88"/>
        <v>2463145.5</v>
      </c>
      <c r="O337" s="231">
        <f t="shared" si="82"/>
        <v>1743071</v>
      </c>
      <c r="P337" s="231">
        <f t="shared" si="83"/>
        <v>3183220</v>
      </c>
      <c r="Q337" s="231">
        <f t="shared" si="89"/>
        <v>1096414.962753478</v>
      </c>
      <c r="R337" s="231">
        <f t="shared" si="90"/>
        <v>1399104.6494932631</v>
      </c>
      <c r="S337" s="232">
        <f t="shared" si="79"/>
        <v>0.44907984019643227</v>
      </c>
      <c r="T337" s="231">
        <f t="shared" si="91"/>
        <v>1096415</v>
      </c>
      <c r="U337" s="234" t="s">
        <v>431</v>
      </c>
      <c r="AC337" s="216"/>
      <c r="AD337" s="216"/>
      <c r="AE337" s="216"/>
      <c r="AF337" s="216"/>
      <c r="AG337" s="216"/>
      <c r="AH337" s="216"/>
    </row>
    <row r="338" spans="1:34" s="205" customFormat="1" ht="14.25" customHeight="1" x14ac:dyDescent="0.2">
      <c r="A338" s="234">
        <v>23</v>
      </c>
      <c r="B338" s="234">
        <v>4315199</v>
      </c>
      <c r="C338" s="227" t="s">
        <v>151</v>
      </c>
      <c r="D338" s="228" t="s">
        <v>9</v>
      </c>
      <c r="E338" s="229">
        <v>3114626</v>
      </c>
      <c r="F338" s="229">
        <v>2966311</v>
      </c>
      <c r="G338" s="230">
        <v>3233279</v>
      </c>
      <c r="H338" s="230">
        <v>254889</v>
      </c>
      <c r="I338" s="230">
        <f t="shared" si="80"/>
        <v>267888.33899999998</v>
      </c>
      <c r="J338" s="230">
        <f t="shared" si="81"/>
        <v>267888</v>
      </c>
      <c r="K338" s="230">
        <f t="shared" si="85"/>
        <v>267888</v>
      </c>
      <c r="L338" s="230">
        <f t="shared" si="86"/>
        <v>3233279</v>
      </c>
      <c r="M338" s="230">
        <f t="shared" si="87"/>
        <v>3040468.5</v>
      </c>
      <c r="N338" s="230">
        <f t="shared" si="88"/>
        <v>2395526</v>
      </c>
      <c r="O338" s="231">
        <f t="shared" si="82"/>
        <v>1654178.25</v>
      </c>
      <c r="P338" s="231">
        <f t="shared" si="83"/>
        <v>3136873.75</v>
      </c>
      <c r="Q338" s="231">
        <f t="shared" si="89"/>
        <v>850996.51875889814</v>
      </c>
      <c r="R338" s="231">
        <f t="shared" si="90"/>
        <v>1422623.6178598565</v>
      </c>
      <c r="S338" s="232">
        <f t="shared" si="79"/>
        <v>0.46789618700534358</v>
      </c>
      <c r="T338" s="231">
        <f t="shared" si="91"/>
        <v>850997</v>
      </c>
      <c r="U338" s="234" t="s">
        <v>431</v>
      </c>
      <c r="AC338" s="216"/>
      <c r="AD338" s="216"/>
      <c r="AE338" s="216"/>
      <c r="AF338" s="216"/>
      <c r="AG338" s="216"/>
      <c r="AH338" s="216"/>
    </row>
    <row r="339" spans="1:34" s="205" customFormat="1" ht="14.25" customHeight="1" x14ac:dyDescent="0.2">
      <c r="A339" s="234">
        <v>24</v>
      </c>
      <c r="B339" s="234">
        <v>4315199</v>
      </c>
      <c r="C339" s="227" t="s">
        <v>152</v>
      </c>
      <c r="D339" s="228" t="s">
        <v>9</v>
      </c>
      <c r="E339" s="229">
        <v>231556</v>
      </c>
      <c r="F339" s="229">
        <v>218449</v>
      </c>
      <c r="G339" s="230">
        <v>242478</v>
      </c>
      <c r="H339" s="230">
        <v>30226</v>
      </c>
      <c r="I339" s="230">
        <f t="shared" si="80"/>
        <v>31767.525999999998</v>
      </c>
      <c r="J339" s="230">
        <f t="shared" si="81"/>
        <v>31768</v>
      </c>
      <c r="K339" s="230">
        <f t="shared" si="85"/>
        <v>31768</v>
      </c>
      <c r="L339" s="230">
        <f t="shared" si="86"/>
        <v>242478</v>
      </c>
      <c r="M339" s="230">
        <f t="shared" si="87"/>
        <v>225002.5</v>
      </c>
      <c r="N339" s="230">
        <f t="shared" si="88"/>
        <v>181062.75</v>
      </c>
      <c r="O339" s="231">
        <f t="shared" si="82"/>
        <v>128385.25</v>
      </c>
      <c r="P339" s="231">
        <f t="shared" si="83"/>
        <v>233740.25</v>
      </c>
      <c r="Q339" s="231">
        <f t="shared" si="89"/>
        <v>89890.387993629018</v>
      </c>
      <c r="R339" s="231">
        <f t="shared" si="90"/>
        <v>100013.4245901519</v>
      </c>
      <c r="S339" s="232">
        <f t="shared" si="79"/>
        <v>0.44449917040989279</v>
      </c>
      <c r="T339" s="231">
        <f t="shared" si="91"/>
        <v>89890</v>
      </c>
      <c r="U339" s="234" t="s">
        <v>431</v>
      </c>
      <c r="AC339" s="216"/>
      <c r="AD339" s="216"/>
      <c r="AE339" s="216"/>
      <c r="AF339" s="216"/>
      <c r="AG339" s="216"/>
      <c r="AH339" s="216"/>
    </row>
    <row r="340" spans="1:34" s="205" customFormat="1" ht="14.25" customHeight="1" x14ac:dyDescent="0.2">
      <c r="A340" s="234">
        <v>25</v>
      </c>
      <c r="B340" s="234">
        <v>4315199</v>
      </c>
      <c r="C340" s="227" t="s">
        <v>153</v>
      </c>
      <c r="D340" s="228" t="s">
        <v>9</v>
      </c>
      <c r="E340" s="229">
        <v>11781</v>
      </c>
      <c r="F340" s="229">
        <v>11328</v>
      </c>
      <c r="G340" s="230">
        <v>12234</v>
      </c>
      <c r="H340" s="230">
        <v>2158</v>
      </c>
      <c r="I340" s="230">
        <f t="shared" si="80"/>
        <v>2268.058</v>
      </c>
      <c r="J340" s="230">
        <f t="shared" si="81"/>
        <v>2268</v>
      </c>
      <c r="K340" s="230">
        <f t="shared" si="85"/>
        <v>2268</v>
      </c>
      <c r="L340" s="230">
        <f t="shared" si="86"/>
        <v>12234</v>
      </c>
      <c r="M340" s="230">
        <f t="shared" si="87"/>
        <v>11554.5</v>
      </c>
      <c r="N340" s="230">
        <f t="shared" si="88"/>
        <v>9402.75</v>
      </c>
      <c r="O340" s="231">
        <f t="shared" si="82"/>
        <v>6911.25</v>
      </c>
      <c r="P340" s="231">
        <f t="shared" si="83"/>
        <v>11894.25</v>
      </c>
      <c r="Q340" s="231">
        <f t="shared" si="89"/>
        <v>5748.6478766429691</v>
      </c>
      <c r="R340" s="231">
        <f t="shared" si="90"/>
        <v>4770.8592779498331</v>
      </c>
      <c r="S340" s="232">
        <f t="shared" si="79"/>
        <v>0.41290053900643325</v>
      </c>
      <c r="T340" s="231">
        <f t="shared" si="91"/>
        <v>5749</v>
      </c>
      <c r="U340" s="234" t="s">
        <v>431</v>
      </c>
      <c r="AC340" s="216"/>
      <c r="AD340" s="216"/>
      <c r="AE340" s="216"/>
      <c r="AF340" s="216"/>
      <c r="AG340" s="216"/>
      <c r="AH340" s="216"/>
    </row>
    <row r="341" spans="1:34" s="205" customFormat="1" ht="14.25" customHeight="1" x14ac:dyDescent="0.2">
      <c r="A341" s="234">
        <v>26</v>
      </c>
      <c r="B341" s="234">
        <v>4315199</v>
      </c>
      <c r="C341" s="227" t="s">
        <v>154</v>
      </c>
      <c r="D341" s="228" t="s">
        <v>9</v>
      </c>
      <c r="E341" s="229">
        <v>521577</v>
      </c>
      <c r="F341" s="229">
        <v>482941</v>
      </c>
      <c r="G341" s="230">
        <v>521576.00000000006</v>
      </c>
      <c r="H341" s="230">
        <v>50125</v>
      </c>
      <c r="I341" s="230">
        <f t="shared" si="80"/>
        <v>52681.375</v>
      </c>
      <c r="J341" s="230">
        <f t="shared" si="81"/>
        <v>52681</v>
      </c>
      <c r="K341" s="230">
        <f t="shared" si="85"/>
        <v>52681</v>
      </c>
      <c r="L341" s="230">
        <f t="shared" si="86"/>
        <v>521577</v>
      </c>
      <c r="M341" s="230">
        <f t="shared" si="87"/>
        <v>502258.5</v>
      </c>
      <c r="N341" s="230">
        <f t="shared" si="88"/>
        <v>394693.75</v>
      </c>
      <c r="O341" s="231">
        <f t="shared" si="82"/>
        <v>277469.75</v>
      </c>
      <c r="P341" s="231">
        <f t="shared" si="83"/>
        <v>511917.75</v>
      </c>
      <c r="Q341" s="231">
        <f t="shared" si="89"/>
        <v>160724.21924522886</v>
      </c>
      <c r="R341" s="231">
        <f t="shared" si="90"/>
        <v>228734.75380212048</v>
      </c>
      <c r="S341" s="232">
        <f t="shared" si="79"/>
        <v>0.45541240974940289</v>
      </c>
      <c r="T341" s="231">
        <f t="shared" si="91"/>
        <v>160724</v>
      </c>
      <c r="U341" s="234" t="s">
        <v>431</v>
      </c>
      <c r="AC341" s="216"/>
      <c r="AD341" s="216"/>
      <c r="AE341" s="216"/>
      <c r="AF341" s="216"/>
      <c r="AG341" s="216"/>
      <c r="AH341" s="216"/>
    </row>
    <row r="342" spans="1:34" s="205" customFormat="1" ht="14.25" customHeight="1" x14ac:dyDescent="0.2">
      <c r="A342" s="234">
        <v>27</v>
      </c>
      <c r="B342" s="234">
        <v>4315199</v>
      </c>
      <c r="C342" s="227" t="s">
        <v>155</v>
      </c>
      <c r="D342" s="228" t="s">
        <v>9</v>
      </c>
      <c r="E342" s="229">
        <v>1253689</v>
      </c>
      <c r="F342" s="229">
        <v>1205470</v>
      </c>
      <c r="G342" s="230">
        <v>1338072</v>
      </c>
      <c r="H342" s="230">
        <v>95226</v>
      </c>
      <c r="I342" s="230">
        <f t="shared" si="80"/>
        <v>100082.526</v>
      </c>
      <c r="J342" s="230">
        <f t="shared" si="81"/>
        <v>100083</v>
      </c>
      <c r="K342" s="230">
        <f t="shared" si="85"/>
        <v>100083</v>
      </c>
      <c r="L342" s="230">
        <f t="shared" si="86"/>
        <v>1338072</v>
      </c>
      <c r="M342" s="230">
        <f t="shared" si="87"/>
        <v>1229579.5</v>
      </c>
      <c r="N342" s="230">
        <f t="shared" si="88"/>
        <v>974328.5</v>
      </c>
      <c r="O342" s="231">
        <f t="shared" si="82"/>
        <v>664831.25</v>
      </c>
      <c r="P342" s="231">
        <f t="shared" si="83"/>
        <v>1283825.75</v>
      </c>
      <c r="Q342" s="231">
        <f t="shared" si="89"/>
        <v>323461.06525068643</v>
      </c>
      <c r="R342" s="231">
        <f t="shared" si="90"/>
        <v>585401.06196379021</v>
      </c>
      <c r="S342" s="232">
        <f t="shared" si="79"/>
        <v>0.47609858651985515</v>
      </c>
      <c r="T342" s="231">
        <f t="shared" si="91"/>
        <v>323461</v>
      </c>
      <c r="U342" s="234" t="s">
        <v>431</v>
      </c>
      <c r="AC342" s="216"/>
      <c r="AD342" s="216"/>
      <c r="AE342" s="216"/>
      <c r="AF342" s="216"/>
      <c r="AG342" s="216"/>
      <c r="AH342" s="216"/>
    </row>
    <row r="343" spans="1:34" s="205" customFormat="1" ht="14.25" customHeight="1" x14ac:dyDescent="0.2">
      <c r="A343" s="234">
        <v>28</v>
      </c>
      <c r="B343" s="234">
        <v>4315199</v>
      </c>
      <c r="C343" s="227" t="s">
        <v>156</v>
      </c>
      <c r="D343" s="228" t="s">
        <v>9</v>
      </c>
      <c r="E343" s="229">
        <v>1206549</v>
      </c>
      <c r="F343" s="229">
        <v>1117175</v>
      </c>
      <c r="G343" s="230">
        <v>1173034</v>
      </c>
      <c r="H343" s="230">
        <v>260510</v>
      </c>
      <c r="I343" s="230">
        <f t="shared" si="80"/>
        <v>273796.01</v>
      </c>
      <c r="J343" s="230">
        <f t="shared" si="81"/>
        <v>273796</v>
      </c>
      <c r="K343" s="230">
        <f t="shared" si="85"/>
        <v>273796</v>
      </c>
      <c r="L343" s="230">
        <f t="shared" si="86"/>
        <v>1206549</v>
      </c>
      <c r="M343" s="230">
        <f t="shared" si="87"/>
        <v>1145104.5</v>
      </c>
      <c r="N343" s="230">
        <f t="shared" si="88"/>
        <v>942638.5</v>
      </c>
      <c r="O343" s="231">
        <f t="shared" si="82"/>
        <v>709450.25</v>
      </c>
      <c r="P343" s="231">
        <f t="shared" si="83"/>
        <v>1175826.75</v>
      </c>
      <c r="Q343" s="231">
        <f t="shared" si="89"/>
        <v>642181.41017663525</v>
      </c>
      <c r="R343" s="231">
        <f t="shared" si="90"/>
        <v>447416.33037883928</v>
      </c>
      <c r="S343" s="232">
        <f t="shared" si="79"/>
        <v>0.39072096073226442</v>
      </c>
      <c r="T343" s="231">
        <f t="shared" si="91"/>
        <v>642181</v>
      </c>
      <c r="U343" s="234" t="s">
        <v>431</v>
      </c>
      <c r="AC343" s="216"/>
      <c r="AD343" s="216"/>
      <c r="AE343" s="216"/>
      <c r="AF343" s="216"/>
      <c r="AG343" s="216"/>
      <c r="AH343" s="216"/>
    </row>
    <row r="344" spans="1:34" s="205" customFormat="1" ht="14.25" customHeight="1" x14ac:dyDescent="0.2">
      <c r="A344" s="234">
        <v>29</v>
      </c>
      <c r="B344" s="234">
        <v>4315199</v>
      </c>
      <c r="C344" s="227" t="s">
        <v>157</v>
      </c>
      <c r="D344" s="228" t="s">
        <v>9</v>
      </c>
      <c r="E344" s="229">
        <v>1537604</v>
      </c>
      <c r="F344" s="229">
        <v>1450570</v>
      </c>
      <c r="G344" s="230">
        <v>1523099.0000000002</v>
      </c>
      <c r="H344" s="230">
        <v>110524</v>
      </c>
      <c r="I344" s="230">
        <f t="shared" si="80"/>
        <v>116160.724</v>
      </c>
      <c r="J344" s="230">
        <f t="shared" si="81"/>
        <v>116161</v>
      </c>
      <c r="K344" s="230">
        <f t="shared" si="85"/>
        <v>116161</v>
      </c>
      <c r="L344" s="230">
        <f t="shared" si="86"/>
        <v>1537604</v>
      </c>
      <c r="M344" s="230">
        <f t="shared" si="87"/>
        <v>1486834.5</v>
      </c>
      <c r="N344" s="230">
        <f t="shared" si="88"/>
        <v>1156858.5</v>
      </c>
      <c r="O344" s="231">
        <f t="shared" si="82"/>
        <v>801497.75</v>
      </c>
      <c r="P344" s="231">
        <f t="shared" si="83"/>
        <v>1512219.25</v>
      </c>
      <c r="Q344" s="231">
        <f t="shared" si="89"/>
        <v>377179.00527742779</v>
      </c>
      <c r="R344" s="231">
        <f t="shared" si="90"/>
        <v>694842.18144578219</v>
      </c>
      <c r="S344" s="232">
        <f t="shared" si="79"/>
        <v>0.46732987527918018</v>
      </c>
      <c r="T344" s="231">
        <f t="shared" si="91"/>
        <v>377179</v>
      </c>
      <c r="U344" s="234" t="s">
        <v>431</v>
      </c>
      <c r="AC344" s="216"/>
      <c r="AD344" s="216"/>
      <c r="AE344" s="216"/>
      <c r="AF344" s="216"/>
      <c r="AG344" s="216"/>
      <c r="AH344" s="216"/>
    </row>
    <row r="345" spans="1:34" s="205" customFormat="1" ht="14.25" customHeight="1" x14ac:dyDescent="0.2">
      <c r="A345" s="234">
        <v>30</v>
      </c>
      <c r="B345" s="234">
        <v>4315199</v>
      </c>
      <c r="C345" s="227" t="s">
        <v>142</v>
      </c>
      <c r="D345" s="228" t="s">
        <v>9</v>
      </c>
      <c r="E345" s="229">
        <v>215954</v>
      </c>
      <c r="F345" s="229">
        <v>203730</v>
      </c>
      <c r="G345" s="230">
        <v>215954</v>
      </c>
      <c r="H345" s="230">
        <v>11256</v>
      </c>
      <c r="I345" s="230">
        <f t="shared" si="80"/>
        <v>11830.056</v>
      </c>
      <c r="J345" s="230">
        <f t="shared" si="81"/>
        <v>11830</v>
      </c>
      <c r="K345" s="230">
        <f t="shared" si="85"/>
        <v>11830</v>
      </c>
      <c r="L345" s="230">
        <f t="shared" si="86"/>
        <v>215954</v>
      </c>
      <c r="M345" s="230">
        <f t="shared" si="87"/>
        <v>209842</v>
      </c>
      <c r="N345" s="230">
        <f t="shared" si="88"/>
        <v>161867</v>
      </c>
      <c r="O345" s="231">
        <f t="shared" si="82"/>
        <v>110836</v>
      </c>
      <c r="P345" s="231">
        <f t="shared" si="83"/>
        <v>212898</v>
      </c>
      <c r="Q345" s="231">
        <f t="shared" si="89"/>
        <v>40526.626246948006</v>
      </c>
      <c r="R345" s="231">
        <f t="shared" si="90"/>
        <v>100190.51730910798</v>
      </c>
      <c r="S345" s="232">
        <f t="shared" si="79"/>
        <v>0.47745693097238867</v>
      </c>
      <c r="T345" s="231">
        <f t="shared" si="91"/>
        <v>40527</v>
      </c>
      <c r="U345" s="234" t="s">
        <v>431</v>
      </c>
      <c r="AC345" s="216"/>
      <c r="AD345" s="216"/>
      <c r="AE345" s="216"/>
      <c r="AF345" s="216"/>
      <c r="AG345" s="216"/>
      <c r="AH345" s="216"/>
    </row>
    <row r="346" spans="1:34" s="205" customFormat="1" ht="14.25" customHeight="1" x14ac:dyDescent="0.2">
      <c r="A346" s="234">
        <v>31</v>
      </c>
      <c r="B346" s="234">
        <v>4315199</v>
      </c>
      <c r="C346" s="227" t="s">
        <v>158</v>
      </c>
      <c r="D346" s="228" t="s">
        <v>9</v>
      </c>
      <c r="E346" s="229">
        <v>956080</v>
      </c>
      <c r="F346" s="229">
        <v>901962.00000000012</v>
      </c>
      <c r="G346" s="230">
        <v>965099.00000000012</v>
      </c>
      <c r="H346" s="230">
        <v>69558</v>
      </c>
      <c r="I346" s="230">
        <f t="shared" si="80"/>
        <v>73105.457999999999</v>
      </c>
      <c r="J346" s="230">
        <f t="shared" si="81"/>
        <v>73105</v>
      </c>
      <c r="K346" s="230">
        <f t="shared" si="85"/>
        <v>73105</v>
      </c>
      <c r="L346" s="230">
        <f t="shared" si="86"/>
        <v>965099.00000000012</v>
      </c>
      <c r="M346" s="230">
        <f t="shared" si="87"/>
        <v>929021</v>
      </c>
      <c r="N346" s="230">
        <f t="shared" si="88"/>
        <v>724061.5</v>
      </c>
      <c r="O346" s="231">
        <f t="shared" si="82"/>
        <v>501063</v>
      </c>
      <c r="P346" s="231">
        <f t="shared" si="83"/>
        <v>947060</v>
      </c>
      <c r="Q346" s="231">
        <f t="shared" si="89"/>
        <v>237110.80774522433</v>
      </c>
      <c r="R346" s="231">
        <f t="shared" si="90"/>
        <v>434865.73159271455</v>
      </c>
      <c r="S346" s="232">
        <f t="shared" si="79"/>
        <v>0.46809031398936574</v>
      </c>
      <c r="T346" s="231">
        <f t="shared" si="91"/>
        <v>237111</v>
      </c>
      <c r="U346" s="234" t="s">
        <v>431</v>
      </c>
      <c r="AC346" s="216"/>
      <c r="AD346" s="216"/>
      <c r="AE346" s="216"/>
      <c r="AF346" s="216"/>
      <c r="AG346" s="216"/>
      <c r="AH346" s="216"/>
    </row>
    <row r="347" spans="1:34" s="205" customFormat="1" ht="14.25" customHeight="1" x14ac:dyDescent="0.2">
      <c r="A347" s="234">
        <v>32</v>
      </c>
      <c r="B347" s="234">
        <v>4315199</v>
      </c>
      <c r="C347" s="227" t="s">
        <v>159</v>
      </c>
      <c r="D347" s="228" t="s">
        <v>9</v>
      </c>
      <c r="E347" s="229">
        <v>753688.00000000012</v>
      </c>
      <c r="F347" s="229">
        <v>711027</v>
      </c>
      <c r="G347" s="230">
        <v>782130</v>
      </c>
      <c r="H347" s="230">
        <v>79586</v>
      </c>
      <c r="I347" s="230">
        <f t="shared" si="80"/>
        <v>83644.885999999999</v>
      </c>
      <c r="J347" s="230">
        <f t="shared" si="81"/>
        <v>83645</v>
      </c>
      <c r="K347" s="230">
        <f t="shared" si="85"/>
        <v>83645</v>
      </c>
      <c r="L347" s="230">
        <f t="shared" si="86"/>
        <v>782130</v>
      </c>
      <c r="M347" s="230">
        <f t="shared" si="87"/>
        <v>732357.5</v>
      </c>
      <c r="N347" s="230">
        <f t="shared" si="88"/>
        <v>582622.5</v>
      </c>
      <c r="O347" s="231">
        <f t="shared" si="82"/>
        <v>408001.25</v>
      </c>
      <c r="P347" s="231">
        <f t="shared" si="83"/>
        <v>757243.75</v>
      </c>
      <c r="Q347" s="231">
        <f t="shared" si="89"/>
        <v>250515.55506228236</v>
      </c>
      <c r="R347" s="231">
        <f t="shared" si="90"/>
        <v>333932.58250381419</v>
      </c>
      <c r="S347" s="232">
        <f t="shared" si="79"/>
        <v>0.4559693626457218</v>
      </c>
      <c r="T347" s="231">
        <f t="shared" si="91"/>
        <v>250516</v>
      </c>
      <c r="U347" s="234" t="s">
        <v>431</v>
      </c>
      <c r="AC347" s="216"/>
      <c r="AD347" s="216"/>
      <c r="AE347" s="216"/>
      <c r="AF347" s="216"/>
      <c r="AG347" s="216"/>
      <c r="AH347" s="216"/>
    </row>
    <row r="348" spans="1:34" s="205" customFormat="1" ht="14.25" customHeight="1" x14ac:dyDescent="0.2">
      <c r="A348" s="234">
        <v>33</v>
      </c>
      <c r="B348" s="234">
        <v>4315199</v>
      </c>
      <c r="C348" s="227" t="s">
        <v>160</v>
      </c>
      <c r="D348" s="228" t="s">
        <v>9</v>
      </c>
      <c r="E348" s="229">
        <v>1677103</v>
      </c>
      <c r="F348" s="229">
        <v>1612599</v>
      </c>
      <c r="G348" s="230">
        <v>1757733</v>
      </c>
      <c r="H348" s="230">
        <v>385447</v>
      </c>
      <c r="I348" s="230">
        <f t="shared" si="80"/>
        <v>405104.79700000002</v>
      </c>
      <c r="J348" s="230">
        <f t="shared" si="81"/>
        <v>405105</v>
      </c>
      <c r="K348" s="230">
        <f t="shared" si="85"/>
        <v>405105</v>
      </c>
      <c r="L348" s="230">
        <f t="shared" si="86"/>
        <v>1757733</v>
      </c>
      <c r="M348" s="230">
        <f t="shared" si="87"/>
        <v>1644851</v>
      </c>
      <c r="N348" s="230">
        <f t="shared" si="88"/>
        <v>1363135</v>
      </c>
      <c r="O348" s="231">
        <f t="shared" si="82"/>
        <v>1024978</v>
      </c>
      <c r="P348" s="231">
        <f t="shared" si="83"/>
        <v>1701292</v>
      </c>
      <c r="Q348" s="231">
        <f t="shared" si="89"/>
        <v>940337.09091540473</v>
      </c>
      <c r="R348" s="231">
        <f t="shared" si="90"/>
        <v>641440.37260527967</v>
      </c>
      <c r="S348" s="232">
        <f t="shared" si="79"/>
        <v>0.38996867959789649</v>
      </c>
      <c r="T348" s="231">
        <f t="shared" si="91"/>
        <v>940337</v>
      </c>
      <c r="U348" s="234" t="s">
        <v>431</v>
      </c>
      <c r="AC348" s="216"/>
      <c r="AD348" s="216"/>
      <c r="AE348" s="216"/>
      <c r="AF348" s="216"/>
      <c r="AG348" s="216"/>
      <c r="AH348" s="216"/>
    </row>
    <row r="349" spans="1:34" s="205" customFormat="1" ht="14.25" customHeight="1" x14ac:dyDescent="0.2">
      <c r="A349" s="234">
        <v>34</v>
      </c>
      <c r="B349" s="234">
        <v>4315199</v>
      </c>
      <c r="C349" s="227" t="s">
        <v>161</v>
      </c>
      <c r="D349" s="228" t="s">
        <v>9</v>
      </c>
      <c r="E349" s="229">
        <v>535835</v>
      </c>
      <c r="F349" s="229">
        <v>515226</v>
      </c>
      <c r="G349" s="230">
        <v>556444</v>
      </c>
      <c r="H349" s="230">
        <v>120010</v>
      </c>
      <c r="I349" s="230">
        <f t="shared" si="80"/>
        <v>126130.51</v>
      </c>
      <c r="J349" s="230">
        <f t="shared" si="81"/>
        <v>126131</v>
      </c>
      <c r="K349" s="230">
        <f t="shared" si="85"/>
        <v>126131</v>
      </c>
      <c r="L349" s="230">
        <f t="shared" si="86"/>
        <v>556444</v>
      </c>
      <c r="M349" s="230">
        <f t="shared" si="87"/>
        <v>525530.5</v>
      </c>
      <c r="N349" s="230">
        <f t="shared" si="88"/>
        <v>433409</v>
      </c>
      <c r="O349" s="231">
        <f t="shared" si="82"/>
        <v>325830.75</v>
      </c>
      <c r="P349" s="231">
        <f t="shared" si="83"/>
        <v>540987.25</v>
      </c>
      <c r="Q349" s="231">
        <f t="shared" si="89"/>
        <v>295583.98109618912</v>
      </c>
      <c r="R349" s="231">
        <f t="shared" si="90"/>
        <v>205541.95636090133</v>
      </c>
      <c r="S349" s="232">
        <f t="shared" si="79"/>
        <v>0.39111327765163262</v>
      </c>
      <c r="T349" s="231">
        <f t="shared" si="91"/>
        <v>295584</v>
      </c>
      <c r="U349" s="234" t="s">
        <v>431</v>
      </c>
      <c r="AC349" s="216"/>
      <c r="AD349" s="216"/>
      <c r="AE349" s="216"/>
      <c r="AF349" s="216"/>
      <c r="AG349" s="216"/>
      <c r="AH349" s="216"/>
    </row>
    <row r="350" spans="1:34" s="205" customFormat="1" ht="14.25" customHeight="1" x14ac:dyDescent="0.2">
      <c r="A350" s="234">
        <v>35</v>
      </c>
      <c r="B350" s="234">
        <v>4315199</v>
      </c>
      <c r="C350" s="227" t="s">
        <v>162</v>
      </c>
      <c r="D350" s="228" t="s">
        <v>9</v>
      </c>
      <c r="E350" s="229">
        <v>507669</v>
      </c>
      <c r="F350" s="229">
        <v>474457</v>
      </c>
      <c r="G350" s="230">
        <v>502924</v>
      </c>
      <c r="H350" s="230">
        <v>120009</v>
      </c>
      <c r="I350" s="230">
        <f t="shared" si="80"/>
        <v>126129.459</v>
      </c>
      <c r="J350" s="230">
        <f t="shared" si="81"/>
        <v>126129</v>
      </c>
      <c r="K350" s="230">
        <f t="shared" si="85"/>
        <v>126129</v>
      </c>
      <c r="L350" s="230">
        <f t="shared" si="86"/>
        <v>507669</v>
      </c>
      <c r="M350" s="230">
        <f t="shared" si="87"/>
        <v>488690.5</v>
      </c>
      <c r="N350" s="230">
        <f t="shared" si="88"/>
        <v>402794.75</v>
      </c>
      <c r="O350" s="231">
        <f t="shared" si="82"/>
        <v>307409.75</v>
      </c>
      <c r="P350" s="231">
        <f t="shared" si="83"/>
        <v>498179.75</v>
      </c>
      <c r="Q350" s="231">
        <f t="shared" si="89"/>
        <v>285832.23772870906</v>
      </c>
      <c r="R350" s="231">
        <f t="shared" si="90"/>
        <v>185026.02548177738</v>
      </c>
      <c r="S350" s="232">
        <f t="shared" si="79"/>
        <v>0.37861596548690302</v>
      </c>
      <c r="T350" s="231">
        <f t="shared" si="91"/>
        <v>285832</v>
      </c>
      <c r="U350" s="234" t="s">
        <v>431</v>
      </c>
      <c r="AC350" s="216"/>
      <c r="AD350" s="216"/>
      <c r="AE350" s="216"/>
      <c r="AF350" s="216"/>
      <c r="AG350" s="216"/>
      <c r="AH350" s="216"/>
    </row>
    <row r="351" spans="1:34" s="205" customFormat="1" ht="14.25" customHeight="1" x14ac:dyDescent="0.2">
      <c r="A351" s="234">
        <v>36</v>
      </c>
      <c r="B351" s="234">
        <v>4315199</v>
      </c>
      <c r="C351" s="227" t="s">
        <v>163</v>
      </c>
      <c r="D351" s="228" t="s">
        <v>9</v>
      </c>
      <c r="E351" s="229">
        <v>505153</v>
      </c>
      <c r="F351" s="229">
        <v>476559</v>
      </c>
      <c r="G351" s="230">
        <v>524215</v>
      </c>
      <c r="H351" s="230">
        <v>124558</v>
      </c>
      <c r="I351" s="230">
        <f t="shared" si="80"/>
        <v>130910.458</v>
      </c>
      <c r="J351" s="230">
        <f t="shared" si="81"/>
        <v>130910</v>
      </c>
      <c r="K351" s="230">
        <f t="shared" si="85"/>
        <v>130910</v>
      </c>
      <c r="L351" s="230">
        <f t="shared" si="86"/>
        <v>524215</v>
      </c>
      <c r="M351" s="230">
        <f t="shared" si="87"/>
        <v>490856</v>
      </c>
      <c r="N351" s="230">
        <f t="shared" si="88"/>
        <v>409209.25</v>
      </c>
      <c r="O351" s="231">
        <f t="shared" si="82"/>
        <v>310883</v>
      </c>
      <c r="P351" s="231">
        <f t="shared" si="83"/>
        <v>507535.5</v>
      </c>
      <c r="Q351" s="231">
        <f t="shared" si="89"/>
        <v>293590.38440126262</v>
      </c>
      <c r="R351" s="231">
        <f t="shared" si="90"/>
        <v>186563.65050812194</v>
      </c>
      <c r="S351" s="232">
        <f t="shared" si="79"/>
        <v>0.38007817060017995</v>
      </c>
      <c r="T351" s="231">
        <f t="shared" si="91"/>
        <v>293590</v>
      </c>
      <c r="U351" s="234" t="s">
        <v>431</v>
      </c>
      <c r="AC351" s="216"/>
      <c r="AD351" s="216"/>
      <c r="AE351" s="216"/>
      <c r="AF351" s="216"/>
      <c r="AG351" s="216"/>
      <c r="AH351" s="216"/>
    </row>
    <row r="352" spans="1:34" s="205" customFormat="1" ht="14.25" customHeight="1" x14ac:dyDescent="0.2">
      <c r="A352" s="234">
        <v>37</v>
      </c>
      <c r="B352" s="234">
        <v>4315199</v>
      </c>
      <c r="C352" s="227" t="s">
        <v>164</v>
      </c>
      <c r="D352" s="228" t="s">
        <v>9</v>
      </c>
      <c r="E352" s="229">
        <v>3178373</v>
      </c>
      <c r="F352" s="229">
        <v>3056128</v>
      </c>
      <c r="G352" s="230">
        <v>3361741</v>
      </c>
      <c r="H352" s="230">
        <v>360225</v>
      </c>
      <c r="I352" s="230">
        <f t="shared" si="80"/>
        <v>378596.47499999998</v>
      </c>
      <c r="J352" s="230">
        <f t="shared" si="81"/>
        <v>378596</v>
      </c>
      <c r="K352" s="230">
        <f t="shared" si="85"/>
        <v>378596</v>
      </c>
      <c r="L352" s="230">
        <f t="shared" si="86"/>
        <v>3361741</v>
      </c>
      <c r="M352" s="230">
        <f t="shared" si="87"/>
        <v>3117250.5</v>
      </c>
      <c r="N352" s="230">
        <f t="shared" si="88"/>
        <v>2493709.5</v>
      </c>
      <c r="O352" s="231">
        <f t="shared" si="82"/>
        <v>1747923.25</v>
      </c>
      <c r="P352" s="231">
        <f t="shared" si="83"/>
        <v>3239495.75</v>
      </c>
      <c r="Q352" s="231">
        <f t="shared" si="89"/>
        <v>1117118.5029414999</v>
      </c>
      <c r="R352" s="231">
        <f t="shared" si="90"/>
        <v>1415657.9719043486</v>
      </c>
      <c r="S352" s="232">
        <f t="shared" si="79"/>
        <v>0.45413673745640543</v>
      </c>
      <c r="T352" s="231">
        <f t="shared" si="91"/>
        <v>1117119</v>
      </c>
      <c r="U352" s="234" t="s">
        <v>431</v>
      </c>
      <c r="AC352" s="216"/>
      <c r="AD352" s="216"/>
      <c r="AE352" s="216"/>
      <c r="AF352" s="216"/>
      <c r="AG352" s="216"/>
      <c r="AH352" s="216"/>
    </row>
    <row r="353" spans="1:34" s="205" customFormat="1" ht="14.25" customHeight="1" x14ac:dyDescent="0.2">
      <c r="A353" s="234">
        <v>38</v>
      </c>
      <c r="B353" s="234">
        <v>4315199</v>
      </c>
      <c r="C353" s="227" t="s">
        <v>165</v>
      </c>
      <c r="D353" s="228" t="s">
        <v>9</v>
      </c>
      <c r="E353" s="229">
        <v>67587</v>
      </c>
      <c r="F353" s="229">
        <v>63166.000000000007</v>
      </c>
      <c r="G353" s="230">
        <v>68219</v>
      </c>
      <c r="H353" s="230">
        <v>10002</v>
      </c>
      <c r="I353" s="230">
        <f t="shared" si="80"/>
        <v>10512.102000000001</v>
      </c>
      <c r="J353" s="230">
        <f t="shared" si="81"/>
        <v>10512</v>
      </c>
      <c r="K353" s="230">
        <f t="shared" si="85"/>
        <v>10512</v>
      </c>
      <c r="L353" s="230">
        <f t="shared" si="86"/>
        <v>68219</v>
      </c>
      <c r="M353" s="230">
        <f t="shared" si="87"/>
        <v>65376.5</v>
      </c>
      <c r="N353" s="230">
        <f t="shared" si="88"/>
        <v>52371</v>
      </c>
      <c r="O353" s="231">
        <f t="shared" si="82"/>
        <v>37944.25</v>
      </c>
      <c r="P353" s="231">
        <f t="shared" si="83"/>
        <v>66797.75</v>
      </c>
      <c r="Q353" s="231">
        <f t="shared" si="89"/>
        <v>28486.965705289236</v>
      </c>
      <c r="R353" s="231">
        <f t="shared" si="90"/>
        <v>27996.390636413591</v>
      </c>
      <c r="S353" s="232">
        <f t="shared" si="79"/>
        <v>0.4282332433888873</v>
      </c>
      <c r="T353" s="231">
        <f t="shared" si="91"/>
        <v>28487</v>
      </c>
      <c r="U353" s="234" t="s">
        <v>431</v>
      </c>
      <c r="AC353" s="216"/>
      <c r="AD353" s="216"/>
      <c r="AE353" s="216"/>
      <c r="AF353" s="216"/>
      <c r="AG353" s="216"/>
      <c r="AH353" s="216"/>
    </row>
    <row r="354" spans="1:34" s="205" customFormat="1" ht="14.25" customHeight="1" x14ac:dyDescent="0.2">
      <c r="A354" s="234">
        <v>39</v>
      </c>
      <c r="B354" s="234">
        <v>4315199</v>
      </c>
      <c r="C354" s="227" t="s">
        <v>166</v>
      </c>
      <c r="D354" s="228" t="s">
        <v>9</v>
      </c>
      <c r="E354" s="229">
        <v>4561836</v>
      </c>
      <c r="F354" s="229">
        <v>4344606</v>
      </c>
      <c r="G354" s="230">
        <v>4779067</v>
      </c>
      <c r="H354" s="230">
        <v>850241</v>
      </c>
      <c r="I354" s="230">
        <f t="shared" si="80"/>
        <v>893603.29099999997</v>
      </c>
      <c r="J354" s="230">
        <f t="shared" si="81"/>
        <v>893603</v>
      </c>
      <c r="K354" s="230">
        <f t="shared" si="85"/>
        <v>893603</v>
      </c>
      <c r="L354" s="230">
        <f t="shared" si="86"/>
        <v>4779067</v>
      </c>
      <c r="M354" s="230">
        <f t="shared" si="87"/>
        <v>4453221</v>
      </c>
      <c r="N354" s="230">
        <f t="shared" si="88"/>
        <v>3644778</v>
      </c>
      <c r="O354" s="231">
        <f t="shared" si="82"/>
        <v>2673412</v>
      </c>
      <c r="P354" s="231">
        <f t="shared" si="83"/>
        <v>4616144</v>
      </c>
      <c r="Q354" s="231">
        <f t="shared" si="89"/>
        <v>2250109.20747359</v>
      </c>
      <c r="R354" s="231">
        <f t="shared" si="90"/>
        <v>1842672.8793697124</v>
      </c>
      <c r="S354" s="232">
        <f t="shared" si="79"/>
        <v>0.41378428768069503</v>
      </c>
      <c r="T354" s="231">
        <f t="shared" si="91"/>
        <v>2250109</v>
      </c>
      <c r="U354" s="234" t="s">
        <v>431</v>
      </c>
      <c r="AC354" s="216"/>
      <c r="AD354" s="216"/>
      <c r="AE354" s="216"/>
      <c r="AF354" s="216"/>
      <c r="AG354" s="216"/>
      <c r="AH354" s="216"/>
    </row>
    <row r="355" spans="1:34" s="205" customFormat="1" ht="14.25" customHeight="1" x14ac:dyDescent="0.2">
      <c r="A355" s="234">
        <v>40</v>
      </c>
      <c r="B355" s="234">
        <v>4315199</v>
      </c>
      <c r="C355" s="227" t="s">
        <v>167</v>
      </c>
      <c r="D355" s="228" t="s">
        <v>9</v>
      </c>
      <c r="E355" s="229">
        <v>20704865.000000004</v>
      </c>
      <c r="F355" s="229">
        <v>19908524</v>
      </c>
      <c r="G355" s="230">
        <v>21501206.000000004</v>
      </c>
      <c r="H355" s="230">
        <v>352669</v>
      </c>
      <c r="I355" s="230">
        <f t="shared" si="80"/>
        <v>370655.11900000001</v>
      </c>
      <c r="J355" s="230">
        <f t="shared" si="81"/>
        <v>370655</v>
      </c>
      <c r="K355" s="230">
        <f t="shared" si="85"/>
        <v>370655</v>
      </c>
      <c r="L355" s="230">
        <f t="shared" si="86"/>
        <v>21501206.000000004</v>
      </c>
      <c r="M355" s="230">
        <f t="shared" si="87"/>
        <v>20306694.5</v>
      </c>
      <c r="N355" s="230">
        <f t="shared" si="88"/>
        <v>15621312.5</v>
      </c>
      <c r="O355" s="231">
        <f t="shared" si="82"/>
        <v>10338674.75</v>
      </c>
      <c r="P355" s="231">
        <f t="shared" si="83"/>
        <v>20903950.25</v>
      </c>
      <c r="Q355" s="231">
        <f t="shared" si="89"/>
        <v>1406982.6709779</v>
      </c>
      <c r="R355" s="231">
        <f t="shared" si="90"/>
        <v>10187874.986466955</v>
      </c>
      <c r="S355" s="232">
        <f t="shared" si="79"/>
        <v>0.50170031299121354</v>
      </c>
      <c r="T355" s="231">
        <f>ROUND(O355,0)</f>
        <v>10338675</v>
      </c>
      <c r="U355" s="233" t="s">
        <v>433</v>
      </c>
      <c r="AC355" s="216"/>
      <c r="AD355" s="216"/>
      <c r="AE355" s="216"/>
      <c r="AF355" s="216"/>
      <c r="AG355" s="216"/>
      <c r="AH355" s="216"/>
    </row>
    <row r="356" spans="1:34" s="205" customFormat="1" ht="14.25" customHeight="1" x14ac:dyDescent="0.2">
      <c r="A356" s="234">
        <v>41</v>
      </c>
      <c r="B356" s="234">
        <v>4315199</v>
      </c>
      <c r="C356" s="227" t="s">
        <v>168</v>
      </c>
      <c r="D356" s="228" t="s">
        <v>9</v>
      </c>
      <c r="E356" s="229">
        <v>701074.00000000012</v>
      </c>
      <c r="F356" s="229">
        <v>649142</v>
      </c>
      <c r="G356" s="230">
        <v>707565</v>
      </c>
      <c r="H356" s="230">
        <v>42158</v>
      </c>
      <c r="I356" s="230">
        <f t="shared" si="80"/>
        <v>44308.057999999997</v>
      </c>
      <c r="J356" s="230">
        <f t="shared" si="81"/>
        <v>44308</v>
      </c>
      <c r="K356" s="230">
        <f t="shared" si="85"/>
        <v>44308</v>
      </c>
      <c r="L356" s="230">
        <f t="shared" si="86"/>
        <v>707565</v>
      </c>
      <c r="M356" s="230">
        <f t="shared" si="87"/>
        <v>675108</v>
      </c>
      <c r="N356" s="230">
        <f t="shared" si="88"/>
        <v>525522.25</v>
      </c>
      <c r="O356" s="231">
        <f t="shared" si="82"/>
        <v>359708</v>
      </c>
      <c r="P356" s="231">
        <f t="shared" si="83"/>
        <v>691336.5</v>
      </c>
      <c r="Q356" s="231">
        <f t="shared" si="89"/>
        <v>148425.96101616253</v>
      </c>
      <c r="R356" s="231">
        <f t="shared" si="90"/>
        <v>321873.15138563007</v>
      </c>
      <c r="S356" s="232">
        <f t="shared" si="79"/>
        <v>0.47677282951117461</v>
      </c>
      <c r="T356" s="231">
        <f>ROUND(Q356,0)</f>
        <v>148426</v>
      </c>
      <c r="U356" s="234" t="s">
        <v>431</v>
      </c>
      <c r="AC356" s="216"/>
      <c r="AD356" s="216"/>
      <c r="AE356" s="216"/>
      <c r="AF356" s="216"/>
      <c r="AG356" s="216"/>
      <c r="AH356" s="216"/>
    </row>
    <row r="357" spans="1:34" s="205" customFormat="1" ht="14.25" customHeight="1" x14ac:dyDescent="0.2">
      <c r="A357" s="234">
        <v>42</v>
      </c>
      <c r="B357" s="234">
        <v>4315199</v>
      </c>
      <c r="C357" s="227" t="s">
        <v>139</v>
      </c>
      <c r="D357" s="228" t="s">
        <v>9</v>
      </c>
      <c r="E357" s="229">
        <v>10131236.000000002</v>
      </c>
      <c r="F357" s="229">
        <v>9741573</v>
      </c>
      <c r="G357" s="230">
        <v>10813146</v>
      </c>
      <c r="H357" s="230">
        <v>158996</v>
      </c>
      <c r="I357" s="230">
        <f t="shared" si="80"/>
        <v>167104.796</v>
      </c>
      <c r="J357" s="230">
        <f t="shared" si="81"/>
        <v>167105</v>
      </c>
      <c r="K357" s="230">
        <f t="shared" si="85"/>
        <v>167105</v>
      </c>
      <c r="L357" s="230">
        <f t="shared" si="86"/>
        <v>10813146</v>
      </c>
      <c r="M357" s="230">
        <f t="shared" si="87"/>
        <v>9936404.5</v>
      </c>
      <c r="N357" s="230">
        <f t="shared" si="88"/>
        <v>7713265</v>
      </c>
      <c r="O357" s="231">
        <f t="shared" si="82"/>
        <v>5051754.75</v>
      </c>
      <c r="P357" s="231">
        <f t="shared" si="83"/>
        <v>10374775.25</v>
      </c>
      <c r="Q357" s="231">
        <f t="shared" si="89"/>
        <v>637135.55248902191</v>
      </c>
      <c r="R357" s="231">
        <f t="shared" si="90"/>
        <v>5050228.0496186838</v>
      </c>
      <c r="S357" s="232">
        <f t="shared" si="79"/>
        <v>0.50825507854663965</v>
      </c>
      <c r="T357" s="231">
        <f>ROUND(O357,0)</f>
        <v>5051755</v>
      </c>
      <c r="U357" s="233" t="s">
        <v>433</v>
      </c>
      <c r="AC357" s="216"/>
      <c r="AD357" s="216"/>
      <c r="AE357" s="216"/>
      <c r="AF357" s="216"/>
      <c r="AG357" s="216"/>
      <c r="AH357" s="216"/>
    </row>
    <row r="358" spans="1:34" s="205" customFormat="1" ht="14.25" customHeight="1" x14ac:dyDescent="0.2">
      <c r="A358" s="234">
        <v>43</v>
      </c>
      <c r="B358" s="234">
        <v>4315199</v>
      </c>
      <c r="C358" s="322" t="s">
        <v>169</v>
      </c>
      <c r="D358" s="228" t="s">
        <v>9</v>
      </c>
      <c r="E358" s="229">
        <v>700937</v>
      </c>
      <c r="F358" s="229">
        <v>667559</v>
      </c>
      <c r="G358" s="230">
        <v>727639.00000000012</v>
      </c>
      <c r="H358" s="230">
        <v>70221</v>
      </c>
      <c r="I358" s="230">
        <f t="shared" si="80"/>
        <v>73802.270999999993</v>
      </c>
      <c r="J358" s="230">
        <f t="shared" si="81"/>
        <v>73802</v>
      </c>
      <c r="K358" s="230">
        <f t="shared" si="85"/>
        <v>73802</v>
      </c>
      <c r="L358" s="230">
        <f t="shared" si="86"/>
        <v>727639.00000000012</v>
      </c>
      <c r="M358" s="230">
        <f t="shared" si="87"/>
        <v>684248</v>
      </c>
      <c r="N358" s="230">
        <f t="shared" si="88"/>
        <v>542484.25</v>
      </c>
      <c r="O358" s="231">
        <f t="shared" si="82"/>
        <v>379025</v>
      </c>
      <c r="P358" s="231">
        <f t="shared" si="83"/>
        <v>705943.5</v>
      </c>
      <c r="Q358" s="231">
        <f t="shared" si="89"/>
        <v>224105.54500185596</v>
      </c>
      <c r="R358" s="231">
        <f t="shared" si="90"/>
        <v>313420.00573391939</v>
      </c>
      <c r="S358" s="232">
        <f t="shared" si="79"/>
        <v>0.45805030593281876</v>
      </c>
      <c r="T358" s="231">
        <f t="shared" ref="T358:T364" si="92">ROUND(Q358,0)</f>
        <v>224106</v>
      </c>
      <c r="U358" s="234" t="s">
        <v>431</v>
      </c>
      <c r="AC358" s="216"/>
      <c r="AD358" s="216"/>
      <c r="AE358" s="216"/>
      <c r="AF358" s="216"/>
      <c r="AG358" s="216"/>
      <c r="AH358" s="216"/>
    </row>
    <row r="359" spans="1:34" s="205" customFormat="1" ht="14.25" customHeight="1" x14ac:dyDescent="0.2">
      <c r="A359" s="234">
        <v>44</v>
      </c>
      <c r="B359" s="234">
        <v>4315199</v>
      </c>
      <c r="C359" s="227" t="s">
        <v>170</v>
      </c>
      <c r="D359" s="228" t="s">
        <v>9</v>
      </c>
      <c r="E359" s="229">
        <v>246485.00000000003</v>
      </c>
      <c r="F359" s="229">
        <v>232533</v>
      </c>
      <c r="G359" s="230">
        <v>248810</v>
      </c>
      <c r="H359" s="230">
        <v>40125</v>
      </c>
      <c r="I359" s="230">
        <f t="shared" si="80"/>
        <v>42171.375</v>
      </c>
      <c r="J359" s="230">
        <f t="shared" si="81"/>
        <v>42171</v>
      </c>
      <c r="K359" s="230">
        <f t="shared" si="85"/>
        <v>42171</v>
      </c>
      <c r="L359" s="230">
        <f t="shared" si="86"/>
        <v>248810</v>
      </c>
      <c r="M359" s="230">
        <f t="shared" si="87"/>
        <v>239509</v>
      </c>
      <c r="N359" s="230">
        <f t="shared" si="88"/>
        <v>192499.75</v>
      </c>
      <c r="O359" s="231">
        <f t="shared" si="82"/>
        <v>140840</v>
      </c>
      <c r="P359" s="231">
        <f t="shared" si="83"/>
        <v>244159.5</v>
      </c>
      <c r="Q359" s="231">
        <f t="shared" si="89"/>
        <v>110835.20513201041</v>
      </c>
      <c r="R359" s="231">
        <f t="shared" si="90"/>
        <v>100476.60698681725</v>
      </c>
      <c r="S359" s="232">
        <f t="shared" si="79"/>
        <v>0.41951077824556593</v>
      </c>
      <c r="T359" s="231">
        <f t="shared" si="92"/>
        <v>110835</v>
      </c>
      <c r="U359" s="234" t="s">
        <v>431</v>
      </c>
      <c r="AC359" s="216"/>
      <c r="AD359" s="216"/>
      <c r="AE359" s="216"/>
      <c r="AF359" s="216"/>
      <c r="AG359" s="216"/>
      <c r="AH359" s="216"/>
    </row>
    <row r="360" spans="1:34" s="205" customFormat="1" ht="25.5" x14ac:dyDescent="0.2">
      <c r="A360" s="234">
        <v>45</v>
      </c>
      <c r="B360" s="234">
        <v>4315199</v>
      </c>
      <c r="C360" s="227" t="s">
        <v>171</v>
      </c>
      <c r="D360" s="228" t="s">
        <v>9</v>
      </c>
      <c r="E360" s="229">
        <v>365163</v>
      </c>
      <c r="F360" s="229">
        <v>344493</v>
      </c>
      <c r="G360" s="230">
        <v>365163</v>
      </c>
      <c r="H360" s="230">
        <v>60225</v>
      </c>
      <c r="I360" s="230">
        <f t="shared" si="80"/>
        <v>63296.474999999999</v>
      </c>
      <c r="J360" s="230">
        <f t="shared" si="81"/>
        <v>63296</v>
      </c>
      <c r="K360" s="230">
        <f t="shared" si="85"/>
        <v>63296</v>
      </c>
      <c r="L360" s="230">
        <f t="shared" si="86"/>
        <v>365163</v>
      </c>
      <c r="M360" s="230">
        <f t="shared" si="87"/>
        <v>354828</v>
      </c>
      <c r="N360" s="230">
        <f t="shared" si="88"/>
        <v>284528.75</v>
      </c>
      <c r="O360" s="231">
        <f t="shared" si="82"/>
        <v>209062</v>
      </c>
      <c r="P360" s="231">
        <f t="shared" si="83"/>
        <v>359995.5</v>
      </c>
      <c r="Q360" s="231">
        <f t="shared" si="89"/>
        <v>165435.48602566801</v>
      </c>
      <c r="R360" s="231">
        <f t="shared" si="90"/>
        <v>147810.01939060152</v>
      </c>
      <c r="S360" s="232">
        <f t="shared" si="79"/>
        <v>0.41656808197380568</v>
      </c>
      <c r="T360" s="231">
        <f t="shared" si="92"/>
        <v>165435</v>
      </c>
      <c r="U360" s="234" t="s">
        <v>431</v>
      </c>
      <c r="AC360" s="216"/>
      <c r="AD360" s="216"/>
      <c r="AE360" s="216"/>
      <c r="AF360" s="216"/>
      <c r="AG360" s="216"/>
      <c r="AH360" s="216"/>
    </row>
    <row r="361" spans="1:34" s="205" customFormat="1" ht="25.5" x14ac:dyDescent="0.2">
      <c r="A361" s="234">
        <v>46</v>
      </c>
      <c r="B361" s="234">
        <v>4315199</v>
      </c>
      <c r="C361" s="227" t="s">
        <v>172</v>
      </c>
      <c r="D361" s="228" t="s">
        <v>9</v>
      </c>
      <c r="E361" s="229">
        <v>666748</v>
      </c>
      <c r="F361" s="229">
        <v>634998.00000000012</v>
      </c>
      <c r="G361" s="230">
        <v>679448.00000000012</v>
      </c>
      <c r="H361" s="230">
        <v>65236</v>
      </c>
      <c r="I361" s="230">
        <f t="shared" si="80"/>
        <v>68563.035999999993</v>
      </c>
      <c r="J361" s="230">
        <f t="shared" si="81"/>
        <v>68563</v>
      </c>
      <c r="K361" s="230">
        <f t="shared" si="85"/>
        <v>68563</v>
      </c>
      <c r="L361" s="230">
        <f t="shared" si="86"/>
        <v>679448.00000000012</v>
      </c>
      <c r="M361" s="230">
        <f t="shared" si="87"/>
        <v>650873</v>
      </c>
      <c r="N361" s="230">
        <f t="shared" si="88"/>
        <v>512439.25</v>
      </c>
      <c r="O361" s="231">
        <f t="shared" si="82"/>
        <v>359718</v>
      </c>
      <c r="P361" s="231">
        <f t="shared" si="83"/>
        <v>665160.5</v>
      </c>
      <c r="Q361" s="231">
        <f t="shared" si="89"/>
        <v>209078.89345320064</v>
      </c>
      <c r="R361" s="231">
        <f t="shared" si="90"/>
        <v>296507.38350489142</v>
      </c>
      <c r="S361" s="232">
        <f t="shared" si="79"/>
        <v>0.45555336218416098</v>
      </c>
      <c r="T361" s="231">
        <f t="shared" si="92"/>
        <v>209079</v>
      </c>
      <c r="U361" s="234" t="s">
        <v>431</v>
      </c>
      <c r="AC361" s="216"/>
      <c r="AD361" s="216"/>
      <c r="AE361" s="216"/>
      <c r="AF361" s="216"/>
      <c r="AG361" s="216"/>
      <c r="AH361" s="216"/>
    </row>
    <row r="362" spans="1:34" s="205" customFormat="1" x14ac:dyDescent="0.2">
      <c r="A362" s="234">
        <v>47</v>
      </c>
      <c r="B362" s="234">
        <v>4315199</v>
      </c>
      <c r="C362" s="227" t="s">
        <v>173</v>
      </c>
      <c r="D362" s="228" t="s">
        <v>9</v>
      </c>
      <c r="E362" s="229">
        <v>659409</v>
      </c>
      <c r="F362" s="229">
        <v>628008.00000000012</v>
      </c>
      <c r="G362" s="230">
        <v>684529.00000000012</v>
      </c>
      <c r="H362" s="230">
        <v>100250</v>
      </c>
      <c r="I362" s="230">
        <f t="shared" si="80"/>
        <v>105362.75</v>
      </c>
      <c r="J362" s="230">
        <f t="shared" si="81"/>
        <v>105363</v>
      </c>
      <c r="K362" s="230">
        <f t="shared" si="85"/>
        <v>105363</v>
      </c>
      <c r="L362" s="230">
        <f t="shared" si="86"/>
        <v>684529.00000000012</v>
      </c>
      <c r="M362" s="230">
        <f t="shared" si="87"/>
        <v>643708.5</v>
      </c>
      <c r="N362" s="230">
        <f t="shared" si="88"/>
        <v>519327.25</v>
      </c>
      <c r="O362" s="231">
        <f t="shared" si="82"/>
        <v>374535.75</v>
      </c>
      <c r="P362" s="231">
        <f t="shared" si="83"/>
        <v>664118.75</v>
      </c>
      <c r="Q362" s="231">
        <f t="shared" si="89"/>
        <v>284480.8142820301</v>
      </c>
      <c r="R362" s="231">
        <f t="shared" si="90"/>
        <v>276943.08716458344</v>
      </c>
      <c r="S362" s="232">
        <f t="shared" si="79"/>
        <v>0.4302305891014076</v>
      </c>
      <c r="T362" s="231">
        <f t="shared" si="92"/>
        <v>284481</v>
      </c>
      <c r="U362" s="234" t="s">
        <v>431</v>
      </c>
      <c r="AC362" s="216"/>
      <c r="AD362" s="216"/>
      <c r="AE362" s="216"/>
      <c r="AF362" s="216"/>
      <c r="AG362" s="216"/>
      <c r="AH362" s="216"/>
    </row>
    <row r="363" spans="1:34" s="205" customFormat="1" x14ac:dyDescent="0.2">
      <c r="A363" s="234">
        <v>48</v>
      </c>
      <c r="B363" s="234">
        <v>4315199</v>
      </c>
      <c r="C363" s="227" t="s">
        <v>174</v>
      </c>
      <c r="D363" s="228" t="s">
        <v>9</v>
      </c>
      <c r="E363" s="229">
        <v>15509781</v>
      </c>
      <c r="F363" s="229">
        <v>14631869.000000002</v>
      </c>
      <c r="G363" s="230">
        <v>16241375</v>
      </c>
      <c r="H363" s="230">
        <v>582334</v>
      </c>
      <c r="I363" s="230">
        <f t="shared" si="80"/>
        <v>612033.03399999999</v>
      </c>
      <c r="J363" s="230">
        <f t="shared" si="81"/>
        <v>612033</v>
      </c>
      <c r="K363" s="230">
        <f t="shared" si="85"/>
        <v>612033</v>
      </c>
      <c r="L363" s="230">
        <f t="shared" si="86"/>
        <v>16241375</v>
      </c>
      <c r="M363" s="230">
        <f t="shared" si="87"/>
        <v>15070825</v>
      </c>
      <c r="N363" s="230">
        <f t="shared" si="88"/>
        <v>11748764.5</v>
      </c>
      <c r="O363" s="231">
        <f t="shared" si="82"/>
        <v>7841429</v>
      </c>
      <c r="P363" s="231">
        <f t="shared" si="83"/>
        <v>15656100</v>
      </c>
      <c r="Q363" s="231">
        <f t="shared" si="89"/>
        <v>2187837.4646561993</v>
      </c>
      <c r="R363" s="231">
        <f t="shared" si="90"/>
        <v>7453586.9279829515</v>
      </c>
      <c r="S363" s="232">
        <f t="shared" ref="S363:S421" si="93">R363/M363</f>
        <v>0.49457059769342099</v>
      </c>
      <c r="T363" s="231">
        <f t="shared" si="92"/>
        <v>2187837</v>
      </c>
      <c r="U363" s="234" t="s">
        <v>431</v>
      </c>
      <c r="AC363" s="216"/>
      <c r="AD363" s="216"/>
      <c r="AE363" s="216"/>
      <c r="AF363" s="216"/>
      <c r="AG363" s="216"/>
      <c r="AH363" s="216"/>
    </row>
    <row r="364" spans="1:34" s="205" customFormat="1" x14ac:dyDescent="0.2">
      <c r="A364" s="234">
        <v>49</v>
      </c>
      <c r="B364" s="234">
        <v>4315199</v>
      </c>
      <c r="C364" s="227" t="s">
        <v>175</v>
      </c>
      <c r="D364" s="228" t="s">
        <v>9</v>
      </c>
      <c r="E364" s="229">
        <v>2568655.0000000005</v>
      </c>
      <c r="F364" s="229">
        <v>2446338</v>
      </c>
      <c r="G364" s="230">
        <v>2666508</v>
      </c>
      <c r="H364" s="230">
        <v>198556</v>
      </c>
      <c r="I364" s="230">
        <f t="shared" ref="I364:I421" si="94">H364+(H364*5.1%)</f>
        <v>208682.356</v>
      </c>
      <c r="J364" s="230">
        <f t="shared" ref="J364:J421" si="95">ROUND(I364,0)</f>
        <v>208682</v>
      </c>
      <c r="K364" s="230">
        <f t="shared" si="85"/>
        <v>208682</v>
      </c>
      <c r="L364" s="230">
        <f t="shared" si="86"/>
        <v>2666508</v>
      </c>
      <c r="M364" s="230">
        <f t="shared" si="87"/>
        <v>2507496.5</v>
      </c>
      <c r="N364" s="230">
        <f t="shared" si="88"/>
        <v>1972545.75</v>
      </c>
      <c r="O364" s="231">
        <f t="shared" ref="O364:O421" si="96">AVERAGE(K364,M364)</f>
        <v>1358089.25</v>
      </c>
      <c r="P364" s="231">
        <f t="shared" ref="P364:P421" si="97">AVERAGE(M364,L364)</f>
        <v>2587002.25</v>
      </c>
      <c r="Q364" s="231">
        <f t="shared" si="89"/>
        <v>670568.76046168152</v>
      </c>
      <c r="R364" s="231">
        <f t="shared" si="90"/>
        <v>1179353.532955626</v>
      </c>
      <c r="S364" s="232">
        <f t="shared" si="93"/>
        <v>0.47033107841052862</v>
      </c>
      <c r="T364" s="231">
        <f t="shared" si="92"/>
        <v>670569</v>
      </c>
      <c r="U364" s="234" t="s">
        <v>431</v>
      </c>
      <c r="AC364" s="216"/>
      <c r="AD364" s="216"/>
      <c r="AE364" s="216"/>
      <c r="AF364" s="216"/>
      <c r="AG364" s="216"/>
      <c r="AH364" s="216"/>
    </row>
    <row r="365" spans="1:34" s="205" customFormat="1" ht="25.5" x14ac:dyDescent="0.2">
      <c r="A365" s="234">
        <v>50</v>
      </c>
      <c r="B365" s="234">
        <v>4315199</v>
      </c>
      <c r="C365" s="227" t="s">
        <v>176</v>
      </c>
      <c r="D365" s="228" t="s">
        <v>9</v>
      </c>
      <c r="E365" s="229">
        <v>71155</v>
      </c>
      <c r="F365" s="229">
        <v>65884</v>
      </c>
      <c r="G365" s="230">
        <v>73131</v>
      </c>
      <c r="H365" s="230">
        <v>28559</v>
      </c>
      <c r="I365" s="230">
        <f t="shared" si="94"/>
        <v>30015.508999999998</v>
      </c>
      <c r="J365" s="230">
        <f t="shared" si="95"/>
        <v>30016</v>
      </c>
      <c r="K365" s="231">
        <f t="shared" si="85"/>
        <v>30016</v>
      </c>
      <c r="L365" s="230">
        <f t="shared" si="86"/>
        <v>73131</v>
      </c>
      <c r="M365" s="230">
        <f t="shared" si="87"/>
        <v>68519.5</v>
      </c>
      <c r="N365" s="230">
        <f t="shared" si="88"/>
        <v>60046.5</v>
      </c>
      <c r="O365" s="231">
        <f t="shared" si="96"/>
        <v>49267.75</v>
      </c>
      <c r="P365" s="231">
        <f t="shared" si="97"/>
        <v>70825.25</v>
      </c>
      <c r="Q365" s="231">
        <f t="shared" si="89"/>
        <v>52478.510967277674</v>
      </c>
      <c r="R365" s="231">
        <f t="shared" si="90"/>
        <v>20252.656196163505</v>
      </c>
      <c r="S365" s="232">
        <f t="shared" si="93"/>
        <v>0.29557507273350658</v>
      </c>
      <c r="T365" s="231">
        <f>K365</f>
        <v>30016</v>
      </c>
      <c r="U365" s="234" t="s">
        <v>432</v>
      </c>
      <c r="AC365" s="216"/>
      <c r="AD365" s="216"/>
      <c r="AE365" s="216"/>
      <c r="AF365" s="216"/>
      <c r="AG365" s="216"/>
      <c r="AH365" s="216"/>
    </row>
    <row r="366" spans="1:34" s="205" customFormat="1" x14ac:dyDescent="0.2">
      <c r="A366" s="237"/>
      <c r="B366" s="237"/>
      <c r="C366" s="238"/>
      <c r="D366" s="237"/>
      <c r="E366" s="239"/>
      <c r="F366" s="239"/>
      <c r="G366" s="240"/>
      <c r="H366" s="240"/>
      <c r="I366" s="240"/>
      <c r="J366" s="240"/>
      <c r="K366" s="240"/>
      <c r="L366" s="240"/>
      <c r="M366" s="240"/>
      <c r="N366" s="240"/>
      <c r="O366" s="240"/>
      <c r="P366" s="240"/>
      <c r="Q366" s="240"/>
      <c r="R366" s="240"/>
      <c r="S366" s="241"/>
      <c r="T366" s="240"/>
      <c r="U366" s="242"/>
      <c r="AC366" s="216"/>
      <c r="AD366" s="216"/>
      <c r="AE366" s="216"/>
      <c r="AF366" s="216"/>
      <c r="AG366" s="216"/>
      <c r="AH366" s="216"/>
    </row>
    <row r="367" spans="1:34" s="205" customFormat="1" ht="22.5" customHeight="1" x14ac:dyDescent="0.2">
      <c r="A367" s="384" t="s">
        <v>182</v>
      </c>
      <c r="B367" s="385"/>
      <c r="C367" s="385"/>
      <c r="D367" s="385"/>
      <c r="E367" s="297"/>
      <c r="F367" s="297"/>
      <c r="G367" s="298"/>
      <c r="H367" s="298"/>
      <c r="I367" s="298"/>
      <c r="J367" s="298"/>
      <c r="K367" s="298"/>
      <c r="L367" s="298"/>
      <c r="M367" s="298"/>
      <c r="N367" s="298"/>
      <c r="O367" s="298"/>
      <c r="P367" s="298"/>
      <c r="Q367" s="298"/>
      <c r="R367" s="298"/>
      <c r="S367" s="299"/>
      <c r="T367" s="298"/>
      <c r="U367" s="300"/>
      <c r="AC367" s="216"/>
      <c r="AD367" s="216"/>
      <c r="AE367" s="216"/>
      <c r="AF367" s="216"/>
      <c r="AG367" s="216"/>
      <c r="AH367" s="216"/>
    </row>
    <row r="368" spans="1:34" s="205" customFormat="1" ht="12.75" customHeight="1" x14ac:dyDescent="0.2">
      <c r="A368" s="379" t="s">
        <v>240</v>
      </c>
      <c r="B368" s="380"/>
      <c r="C368" s="380"/>
      <c r="D368" s="380"/>
      <c r="E368" s="301"/>
      <c r="F368" s="301"/>
      <c r="G368" s="302"/>
      <c r="H368" s="302"/>
      <c r="I368" s="302"/>
      <c r="J368" s="302"/>
      <c r="K368" s="302"/>
      <c r="L368" s="302"/>
      <c r="M368" s="302"/>
      <c r="N368" s="302"/>
      <c r="O368" s="302"/>
      <c r="P368" s="302"/>
      <c r="Q368" s="302"/>
      <c r="R368" s="302"/>
      <c r="S368" s="303"/>
      <c r="T368" s="302"/>
      <c r="U368" s="304"/>
      <c r="AC368" s="216"/>
      <c r="AD368" s="216"/>
      <c r="AE368" s="216"/>
      <c r="AF368" s="216"/>
      <c r="AG368" s="216"/>
      <c r="AH368" s="216"/>
    </row>
    <row r="369" spans="1:34" s="205" customFormat="1" ht="39" customHeight="1" x14ac:dyDescent="0.2">
      <c r="A369" s="395"/>
      <c r="B369" s="396"/>
      <c r="C369" s="396"/>
      <c r="D369" s="396"/>
      <c r="E369" s="318"/>
      <c r="F369" s="318"/>
      <c r="G369" s="319"/>
      <c r="H369" s="397" t="s">
        <v>438</v>
      </c>
      <c r="I369" s="398"/>
      <c r="J369" s="399"/>
      <c r="K369" s="319"/>
      <c r="L369" s="319"/>
      <c r="M369" s="319"/>
      <c r="N369" s="319"/>
      <c r="O369" s="319"/>
      <c r="P369" s="319"/>
      <c r="Q369" s="319"/>
      <c r="R369" s="319"/>
      <c r="S369" s="320"/>
      <c r="T369" s="319"/>
      <c r="U369" s="321"/>
      <c r="AC369" s="216"/>
      <c r="AD369" s="216"/>
      <c r="AE369" s="216"/>
      <c r="AF369" s="216"/>
      <c r="AG369" s="216"/>
      <c r="AH369" s="216"/>
    </row>
    <row r="370" spans="1:34" s="205" customFormat="1" ht="51" customHeight="1" x14ac:dyDescent="0.2">
      <c r="A370" s="312" t="s">
        <v>4</v>
      </c>
      <c r="B370" s="312" t="s">
        <v>5</v>
      </c>
      <c r="C370" s="312" t="s">
        <v>6</v>
      </c>
      <c r="D370" s="312" t="s">
        <v>7</v>
      </c>
      <c r="E370" s="313" t="s">
        <v>435</v>
      </c>
      <c r="F370" s="313" t="s">
        <v>434</v>
      </c>
      <c r="G370" s="314" t="s">
        <v>436</v>
      </c>
      <c r="H370" s="315" t="s">
        <v>428</v>
      </c>
      <c r="I370" s="316" t="s">
        <v>429</v>
      </c>
      <c r="J370" s="315" t="s">
        <v>430</v>
      </c>
      <c r="K370" s="284"/>
      <c r="L370" s="284"/>
      <c r="M370" s="284"/>
      <c r="N370" s="284"/>
      <c r="O370" s="284"/>
      <c r="P370" s="284"/>
      <c r="Q370" s="284"/>
      <c r="R370" s="284"/>
      <c r="S370" s="285"/>
      <c r="T370" s="284"/>
      <c r="U370" s="286"/>
      <c r="AC370" s="216"/>
      <c r="AD370" s="216"/>
      <c r="AE370" s="216"/>
      <c r="AF370" s="216"/>
      <c r="AG370" s="216"/>
      <c r="AH370" s="216"/>
    </row>
    <row r="371" spans="1:34" s="205" customFormat="1" ht="17.25" customHeight="1" x14ac:dyDescent="0.2">
      <c r="A371" s="234">
        <v>1</v>
      </c>
      <c r="B371" s="226">
        <v>4315199</v>
      </c>
      <c r="C371" s="227" t="s">
        <v>183</v>
      </c>
      <c r="D371" s="228" t="s">
        <v>9</v>
      </c>
      <c r="E371" s="229">
        <v>1479321</v>
      </c>
      <c r="F371" s="229">
        <v>1395586</v>
      </c>
      <c r="G371" s="230">
        <v>1549100</v>
      </c>
      <c r="H371" s="230">
        <v>180221</v>
      </c>
      <c r="I371" s="230">
        <f t="shared" si="94"/>
        <v>189412.27100000001</v>
      </c>
      <c r="J371" s="230">
        <f t="shared" si="95"/>
        <v>189412</v>
      </c>
      <c r="K371" s="230">
        <f>MIN(E371,F371,G371,J371)</f>
        <v>189412</v>
      </c>
      <c r="L371" s="230">
        <f>MAX(E371,F371,G371,J371)</f>
        <v>1549100</v>
      </c>
      <c r="M371" s="230">
        <f>MEDIAN(E371,F371,G371,J371)</f>
        <v>1437453.5</v>
      </c>
      <c r="N371" s="230">
        <f>AVERAGE(E371,F371,G371,J371)</f>
        <v>1153354.75</v>
      </c>
      <c r="O371" s="231">
        <f t="shared" si="96"/>
        <v>813432.75</v>
      </c>
      <c r="P371" s="231">
        <f t="shared" si="97"/>
        <v>1493276.75</v>
      </c>
      <c r="Q371" s="231">
        <f>HARMEAN(E371,F371,G371,J371)</f>
        <v>546630.04729108128</v>
      </c>
      <c r="R371" s="231">
        <f>STDEVA(E371,F371,G371,J371)</f>
        <v>645685.65695461805</v>
      </c>
      <c r="S371" s="232">
        <f t="shared" si="93"/>
        <v>0.44918716115312118</v>
      </c>
      <c r="T371" s="231">
        <f>ROUND(Q371,0)</f>
        <v>546630</v>
      </c>
      <c r="U371" s="234" t="s">
        <v>431</v>
      </c>
      <c r="AC371" s="216"/>
      <c r="AD371" s="216"/>
      <c r="AE371" s="216"/>
      <c r="AF371" s="216"/>
      <c r="AG371" s="216"/>
      <c r="AH371" s="216"/>
    </row>
    <row r="372" spans="1:34" s="205" customFormat="1" x14ac:dyDescent="0.2">
      <c r="A372" s="234">
        <v>2</v>
      </c>
      <c r="B372" s="226">
        <v>4315199</v>
      </c>
      <c r="C372" s="227" t="s">
        <v>184</v>
      </c>
      <c r="D372" s="228" t="s">
        <v>9</v>
      </c>
      <c r="E372" s="229">
        <v>1148273</v>
      </c>
      <c r="F372" s="229">
        <v>1083277</v>
      </c>
      <c r="G372" s="230">
        <v>1191605</v>
      </c>
      <c r="H372" s="230">
        <v>90236</v>
      </c>
      <c r="I372" s="230">
        <f t="shared" si="94"/>
        <v>94838.035999999993</v>
      </c>
      <c r="J372" s="230">
        <f t="shared" si="95"/>
        <v>94838</v>
      </c>
      <c r="K372" s="230">
        <f>MIN(E372,F372,G372,J372)</f>
        <v>94838</v>
      </c>
      <c r="L372" s="230">
        <f>MAX(E372,F372,G372,J372)</f>
        <v>1191605</v>
      </c>
      <c r="M372" s="230">
        <f>MEDIAN(E372,F372,G372,J372)</f>
        <v>1115775</v>
      </c>
      <c r="N372" s="230">
        <f>AVERAGE(E372,F372,G372,J372)</f>
        <v>879498.25</v>
      </c>
      <c r="O372" s="231">
        <f t="shared" si="96"/>
        <v>605306.5</v>
      </c>
      <c r="P372" s="231">
        <f t="shared" si="97"/>
        <v>1153690</v>
      </c>
      <c r="Q372" s="231">
        <f>HARMEAN(E372,F372,G372,J372)</f>
        <v>303547.74100553349</v>
      </c>
      <c r="R372" s="231">
        <f>STDEVA(E372,F372,G372,J372)</f>
        <v>524997.77031740814</v>
      </c>
      <c r="S372" s="232">
        <f t="shared" si="93"/>
        <v>0.47052297310605468</v>
      </c>
      <c r="T372" s="231">
        <f>ROUND(Q372,0)</f>
        <v>303548</v>
      </c>
      <c r="U372" s="234" t="s">
        <v>431</v>
      </c>
      <c r="AC372" s="216"/>
      <c r="AD372" s="216"/>
      <c r="AE372" s="216"/>
      <c r="AF372" s="216"/>
      <c r="AG372" s="216"/>
      <c r="AH372" s="216"/>
    </row>
    <row r="373" spans="1:34" s="205" customFormat="1" x14ac:dyDescent="0.2">
      <c r="A373" s="234">
        <v>3</v>
      </c>
      <c r="B373" s="226">
        <v>4315199</v>
      </c>
      <c r="C373" s="227" t="s">
        <v>185</v>
      </c>
      <c r="D373" s="228" t="s">
        <v>9</v>
      </c>
      <c r="E373" s="229">
        <v>1014068.0000000001</v>
      </c>
      <c r="F373" s="229">
        <v>947727</v>
      </c>
      <c r="G373" s="230">
        <v>1004591.0000000001</v>
      </c>
      <c r="H373" s="230">
        <v>105889</v>
      </c>
      <c r="I373" s="230">
        <f t="shared" si="94"/>
        <v>111289.33900000001</v>
      </c>
      <c r="J373" s="230">
        <f t="shared" si="95"/>
        <v>111289</v>
      </c>
      <c r="K373" s="230">
        <f>MIN(E373,F373,G373,J373)</f>
        <v>111289</v>
      </c>
      <c r="L373" s="230">
        <f>MAX(E373,F373,G373,J373)</f>
        <v>1014068.0000000001</v>
      </c>
      <c r="M373" s="230">
        <f>MEDIAN(E373,F373,G373,J373)</f>
        <v>976159</v>
      </c>
      <c r="N373" s="230">
        <f>AVERAGE(E373,F373,G373,J373)</f>
        <v>769418.75</v>
      </c>
      <c r="O373" s="231">
        <f t="shared" si="96"/>
        <v>543724</v>
      </c>
      <c r="P373" s="231">
        <f t="shared" si="97"/>
        <v>995113.5</v>
      </c>
      <c r="Q373" s="231">
        <f>HARMEAN(E373,F373,G373,J373)</f>
        <v>332714.28084748925</v>
      </c>
      <c r="R373" s="231">
        <f>STDEVA(E373,F373,G373,J373)</f>
        <v>439730.16064731887</v>
      </c>
      <c r="S373" s="232">
        <f t="shared" si="93"/>
        <v>0.4504698114214169</v>
      </c>
      <c r="T373" s="231">
        <f>ROUND(Q373,0)</f>
        <v>332714</v>
      </c>
      <c r="U373" s="234" t="s">
        <v>431</v>
      </c>
      <c r="AC373" s="216"/>
      <c r="AD373" s="216"/>
      <c r="AE373" s="216"/>
      <c r="AF373" s="216"/>
      <c r="AG373" s="216"/>
      <c r="AH373" s="216"/>
    </row>
    <row r="374" spans="1:34" s="205" customFormat="1" x14ac:dyDescent="0.2">
      <c r="A374" s="237"/>
      <c r="B374" s="237"/>
      <c r="C374" s="238"/>
      <c r="D374" s="237"/>
      <c r="E374" s="239"/>
      <c r="F374" s="239"/>
      <c r="G374" s="240"/>
      <c r="H374" s="240"/>
      <c r="I374" s="240"/>
      <c r="J374" s="240"/>
      <c r="K374" s="240"/>
      <c r="L374" s="240"/>
      <c r="M374" s="240"/>
      <c r="N374" s="240"/>
      <c r="O374" s="240"/>
      <c r="P374" s="240"/>
      <c r="Q374" s="240"/>
      <c r="R374" s="240"/>
      <c r="S374" s="241"/>
      <c r="T374" s="240"/>
      <c r="U374" s="242"/>
      <c r="AC374" s="216"/>
      <c r="AD374" s="216"/>
      <c r="AE374" s="216"/>
      <c r="AF374" s="216"/>
      <c r="AG374" s="216"/>
      <c r="AH374" s="216"/>
    </row>
    <row r="375" spans="1:34" s="205" customFormat="1" ht="27" customHeight="1" x14ac:dyDescent="0.2">
      <c r="A375" s="402" t="s">
        <v>186</v>
      </c>
      <c r="B375" s="403"/>
      <c r="C375" s="403"/>
      <c r="D375" s="403"/>
      <c r="E375" s="317"/>
      <c r="F375" s="317"/>
      <c r="G375" s="269"/>
      <c r="H375" s="269"/>
      <c r="I375" s="269"/>
      <c r="J375" s="269"/>
      <c r="K375" s="269"/>
      <c r="L375" s="269"/>
      <c r="M375" s="269"/>
      <c r="N375" s="269"/>
      <c r="O375" s="269"/>
      <c r="P375" s="269"/>
      <c r="Q375" s="269"/>
      <c r="R375" s="269"/>
      <c r="S375" s="270"/>
      <c r="T375" s="269"/>
      <c r="U375" s="271"/>
      <c r="AC375" s="216"/>
      <c r="AD375" s="216"/>
      <c r="AE375" s="216"/>
      <c r="AF375" s="216"/>
      <c r="AG375" s="216"/>
      <c r="AH375" s="216"/>
    </row>
    <row r="376" spans="1:34" s="205" customFormat="1" ht="12.75" customHeight="1" x14ac:dyDescent="0.2">
      <c r="A376" s="404" t="s">
        <v>240</v>
      </c>
      <c r="B376" s="405"/>
      <c r="C376" s="405"/>
      <c r="D376" s="405"/>
      <c r="E376" s="272"/>
      <c r="F376" s="272"/>
      <c r="G376" s="273"/>
      <c r="H376" s="273"/>
      <c r="I376" s="273"/>
      <c r="J376" s="273"/>
      <c r="K376" s="273"/>
      <c r="L376" s="273"/>
      <c r="M376" s="273"/>
      <c r="N376" s="273"/>
      <c r="O376" s="273"/>
      <c r="P376" s="273"/>
      <c r="Q376" s="273"/>
      <c r="R376" s="273"/>
      <c r="S376" s="274"/>
      <c r="T376" s="273"/>
      <c r="U376" s="275"/>
      <c r="AC376" s="216"/>
      <c r="AD376" s="216"/>
      <c r="AE376" s="216"/>
      <c r="AF376" s="216"/>
      <c r="AG376" s="216"/>
      <c r="AH376" s="216"/>
    </row>
    <row r="377" spans="1:34" s="205" customFormat="1" ht="13.5" customHeight="1" x14ac:dyDescent="0.2">
      <c r="A377" s="406"/>
      <c r="B377" s="407"/>
      <c r="C377" s="407"/>
      <c r="D377" s="407"/>
      <c r="E377" s="276"/>
      <c r="F377" s="276"/>
      <c r="G377" s="277"/>
      <c r="H377" s="392" t="s">
        <v>438</v>
      </c>
      <c r="I377" s="393"/>
      <c r="J377" s="394"/>
      <c r="K377" s="277"/>
      <c r="L377" s="277"/>
      <c r="M377" s="277"/>
      <c r="N377" s="277"/>
      <c r="O377" s="277"/>
      <c r="P377" s="277"/>
      <c r="Q377" s="277"/>
      <c r="R377" s="277"/>
      <c r="S377" s="278"/>
      <c r="T377" s="277"/>
      <c r="U377" s="279"/>
      <c r="AC377" s="216"/>
      <c r="AD377" s="216"/>
      <c r="AE377" s="216"/>
      <c r="AF377" s="216"/>
      <c r="AG377" s="216"/>
      <c r="AH377" s="216"/>
    </row>
    <row r="378" spans="1:34" s="205" customFormat="1" ht="53.25" customHeight="1" x14ac:dyDescent="0.2">
      <c r="A378" s="312" t="s">
        <v>4</v>
      </c>
      <c r="B378" s="312" t="s">
        <v>5</v>
      </c>
      <c r="C378" s="312" t="s">
        <v>6</v>
      </c>
      <c r="D378" s="312" t="s">
        <v>7</v>
      </c>
      <c r="E378" s="313" t="s">
        <v>435</v>
      </c>
      <c r="F378" s="313" t="s">
        <v>434</v>
      </c>
      <c r="G378" s="314" t="s">
        <v>436</v>
      </c>
      <c r="H378" s="315" t="s">
        <v>428</v>
      </c>
      <c r="I378" s="316" t="s">
        <v>429</v>
      </c>
      <c r="J378" s="315" t="s">
        <v>430</v>
      </c>
      <c r="K378" s="284"/>
      <c r="L378" s="284"/>
      <c r="M378" s="284"/>
      <c r="N378" s="284"/>
      <c r="O378" s="284"/>
      <c r="P378" s="284"/>
      <c r="Q378" s="284"/>
      <c r="R378" s="284"/>
      <c r="S378" s="285"/>
      <c r="T378" s="284"/>
      <c r="U378" s="286"/>
      <c r="AC378" s="216"/>
      <c r="AD378" s="216"/>
      <c r="AE378" s="216"/>
      <c r="AF378" s="216"/>
      <c r="AG378" s="216"/>
      <c r="AH378" s="216"/>
    </row>
    <row r="379" spans="1:34" s="205" customFormat="1" x14ac:dyDescent="0.2">
      <c r="A379" s="234">
        <v>1</v>
      </c>
      <c r="B379" s="226">
        <v>4315199</v>
      </c>
      <c r="C379" s="227" t="s">
        <v>187</v>
      </c>
      <c r="D379" s="228" t="s">
        <v>9</v>
      </c>
      <c r="E379" s="229">
        <v>752245</v>
      </c>
      <c r="F379" s="229">
        <v>716424</v>
      </c>
      <c r="G379" s="230">
        <v>795231.00000000012</v>
      </c>
      <c r="H379" s="230">
        <v>130665</v>
      </c>
      <c r="I379" s="230">
        <f t="shared" si="94"/>
        <v>137328.91500000001</v>
      </c>
      <c r="J379" s="230">
        <f t="shared" si="95"/>
        <v>137329</v>
      </c>
      <c r="K379" s="230">
        <f>MIN(E379,F379,G379,J379)</f>
        <v>137329</v>
      </c>
      <c r="L379" s="230">
        <f>MAX(E379,F379,G379,J379)</f>
        <v>795231.00000000012</v>
      </c>
      <c r="M379" s="230">
        <f>MEDIAN(E379,F379,G379,J379)</f>
        <v>734334.5</v>
      </c>
      <c r="N379" s="230">
        <f>AVERAGE(E379,F379,G379,J379)</f>
        <v>600307.25</v>
      </c>
      <c r="O379" s="231">
        <f t="shared" si="96"/>
        <v>435831.75</v>
      </c>
      <c r="P379" s="231">
        <f t="shared" si="97"/>
        <v>764782.75</v>
      </c>
      <c r="Q379" s="231">
        <f>HARMEAN(E379,F379,G379,J379)</f>
        <v>355099.29195612768</v>
      </c>
      <c r="R379" s="231">
        <f>STDEVA(E379,F379,G379,J379)</f>
        <v>310329.02313122991</v>
      </c>
      <c r="S379" s="232">
        <f t="shared" si="93"/>
        <v>0.42259899695742187</v>
      </c>
      <c r="T379" s="231">
        <f>ROUND(Q379,0)</f>
        <v>355099</v>
      </c>
      <c r="U379" s="234" t="s">
        <v>431</v>
      </c>
      <c r="AC379" s="216"/>
      <c r="AD379" s="216"/>
      <c r="AE379" s="216"/>
      <c r="AF379" s="216"/>
      <c r="AG379" s="216"/>
      <c r="AH379" s="216"/>
    </row>
    <row r="380" spans="1:34" s="205" customFormat="1" x14ac:dyDescent="0.2">
      <c r="A380" s="234">
        <v>2</v>
      </c>
      <c r="B380" s="226">
        <v>4315199</v>
      </c>
      <c r="C380" s="227" t="s">
        <v>188</v>
      </c>
      <c r="D380" s="228" t="s">
        <v>9</v>
      </c>
      <c r="E380" s="229">
        <v>857403</v>
      </c>
      <c r="F380" s="229">
        <v>808871</v>
      </c>
      <c r="G380" s="230">
        <v>897847</v>
      </c>
      <c r="H380" s="230">
        <v>205447</v>
      </c>
      <c r="I380" s="230">
        <f t="shared" si="94"/>
        <v>215924.79699999999</v>
      </c>
      <c r="J380" s="230">
        <f t="shared" si="95"/>
        <v>215925</v>
      </c>
      <c r="K380" s="230">
        <f>MIN(E380,F380,G380,J380)</f>
        <v>215925</v>
      </c>
      <c r="L380" s="230">
        <f>MAX(E380,F380,G380,J380)</f>
        <v>897847</v>
      </c>
      <c r="M380" s="230">
        <f>MEDIAN(E380,F380,G380,J380)</f>
        <v>833137</v>
      </c>
      <c r="N380" s="230">
        <f>AVERAGE(E380,F380,G380,J380)</f>
        <v>695011.5</v>
      </c>
      <c r="O380" s="231">
        <f t="shared" si="96"/>
        <v>524531</v>
      </c>
      <c r="P380" s="231">
        <f t="shared" si="97"/>
        <v>865492</v>
      </c>
      <c r="Q380" s="231">
        <f>HARMEAN(E380,F380,G380,J380)</f>
        <v>490941.09502035443</v>
      </c>
      <c r="R380" s="231">
        <f>STDEVA(E380,F380,G380,J380)</f>
        <v>321455.59545863664</v>
      </c>
      <c r="S380" s="232">
        <f t="shared" si="93"/>
        <v>0.38583761789313958</v>
      </c>
      <c r="T380" s="231">
        <f>ROUND(Q380,0)</f>
        <v>490941</v>
      </c>
      <c r="U380" s="234" t="s">
        <v>431</v>
      </c>
      <c r="AC380" s="216"/>
      <c r="AD380" s="216"/>
      <c r="AE380" s="216"/>
      <c r="AF380" s="216"/>
      <c r="AG380" s="216"/>
      <c r="AH380" s="216"/>
    </row>
    <row r="381" spans="1:34" s="205" customFormat="1" ht="15.75" customHeight="1" x14ac:dyDescent="0.2">
      <c r="A381" s="234">
        <v>3</v>
      </c>
      <c r="B381" s="226">
        <v>4315199</v>
      </c>
      <c r="C381" s="227" t="s">
        <v>189</v>
      </c>
      <c r="D381" s="228" t="s">
        <v>9</v>
      </c>
      <c r="E381" s="229">
        <v>175524</v>
      </c>
      <c r="F381" s="229">
        <v>168773</v>
      </c>
      <c r="G381" s="230">
        <v>180587</v>
      </c>
      <c r="H381" s="230">
        <v>42115</v>
      </c>
      <c r="I381" s="230">
        <f t="shared" si="94"/>
        <v>44262.864999999998</v>
      </c>
      <c r="J381" s="230">
        <f t="shared" si="95"/>
        <v>44263</v>
      </c>
      <c r="K381" s="230">
        <f>MIN(E381,F381,G381,J381)</f>
        <v>44263</v>
      </c>
      <c r="L381" s="230">
        <f>MAX(E381,F381,G381,J381)</f>
        <v>180587</v>
      </c>
      <c r="M381" s="230">
        <f>MEDIAN(E381,F381,G381,J381)</f>
        <v>172148.5</v>
      </c>
      <c r="N381" s="230">
        <f>AVERAGE(E381,F381,G381,J381)</f>
        <v>142286.75</v>
      </c>
      <c r="O381" s="231">
        <f t="shared" si="96"/>
        <v>108205.75</v>
      </c>
      <c r="P381" s="231">
        <f t="shared" si="97"/>
        <v>176367.75</v>
      </c>
      <c r="Q381" s="231">
        <f>HARMEAN(E381,F381,G381,J381)</f>
        <v>100623.67839643492</v>
      </c>
      <c r="R381" s="231">
        <f>STDEVA(E381,F381,G381,J381)</f>
        <v>65528.113408800855</v>
      </c>
      <c r="S381" s="232">
        <f t="shared" si="93"/>
        <v>0.38064876202116693</v>
      </c>
      <c r="T381" s="231">
        <f>ROUND(Q381,0)</f>
        <v>100624</v>
      </c>
      <c r="U381" s="234" t="s">
        <v>431</v>
      </c>
      <c r="AC381" s="216"/>
      <c r="AD381" s="216"/>
      <c r="AE381" s="216"/>
      <c r="AF381" s="216"/>
      <c r="AG381" s="216"/>
      <c r="AH381" s="216"/>
    </row>
    <row r="382" spans="1:34" s="205" customFormat="1" x14ac:dyDescent="0.2">
      <c r="A382" s="234">
        <v>4</v>
      </c>
      <c r="B382" s="226">
        <v>4315199</v>
      </c>
      <c r="C382" s="227" t="s">
        <v>185</v>
      </c>
      <c r="D382" s="228" t="s">
        <v>9</v>
      </c>
      <c r="E382" s="229">
        <v>462810</v>
      </c>
      <c r="F382" s="229">
        <v>445010</v>
      </c>
      <c r="G382" s="230">
        <v>489511.00000000006</v>
      </c>
      <c r="H382" s="230">
        <v>85410</v>
      </c>
      <c r="I382" s="230">
        <f t="shared" si="94"/>
        <v>89765.91</v>
      </c>
      <c r="J382" s="230">
        <f t="shared" si="95"/>
        <v>89766</v>
      </c>
      <c r="K382" s="230">
        <f>MIN(E382,F382,G382,J382)</f>
        <v>89766</v>
      </c>
      <c r="L382" s="230">
        <f>MAX(E382,F382,G382,J382)</f>
        <v>489511.00000000006</v>
      </c>
      <c r="M382" s="230">
        <f>MEDIAN(E382,F382,G382,J382)</f>
        <v>453910</v>
      </c>
      <c r="N382" s="230">
        <f>AVERAGE(E382,F382,G382,J382)</f>
        <v>371774.25</v>
      </c>
      <c r="O382" s="231">
        <f t="shared" si="96"/>
        <v>271838</v>
      </c>
      <c r="P382" s="231">
        <f t="shared" si="97"/>
        <v>471710.5</v>
      </c>
      <c r="Q382" s="231">
        <f>HARMEAN(E382,F382,G382,J382)</f>
        <v>227391.788412497</v>
      </c>
      <c r="R382" s="231">
        <f>STDEVA(E382,F382,G382,J382)</f>
        <v>188892.89577672491</v>
      </c>
      <c r="S382" s="232">
        <f t="shared" si="93"/>
        <v>0.4161461430167322</v>
      </c>
      <c r="T382" s="231">
        <f>ROUND(Q382,0)</f>
        <v>227392</v>
      </c>
      <c r="U382" s="234" t="s">
        <v>431</v>
      </c>
      <c r="AC382" s="216"/>
      <c r="AD382" s="216"/>
      <c r="AE382" s="216"/>
      <c r="AF382" s="216"/>
      <c r="AG382" s="216"/>
      <c r="AH382" s="216"/>
    </row>
    <row r="383" spans="1:34" s="205" customFormat="1" ht="25.5" x14ac:dyDescent="0.2">
      <c r="A383" s="234">
        <v>5</v>
      </c>
      <c r="B383" s="226">
        <v>4315199</v>
      </c>
      <c r="C383" s="227" t="s">
        <v>190</v>
      </c>
      <c r="D383" s="228" t="s">
        <v>9</v>
      </c>
      <c r="E383" s="229">
        <v>998265.00000000012</v>
      </c>
      <c r="F383" s="229">
        <v>950729</v>
      </c>
      <c r="G383" s="230">
        <v>998265.00000000012</v>
      </c>
      <c r="H383" s="230">
        <v>132669</v>
      </c>
      <c r="I383" s="230">
        <f t="shared" si="94"/>
        <v>139435.11900000001</v>
      </c>
      <c r="J383" s="230">
        <f t="shared" si="95"/>
        <v>139435</v>
      </c>
      <c r="K383" s="230">
        <f>MIN(E383,F383,G383,J383)</f>
        <v>139435</v>
      </c>
      <c r="L383" s="230">
        <f>MAX(E383,F383,G383,J383)</f>
        <v>998265.00000000012</v>
      </c>
      <c r="M383" s="230">
        <f>MEDIAN(E383,F383,G383,J383)</f>
        <v>974497</v>
      </c>
      <c r="N383" s="230">
        <f>AVERAGE(E383,F383,G383,J383)</f>
        <v>771673.5</v>
      </c>
      <c r="O383" s="231">
        <f t="shared" si="96"/>
        <v>556966</v>
      </c>
      <c r="P383" s="231">
        <f t="shared" si="97"/>
        <v>986381</v>
      </c>
      <c r="Q383" s="231">
        <f>HARMEAN(E383,F383,G383,J383)</f>
        <v>391117.68018942501</v>
      </c>
      <c r="R383" s="231">
        <f>STDEVA(E383,F383,G383,J383)</f>
        <v>422087.59308426356</v>
      </c>
      <c r="S383" s="232">
        <f t="shared" si="93"/>
        <v>0.43313380450043826</v>
      </c>
      <c r="T383" s="231">
        <f>ROUND(Q383,0)</f>
        <v>391118</v>
      </c>
      <c r="U383" s="234" t="s">
        <v>431</v>
      </c>
      <c r="AC383" s="216"/>
      <c r="AD383" s="216"/>
      <c r="AE383" s="216"/>
      <c r="AF383" s="216"/>
      <c r="AG383" s="216"/>
      <c r="AH383" s="216"/>
    </row>
    <row r="384" spans="1:34" s="205" customFormat="1" x14ac:dyDescent="0.2">
      <c r="A384" s="237"/>
      <c r="B384" s="237"/>
      <c r="C384" s="238"/>
      <c r="D384" s="237"/>
      <c r="E384" s="239"/>
      <c r="F384" s="239"/>
      <c r="G384" s="240"/>
      <c r="H384" s="240"/>
      <c r="I384" s="240"/>
      <c r="J384" s="240"/>
      <c r="K384" s="240"/>
      <c r="L384" s="240"/>
      <c r="M384" s="240"/>
      <c r="N384" s="240"/>
      <c r="O384" s="240"/>
      <c r="P384" s="240"/>
      <c r="Q384" s="240"/>
      <c r="R384" s="240"/>
      <c r="S384" s="241"/>
      <c r="T384" s="240"/>
      <c r="U384" s="242"/>
      <c r="AC384" s="216"/>
      <c r="AD384" s="216"/>
      <c r="AE384" s="216"/>
      <c r="AF384" s="216"/>
      <c r="AG384" s="216"/>
      <c r="AH384" s="216"/>
    </row>
    <row r="385" spans="1:34" s="205" customFormat="1" ht="23.25" customHeight="1" x14ac:dyDescent="0.2">
      <c r="A385" s="384" t="s">
        <v>191</v>
      </c>
      <c r="B385" s="385"/>
      <c r="C385" s="385"/>
      <c r="D385" s="385"/>
      <c r="E385" s="297"/>
      <c r="F385" s="297"/>
      <c r="G385" s="298"/>
      <c r="H385" s="298"/>
      <c r="I385" s="298"/>
      <c r="J385" s="298"/>
      <c r="K385" s="298"/>
      <c r="L385" s="298"/>
      <c r="M385" s="298"/>
      <c r="N385" s="298"/>
      <c r="O385" s="298"/>
      <c r="P385" s="298"/>
      <c r="Q385" s="298"/>
      <c r="R385" s="298"/>
      <c r="S385" s="299"/>
      <c r="T385" s="298"/>
      <c r="U385" s="300"/>
      <c r="AC385" s="216"/>
      <c r="AD385" s="216"/>
      <c r="AE385" s="216"/>
      <c r="AF385" s="216"/>
      <c r="AG385" s="216"/>
      <c r="AH385" s="216"/>
    </row>
    <row r="386" spans="1:34" s="205" customFormat="1" ht="12.75" customHeight="1" x14ac:dyDescent="0.2">
      <c r="A386" s="379" t="s">
        <v>240</v>
      </c>
      <c r="B386" s="380"/>
      <c r="C386" s="380"/>
      <c r="D386" s="380"/>
      <c r="E386" s="301"/>
      <c r="F386" s="301"/>
      <c r="G386" s="302"/>
      <c r="H386" s="302"/>
      <c r="I386" s="302"/>
      <c r="J386" s="302"/>
      <c r="K386" s="302"/>
      <c r="L386" s="302"/>
      <c r="M386" s="302"/>
      <c r="N386" s="302"/>
      <c r="O386" s="302"/>
      <c r="P386" s="302"/>
      <c r="Q386" s="302"/>
      <c r="R386" s="302"/>
      <c r="S386" s="303"/>
      <c r="T386" s="302"/>
      <c r="U386" s="304"/>
      <c r="AC386" s="216"/>
      <c r="AD386" s="216"/>
      <c r="AE386" s="216"/>
      <c r="AF386" s="216"/>
      <c r="AG386" s="216"/>
      <c r="AH386" s="216"/>
    </row>
    <row r="387" spans="1:34" s="205" customFormat="1" x14ac:dyDescent="0.2">
      <c r="A387" s="395"/>
      <c r="B387" s="396"/>
      <c r="C387" s="396"/>
      <c r="D387" s="396"/>
      <c r="E387" s="318"/>
      <c r="F387" s="318"/>
      <c r="G387" s="319"/>
      <c r="H387" s="397" t="s">
        <v>438</v>
      </c>
      <c r="I387" s="398"/>
      <c r="J387" s="399"/>
      <c r="K387" s="319"/>
      <c r="L387" s="319"/>
      <c r="M387" s="319"/>
      <c r="N387" s="319"/>
      <c r="O387" s="319"/>
      <c r="P387" s="319"/>
      <c r="Q387" s="319"/>
      <c r="R387" s="319"/>
      <c r="S387" s="320"/>
      <c r="T387" s="319"/>
      <c r="U387" s="321"/>
      <c r="AC387" s="216"/>
      <c r="AD387" s="216"/>
      <c r="AE387" s="216"/>
      <c r="AF387" s="216"/>
      <c r="AG387" s="216"/>
      <c r="AH387" s="216"/>
    </row>
    <row r="388" spans="1:34" s="205" customFormat="1" ht="51.75" customHeight="1" x14ac:dyDescent="0.2">
      <c r="A388" s="312" t="s">
        <v>4</v>
      </c>
      <c r="B388" s="312" t="s">
        <v>5</v>
      </c>
      <c r="C388" s="312" t="s">
        <v>6</v>
      </c>
      <c r="D388" s="312" t="s">
        <v>7</v>
      </c>
      <c r="E388" s="313" t="s">
        <v>435</v>
      </c>
      <c r="F388" s="313" t="s">
        <v>434</v>
      </c>
      <c r="G388" s="314" t="s">
        <v>436</v>
      </c>
      <c r="H388" s="315" t="s">
        <v>428</v>
      </c>
      <c r="I388" s="316" t="s">
        <v>429</v>
      </c>
      <c r="J388" s="315" t="s">
        <v>430</v>
      </c>
      <c r="K388" s="284"/>
      <c r="L388" s="284"/>
      <c r="M388" s="284"/>
      <c r="N388" s="284"/>
      <c r="O388" s="284"/>
      <c r="P388" s="284"/>
      <c r="Q388" s="284"/>
      <c r="R388" s="284"/>
      <c r="S388" s="285"/>
      <c r="T388" s="284"/>
      <c r="U388" s="286"/>
      <c r="AC388" s="216"/>
      <c r="AD388" s="216"/>
      <c r="AE388" s="216"/>
      <c r="AF388" s="216"/>
      <c r="AG388" s="216"/>
      <c r="AH388" s="216"/>
    </row>
    <row r="389" spans="1:34" s="205" customFormat="1" x14ac:dyDescent="0.2">
      <c r="A389" s="234">
        <v>1</v>
      </c>
      <c r="B389" s="226">
        <v>4315199</v>
      </c>
      <c r="C389" s="227" t="s">
        <v>192</v>
      </c>
      <c r="D389" s="228" t="s">
        <v>9</v>
      </c>
      <c r="E389" s="229">
        <v>301504</v>
      </c>
      <c r="F389" s="229">
        <v>281780</v>
      </c>
      <c r="G389" s="230">
        <v>307140</v>
      </c>
      <c r="H389" s="230">
        <v>70147</v>
      </c>
      <c r="I389" s="230">
        <f t="shared" si="94"/>
        <v>73724.497000000003</v>
      </c>
      <c r="J389" s="230">
        <f t="shared" si="95"/>
        <v>73724</v>
      </c>
      <c r="K389" s="230">
        <f>MIN(E389,F389,G389,J389)</f>
        <v>73724</v>
      </c>
      <c r="L389" s="230">
        <f>MAX(E389,F389,G389,J389)</f>
        <v>307140</v>
      </c>
      <c r="M389" s="230">
        <f>MEDIAN(E389,F389,G389,J389)</f>
        <v>291642</v>
      </c>
      <c r="N389" s="230">
        <f>AVERAGE(E389,F389,G389,J389)</f>
        <v>241037</v>
      </c>
      <c r="O389" s="231">
        <f t="shared" si="96"/>
        <v>182683</v>
      </c>
      <c r="P389" s="231">
        <f t="shared" si="97"/>
        <v>299391</v>
      </c>
      <c r="Q389" s="231">
        <f>HARMEAN(E389,F389,G389,J389)</f>
        <v>168879.53967971719</v>
      </c>
      <c r="R389" s="231">
        <f>STDEVA(E389,F389,G389,J389)</f>
        <v>112070.6573491325</v>
      </c>
      <c r="S389" s="232">
        <f t="shared" si="93"/>
        <v>0.3842747524332315</v>
      </c>
      <c r="T389" s="231">
        <f>ROUND(Q389,0)</f>
        <v>168880</v>
      </c>
      <c r="U389" s="234" t="s">
        <v>431</v>
      </c>
      <c r="AC389" s="216"/>
      <c r="AD389" s="216"/>
      <c r="AE389" s="216"/>
      <c r="AF389" s="216"/>
      <c r="AG389" s="216"/>
      <c r="AH389" s="216"/>
    </row>
    <row r="390" spans="1:34" s="205" customFormat="1" x14ac:dyDescent="0.2">
      <c r="A390" s="234">
        <v>2</v>
      </c>
      <c r="B390" s="226">
        <v>4315199</v>
      </c>
      <c r="C390" s="227" t="s">
        <v>193</v>
      </c>
      <c r="D390" s="228" t="s">
        <v>9</v>
      </c>
      <c r="E390" s="229">
        <v>339844</v>
      </c>
      <c r="F390" s="229">
        <v>320608</v>
      </c>
      <c r="G390" s="230">
        <v>352669.00000000006</v>
      </c>
      <c r="H390" s="230">
        <v>83556</v>
      </c>
      <c r="I390" s="230">
        <f t="shared" si="94"/>
        <v>87817.356</v>
      </c>
      <c r="J390" s="230">
        <f t="shared" si="95"/>
        <v>87817</v>
      </c>
      <c r="K390" s="230">
        <f>MIN(E390,F390,G390,J390)</f>
        <v>87817</v>
      </c>
      <c r="L390" s="230">
        <f>MAX(E390,F390,G390,J390)</f>
        <v>352669.00000000006</v>
      </c>
      <c r="M390" s="230">
        <f>MEDIAN(E390,F390,G390,J390)</f>
        <v>330226</v>
      </c>
      <c r="N390" s="230">
        <f>AVERAGE(E390,F390,G390,J390)</f>
        <v>275234.5</v>
      </c>
      <c r="O390" s="231">
        <f t="shared" si="96"/>
        <v>209021.5</v>
      </c>
      <c r="P390" s="231">
        <f t="shared" si="97"/>
        <v>341447.5</v>
      </c>
      <c r="Q390" s="231">
        <f>HARMEAN(E390,F390,G390,J390)</f>
        <v>197195.51370902287</v>
      </c>
      <c r="R390" s="231">
        <f>STDEVA(E390,F390,G390,J390)</f>
        <v>125637.7903458988</v>
      </c>
      <c r="S390" s="232">
        <f t="shared" si="93"/>
        <v>0.38046001933796492</v>
      </c>
      <c r="T390" s="231">
        <f>ROUND(Q390,0)</f>
        <v>197196</v>
      </c>
      <c r="U390" s="234" t="s">
        <v>431</v>
      </c>
      <c r="AC390" s="216"/>
      <c r="AD390" s="216"/>
      <c r="AE390" s="216"/>
      <c r="AF390" s="216"/>
      <c r="AG390" s="216"/>
      <c r="AH390" s="216"/>
    </row>
    <row r="391" spans="1:34" s="205" customFormat="1" x14ac:dyDescent="0.2">
      <c r="A391" s="234">
        <v>3</v>
      </c>
      <c r="B391" s="226">
        <v>4315199</v>
      </c>
      <c r="C391" s="227" t="s">
        <v>194</v>
      </c>
      <c r="D391" s="228" t="s">
        <v>9</v>
      </c>
      <c r="E391" s="229">
        <v>500906</v>
      </c>
      <c r="F391" s="229">
        <v>481640</v>
      </c>
      <c r="G391" s="230">
        <v>529804</v>
      </c>
      <c r="H391" s="230">
        <v>129556</v>
      </c>
      <c r="I391" s="230">
        <f t="shared" si="94"/>
        <v>136163.356</v>
      </c>
      <c r="J391" s="230">
        <f t="shared" si="95"/>
        <v>136163</v>
      </c>
      <c r="K391" s="230">
        <f>MIN(E391,F391,G391,J391)</f>
        <v>136163</v>
      </c>
      <c r="L391" s="230">
        <f>MAX(E391,F391,G391,J391)</f>
        <v>529804</v>
      </c>
      <c r="M391" s="230">
        <f>MEDIAN(E391,F391,G391,J391)</f>
        <v>491273</v>
      </c>
      <c r="N391" s="230">
        <f>AVERAGE(E391,F391,G391,J391)</f>
        <v>412128.25</v>
      </c>
      <c r="O391" s="231">
        <f t="shared" si="96"/>
        <v>313718</v>
      </c>
      <c r="P391" s="231">
        <f t="shared" si="97"/>
        <v>510538.5</v>
      </c>
      <c r="Q391" s="231">
        <f>HARMEAN(E391,F391,G391,J391)</f>
        <v>300655.77049692691</v>
      </c>
      <c r="R391" s="231">
        <f>STDEVA(E391,F391,G391,J391)</f>
        <v>185038.53078818475</v>
      </c>
      <c r="S391" s="232">
        <f t="shared" si="93"/>
        <v>0.37665113040648429</v>
      </c>
      <c r="T391" s="231">
        <f>ROUND(Q391,0)</f>
        <v>300656</v>
      </c>
      <c r="U391" s="234" t="s">
        <v>431</v>
      </c>
      <c r="AC391" s="216"/>
      <c r="AD391" s="216"/>
      <c r="AE391" s="216"/>
      <c r="AF391" s="216"/>
      <c r="AG391" s="216"/>
      <c r="AH391" s="216"/>
    </row>
    <row r="392" spans="1:34" s="205" customFormat="1" x14ac:dyDescent="0.2">
      <c r="A392" s="237"/>
      <c r="B392" s="237"/>
      <c r="C392" s="238"/>
      <c r="D392" s="237"/>
      <c r="E392" s="239"/>
      <c r="F392" s="239"/>
      <c r="G392" s="325"/>
      <c r="H392" s="325"/>
      <c r="I392" s="325"/>
      <c r="J392" s="325"/>
      <c r="K392" s="325"/>
      <c r="L392" s="325"/>
      <c r="M392" s="325"/>
      <c r="N392" s="325"/>
      <c r="O392" s="326"/>
      <c r="P392" s="326"/>
      <c r="Q392" s="326"/>
      <c r="R392" s="326"/>
      <c r="S392" s="327"/>
      <c r="T392" s="326"/>
      <c r="U392" s="328"/>
      <c r="AC392" s="216"/>
      <c r="AD392" s="216"/>
      <c r="AE392" s="216"/>
      <c r="AF392" s="216"/>
      <c r="AG392" s="216"/>
      <c r="AH392" s="216"/>
    </row>
    <row r="393" spans="1:34" s="205" customFormat="1" ht="22.5" customHeight="1" x14ac:dyDescent="0.2">
      <c r="A393" s="384" t="s">
        <v>195</v>
      </c>
      <c r="B393" s="385"/>
      <c r="C393" s="385"/>
      <c r="D393" s="385"/>
      <c r="E393" s="297"/>
      <c r="F393" s="297"/>
      <c r="G393" s="298"/>
      <c r="H393" s="298"/>
      <c r="I393" s="298"/>
      <c r="J393" s="298"/>
      <c r="K393" s="298"/>
      <c r="L393" s="298"/>
      <c r="M393" s="298"/>
      <c r="N393" s="298"/>
      <c r="O393" s="298"/>
      <c r="P393" s="298"/>
      <c r="Q393" s="298"/>
      <c r="R393" s="298"/>
      <c r="S393" s="299"/>
      <c r="T393" s="298"/>
      <c r="U393" s="300"/>
      <c r="AC393" s="216"/>
      <c r="AD393" s="216"/>
      <c r="AE393" s="216"/>
      <c r="AF393" s="216"/>
      <c r="AG393" s="216"/>
      <c r="AH393" s="216"/>
    </row>
    <row r="394" spans="1:34" s="205" customFormat="1" ht="21" customHeight="1" x14ac:dyDescent="0.2">
      <c r="A394" s="379" t="s">
        <v>196</v>
      </c>
      <c r="B394" s="380"/>
      <c r="C394" s="380"/>
      <c r="D394" s="380"/>
      <c r="E394" s="301"/>
      <c r="F394" s="301"/>
      <c r="G394" s="302"/>
      <c r="H394" s="302"/>
      <c r="I394" s="302"/>
      <c r="J394" s="302"/>
      <c r="K394" s="302"/>
      <c r="L394" s="302"/>
      <c r="M394" s="302"/>
      <c r="N394" s="302"/>
      <c r="O394" s="302"/>
      <c r="P394" s="302"/>
      <c r="Q394" s="302"/>
      <c r="R394" s="302"/>
      <c r="S394" s="303"/>
      <c r="T394" s="302"/>
      <c r="U394" s="304"/>
      <c r="AC394" s="216"/>
      <c r="AD394" s="216"/>
      <c r="AE394" s="216"/>
      <c r="AF394" s="216"/>
      <c r="AG394" s="216"/>
      <c r="AH394" s="216"/>
    </row>
    <row r="395" spans="1:34" s="205" customFormat="1" ht="24" customHeight="1" x14ac:dyDescent="0.2">
      <c r="A395" s="379" t="s">
        <v>197</v>
      </c>
      <c r="B395" s="380"/>
      <c r="C395" s="380"/>
      <c r="D395" s="380"/>
      <c r="E395" s="301"/>
      <c r="F395" s="301"/>
      <c r="G395" s="302"/>
      <c r="H395" s="302"/>
      <c r="I395" s="302"/>
      <c r="J395" s="302"/>
      <c r="K395" s="302"/>
      <c r="L395" s="302"/>
      <c r="M395" s="302"/>
      <c r="N395" s="302"/>
      <c r="O395" s="302"/>
      <c r="P395" s="302"/>
      <c r="Q395" s="302"/>
      <c r="R395" s="302"/>
      <c r="S395" s="303"/>
      <c r="T395" s="302"/>
      <c r="U395" s="304"/>
      <c r="AC395" s="216"/>
      <c r="AD395" s="216"/>
      <c r="AE395" s="216"/>
      <c r="AF395" s="216"/>
      <c r="AG395" s="216"/>
      <c r="AH395" s="216"/>
    </row>
    <row r="396" spans="1:34" s="205" customFormat="1" ht="12.75" customHeight="1" x14ac:dyDescent="0.2">
      <c r="A396" s="379" t="s">
        <v>240</v>
      </c>
      <c r="B396" s="380"/>
      <c r="C396" s="380"/>
      <c r="D396" s="380"/>
      <c r="E396" s="301"/>
      <c r="F396" s="301"/>
      <c r="G396" s="302"/>
      <c r="H396" s="302"/>
      <c r="I396" s="302"/>
      <c r="J396" s="302"/>
      <c r="K396" s="302"/>
      <c r="L396" s="302"/>
      <c r="M396" s="302"/>
      <c r="N396" s="302"/>
      <c r="O396" s="302"/>
      <c r="P396" s="302"/>
      <c r="Q396" s="302"/>
      <c r="R396" s="302"/>
      <c r="S396" s="303"/>
      <c r="T396" s="302"/>
      <c r="U396" s="304"/>
      <c r="AC396" s="216"/>
      <c r="AD396" s="216"/>
      <c r="AE396" s="216"/>
      <c r="AF396" s="216"/>
      <c r="AG396" s="216"/>
      <c r="AH396" s="216"/>
    </row>
    <row r="397" spans="1:34" s="205" customFormat="1" ht="13.5" customHeight="1" x14ac:dyDescent="0.2">
      <c r="A397" s="395"/>
      <c r="B397" s="396"/>
      <c r="C397" s="396"/>
      <c r="D397" s="396"/>
      <c r="E397" s="318"/>
      <c r="F397" s="318"/>
      <c r="G397" s="319"/>
      <c r="H397" s="397" t="s">
        <v>438</v>
      </c>
      <c r="I397" s="398"/>
      <c r="J397" s="399"/>
      <c r="K397" s="319"/>
      <c r="L397" s="319"/>
      <c r="M397" s="319"/>
      <c r="N397" s="319"/>
      <c r="O397" s="319"/>
      <c r="P397" s="319"/>
      <c r="Q397" s="319"/>
      <c r="R397" s="319"/>
      <c r="S397" s="320"/>
      <c r="T397" s="319"/>
      <c r="U397" s="321"/>
      <c r="AC397" s="216"/>
      <c r="AD397" s="216"/>
      <c r="AE397" s="216"/>
      <c r="AF397" s="216"/>
      <c r="AG397" s="216"/>
      <c r="AH397" s="216"/>
    </row>
    <row r="398" spans="1:34" s="205" customFormat="1" ht="76.5" customHeight="1" x14ac:dyDescent="0.2">
      <c r="A398" s="312" t="s">
        <v>4</v>
      </c>
      <c r="B398" s="312" t="s">
        <v>5</v>
      </c>
      <c r="C398" s="312" t="s">
        <v>6</v>
      </c>
      <c r="D398" s="312" t="s">
        <v>7</v>
      </c>
      <c r="E398" s="313" t="s">
        <v>435</v>
      </c>
      <c r="F398" s="313" t="s">
        <v>434</v>
      </c>
      <c r="G398" s="314" t="s">
        <v>436</v>
      </c>
      <c r="H398" s="315" t="s">
        <v>428</v>
      </c>
      <c r="I398" s="316" t="s">
        <v>429</v>
      </c>
      <c r="J398" s="315" t="s">
        <v>430</v>
      </c>
      <c r="K398" s="284"/>
      <c r="L398" s="284"/>
      <c r="M398" s="284"/>
      <c r="N398" s="284"/>
      <c r="O398" s="284"/>
      <c r="P398" s="284"/>
      <c r="Q398" s="284"/>
      <c r="R398" s="284"/>
      <c r="S398" s="285"/>
      <c r="T398" s="284"/>
      <c r="U398" s="286"/>
      <c r="AC398" s="216"/>
      <c r="AD398" s="216"/>
      <c r="AE398" s="216"/>
      <c r="AF398" s="216"/>
      <c r="AG398" s="216"/>
      <c r="AH398" s="216"/>
    </row>
    <row r="399" spans="1:34" s="205" customFormat="1" ht="16.5" customHeight="1" x14ac:dyDescent="0.2">
      <c r="A399" s="234">
        <v>1</v>
      </c>
      <c r="B399" s="226">
        <v>4315199</v>
      </c>
      <c r="C399" s="227" t="s">
        <v>198</v>
      </c>
      <c r="D399" s="228" t="s">
        <v>9</v>
      </c>
      <c r="E399" s="229">
        <v>906517</v>
      </c>
      <c r="F399" s="229">
        <v>863350.00000000012</v>
      </c>
      <c r="G399" s="230">
        <v>915151.00000000012</v>
      </c>
      <c r="H399" s="230">
        <v>55241</v>
      </c>
      <c r="I399" s="230">
        <f t="shared" si="94"/>
        <v>58058.290999999997</v>
      </c>
      <c r="J399" s="230">
        <f t="shared" si="95"/>
        <v>58058</v>
      </c>
      <c r="K399" s="230">
        <f t="shared" ref="K399:K421" si="98">MIN(E399,F399,G399,J399)</f>
        <v>58058</v>
      </c>
      <c r="L399" s="230">
        <f t="shared" ref="L399:L421" si="99">MAX(E399,F399,G399,J399)</f>
        <v>915151.00000000012</v>
      </c>
      <c r="M399" s="230">
        <f t="shared" ref="M399:M421" si="100">MEDIAN(E399,F399,G399,J399)</f>
        <v>884933.5</v>
      </c>
      <c r="N399" s="230">
        <f t="shared" ref="N399:N421" si="101">AVERAGE(E399,F399,G399,J399)</f>
        <v>685769</v>
      </c>
      <c r="O399" s="231">
        <f t="shared" si="96"/>
        <v>471495.75</v>
      </c>
      <c r="P399" s="231">
        <f t="shared" si="97"/>
        <v>900042.25</v>
      </c>
      <c r="Q399" s="231">
        <f t="shared" ref="Q399:Q421" si="102">HARMEAN(E399,F399,G399,J399)</f>
        <v>194379.77063800633</v>
      </c>
      <c r="R399" s="231">
        <f t="shared" ref="R399:R421" si="103">STDEVA(E399,F399,G399,J399)</f>
        <v>419087.06037051557</v>
      </c>
      <c r="S399" s="232">
        <f t="shared" si="93"/>
        <v>0.47358028639498401</v>
      </c>
      <c r="T399" s="231">
        <f t="shared" ref="T399:T410" si="104">ROUND(Q399,0)</f>
        <v>194380</v>
      </c>
      <c r="U399" s="234" t="s">
        <v>431</v>
      </c>
      <c r="AC399" s="216"/>
      <c r="AD399" s="216"/>
      <c r="AE399" s="216"/>
      <c r="AF399" s="216"/>
      <c r="AG399" s="216"/>
      <c r="AH399" s="216"/>
    </row>
    <row r="400" spans="1:34" s="205" customFormat="1" ht="16.5" customHeight="1" x14ac:dyDescent="0.2">
      <c r="A400" s="234">
        <v>2</v>
      </c>
      <c r="B400" s="226">
        <v>4315199</v>
      </c>
      <c r="C400" s="227" t="s">
        <v>199</v>
      </c>
      <c r="D400" s="228" t="s">
        <v>9</v>
      </c>
      <c r="E400" s="229">
        <v>1046869</v>
      </c>
      <c r="F400" s="229">
        <v>997018</v>
      </c>
      <c r="G400" s="230">
        <v>1076779</v>
      </c>
      <c r="H400" s="230">
        <v>80114</v>
      </c>
      <c r="I400" s="230">
        <f t="shared" si="94"/>
        <v>84199.813999999998</v>
      </c>
      <c r="J400" s="230">
        <f t="shared" si="95"/>
        <v>84200</v>
      </c>
      <c r="K400" s="230">
        <f t="shared" si="98"/>
        <v>84200</v>
      </c>
      <c r="L400" s="230">
        <f t="shared" si="99"/>
        <v>1076779</v>
      </c>
      <c r="M400" s="230">
        <f t="shared" si="100"/>
        <v>1021943.5</v>
      </c>
      <c r="N400" s="230">
        <f t="shared" si="101"/>
        <v>801216.5</v>
      </c>
      <c r="O400" s="231">
        <f t="shared" si="96"/>
        <v>553071.75</v>
      </c>
      <c r="P400" s="231">
        <f t="shared" si="97"/>
        <v>1049361.25</v>
      </c>
      <c r="Q400" s="231">
        <f t="shared" si="102"/>
        <v>270940.28895263496</v>
      </c>
      <c r="R400" s="231">
        <f t="shared" si="103"/>
        <v>479141.84776431293</v>
      </c>
      <c r="S400" s="232">
        <f t="shared" si="93"/>
        <v>0.46885355967752906</v>
      </c>
      <c r="T400" s="231">
        <f t="shared" si="104"/>
        <v>270940</v>
      </c>
      <c r="U400" s="234" t="s">
        <v>431</v>
      </c>
      <c r="AC400" s="216"/>
      <c r="AD400" s="216"/>
      <c r="AE400" s="216"/>
      <c r="AF400" s="216"/>
      <c r="AG400" s="216"/>
      <c r="AH400" s="216"/>
    </row>
    <row r="401" spans="1:34" s="205" customFormat="1" ht="16.5" customHeight="1" x14ac:dyDescent="0.2">
      <c r="A401" s="234">
        <v>3</v>
      </c>
      <c r="B401" s="226">
        <v>4315199</v>
      </c>
      <c r="C401" s="227" t="s">
        <v>200</v>
      </c>
      <c r="D401" s="228" t="s">
        <v>9</v>
      </c>
      <c r="E401" s="229">
        <v>611318</v>
      </c>
      <c r="F401" s="229">
        <v>571325</v>
      </c>
      <c r="G401" s="230">
        <v>605605</v>
      </c>
      <c r="H401" s="230">
        <v>79558</v>
      </c>
      <c r="I401" s="230">
        <f t="shared" si="94"/>
        <v>83615.457999999999</v>
      </c>
      <c r="J401" s="230">
        <f t="shared" si="95"/>
        <v>83615</v>
      </c>
      <c r="K401" s="230">
        <f t="shared" si="98"/>
        <v>83615</v>
      </c>
      <c r="L401" s="230">
        <f t="shared" si="99"/>
        <v>611318</v>
      </c>
      <c r="M401" s="230">
        <f t="shared" si="100"/>
        <v>588465</v>
      </c>
      <c r="N401" s="230">
        <f t="shared" si="101"/>
        <v>467965.75</v>
      </c>
      <c r="O401" s="231">
        <f t="shared" si="96"/>
        <v>336040</v>
      </c>
      <c r="P401" s="231">
        <f t="shared" si="97"/>
        <v>599891.5</v>
      </c>
      <c r="Q401" s="231">
        <f t="shared" si="102"/>
        <v>235336.40847139698</v>
      </c>
      <c r="R401" s="231">
        <f t="shared" si="103"/>
        <v>256841.75692875564</v>
      </c>
      <c r="S401" s="232">
        <f t="shared" si="93"/>
        <v>0.43646054893452568</v>
      </c>
      <c r="T401" s="231">
        <f t="shared" si="104"/>
        <v>235336</v>
      </c>
      <c r="U401" s="234" t="s">
        <v>431</v>
      </c>
      <c r="AC401" s="216"/>
      <c r="AD401" s="216"/>
      <c r="AE401" s="216"/>
      <c r="AF401" s="216"/>
      <c r="AG401" s="216"/>
      <c r="AH401" s="216"/>
    </row>
    <row r="402" spans="1:34" s="205" customFormat="1" ht="16.5" customHeight="1" x14ac:dyDescent="0.2">
      <c r="A402" s="234">
        <v>4</v>
      </c>
      <c r="B402" s="226">
        <v>4315199</v>
      </c>
      <c r="C402" s="227" t="s">
        <v>201</v>
      </c>
      <c r="D402" s="228" t="s">
        <v>9</v>
      </c>
      <c r="E402" s="229">
        <v>488409</v>
      </c>
      <c r="F402" s="229">
        <v>452231</v>
      </c>
      <c r="G402" s="230">
        <v>483887</v>
      </c>
      <c r="H402" s="230">
        <v>30115</v>
      </c>
      <c r="I402" s="230">
        <f t="shared" si="94"/>
        <v>31650.865000000002</v>
      </c>
      <c r="J402" s="230">
        <f t="shared" si="95"/>
        <v>31651</v>
      </c>
      <c r="K402" s="230">
        <f t="shared" si="98"/>
        <v>31651</v>
      </c>
      <c r="L402" s="230">
        <f t="shared" si="99"/>
        <v>488409</v>
      </c>
      <c r="M402" s="230">
        <f t="shared" si="100"/>
        <v>468059</v>
      </c>
      <c r="N402" s="230">
        <f t="shared" si="101"/>
        <v>364044.5</v>
      </c>
      <c r="O402" s="231">
        <f t="shared" si="96"/>
        <v>249855</v>
      </c>
      <c r="P402" s="231">
        <f t="shared" si="97"/>
        <v>478234</v>
      </c>
      <c r="Q402" s="231">
        <f t="shared" si="102"/>
        <v>105485.50976924163</v>
      </c>
      <c r="R402" s="231">
        <f t="shared" si="103"/>
        <v>222179.39545256365</v>
      </c>
      <c r="S402" s="232">
        <f t="shared" si="93"/>
        <v>0.47468245552924665</v>
      </c>
      <c r="T402" s="231">
        <f t="shared" si="104"/>
        <v>105486</v>
      </c>
      <c r="U402" s="234" t="s">
        <v>431</v>
      </c>
      <c r="AC402" s="216"/>
      <c r="AD402" s="216"/>
      <c r="AE402" s="216"/>
      <c r="AF402" s="216"/>
      <c r="AG402" s="216"/>
      <c r="AH402" s="216"/>
    </row>
    <row r="403" spans="1:34" s="205" customFormat="1" ht="16.5" customHeight="1" x14ac:dyDescent="0.2">
      <c r="A403" s="234">
        <v>5</v>
      </c>
      <c r="B403" s="226">
        <v>4315199</v>
      </c>
      <c r="C403" s="227" t="s">
        <v>202</v>
      </c>
      <c r="D403" s="228" t="s">
        <v>9</v>
      </c>
      <c r="E403" s="229">
        <v>329993</v>
      </c>
      <c r="F403" s="229">
        <v>308405</v>
      </c>
      <c r="G403" s="230">
        <v>326909</v>
      </c>
      <c r="H403" s="230">
        <v>40115</v>
      </c>
      <c r="I403" s="230">
        <f t="shared" si="94"/>
        <v>42160.864999999998</v>
      </c>
      <c r="J403" s="230">
        <f t="shared" si="95"/>
        <v>42161</v>
      </c>
      <c r="K403" s="230">
        <f t="shared" si="98"/>
        <v>42161</v>
      </c>
      <c r="L403" s="230">
        <f t="shared" si="99"/>
        <v>329993</v>
      </c>
      <c r="M403" s="230">
        <f t="shared" si="100"/>
        <v>317657</v>
      </c>
      <c r="N403" s="230">
        <f t="shared" si="101"/>
        <v>251867</v>
      </c>
      <c r="O403" s="231">
        <f t="shared" si="96"/>
        <v>179909</v>
      </c>
      <c r="P403" s="231">
        <f t="shared" si="97"/>
        <v>323825</v>
      </c>
      <c r="Q403" s="231">
        <f t="shared" si="102"/>
        <v>121027.22594340461</v>
      </c>
      <c r="R403" s="231">
        <f t="shared" si="103"/>
        <v>140128.66173627719</v>
      </c>
      <c r="S403" s="232">
        <f t="shared" si="93"/>
        <v>0.44113198115035146</v>
      </c>
      <c r="T403" s="231">
        <f t="shared" si="104"/>
        <v>121027</v>
      </c>
      <c r="U403" s="234" t="s">
        <v>431</v>
      </c>
      <c r="AC403" s="216"/>
      <c r="AD403" s="216"/>
      <c r="AE403" s="216"/>
      <c r="AF403" s="216"/>
      <c r="AG403" s="216"/>
      <c r="AH403" s="216"/>
    </row>
    <row r="404" spans="1:34" s="205" customFormat="1" ht="16.5" customHeight="1" x14ac:dyDescent="0.2">
      <c r="A404" s="234">
        <v>6</v>
      </c>
      <c r="B404" s="226">
        <v>4315199</v>
      </c>
      <c r="C404" s="227" t="s">
        <v>203</v>
      </c>
      <c r="D404" s="228" t="s">
        <v>9</v>
      </c>
      <c r="E404" s="229">
        <v>329632</v>
      </c>
      <c r="F404" s="229">
        <v>308067</v>
      </c>
      <c r="G404" s="230">
        <v>338874</v>
      </c>
      <c r="H404" s="230">
        <v>35241</v>
      </c>
      <c r="I404" s="230">
        <f t="shared" si="94"/>
        <v>37038.290999999997</v>
      </c>
      <c r="J404" s="230">
        <f t="shared" si="95"/>
        <v>37038</v>
      </c>
      <c r="K404" s="230">
        <f t="shared" si="98"/>
        <v>37038</v>
      </c>
      <c r="L404" s="230">
        <f t="shared" si="99"/>
        <v>338874</v>
      </c>
      <c r="M404" s="230">
        <f t="shared" si="100"/>
        <v>318849.5</v>
      </c>
      <c r="N404" s="230">
        <f t="shared" si="101"/>
        <v>253402.75</v>
      </c>
      <c r="O404" s="231">
        <f t="shared" si="96"/>
        <v>177943.75</v>
      </c>
      <c r="P404" s="231">
        <f t="shared" si="97"/>
        <v>328861.75</v>
      </c>
      <c r="Q404" s="231">
        <f t="shared" si="102"/>
        <v>110405.80047736035</v>
      </c>
      <c r="R404" s="231">
        <f t="shared" si="103"/>
        <v>144819.56405903865</v>
      </c>
      <c r="S404" s="232">
        <f t="shared" si="93"/>
        <v>0.45419410743638816</v>
      </c>
      <c r="T404" s="231">
        <f t="shared" si="104"/>
        <v>110406</v>
      </c>
      <c r="U404" s="234" t="s">
        <v>431</v>
      </c>
      <c r="AC404" s="216"/>
      <c r="AD404" s="216"/>
      <c r="AE404" s="216"/>
      <c r="AF404" s="216"/>
      <c r="AG404" s="216"/>
      <c r="AH404" s="216"/>
    </row>
    <row r="405" spans="1:34" s="205" customFormat="1" ht="16.5" customHeight="1" x14ac:dyDescent="0.2">
      <c r="A405" s="234">
        <v>7</v>
      </c>
      <c r="B405" s="226">
        <v>4315199</v>
      </c>
      <c r="C405" s="227" t="s">
        <v>204</v>
      </c>
      <c r="D405" s="228" t="s">
        <v>9</v>
      </c>
      <c r="E405" s="229">
        <v>358313</v>
      </c>
      <c r="F405" s="229">
        <v>338031</v>
      </c>
      <c r="G405" s="230">
        <v>354933</v>
      </c>
      <c r="H405" s="230">
        <v>43256</v>
      </c>
      <c r="I405" s="230">
        <f t="shared" si="94"/>
        <v>45462.055999999997</v>
      </c>
      <c r="J405" s="230">
        <f t="shared" si="95"/>
        <v>45462</v>
      </c>
      <c r="K405" s="230">
        <f t="shared" si="98"/>
        <v>45462</v>
      </c>
      <c r="L405" s="230">
        <f t="shared" si="99"/>
        <v>358313</v>
      </c>
      <c r="M405" s="230">
        <f t="shared" si="100"/>
        <v>346482</v>
      </c>
      <c r="N405" s="230">
        <f t="shared" si="101"/>
        <v>274184.75</v>
      </c>
      <c r="O405" s="231">
        <f t="shared" si="96"/>
        <v>195972</v>
      </c>
      <c r="P405" s="231">
        <f t="shared" si="97"/>
        <v>352397.5</v>
      </c>
      <c r="Q405" s="231">
        <f t="shared" si="102"/>
        <v>130877.24583874992</v>
      </c>
      <c r="R405" s="231">
        <f t="shared" si="103"/>
        <v>152739.73760698293</v>
      </c>
      <c r="S405" s="232">
        <f t="shared" si="93"/>
        <v>0.44083022381244319</v>
      </c>
      <c r="T405" s="231">
        <f t="shared" si="104"/>
        <v>130877</v>
      </c>
      <c r="U405" s="234" t="s">
        <v>431</v>
      </c>
      <c r="AC405" s="216"/>
      <c r="AD405" s="216"/>
      <c r="AE405" s="216"/>
      <c r="AF405" s="216"/>
      <c r="AG405" s="216"/>
      <c r="AH405" s="216"/>
    </row>
    <row r="406" spans="1:34" s="205" customFormat="1" ht="16.5" customHeight="1" x14ac:dyDescent="0.2">
      <c r="A406" s="234">
        <v>8</v>
      </c>
      <c r="B406" s="226">
        <v>4315199</v>
      </c>
      <c r="C406" s="227" t="s">
        <v>205</v>
      </c>
      <c r="D406" s="228" t="s">
        <v>9</v>
      </c>
      <c r="E406" s="229">
        <v>596955</v>
      </c>
      <c r="F406" s="229">
        <v>563165</v>
      </c>
      <c r="G406" s="230">
        <v>608218</v>
      </c>
      <c r="H406" s="230">
        <v>85478</v>
      </c>
      <c r="I406" s="230">
        <f t="shared" si="94"/>
        <v>89837.377999999997</v>
      </c>
      <c r="J406" s="230">
        <f t="shared" si="95"/>
        <v>89837</v>
      </c>
      <c r="K406" s="230">
        <f t="shared" si="98"/>
        <v>89837</v>
      </c>
      <c r="L406" s="230">
        <f t="shared" si="99"/>
        <v>608218</v>
      </c>
      <c r="M406" s="230">
        <f t="shared" si="100"/>
        <v>580060</v>
      </c>
      <c r="N406" s="230">
        <f t="shared" si="101"/>
        <v>464543.75</v>
      </c>
      <c r="O406" s="231">
        <f t="shared" si="96"/>
        <v>334948.5</v>
      </c>
      <c r="P406" s="231">
        <f t="shared" si="97"/>
        <v>594139</v>
      </c>
      <c r="Q406" s="231">
        <f t="shared" si="102"/>
        <v>246513.90687293417</v>
      </c>
      <c r="R406" s="231">
        <f t="shared" si="103"/>
        <v>250536.97577187416</v>
      </c>
      <c r="S406" s="232">
        <f t="shared" si="93"/>
        <v>0.43191562212852835</v>
      </c>
      <c r="T406" s="231">
        <f t="shared" si="104"/>
        <v>246514</v>
      </c>
      <c r="U406" s="234" t="s">
        <v>431</v>
      </c>
      <c r="AC406" s="216"/>
      <c r="AD406" s="216"/>
      <c r="AE406" s="216"/>
      <c r="AF406" s="216"/>
      <c r="AG406" s="216"/>
      <c r="AH406" s="216"/>
    </row>
    <row r="407" spans="1:34" s="205" customFormat="1" ht="16.5" customHeight="1" x14ac:dyDescent="0.2">
      <c r="A407" s="234">
        <v>9</v>
      </c>
      <c r="B407" s="226">
        <v>4315199</v>
      </c>
      <c r="C407" s="227" t="s">
        <v>206</v>
      </c>
      <c r="D407" s="228" t="s">
        <v>9</v>
      </c>
      <c r="E407" s="229">
        <v>74993</v>
      </c>
      <c r="F407" s="229">
        <v>72109</v>
      </c>
      <c r="G407" s="230">
        <v>78599</v>
      </c>
      <c r="H407" s="230">
        <v>11547</v>
      </c>
      <c r="I407" s="230">
        <f t="shared" si="94"/>
        <v>12135.897000000001</v>
      </c>
      <c r="J407" s="230">
        <f t="shared" si="95"/>
        <v>12136</v>
      </c>
      <c r="K407" s="230">
        <f t="shared" si="98"/>
        <v>12136</v>
      </c>
      <c r="L407" s="230">
        <f t="shared" si="99"/>
        <v>78599</v>
      </c>
      <c r="M407" s="230">
        <f t="shared" si="100"/>
        <v>73551</v>
      </c>
      <c r="N407" s="230">
        <f t="shared" si="101"/>
        <v>59459.25</v>
      </c>
      <c r="O407" s="231">
        <f t="shared" si="96"/>
        <v>42843.5</v>
      </c>
      <c r="P407" s="231">
        <f t="shared" si="97"/>
        <v>76075</v>
      </c>
      <c r="Q407" s="231">
        <f t="shared" si="102"/>
        <v>32699.841175996364</v>
      </c>
      <c r="R407" s="231">
        <f t="shared" si="103"/>
        <v>31660.351570747494</v>
      </c>
      <c r="S407" s="232">
        <f t="shared" si="93"/>
        <v>0.43045439995034052</v>
      </c>
      <c r="T407" s="231">
        <f t="shared" si="104"/>
        <v>32700</v>
      </c>
      <c r="U407" s="234" t="s">
        <v>431</v>
      </c>
      <c r="AC407" s="216"/>
      <c r="AD407" s="216"/>
      <c r="AE407" s="216"/>
      <c r="AF407" s="216"/>
      <c r="AG407" s="216"/>
      <c r="AH407" s="216"/>
    </row>
    <row r="408" spans="1:34" s="205" customFormat="1" ht="16.5" customHeight="1" x14ac:dyDescent="0.2">
      <c r="A408" s="234">
        <v>10</v>
      </c>
      <c r="B408" s="226">
        <v>4315199</v>
      </c>
      <c r="C408" s="227" t="s">
        <v>207</v>
      </c>
      <c r="D408" s="228" t="s">
        <v>9</v>
      </c>
      <c r="E408" s="229">
        <v>160970</v>
      </c>
      <c r="F408" s="229">
        <v>150439</v>
      </c>
      <c r="G408" s="230">
        <v>159465</v>
      </c>
      <c r="H408" s="230">
        <v>6257</v>
      </c>
      <c r="I408" s="230">
        <f t="shared" si="94"/>
        <v>6576.107</v>
      </c>
      <c r="J408" s="230">
        <f t="shared" si="95"/>
        <v>6576</v>
      </c>
      <c r="K408" s="230">
        <f t="shared" si="98"/>
        <v>6576</v>
      </c>
      <c r="L408" s="230">
        <f t="shared" si="99"/>
        <v>160970</v>
      </c>
      <c r="M408" s="230">
        <f t="shared" si="100"/>
        <v>154952</v>
      </c>
      <c r="N408" s="230">
        <f t="shared" si="101"/>
        <v>119362.5</v>
      </c>
      <c r="O408" s="231">
        <f t="shared" si="96"/>
        <v>80764</v>
      </c>
      <c r="P408" s="231">
        <f t="shared" si="97"/>
        <v>157961</v>
      </c>
      <c r="Q408" s="231">
        <f t="shared" si="102"/>
        <v>23364.670869839494</v>
      </c>
      <c r="R408" s="231">
        <f t="shared" si="103"/>
        <v>75334.671072930738</v>
      </c>
      <c r="S408" s="232">
        <f t="shared" si="93"/>
        <v>0.48618069513740214</v>
      </c>
      <c r="T408" s="231">
        <f t="shared" si="104"/>
        <v>23365</v>
      </c>
      <c r="U408" s="234" t="s">
        <v>431</v>
      </c>
      <c r="AC408" s="216"/>
      <c r="AD408" s="216"/>
      <c r="AE408" s="216"/>
      <c r="AF408" s="216"/>
      <c r="AG408" s="216"/>
      <c r="AH408" s="216"/>
    </row>
    <row r="409" spans="1:34" s="205" customFormat="1" ht="16.5" customHeight="1" x14ac:dyDescent="0.2">
      <c r="A409" s="234">
        <v>11</v>
      </c>
      <c r="B409" s="226">
        <v>4315199</v>
      </c>
      <c r="C409" s="227" t="s">
        <v>208</v>
      </c>
      <c r="D409" s="228" t="s">
        <v>9</v>
      </c>
      <c r="E409" s="229">
        <v>571044</v>
      </c>
      <c r="F409" s="229">
        <v>528745</v>
      </c>
      <c r="G409" s="230">
        <v>581620</v>
      </c>
      <c r="H409" s="230">
        <v>33256</v>
      </c>
      <c r="I409" s="230">
        <f t="shared" si="94"/>
        <v>34952.055999999997</v>
      </c>
      <c r="J409" s="230">
        <f t="shared" si="95"/>
        <v>34952</v>
      </c>
      <c r="K409" s="231">
        <f t="shared" si="98"/>
        <v>34952</v>
      </c>
      <c r="L409" s="230">
        <f t="shared" si="99"/>
        <v>581620</v>
      </c>
      <c r="M409" s="230">
        <f t="shared" si="100"/>
        <v>549894.5</v>
      </c>
      <c r="N409" s="230">
        <f t="shared" si="101"/>
        <v>429090.25</v>
      </c>
      <c r="O409" s="231">
        <f t="shared" si="96"/>
        <v>292423.25</v>
      </c>
      <c r="P409" s="231">
        <f t="shared" si="97"/>
        <v>565757.25</v>
      </c>
      <c r="Q409" s="231">
        <f t="shared" si="102"/>
        <v>117742.46108072794</v>
      </c>
      <c r="R409" s="231">
        <f t="shared" si="103"/>
        <v>263750.02122259</v>
      </c>
      <c r="S409" s="232">
        <f t="shared" si="93"/>
        <v>0.47963749632445862</v>
      </c>
      <c r="T409" s="231">
        <f t="shared" si="104"/>
        <v>117742</v>
      </c>
      <c r="U409" s="234" t="s">
        <v>431</v>
      </c>
      <c r="AC409" s="216"/>
      <c r="AD409" s="216"/>
      <c r="AE409" s="216"/>
      <c r="AF409" s="216"/>
      <c r="AG409" s="216"/>
      <c r="AH409" s="216"/>
    </row>
    <row r="410" spans="1:34" s="205" customFormat="1" ht="16.5" customHeight="1" x14ac:dyDescent="0.2">
      <c r="A410" s="234">
        <v>12</v>
      </c>
      <c r="B410" s="226">
        <v>4315199</v>
      </c>
      <c r="C410" s="227" t="s">
        <v>209</v>
      </c>
      <c r="D410" s="228" t="s">
        <v>9</v>
      </c>
      <c r="E410" s="229">
        <v>497580</v>
      </c>
      <c r="F410" s="229">
        <v>469415</v>
      </c>
      <c r="G410" s="230">
        <v>502274.00000000006</v>
      </c>
      <c r="H410" s="230">
        <v>50124</v>
      </c>
      <c r="I410" s="230">
        <f t="shared" si="94"/>
        <v>52680.324000000001</v>
      </c>
      <c r="J410" s="230">
        <f t="shared" si="95"/>
        <v>52680</v>
      </c>
      <c r="K410" s="231">
        <f t="shared" si="98"/>
        <v>52680</v>
      </c>
      <c r="L410" s="230">
        <f t="shared" si="99"/>
        <v>502274.00000000006</v>
      </c>
      <c r="M410" s="230">
        <f t="shared" si="100"/>
        <v>483497.5</v>
      </c>
      <c r="N410" s="230">
        <f t="shared" si="101"/>
        <v>380487.25</v>
      </c>
      <c r="O410" s="231">
        <f t="shared" si="96"/>
        <v>268088.75</v>
      </c>
      <c r="P410" s="231">
        <f t="shared" si="97"/>
        <v>492885.75</v>
      </c>
      <c r="Q410" s="231">
        <f t="shared" si="102"/>
        <v>159276.75953617191</v>
      </c>
      <c r="R410" s="231">
        <f t="shared" si="103"/>
        <v>219019.37695917074</v>
      </c>
      <c r="S410" s="232">
        <f t="shared" si="93"/>
        <v>0.45298967824894798</v>
      </c>
      <c r="T410" s="231">
        <f t="shared" si="104"/>
        <v>159277</v>
      </c>
      <c r="U410" s="234" t="s">
        <v>431</v>
      </c>
      <c r="AC410" s="216"/>
      <c r="AD410" s="216"/>
      <c r="AE410" s="216"/>
      <c r="AF410" s="216"/>
      <c r="AG410" s="216"/>
      <c r="AH410" s="216"/>
    </row>
    <row r="411" spans="1:34" s="205" customFormat="1" ht="16.5" customHeight="1" x14ac:dyDescent="0.2">
      <c r="A411" s="234">
        <v>13</v>
      </c>
      <c r="B411" s="226">
        <v>4315199</v>
      </c>
      <c r="C411" s="227" t="s">
        <v>210</v>
      </c>
      <c r="D411" s="228" t="s">
        <v>9</v>
      </c>
      <c r="E411" s="229">
        <v>150536</v>
      </c>
      <c r="F411" s="229">
        <v>144746</v>
      </c>
      <c r="G411" s="230">
        <v>159221</v>
      </c>
      <c r="H411" s="230">
        <v>48557</v>
      </c>
      <c r="I411" s="230">
        <f t="shared" si="94"/>
        <v>51033.406999999999</v>
      </c>
      <c r="J411" s="230">
        <f t="shared" si="95"/>
        <v>51033</v>
      </c>
      <c r="K411" s="231">
        <f t="shared" si="98"/>
        <v>51033</v>
      </c>
      <c r="L411" s="230">
        <f t="shared" si="99"/>
        <v>159221</v>
      </c>
      <c r="M411" s="230">
        <f t="shared" si="100"/>
        <v>147641</v>
      </c>
      <c r="N411" s="230">
        <f t="shared" si="101"/>
        <v>126384</v>
      </c>
      <c r="O411" s="231">
        <f t="shared" si="96"/>
        <v>99337</v>
      </c>
      <c r="P411" s="231">
        <f t="shared" si="97"/>
        <v>153431</v>
      </c>
      <c r="Q411" s="231">
        <f t="shared" si="102"/>
        <v>101452.48115640318</v>
      </c>
      <c r="R411" s="231">
        <f t="shared" si="103"/>
        <v>50584.990916278715</v>
      </c>
      <c r="S411" s="232">
        <f t="shared" si="93"/>
        <v>0.34262156796742582</v>
      </c>
      <c r="T411" s="231">
        <f>K411</f>
        <v>51033</v>
      </c>
      <c r="U411" s="234" t="s">
        <v>432</v>
      </c>
      <c r="AC411" s="216"/>
      <c r="AD411" s="216"/>
      <c r="AE411" s="216"/>
      <c r="AF411" s="216"/>
      <c r="AG411" s="216"/>
      <c r="AH411" s="216"/>
    </row>
    <row r="412" spans="1:34" s="205" customFormat="1" ht="16.5" customHeight="1" x14ac:dyDescent="0.2">
      <c r="A412" s="234">
        <v>14</v>
      </c>
      <c r="B412" s="226">
        <v>4315199</v>
      </c>
      <c r="C412" s="227" t="s">
        <v>211</v>
      </c>
      <c r="D412" s="228" t="s">
        <v>9</v>
      </c>
      <c r="E412" s="229">
        <v>1029716.0000000001</v>
      </c>
      <c r="F412" s="229">
        <v>980682</v>
      </c>
      <c r="G412" s="230">
        <v>1039523</v>
      </c>
      <c r="H412" s="230">
        <v>120556</v>
      </c>
      <c r="I412" s="230">
        <f t="shared" si="94"/>
        <v>126704.356</v>
      </c>
      <c r="J412" s="230">
        <f t="shared" si="95"/>
        <v>126704</v>
      </c>
      <c r="K412" s="231">
        <f t="shared" si="98"/>
        <v>126704</v>
      </c>
      <c r="L412" s="230">
        <f t="shared" si="99"/>
        <v>1039523</v>
      </c>
      <c r="M412" s="230">
        <f t="shared" si="100"/>
        <v>1005199</v>
      </c>
      <c r="N412" s="230">
        <f t="shared" si="101"/>
        <v>794156.25</v>
      </c>
      <c r="O412" s="231">
        <f t="shared" si="96"/>
        <v>565951.5</v>
      </c>
      <c r="P412" s="231">
        <f t="shared" si="97"/>
        <v>1022361</v>
      </c>
      <c r="Q412" s="231">
        <f t="shared" si="102"/>
        <v>368825.72723668057</v>
      </c>
      <c r="R412" s="231">
        <f t="shared" si="103"/>
        <v>445712.01437278982</v>
      </c>
      <c r="S412" s="232">
        <f t="shared" si="93"/>
        <v>0.44340674271740205</v>
      </c>
      <c r="T412" s="231">
        <f t="shared" ref="T412:T421" si="105">ROUND(Q412,0)</f>
        <v>368826</v>
      </c>
      <c r="U412" s="234" t="s">
        <v>431</v>
      </c>
      <c r="AC412" s="216"/>
      <c r="AD412" s="216"/>
      <c r="AE412" s="216"/>
      <c r="AF412" s="216"/>
      <c r="AG412" s="216"/>
      <c r="AH412" s="216"/>
    </row>
    <row r="413" spans="1:34" s="205" customFormat="1" ht="16.5" customHeight="1" x14ac:dyDescent="0.2">
      <c r="A413" s="234">
        <v>15</v>
      </c>
      <c r="B413" s="226">
        <v>4315199</v>
      </c>
      <c r="C413" s="227" t="s">
        <v>212</v>
      </c>
      <c r="D413" s="228" t="s">
        <v>9</v>
      </c>
      <c r="E413" s="229">
        <v>1843365</v>
      </c>
      <c r="F413" s="229">
        <v>1772467</v>
      </c>
      <c r="G413" s="230">
        <v>1878815.0000000002</v>
      </c>
      <c r="H413" s="230">
        <v>205115</v>
      </c>
      <c r="I413" s="230">
        <f t="shared" si="94"/>
        <v>215575.86499999999</v>
      </c>
      <c r="J413" s="230">
        <f t="shared" si="95"/>
        <v>215576</v>
      </c>
      <c r="K413" s="231">
        <f t="shared" si="98"/>
        <v>215576</v>
      </c>
      <c r="L413" s="230">
        <f t="shared" si="99"/>
        <v>1878815.0000000002</v>
      </c>
      <c r="M413" s="230">
        <f t="shared" si="100"/>
        <v>1807916</v>
      </c>
      <c r="N413" s="230">
        <f t="shared" si="101"/>
        <v>1427555.75</v>
      </c>
      <c r="O413" s="231">
        <f t="shared" si="96"/>
        <v>1011746</v>
      </c>
      <c r="P413" s="231">
        <f t="shared" si="97"/>
        <v>1843365.5</v>
      </c>
      <c r="Q413" s="231">
        <f t="shared" si="102"/>
        <v>637180.37648098276</v>
      </c>
      <c r="R413" s="231">
        <f t="shared" si="103"/>
        <v>809195.26442071854</v>
      </c>
      <c r="S413" s="232">
        <f t="shared" si="93"/>
        <v>0.44758454730237385</v>
      </c>
      <c r="T413" s="231">
        <f t="shared" si="105"/>
        <v>637180</v>
      </c>
      <c r="U413" s="234" t="s">
        <v>431</v>
      </c>
      <c r="AC413" s="216"/>
      <c r="AD413" s="216"/>
      <c r="AE413" s="216"/>
      <c r="AF413" s="216"/>
      <c r="AG413" s="216"/>
      <c r="AH413" s="216"/>
    </row>
    <row r="414" spans="1:34" s="205" customFormat="1" ht="18" customHeight="1" x14ac:dyDescent="0.2">
      <c r="A414" s="234">
        <v>16</v>
      </c>
      <c r="B414" s="226">
        <v>4315199</v>
      </c>
      <c r="C414" s="227" t="s">
        <v>213</v>
      </c>
      <c r="D414" s="228" t="s">
        <v>9</v>
      </c>
      <c r="E414" s="229">
        <v>593153</v>
      </c>
      <c r="F414" s="229">
        <v>559579</v>
      </c>
      <c r="G414" s="230">
        <v>598750</v>
      </c>
      <c r="H414" s="230">
        <v>87448</v>
      </c>
      <c r="I414" s="230">
        <f t="shared" si="94"/>
        <v>91907.847999999998</v>
      </c>
      <c r="J414" s="230">
        <f t="shared" si="95"/>
        <v>91908</v>
      </c>
      <c r="K414" s="230">
        <f t="shared" si="98"/>
        <v>91908</v>
      </c>
      <c r="L414" s="230">
        <f t="shared" si="99"/>
        <v>598750</v>
      </c>
      <c r="M414" s="230">
        <f t="shared" si="100"/>
        <v>576366</v>
      </c>
      <c r="N414" s="230">
        <f t="shared" si="101"/>
        <v>460847.5</v>
      </c>
      <c r="O414" s="231">
        <f t="shared" si="96"/>
        <v>334137</v>
      </c>
      <c r="P414" s="231">
        <f t="shared" si="97"/>
        <v>587558</v>
      </c>
      <c r="Q414" s="231">
        <f t="shared" si="102"/>
        <v>249632.49056140741</v>
      </c>
      <c r="R414" s="231">
        <f t="shared" si="103"/>
        <v>246567.17042150334</v>
      </c>
      <c r="S414" s="232">
        <f t="shared" si="93"/>
        <v>0.42779617538422349</v>
      </c>
      <c r="T414" s="231">
        <f t="shared" si="105"/>
        <v>249632</v>
      </c>
      <c r="U414" s="234" t="s">
        <v>431</v>
      </c>
      <c r="AC414" s="216"/>
      <c r="AD414" s="216"/>
      <c r="AE414" s="216"/>
      <c r="AF414" s="216"/>
      <c r="AG414" s="216"/>
      <c r="AH414" s="216"/>
    </row>
    <row r="415" spans="1:34" s="205" customFormat="1" ht="18" customHeight="1" x14ac:dyDescent="0.2">
      <c r="A415" s="234">
        <v>17</v>
      </c>
      <c r="B415" s="226">
        <v>4315199</v>
      </c>
      <c r="C415" s="227" t="s">
        <v>214</v>
      </c>
      <c r="D415" s="228" t="s">
        <v>9</v>
      </c>
      <c r="E415" s="229">
        <v>572257</v>
      </c>
      <c r="F415" s="229">
        <v>550247</v>
      </c>
      <c r="G415" s="230">
        <v>605272</v>
      </c>
      <c r="H415" s="230">
        <v>85699</v>
      </c>
      <c r="I415" s="230">
        <f t="shared" si="94"/>
        <v>90069.649000000005</v>
      </c>
      <c r="J415" s="230">
        <f t="shared" si="95"/>
        <v>90070</v>
      </c>
      <c r="K415" s="230">
        <f t="shared" si="98"/>
        <v>90070</v>
      </c>
      <c r="L415" s="230">
        <f t="shared" si="99"/>
        <v>605272</v>
      </c>
      <c r="M415" s="230">
        <f t="shared" si="100"/>
        <v>561252</v>
      </c>
      <c r="N415" s="230">
        <f t="shared" si="101"/>
        <v>454461.5</v>
      </c>
      <c r="O415" s="231">
        <f t="shared" si="96"/>
        <v>325661</v>
      </c>
      <c r="P415" s="231">
        <f t="shared" si="97"/>
        <v>583262</v>
      </c>
      <c r="Q415" s="231">
        <f t="shared" si="102"/>
        <v>245106.18095404259</v>
      </c>
      <c r="R415" s="231">
        <f t="shared" si="103"/>
        <v>243977.87742129408</v>
      </c>
      <c r="S415" s="232">
        <f t="shared" si="93"/>
        <v>0.43470290960440955</v>
      </c>
      <c r="T415" s="231">
        <f t="shared" si="105"/>
        <v>245106</v>
      </c>
      <c r="U415" s="234" t="s">
        <v>431</v>
      </c>
      <c r="AC415" s="216"/>
      <c r="AD415" s="216"/>
      <c r="AE415" s="216"/>
      <c r="AF415" s="216"/>
      <c r="AG415" s="216"/>
      <c r="AH415" s="216"/>
    </row>
    <row r="416" spans="1:34" s="205" customFormat="1" ht="18" customHeight="1" x14ac:dyDescent="0.2">
      <c r="A416" s="234">
        <v>18</v>
      </c>
      <c r="B416" s="226">
        <v>4315199</v>
      </c>
      <c r="C416" s="227" t="s">
        <v>215</v>
      </c>
      <c r="D416" s="228" t="s">
        <v>9</v>
      </c>
      <c r="E416" s="229">
        <v>153290</v>
      </c>
      <c r="F416" s="229">
        <v>141935</v>
      </c>
      <c r="G416" s="230">
        <v>153290</v>
      </c>
      <c r="H416" s="230">
        <v>30251</v>
      </c>
      <c r="I416" s="230">
        <f t="shared" si="94"/>
        <v>31793.800999999999</v>
      </c>
      <c r="J416" s="230">
        <f t="shared" si="95"/>
        <v>31794</v>
      </c>
      <c r="K416" s="230">
        <f t="shared" si="98"/>
        <v>31794</v>
      </c>
      <c r="L416" s="230">
        <f t="shared" si="99"/>
        <v>153290</v>
      </c>
      <c r="M416" s="230">
        <f t="shared" si="100"/>
        <v>147612.5</v>
      </c>
      <c r="N416" s="230">
        <f t="shared" si="101"/>
        <v>120077.25</v>
      </c>
      <c r="O416" s="231">
        <f t="shared" si="96"/>
        <v>89703.25</v>
      </c>
      <c r="P416" s="231">
        <f t="shared" si="97"/>
        <v>150451.25</v>
      </c>
      <c r="Q416" s="231">
        <f t="shared" si="102"/>
        <v>77601.915532021871</v>
      </c>
      <c r="R416" s="231">
        <f t="shared" si="103"/>
        <v>59098.412248130662</v>
      </c>
      <c r="S416" s="232">
        <f t="shared" si="93"/>
        <v>0.40036184095608884</v>
      </c>
      <c r="T416" s="231">
        <f t="shared" si="105"/>
        <v>77602</v>
      </c>
      <c r="U416" s="234" t="s">
        <v>431</v>
      </c>
      <c r="AC416" s="216"/>
      <c r="AD416" s="216"/>
      <c r="AE416" s="216"/>
      <c r="AF416" s="216"/>
      <c r="AG416" s="216"/>
      <c r="AH416" s="216"/>
    </row>
    <row r="417" spans="1:34" s="205" customFormat="1" ht="18" customHeight="1" x14ac:dyDescent="0.2">
      <c r="A417" s="234">
        <v>19</v>
      </c>
      <c r="B417" s="226">
        <v>4315199</v>
      </c>
      <c r="C417" s="227" t="s">
        <v>216</v>
      </c>
      <c r="D417" s="228" t="s">
        <v>9</v>
      </c>
      <c r="E417" s="229">
        <v>1020215</v>
      </c>
      <c r="F417" s="229">
        <v>971633.00000000012</v>
      </c>
      <c r="G417" s="230">
        <v>1068796</v>
      </c>
      <c r="H417" s="230">
        <v>60256</v>
      </c>
      <c r="I417" s="230">
        <f t="shared" si="94"/>
        <v>63329.055999999997</v>
      </c>
      <c r="J417" s="230">
        <f t="shared" si="95"/>
        <v>63329</v>
      </c>
      <c r="K417" s="230">
        <f t="shared" si="98"/>
        <v>63329</v>
      </c>
      <c r="L417" s="230">
        <f t="shared" si="99"/>
        <v>1068796</v>
      </c>
      <c r="M417" s="230">
        <f t="shared" si="100"/>
        <v>995924</v>
      </c>
      <c r="N417" s="230">
        <f t="shared" si="101"/>
        <v>780993.25</v>
      </c>
      <c r="O417" s="231">
        <f t="shared" si="96"/>
        <v>529626.5</v>
      </c>
      <c r="P417" s="231">
        <f t="shared" si="97"/>
        <v>1032360</v>
      </c>
      <c r="Q417" s="231">
        <f t="shared" si="102"/>
        <v>213497.67458071045</v>
      </c>
      <c r="R417" s="231">
        <f t="shared" si="103"/>
        <v>480084.35320915218</v>
      </c>
      <c r="S417" s="232">
        <f t="shared" si="93"/>
        <v>0.4820491856900247</v>
      </c>
      <c r="T417" s="231">
        <f t="shared" si="105"/>
        <v>213498</v>
      </c>
      <c r="U417" s="234" t="s">
        <v>431</v>
      </c>
      <c r="AC417" s="216"/>
      <c r="AD417" s="216"/>
      <c r="AE417" s="216"/>
      <c r="AF417" s="216"/>
      <c r="AG417" s="216"/>
      <c r="AH417" s="216"/>
    </row>
    <row r="418" spans="1:34" s="205" customFormat="1" ht="15.75" customHeight="1" x14ac:dyDescent="0.2">
      <c r="A418" s="234">
        <v>20</v>
      </c>
      <c r="B418" s="226">
        <v>4315199</v>
      </c>
      <c r="C418" s="227" t="s">
        <v>217</v>
      </c>
      <c r="D418" s="228" t="s">
        <v>9</v>
      </c>
      <c r="E418" s="229">
        <v>235023</v>
      </c>
      <c r="F418" s="229">
        <v>223831</v>
      </c>
      <c r="G418" s="230">
        <v>246214</v>
      </c>
      <c r="H418" s="230">
        <v>50110</v>
      </c>
      <c r="I418" s="230">
        <f t="shared" si="94"/>
        <v>52665.61</v>
      </c>
      <c r="J418" s="230">
        <f t="shared" si="95"/>
        <v>52666</v>
      </c>
      <c r="K418" s="230">
        <f t="shared" si="98"/>
        <v>52666</v>
      </c>
      <c r="L418" s="230">
        <f t="shared" si="99"/>
        <v>246214</v>
      </c>
      <c r="M418" s="230">
        <f t="shared" si="100"/>
        <v>229427</v>
      </c>
      <c r="N418" s="230">
        <f t="shared" si="101"/>
        <v>189433.5</v>
      </c>
      <c r="O418" s="231">
        <f t="shared" si="96"/>
        <v>141046.5</v>
      </c>
      <c r="P418" s="231">
        <f t="shared" si="97"/>
        <v>237820.5</v>
      </c>
      <c r="Q418" s="231">
        <f t="shared" si="102"/>
        <v>125898.40827350073</v>
      </c>
      <c r="R418" s="231">
        <f t="shared" si="103"/>
        <v>91635.081988286562</v>
      </c>
      <c r="S418" s="232">
        <f t="shared" si="93"/>
        <v>0.3994084479520133</v>
      </c>
      <c r="T418" s="231">
        <f t="shared" si="105"/>
        <v>125898</v>
      </c>
      <c r="U418" s="234" t="s">
        <v>431</v>
      </c>
      <c r="AC418" s="216"/>
      <c r="AD418" s="216"/>
      <c r="AE418" s="216"/>
      <c r="AF418" s="216"/>
      <c r="AG418" s="216"/>
      <c r="AH418" s="216"/>
    </row>
    <row r="419" spans="1:34" s="205" customFormat="1" x14ac:dyDescent="0.2">
      <c r="A419" s="234">
        <v>21</v>
      </c>
      <c r="B419" s="226">
        <v>4315199</v>
      </c>
      <c r="C419" s="227" t="s">
        <v>218</v>
      </c>
      <c r="D419" s="228" t="s">
        <v>9</v>
      </c>
      <c r="E419" s="229">
        <v>444180.00000000006</v>
      </c>
      <c r="F419" s="229">
        <v>415121</v>
      </c>
      <c r="G419" s="230">
        <v>456633</v>
      </c>
      <c r="H419" s="230">
        <v>18559</v>
      </c>
      <c r="I419" s="230">
        <f t="shared" si="94"/>
        <v>19505.508999999998</v>
      </c>
      <c r="J419" s="230">
        <f t="shared" si="95"/>
        <v>19506</v>
      </c>
      <c r="K419" s="230">
        <f t="shared" si="98"/>
        <v>19506</v>
      </c>
      <c r="L419" s="230">
        <f t="shared" si="99"/>
        <v>456633</v>
      </c>
      <c r="M419" s="230">
        <f t="shared" si="100"/>
        <v>429650.5</v>
      </c>
      <c r="N419" s="230">
        <f t="shared" si="101"/>
        <v>333860</v>
      </c>
      <c r="O419" s="231">
        <f t="shared" si="96"/>
        <v>224578.25</v>
      </c>
      <c r="P419" s="231">
        <f t="shared" si="97"/>
        <v>443141.75</v>
      </c>
      <c r="Q419" s="231">
        <f t="shared" si="102"/>
        <v>68827.274989666883</v>
      </c>
      <c r="R419" s="231">
        <f t="shared" si="103"/>
        <v>210289.87879115817</v>
      </c>
      <c r="S419" s="232">
        <f t="shared" si="93"/>
        <v>0.48944404531394281</v>
      </c>
      <c r="T419" s="231">
        <f t="shared" si="105"/>
        <v>68827</v>
      </c>
      <c r="U419" s="234" t="s">
        <v>431</v>
      </c>
      <c r="AC419" s="216"/>
      <c r="AD419" s="216"/>
      <c r="AE419" s="216"/>
      <c r="AF419" s="216"/>
      <c r="AG419" s="216"/>
      <c r="AH419" s="216"/>
    </row>
    <row r="420" spans="1:34" s="205" customFormat="1" ht="24.75" customHeight="1" x14ac:dyDescent="0.2">
      <c r="A420" s="234">
        <v>22</v>
      </c>
      <c r="B420" s="226">
        <v>4315199</v>
      </c>
      <c r="C420" s="227" t="s">
        <v>219</v>
      </c>
      <c r="D420" s="228" t="s">
        <v>9</v>
      </c>
      <c r="E420" s="229">
        <v>539420</v>
      </c>
      <c r="F420" s="229">
        <v>518673</v>
      </c>
      <c r="G420" s="230">
        <v>570540</v>
      </c>
      <c r="H420" s="230">
        <v>54552</v>
      </c>
      <c r="I420" s="230">
        <f t="shared" si="94"/>
        <v>57334.152000000002</v>
      </c>
      <c r="J420" s="230">
        <f t="shared" si="95"/>
        <v>57334</v>
      </c>
      <c r="K420" s="230">
        <f t="shared" si="98"/>
        <v>57334</v>
      </c>
      <c r="L420" s="230">
        <f t="shared" si="99"/>
        <v>570540</v>
      </c>
      <c r="M420" s="230">
        <f t="shared" si="100"/>
        <v>529046.5</v>
      </c>
      <c r="N420" s="230">
        <f t="shared" si="101"/>
        <v>421491.75</v>
      </c>
      <c r="O420" s="231">
        <f t="shared" si="96"/>
        <v>293190.25</v>
      </c>
      <c r="P420" s="231">
        <f t="shared" si="97"/>
        <v>549793.25</v>
      </c>
      <c r="Q420" s="231">
        <f t="shared" si="102"/>
        <v>174093.01642558389</v>
      </c>
      <c r="R420" s="231">
        <f t="shared" si="103"/>
        <v>243705.77562076092</v>
      </c>
      <c r="S420" s="232">
        <f t="shared" si="93"/>
        <v>0.46065095529553812</v>
      </c>
      <c r="T420" s="231">
        <f t="shared" si="105"/>
        <v>174093</v>
      </c>
      <c r="U420" s="234" t="s">
        <v>431</v>
      </c>
      <c r="AC420" s="216"/>
      <c r="AD420" s="216"/>
      <c r="AE420" s="216"/>
      <c r="AF420" s="216"/>
      <c r="AG420" s="216"/>
      <c r="AH420" s="216"/>
    </row>
    <row r="421" spans="1:34" s="205" customFormat="1" ht="24.75" customHeight="1" x14ac:dyDescent="0.2">
      <c r="A421" s="234">
        <v>23</v>
      </c>
      <c r="B421" s="226">
        <v>4315199</v>
      </c>
      <c r="C421" s="227" t="s">
        <v>220</v>
      </c>
      <c r="D421" s="228" t="s">
        <v>9</v>
      </c>
      <c r="E421" s="229">
        <v>157123.00000000003</v>
      </c>
      <c r="F421" s="229">
        <v>148229</v>
      </c>
      <c r="G421" s="230">
        <v>158605</v>
      </c>
      <c r="H421" s="230">
        <v>23010</v>
      </c>
      <c r="I421" s="230">
        <f t="shared" si="94"/>
        <v>24183.51</v>
      </c>
      <c r="J421" s="230">
        <f t="shared" si="95"/>
        <v>24184</v>
      </c>
      <c r="K421" s="230">
        <f t="shared" si="98"/>
        <v>24184</v>
      </c>
      <c r="L421" s="230">
        <f t="shared" si="99"/>
        <v>158605</v>
      </c>
      <c r="M421" s="230">
        <f t="shared" si="100"/>
        <v>152676</v>
      </c>
      <c r="N421" s="230">
        <f t="shared" si="101"/>
        <v>122035.25</v>
      </c>
      <c r="O421" s="231">
        <f t="shared" si="96"/>
        <v>88430</v>
      </c>
      <c r="P421" s="231">
        <f t="shared" si="97"/>
        <v>155640.5</v>
      </c>
      <c r="Q421" s="231">
        <f t="shared" si="102"/>
        <v>65826.952901593439</v>
      </c>
      <c r="R421" s="231">
        <f t="shared" si="103"/>
        <v>65394.893992191777</v>
      </c>
      <c r="S421" s="232">
        <f t="shared" si="93"/>
        <v>0.42832464822363553</v>
      </c>
      <c r="T421" s="231">
        <f t="shared" si="105"/>
        <v>65827</v>
      </c>
      <c r="U421" s="234" t="s">
        <v>431</v>
      </c>
      <c r="AC421" s="216"/>
      <c r="AD421" s="216"/>
      <c r="AE421" s="216"/>
      <c r="AF421" s="216"/>
      <c r="AG421" s="216"/>
      <c r="AH421" s="216"/>
    </row>
    <row r="422" spans="1:34" s="205" customFormat="1" ht="16.5" customHeight="1" x14ac:dyDescent="0.2">
      <c r="A422" s="237"/>
      <c r="B422" s="237"/>
      <c r="C422" s="238"/>
      <c r="D422" s="237"/>
      <c r="E422" s="239"/>
      <c r="F422" s="239"/>
      <c r="G422" s="240"/>
      <c r="H422" s="240"/>
      <c r="I422" s="240"/>
      <c r="J422" s="240"/>
      <c r="K422" s="240"/>
      <c r="L422" s="240"/>
      <c r="M422" s="240"/>
      <c r="N422" s="240"/>
      <c r="O422" s="240"/>
      <c r="P422" s="240"/>
      <c r="Q422" s="240"/>
      <c r="R422" s="240"/>
      <c r="S422" s="241"/>
      <c r="T422" s="240"/>
      <c r="U422" s="242"/>
      <c r="AC422" s="216"/>
      <c r="AD422" s="216"/>
      <c r="AE422" s="216"/>
      <c r="AF422" s="216"/>
      <c r="AG422" s="216"/>
      <c r="AH422" s="216"/>
    </row>
    <row r="423" spans="1:34" s="205" customFormat="1" ht="16.5" customHeight="1" x14ac:dyDescent="0.2">
      <c r="A423" s="400" t="s">
        <v>1</v>
      </c>
      <c r="B423" s="401"/>
      <c r="C423" s="401"/>
      <c r="D423" s="401"/>
      <c r="E423" s="329"/>
      <c r="F423" s="329"/>
      <c r="G423" s="298"/>
      <c r="H423" s="298"/>
      <c r="I423" s="298"/>
      <c r="J423" s="298"/>
      <c r="K423" s="298"/>
      <c r="L423" s="298"/>
      <c r="M423" s="298"/>
      <c r="N423" s="298"/>
      <c r="O423" s="298"/>
      <c r="P423" s="298"/>
      <c r="Q423" s="298"/>
      <c r="R423" s="298"/>
      <c r="S423" s="299"/>
      <c r="T423" s="298"/>
      <c r="U423" s="300"/>
      <c r="AC423" s="216"/>
      <c r="AD423" s="216"/>
      <c r="AE423" s="216"/>
      <c r="AF423" s="216"/>
      <c r="AG423" s="216"/>
      <c r="AH423" s="216"/>
    </row>
    <row r="424" spans="1:34" s="205" customFormat="1" ht="16.5" customHeight="1" x14ac:dyDescent="0.2">
      <c r="A424" s="408" t="s">
        <v>221</v>
      </c>
      <c r="B424" s="409"/>
      <c r="C424" s="409"/>
      <c r="D424" s="409"/>
      <c r="E424" s="330"/>
      <c r="F424" s="330"/>
      <c r="G424" s="302"/>
      <c r="H424" s="302"/>
      <c r="I424" s="302"/>
      <c r="J424" s="302"/>
      <c r="K424" s="302"/>
      <c r="L424" s="302"/>
      <c r="M424" s="302"/>
      <c r="N424" s="302"/>
      <c r="O424" s="302"/>
      <c r="P424" s="302"/>
      <c r="Q424" s="302"/>
      <c r="R424" s="302"/>
      <c r="S424" s="303"/>
      <c r="T424" s="302"/>
      <c r="U424" s="304"/>
      <c r="AC424" s="216"/>
      <c r="AD424" s="216"/>
      <c r="AE424" s="216"/>
      <c r="AF424" s="216"/>
      <c r="AG424" s="216"/>
      <c r="AH424" s="216"/>
    </row>
    <row r="425" spans="1:34" s="205" customFormat="1" x14ac:dyDescent="0.2">
      <c r="A425" s="379" t="s">
        <v>240</v>
      </c>
      <c r="B425" s="380"/>
      <c r="C425" s="380"/>
      <c r="D425" s="380"/>
      <c r="E425" s="301"/>
      <c r="F425" s="301"/>
      <c r="G425" s="302"/>
      <c r="H425" s="302"/>
      <c r="I425" s="302"/>
      <c r="J425" s="302"/>
      <c r="K425" s="302"/>
      <c r="L425" s="302"/>
      <c r="M425" s="302"/>
      <c r="N425" s="302"/>
      <c r="O425" s="302"/>
      <c r="P425" s="302"/>
      <c r="Q425" s="302"/>
      <c r="R425" s="302"/>
      <c r="S425" s="303"/>
      <c r="T425" s="302"/>
      <c r="U425" s="304"/>
      <c r="AC425" s="216"/>
      <c r="AD425" s="216"/>
      <c r="AE425" s="216"/>
      <c r="AF425" s="216"/>
      <c r="AG425" s="216"/>
      <c r="AH425" s="216"/>
    </row>
    <row r="426" spans="1:34" s="205" customFormat="1" ht="12.75" customHeight="1" x14ac:dyDescent="0.2">
      <c r="A426" s="395"/>
      <c r="B426" s="396"/>
      <c r="C426" s="396"/>
      <c r="D426" s="396"/>
      <c r="E426" s="318"/>
      <c r="F426" s="318"/>
      <c r="G426" s="319"/>
      <c r="H426" s="397" t="s">
        <v>438</v>
      </c>
      <c r="I426" s="398"/>
      <c r="J426" s="399"/>
      <c r="K426" s="319"/>
      <c r="L426" s="319"/>
      <c r="M426" s="319"/>
      <c r="N426" s="319"/>
      <c r="O426" s="319"/>
      <c r="P426" s="319"/>
      <c r="Q426" s="319"/>
      <c r="R426" s="319"/>
      <c r="S426" s="320"/>
      <c r="T426" s="319"/>
      <c r="U426" s="321"/>
      <c r="AC426" s="216"/>
      <c r="AD426" s="216"/>
      <c r="AE426" s="216"/>
      <c r="AF426" s="216"/>
      <c r="AG426" s="216"/>
      <c r="AH426" s="216"/>
    </row>
    <row r="427" spans="1:34" s="205" customFormat="1" ht="76.5" customHeight="1" x14ac:dyDescent="0.2">
      <c r="A427" s="312" t="s">
        <v>4</v>
      </c>
      <c r="B427" s="312" t="s">
        <v>5</v>
      </c>
      <c r="C427" s="312" t="s">
        <v>6</v>
      </c>
      <c r="D427" s="312" t="s">
        <v>7</v>
      </c>
      <c r="E427" s="313" t="s">
        <v>435</v>
      </c>
      <c r="F427" s="313" t="s">
        <v>434</v>
      </c>
      <c r="G427" s="314" t="s">
        <v>436</v>
      </c>
      <c r="H427" s="315" t="s">
        <v>428</v>
      </c>
      <c r="I427" s="316" t="s">
        <v>429</v>
      </c>
      <c r="J427" s="315" t="s">
        <v>430</v>
      </c>
      <c r="K427" s="284"/>
      <c r="L427" s="284"/>
      <c r="M427" s="284"/>
      <c r="N427" s="284"/>
      <c r="O427" s="284"/>
      <c r="P427" s="284"/>
      <c r="Q427" s="284"/>
      <c r="R427" s="284"/>
      <c r="S427" s="285"/>
      <c r="T427" s="284"/>
      <c r="U427" s="286"/>
      <c r="AC427" s="216"/>
      <c r="AD427" s="216"/>
      <c r="AE427" s="216"/>
      <c r="AF427" s="216"/>
      <c r="AG427" s="216"/>
      <c r="AH427" s="216"/>
    </row>
    <row r="428" spans="1:34" s="205" customFormat="1" ht="17.25" customHeight="1" x14ac:dyDescent="0.2">
      <c r="A428" s="234">
        <v>1</v>
      </c>
      <c r="B428" s="226">
        <v>4315199</v>
      </c>
      <c r="C428" s="227" t="s">
        <v>222</v>
      </c>
      <c r="D428" s="228" t="s">
        <v>9</v>
      </c>
      <c r="E428" s="229">
        <v>388441</v>
      </c>
      <c r="F428" s="229">
        <v>359668</v>
      </c>
      <c r="G428" s="230">
        <v>384845.00000000006</v>
      </c>
      <c r="H428" s="230">
        <v>25874</v>
      </c>
      <c r="I428" s="230">
        <f t="shared" ref="I428:I460" si="106">H428+(H428*5.1%)</f>
        <v>27193.574000000001</v>
      </c>
      <c r="J428" s="230">
        <f t="shared" ref="J428:J460" si="107">ROUND(I428,0)</f>
        <v>27194</v>
      </c>
      <c r="K428" s="230">
        <f>MIN(E428,F428,G428,J428)</f>
        <v>27194</v>
      </c>
      <c r="L428" s="230">
        <f>MAX(E428,F428,G428,J428)</f>
        <v>388441</v>
      </c>
      <c r="M428" s="230">
        <f>MEDIAN(E428,F428,G428,J428)</f>
        <v>372256.5</v>
      </c>
      <c r="N428" s="230">
        <f>AVERAGE(E428,F428,G428,J428)</f>
        <v>290037</v>
      </c>
      <c r="O428" s="231">
        <f t="shared" ref="O428:O460" si="108">AVERAGE(K428,M428)</f>
        <v>199725.25</v>
      </c>
      <c r="P428" s="231">
        <f t="shared" ref="P428:P460" si="109">AVERAGE(M428,L428)</f>
        <v>380348.75</v>
      </c>
      <c r="Q428" s="231">
        <f>HARMEAN(E428,F428,G428,J428)</f>
        <v>89433.435828657486</v>
      </c>
      <c r="R428" s="231">
        <f>STDEVA(E428,F428,G428,J428)</f>
        <v>175695.59175839709</v>
      </c>
      <c r="S428" s="232">
        <f t="shared" ref="S428:S460" si="110">R428/M428</f>
        <v>0.47197454378472126</v>
      </c>
      <c r="T428" s="231">
        <f>ROUND(Q428,0)</f>
        <v>89433</v>
      </c>
      <c r="U428" s="234" t="s">
        <v>431</v>
      </c>
      <c r="AC428" s="216"/>
      <c r="AD428" s="216"/>
      <c r="AE428" s="216"/>
      <c r="AF428" s="216"/>
      <c r="AG428" s="216"/>
      <c r="AH428" s="216"/>
    </row>
    <row r="429" spans="1:34" s="205" customFormat="1" x14ac:dyDescent="0.2">
      <c r="A429" s="234">
        <v>2</v>
      </c>
      <c r="B429" s="226">
        <v>4315199</v>
      </c>
      <c r="C429" s="227" t="s">
        <v>223</v>
      </c>
      <c r="D429" s="228" t="s">
        <v>9</v>
      </c>
      <c r="E429" s="229">
        <v>909098.00000000012</v>
      </c>
      <c r="F429" s="229">
        <v>857640</v>
      </c>
      <c r="G429" s="230">
        <v>951980</v>
      </c>
      <c r="H429" s="230">
        <v>71554</v>
      </c>
      <c r="I429" s="230">
        <f t="shared" si="106"/>
        <v>75203.254000000001</v>
      </c>
      <c r="J429" s="230">
        <f t="shared" si="107"/>
        <v>75203</v>
      </c>
      <c r="K429" s="230">
        <f>MIN(E429,F429,G429,J429)</f>
        <v>75203</v>
      </c>
      <c r="L429" s="230">
        <f>MAX(E429,F429,G429,J429)</f>
        <v>951980</v>
      </c>
      <c r="M429" s="230">
        <f>MEDIAN(E429,F429,G429,J429)</f>
        <v>883369</v>
      </c>
      <c r="N429" s="230">
        <f>AVERAGE(E429,F429,G429,J429)</f>
        <v>698480.25</v>
      </c>
      <c r="O429" s="231">
        <f t="shared" si="108"/>
        <v>479286</v>
      </c>
      <c r="P429" s="231">
        <f t="shared" si="109"/>
        <v>917674.5</v>
      </c>
      <c r="Q429" s="231">
        <f>HARMEAN(E429,F429,G429,J429)</f>
        <v>240764.19649253684</v>
      </c>
      <c r="R429" s="231">
        <f>STDEVA(E429,F429,G429,J429)</f>
        <v>417304.17213856132</v>
      </c>
      <c r="S429" s="232">
        <f t="shared" si="110"/>
        <v>0.47240074322119219</v>
      </c>
      <c r="T429" s="231">
        <f>ROUND(Q429,0)</f>
        <v>240764</v>
      </c>
      <c r="U429" s="234" t="s">
        <v>431</v>
      </c>
      <c r="AC429" s="216"/>
      <c r="AD429" s="216"/>
      <c r="AE429" s="216"/>
      <c r="AF429" s="216"/>
      <c r="AG429" s="216"/>
      <c r="AH429" s="216"/>
    </row>
    <row r="430" spans="1:34" s="205" customFormat="1" x14ac:dyDescent="0.2">
      <c r="A430" s="234">
        <v>3</v>
      </c>
      <c r="B430" s="226">
        <v>4315199</v>
      </c>
      <c r="C430" s="227" t="s">
        <v>224</v>
      </c>
      <c r="D430" s="228" t="s">
        <v>9</v>
      </c>
      <c r="E430" s="229">
        <v>621121</v>
      </c>
      <c r="F430" s="229">
        <v>597232</v>
      </c>
      <c r="G430" s="230">
        <v>633066.00000000012</v>
      </c>
      <c r="H430" s="230">
        <v>105224</v>
      </c>
      <c r="I430" s="230">
        <f t="shared" si="106"/>
        <v>110590.424</v>
      </c>
      <c r="J430" s="230">
        <f t="shared" si="107"/>
        <v>110590</v>
      </c>
      <c r="K430" s="230">
        <f>MIN(E430,F430,G430,J430)</f>
        <v>110590</v>
      </c>
      <c r="L430" s="230">
        <f>MAX(E430,F430,G430,J430)</f>
        <v>633066.00000000012</v>
      </c>
      <c r="M430" s="230">
        <f>MEDIAN(E430,F430,G430,J430)</f>
        <v>609176.5</v>
      </c>
      <c r="N430" s="230">
        <f>AVERAGE(E430,F430,G430,J430)</f>
        <v>490502.25</v>
      </c>
      <c r="O430" s="231">
        <f t="shared" si="108"/>
        <v>359883.25</v>
      </c>
      <c r="P430" s="231">
        <f t="shared" si="109"/>
        <v>621121.25</v>
      </c>
      <c r="Q430" s="231">
        <f>HARMEAN(E430,F430,G430,J430)</f>
        <v>287637.21286640165</v>
      </c>
      <c r="R430" s="231">
        <f>STDEVA(E430,F430,G430,J430)</f>
        <v>253712.59192292762</v>
      </c>
      <c r="S430" s="232">
        <f t="shared" si="110"/>
        <v>0.41648453596441692</v>
      </c>
      <c r="T430" s="231">
        <f>ROUND(Q430,0)</f>
        <v>287637</v>
      </c>
      <c r="U430" s="234" t="s">
        <v>431</v>
      </c>
      <c r="AC430" s="216"/>
      <c r="AD430" s="216"/>
      <c r="AE430" s="216"/>
      <c r="AF430" s="216"/>
      <c r="AG430" s="216"/>
      <c r="AH430" s="216"/>
    </row>
    <row r="431" spans="1:34" s="205" customFormat="1" ht="27" customHeight="1" x14ac:dyDescent="0.2">
      <c r="A431" s="234">
        <v>4</v>
      </c>
      <c r="B431" s="226">
        <v>4315199</v>
      </c>
      <c r="C431" s="227" t="s">
        <v>225</v>
      </c>
      <c r="D431" s="228" t="s">
        <v>9</v>
      </c>
      <c r="E431" s="229">
        <v>2225141</v>
      </c>
      <c r="F431" s="229">
        <v>2139558</v>
      </c>
      <c r="G431" s="230">
        <v>2353514</v>
      </c>
      <c r="H431" s="230">
        <v>330010</v>
      </c>
      <c r="I431" s="230">
        <f t="shared" si="106"/>
        <v>346840.51</v>
      </c>
      <c r="J431" s="230">
        <f t="shared" si="107"/>
        <v>346841</v>
      </c>
      <c r="K431" s="230">
        <f>MIN(E431,F431,G431,J431)</f>
        <v>346841</v>
      </c>
      <c r="L431" s="230">
        <f>MAX(E431,F431,G431,J431)</f>
        <v>2353514</v>
      </c>
      <c r="M431" s="230">
        <f>MEDIAN(E431,F431,G431,J431)</f>
        <v>2182349.5</v>
      </c>
      <c r="N431" s="230">
        <f>AVERAGE(E431,F431,G431,J431)</f>
        <v>1766263.5</v>
      </c>
      <c r="O431" s="231">
        <f t="shared" si="108"/>
        <v>1264595.25</v>
      </c>
      <c r="P431" s="231">
        <f t="shared" si="109"/>
        <v>2267931.75</v>
      </c>
      <c r="Q431" s="231">
        <f>HARMEAN(E431,F431,G431,J431)</f>
        <v>946777.37803476269</v>
      </c>
      <c r="R431" s="231">
        <f>STDEVA(E431,F431,G431,J431)</f>
        <v>950357.95484175335</v>
      </c>
      <c r="S431" s="232">
        <f t="shared" si="110"/>
        <v>0.43547468214497875</v>
      </c>
      <c r="T431" s="231">
        <f>ROUND(Q431,0)</f>
        <v>946777</v>
      </c>
      <c r="U431" s="234" t="s">
        <v>431</v>
      </c>
      <c r="AC431" s="216"/>
      <c r="AD431" s="216"/>
      <c r="AE431" s="216"/>
      <c r="AF431" s="216"/>
      <c r="AG431" s="216"/>
      <c r="AH431" s="216"/>
    </row>
    <row r="432" spans="1:34" s="205" customFormat="1" x14ac:dyDescent="0.2">
      <c r="A432" s="237"/>
      <c r="B432" s="237"/>
      <c r="C432" s="238"/>
      <c r="D432" s="237"/>
      <c r="E432" s="239"/>
      <c r="F432" s="239"/>
      <c r="G432" s="240"/>
      <c r="H432" s="240"/>
      <c r="I432" s="240"/>
      <c r="J432" s="240"/>
      <c r="K432" s="240"/>
      <c r="L432" s="240"/>
      <c r="M432" s="240"/>
      <c r="N432" s="240"/>
      <c r="O432" s="240"/>
      <c r="P432" s="240"/>
      <c r="Q432" s="240"/>
      <c r="R432" s="240"/>
      <c r="S432" s="241"/>
      <c r="T432" s="240"/>
      <c r="U432" s="242"/>
      <c r="AC432" s="216"/>
      <c r="AD432" s="216"/>
      <c r="AE432" s="216"/>
      <c r="AF432" s="216"/>
      <c r="AG432" s="216"/>
      <c r="AH432" s="216"/>
    </row>
    <row r="433" spans="1:34" s="205" customFormat="1" ht="27.75" customHeight="1" x14ac:dyDescent="0.2">
      <c r="A433" s="384" t="s">
        <v>226</v>
      </c>
      <c r="B433" s="385"/>
      <c r="C433" s="385"/>
      <c r="D433" s="385"/>
      <c r="E433" s="297"/>
      <c r="F433" s="297"/>
      <c r="G433" s="298"/>
      <c r="H433" s="298"/>
      <c r="I433" s="298"/>
      <c r="J433" s="298"/>
      <c r="K433" s="298"/>
      <c r="L433" s="298"/>
      <c r="M433" s="298"/>
      <c r="N433" s="298"/>
      <c r="O433" s="298"/>
      <c r="P433" s="298"/>
      <c r="Q433" s="298"/>
      <c r="R433" s="298"/>
      <c r="S433" s="299"/>
      <c r="T433" s="298"/>
      <c r="U433" s="300"/>
      <c r="AC433" s="216"/>
      <c r="AD433" s="216"/>
      <c r="AE433" s="216"/>
      <c r="AF433" s="216"/>
      <c r="AG433" s="216"/>
      <c r="AH433" s="216"/>
    </row>
    <row r="434" spans="1:34" s="205" customFormat="1" ht="16.5" customHeight="1" x14ac:dyDescent="0.2">
      <c r="A434" s="379" t="s">
        <v>240</v>
      </c>
      <c r="B434" s="380"/>
      <c r="C434" s="380"/>
      <c r="D434" s="380"/>
      <c r="E434" s="301"/>
      <c r="F434" s="301"/>
      <c r="G434" s="302"/>
      <c r="H434" s="302"/>
      <c r="I434" s="302"/>
      <c r="J434" s="302"/>
      <c r="K434" s="302"/>
      <c r="L434" s="302"/>
      <c r="M434" s="302"/>
      <c r="N434" s="302"/>
      <c r="O434" s="302"/>
      <c r="P434" s="302"/>
      <c r="Q434" s="302"/>
      <c r="R434" s="302"/>
      <c r="S434" s="303"/>
      <c r="T434" s="302"/>
      <c r="U434" s="304"/>
      <c r="AC434" s="216"/>
      <c r="AD434" s="216"/>
      <c r="AE434" s="216"/>
      <c r="AF434" s="216"/>
      <c r="AG434" s="216"/>
      <c r="AH434" s="216"/>
    </row>
    <row r="435" spans="1:34" s="205" customFormat="1" ht="24.75" customHeight="1" x14ac:dyDescent="0.2">
      <c r="A435" s="395"/>
      <c r="B435" s="396"/>
      <c r="C435" s="396"/>
      <c r="D435" s="396"/>
      <c r="E435" s="318"/>
      <c r="F435" s="318"/>
      <c r="G435" s="319"/>
      <c r="H435" s="397" t="s">
        <v>438</v>
      </c>
      <c r="I435" s="398"/>
      <c r="J435" s="399"/>
      <c r="K435" s="319"/>
      <c r="L435" s="319"/>
      <c r="M435" s="319"/>
      <c r="N435" s="319"/>
      <c r="O435" s="319"/>
      <c r="P435" s="319"/>
      <c r="Q435" s="319"/>
      <c r="R435" s="319"/>
      <c r="S435" s="320"/>
      <c r="T435" s="319"/>
      <c r="U435" s="321"/>
      <c r="AC435" s="216"/>
      <c r="AD435" s="216"/>
      <c r="AE435" s="216"/>
      <c r="AF435" s="216"/>
      <c r="AG435" s="216"/>
      <c r="AH435" s="216"/>
    </row>
    <row r="436" spans="1:34" s="205" customFormat="1" ht="53.25" customHeight="1" x14ac:dyDescent="0.2">
      <c r="A436" s="312" t="s">
        <v>4</v>
      </c>
      <c r="B436" s="312" t="s">
        <v>5</v>
      </c>
      <c r="C436" s="312" t="s">
        <v>6</v>
      </c>
      <c r="D436" s="312" t="s">
        <v>7</v>
      </c>
      <c r="E436" s="313" t="s">
        <v>435</v>
      </c>
      <c r="F436" s="313" t="s">
        <v>434</v>
      </c>
      <c r="G436" s="314" t="s">
        <v>436</v>
      </c>
      <c r="H436" s="315" t="s">
        <v>428</v>
      </c>
      <c r="I436" s="316" t="s">
        <v>429</v>
      </c>
      <c r="J436" s="315" t="s">
        <v>430</v>
      </c>
      <c r="K436" s="284"/>
      <c r="L436" s="284"/>
      <c r="M436" s="284"/>
      <c r="N436" s="284"/>
      <c r="O436" s="284"/>
      <c r="P436" s="284"/>
      <c r="Q436" s="284"/>
      <c r="R436" s="284"/>
      <c r="S436" s="285"/>
      <c r="T436" s="284"/>
      <c r="U436" s="286"/>
      <c r="AC436" s="216"/>
      <c r="AD436" s="216"/>
      <c r="AE436" s="216"/>
      <c r="AF436" s="216"/>
      <c r="AG436" s="216"/>
      <c r="AH436" s="216"/>
    </row>
    <row r="437" spans="1:34" s="205" customFormat="1" ht="29.25" customHeight="1" x14ac:dyDescent="0.2">
      <c r="A437" s="234">
        <v>1</v>
      </c>
      <c r="B437" s="226">
        <v>4315199</v>
      </c>
      <c r="C437" s="227" t="s">
        <v>227</v>
      </c>
      <c r="D437" s="228" t="s">
        <v>9</v>
      </c>
      <c r="E437" s="229">
        <v>594698</v>
      </c>
      <c r="F437" s="229">
        <v>561036</v>
      </c>
      <c r="G437" s="230">
        <v>617140</v>
      </c>
      <c r="H437" s="230">
        <v>79558</v>
      </c>
      <c r="I437" s="230">
        <f t="shared" si="106"/>
        <v>83615.457999999999</v>
      </c>
      <c r="J437" s="230">
        <f t="shared" si="107"/>
        <v>83615</v>
      </c>
      <c r="K437" s="230">
        <f>MIN(E437,F437,G437,J437)</f>
        <v>83615</v>
      </c>
      <c r="L437" s="230">
        <f>MAX(E437,F437,G437,J437)</f>
        <v>617140</v>
      </c>
      <c r="M437" s="230">
        <f>MEDIAN(E437,F437,G437,J437)</f>
        <v>577867</v>
      </c>
      <c r="N437" s="230">
        <f>AVERAGE(E437,F437,G437,J437)</f>
        <v>464122.25</v>
      </c>
      <c r="O437" s="231">
        <f t="shared" si="108"/>
        <v>330741</v>
      </c>
      <c r="P437" s="231">
        <f t="shared" si="109"/>
        <v>597503.5</v>
      </c>
      <c r="Q437" s="231">
        <f>HARMEAN(E437,F437,G437,J437)</f>
        <v>234688.11060610833</v>
      </c>
      <c r="R437" s="231">
        <f>STDEVA(E437,F437,G437,J437)</f>
        <v>254717.1637619198</v>
      </c>
      <c r="S437" s="232">
        <f t="shared" si="110"/>
        <v>0.44078856166197378</v>
      </c>
      <c r="T437" s="231">
        <f>ROUND(Q437,0)</f>
        <v>234688</v>
      </c>
      <c r="U437" s="234" t="s">
        <v>431</v>
      </c>
      <c r="AC437" s="216"/>
      <c r="AD437" s="216"/>
      <c r="AE437" s="216"/>
      <c r="AF437" s="216"/>
      <c r="AG437" s="216"/>
      <c r="AH437" s="216"/>
    </row>
    <row r="438" spans="1:34" s="205" customFormat="1" x14ac:dyDescent="0.2">
      <c r="A438" s="234">
        <v>2</v>
      </c>
      <c r="B438" s="226">
        <v>4315199</v>
      </c>
      <c r="C438" s="227" t="s">
        <v>208</v>
      </c>
      <c r="D438" s="228" t="s">
        <v>9</v>
      </c>
      <c r="E438" s="229">
        <v>546342</v>
      </c>
      <c r="F438" s="229">
        <v>505872</v>
      </c>
      <c r="G438" s="230">
        <v>546342</v>
      </c>
      <c r="H438" s="230">
        <v>34551</v>
      </c>
      <c r="I438" s="230">
        <f t="shared" si="106"/>
        <v>36313.101000000002</v>
      </c>
      <c r="J438" s="230">
        <f t="shared" si="107"/>
        <v>36313</v>
      </c>
      <c r="K438" s="230">
        <f>MIN(E438,F438,G438,J438)</f>
        <v>36313</v>
      </c>
      <c r="L438" s="230">
        <f>MAX(E438,F438,G438,J438)</f>
        <v>546342</v>
      </c>
      <c r="M438" s="230">
        <f>MEDIAN(E438,F438,G438,J438)</f>
        <v>526107</v>
      </c>
      <c r="N438" s="230">
        <f>AVERAGE(E438,F438,G438,J438)</f>
        <v>408717.25</v>
      </c>
      <c r="O438" s="231">
        <f t="shared" si="108"/>
        <v>281210</v>
      </c>
      <c r="P438" s="231">
        <f t="shared" si="109"/>
        <v>536224.5</v>
      </c>
      <c r="Q438" s="231">
        <f>HARMEAN(E438,F438,G438,J438)</f>
        <v>120569.6585525213</v>
      </c>
      <c r="R438" s="231">
        <f>STDEVA(E438,F438,G438,J438)</f>
        <v>249001.4153177648</v>
      </c>
      <c r="S438" s="232">
        <f t="shared" si="110"/>
        <v>0.47329044342265886</v>
      </c>
      <c r="T438" s="231">
        <f>ROUND(Q438,0)</f>
        <v>120570</v>
      </c>
      <c r="U438" s="234" t="s">
        <v>431</v>
      </c>
      <c r="AC438" s="216"/>
      <c r="AD438" s="216"/>
      <c r="AE438" s="216"/>
      <c r="AF438" s="216"/>
      <c r="AG438" s="216"/>
      <c r="AH438" s="216"/>
    </row>
    <row r="439" spans="1:34" s="205" customFormat="1" x14ac:dyDescent="0.2">
      <c r="A439" s="234">
        <v>3</v>
      </c>
      <c r="B439" s="226">
        <v>4315199</v>
      </c>
      <c r="C439" s="227" t="s">
        <v>207</v>
      </c>
      <c r="D439" s="228" t="s">
        <v>9</v>
      </c>
      <c r="E439" s="229">
        <v>224471.00000000003</v>
      </c>
      <c r="F439" s="229">
        <v>215837</v>
      </c>
      <c r="G439" s="230">
        <v>233104</v>
      </c>
      <c r="H439" s="230">
        <v>13662</v>
      </c>
      <c r="I439" s="230">
        <f t="shared" si="106"/>
        <v>14358.762000000001</v>
      </c>
      <c r="J439" s="230">
        <f t="shared" si="107"/>
        <v>14359</v>
      </c>
      <c r="K439" s="230">
        <f>MIN(E439,F439,G439,J439)</f>
        <v>14359</v>
      </c>
      <c r="L439" s="230">
        <f>MAX(E439,F439,G439,J439)</f>
        <v>233104</v>
      </c>
      <c r="M439" s="230">
        <f>MEDIAN(E439,F439,G439,J439)</f>
        <v>220154</v>
      </c>
      <c r="N439" s="230">
        <f>AVERAGE(E439,F439,G439,J439)</f>
        <v>171942.75</v>
      </c>
      <c r="O439" s="231">
        <f t="shared" si="108"/>
        <v>117256.5</v>
      </c>
      <c r="P439" s="231">
        <f t="shared" si="109"/>
        <v>226629</v>
      </c>
      <c r="Q439" s="231">
        <f>HARMEAN(E439,F439,G439,J439)</f>
        <v>48180.750374885727</v>
      </c>
      <c r="R439" s="231">
        <f>STDEVA(E439,F439,G439,J439)</f>
        <v>105292.0683887601</v>
      </c>
      <c r="S439" s="232">
        <f t="shared" si="110"/>
        <v>0.47826552499050712</v>
      </c>
      <c r="T439" s="231">
        <f>ROUND(Q439,0)</f>
        <v>48181</v>
      </c>
      <c r="U439" s="234" t="s">
        <v>431</v>
      </c>
      <c r="AC439" s="216"/>
      <c r="AD439" s="216"/>
      <c r="AE439" s="216"/>
      <c r="AF439" s="216"/>
      <c r="AG439" s="216"/>
      <c r="AH439" s="216"/>
    </row>
    <row r="440" spans="1:34" s="205" customFormat="1" x14ac:dyDescent="0.2">
      <c r="A440" s="234">
        <v>4</v>
      </c>
      <c r="B440" s="226">
        <v>4315199</v>
      </c>
      <c r="C440" s="227" t="s">
        <v>228</v>
      </c>
      <c r="D440" s="228" t="s">
        <v>9</v>
      </c>
      <c r="E440" s="229">
        <v>358635.00000000006</v>
      </c>
      <c r="F440" s="229">
        <v>341557</v>
      </c>
      <c r="G440" s="230">
        <v>368882</v>
      </c>
      <c r="H440" s="230">
        <v>32556</v>
      </c>
      <c r="I440" s="230">
        <f t="shared" si="106"/>
        <v>34216.356</v>
      </c>
      <c r="J440" s="230">
        <f t="shared" si="107"/>
        <v>34216</v>
      </c>
      <c r="K440" s="230">
        <f>MIN(E440,F440,G440,J440)</f>
        <v>34216</v>
      </c>
      <c r="L440" s="230">
        <f>MAX(E440,F440,G440,J440)</f>
        <v>368882</v>
      </c>
      <c r="M440" s="230">
        <f>MEDIAN(E440,F440,G440,J440)</f>
        <v>350096</v>
      </c>
      <c r="N440" s="230">
        <f>AVERAGE(E440,F440,G440,J440)</f>
        <v>275822.5</v>
      </c>
      <c r="O440" s="231">
        <f t="shared" si="108"/>
        <v>192156</v>
      </c>
      <c r="P440" s="231">
        <f t="shared" si="109"/>
        <v>359489</v>
      </c>
      <c r="Q440" s="231">
        <f>HARMEAN(E440,F440,G440,J440)</f>
        <v>106232.93504962005</v>
      </c>
      <c r="R440" s="231">
        <f>STDEVA(E440,F440,G440,J440)</f>
        <v>161464.86308069222</v>
      </c>
      <c r="S440" s="232">
        <f t="shared" si="110"/>
        <v>0.46120167919854044</v>
      </c>
      <c r="T440" s="231">
        <f>ROUND(Q440,0)</f>
        <v>106233</v>
      </c>
      <c r="U440" s="234" t="s">
        <v>431</v>
      </c>
      <c r="AC440" s="216"/>
      <c r="AD440" s="216"/>
      <c r="AE440" s="216"/>
      <c r="AF440" s="216"/>
      <c r="AG440" s="216"/>
      <c r="AH440" s="216"/>
    </row>
    <row r="441" spans="1:34" s="205" customFormat="1" x14ac:dyDescent="0.2">
      <c r="A441" s="237"/>
      <c r="B441" s="237"/>
      <c r="C441" s="238"/>
      <c r="D441" s="237"/>
      <c r="E441" s="239"/>
      <c r="F441" s="239"/>
      <c r="G441" s="240"/>
      <c r="H441" s="240"/>
      <c r="I441" s="240"/>
      <c r="J441" s="240"/>
      <c r="K441" s="240"/>
      <c r="L441" s="240"/>
      <c r="M441" s="240"/>
      <c r="N441" s="240"/>
      <c r="O441" s="240"/>
      <c r="P441" s="240"/>
      <c r="Q441" s="240"/>
      <c r="R441" s="240"/>
      <c r="S441" s="241"/>
      <c r="T441" s="240"/>
      <c r="U441" s="242"/>
      <c r="AC441" s="216"/>
      <c r="AD441" s="216"/>
      <c r="AE441" s="216"/>
      <c r="AF441" s="216"/>
      <c r="AG441" s="216"/>
      <c r="AH441" s="216"/>
    </row>
    <row r="442" spans="1:34" s="205" customFormat="1" ht="27" customHeight="1" x14ac:dyDescent="0.2">
      <c r="A442" s="384" t="s">
        <v>229</v>
      </c>
      <c r="B442" s="385"/>
      <c r="C442" s="385"/>
      <c r="D442" s="385"/>
      <c r="E442" s="297"/>
      <c r="F442" s="297"/>
      <c r="G442" s="298"/>
      <c r="H442" s="298"/>
      <c r="I442" s="298"/>
      <c r="J442" s="298"/>
      <c r="K442" s="298"/>
      <c r="L442" s="298"/>
      <c r="M442" s="298"/>
      <c r="N442" s="298"/>
      <c r="O442" s="298"/>
      <c r="P442" s="298"/>
      <c r="Q442" s="298"/>
      <c r="R442" s="298"/>
      <c r="S442" s="299"/>
      <c r="T442" s="298"/>
      <c r="U442" s="300"/>
      <c r="AC442" s="216"/>
      <c r="AD442" s="216"/>
      <c r="AE442" s="216"/>
      <c r="AF442" s="216"/>
      <c r="AG442" s="216"/>
      <c r="AH442" s="216"/>
    </row>
    <row r="443" spans="1:34" s="205" customFormat="1" x14ac:dyDescent="0.2">
      <c r="A443" s="379" t="s">
        <v>240</v>
      </c>
      <c r="B443" s="380"/>
      <c r="C443" s="380"/>
      <c r="D443" s="380"/>
      <c r="E443" s="301"/>
      <c r="F443" s="301"/>
      <c r="G443" s="302"/>
      <c r="H443" s="302"/>
      <c r="I443" s="302"/>
      <c r="J443" s="302"/>
      <c r="K443" s="302"/>
      <c r="L443" s="302"/>
      <c r="M443" s="302"/>
      <c r="N443" s="302"/>
      <c r="O443" s="302"/>
      <c r="P443" s="302"/>
      <c r="Q443" s="302"/>
      <c r="R443" s="302"/>
      <c r="S443" s="303"/>
      <c r="T443" s="302"/>
      <c r="U443" s="304"/>
      <c r="AC443" s="216"/>
      <c r="AD443" s="216"/>
      <c r="AE443" s="216"/>
      <c r="AF443" s="216"/>
      <c r="AG443" s="216"/>
      <c r="AH443" s="216"/>
    </row>
    <row r="444" spans="1:34" s="205" customFormat="1" ht="13.5" customHeight="1" x14ac:dyDescent="0.2">
      <c r="A444" s="395"/>
      <c r="B444" s="396"/>
      <c r="C444" s="396"/>
      <c r="D444" s="396"/>
      <c r="E444" s="318"/>
      <c r="F444" s="318"/>
      <c r="G444" s="319"/>
      <c r="H444" s="397" t="s">
        <v>438</v>
      </c>
      <c r="I444" s="398"/>
      <c r="J444" s="399"/>
      <c r="K444" s="319"/>
      <c r="L444" s="319"/>
      <c r="M444" s="319"/>
      <c r="N444" s="319"/>
      <c r="O444" s="319"/>
      <c r="P444" s="319"/>
      <c r="Q444" s="319"/>
      <c r="R444" s="319"/>
      <c r="S444" s="320"/>
      <c r="T444" s="319"/>
      <c r="U444" s="321"/>
      <c r="AC444" s="216"/>
      <c r="AD444" s="216"/>
      <c r="AE444" s="216"/>
      <c r="AF444" s="216"/>
      <c r="AG444" s="216"/>
      <c r="AH444" s="216"/>
    </row>
    <row r="445" spans="1:34" s="205" customFormat="1" ht="69" customHeight="1" x14ac:dyDescent="0.2">
      <c r="A445" s="312" t="s">
        <v>4</v>
      </c>
      <c r="B445" s="312" t="s">
        <v>5</v>
      </c>
      <c r="C445" s="312" t="s">
        <v>6</v>
      </c>
      <c r="D445" s="312" t="s">
        <v>7</v>
      </c>
      <c r="E445" s="313" t="s">
        <v>435</v>
      </c>
      <c r="F445" s="313" t="s">
        <v>434</v>
      </c>
      <c r="G445" s="314" t="s">
        <v>436</v>
      </c>
      <c r="H445" s="315" t="s">
        <v>428</v>
      </c>
      <c r="I445" s="316" t="s">
        <v>429</v>
      </c>
      <c r="J445" s="315" t="s">
        <v>430</v>
      </c>
      <c r="K445" s="284"/>
      <c r="L445" s="284"/>
      <c r="M445" s="284"/>
      <c r="N445" s="284"/>
      <c r="O445" s="284"/>
      <c r="P445" s="284"/>
      <c r="Q445" s="284"/>
      <c r="R445" s="284"/>
      <c r="S445" s="285"/>
      <c r="T445" s="284"/>
      <c r="U445" s="286"/>
      <c r="AC445" s="216"/>
      <c r="AD445" s="216"/>
      <c r="AE445" s="216"/>
      <c r="AF445" s="216"/>
      <c r="AG445" s="216"/>
      <c r="AH445" s="216"/>
    </row>
    <row r="446" spans="1:34" s="205" customFormat="1" x14ac:dyDescent="0.2">
      <c r="A446" s="234">
        <v>1</v>
      </c>
      <c r="B446" s="226">
        <v>4325201</v>
      </c>
      <c r="C446" s="227" t="s">
        <v>230</v>
      </c>
      <c r="D446" s="228" t="s">
        <v>9</v>
      </c>
      <c r="E446" s="229">
        <v>1229631</v>
      </c>
      <c r="F446" s="229">
        <v>1171077</v>
      </c>
      <c r="G446" s="230">
        <v>1299895.0000000002</v>
      </c>
      <c r="H446" s="230">
        <v>147884</v>
      </c>
      <c r="I446" s="230">
        <f t="shared" si="106"/>
        <v>155426.084</v>
      </c>
      <c r="J446" s="230">
        <f t="shared" si="107"/>
        <v>155426</v>
      </c>
      <c r="K446" s="230">
        <f>MIN(E446,F446,G446,J446)</f>
        <v>155426</v>
      </c>
      <c r="L446" s="230">
        <f>MAX(E446,F446,G446,J446)</f>
        <v>1299895.0000000002</v>
      </c>
      <c r="M446" s="230">
        <f>MEDIAN(E446,F446,G446,J446)</f>
        <v>1200354</v>
      </c>
      <c r="N446" s="230">
        <f>AVERAGE(E446,F446,G446,J446)</f>
        <v>964007.25</v>
      </c>
      <c r="O446" s="231">
        <f t="shared" si="108"/>
        <v>677890</v>
      </c>
      <c r="P446" s="231">
        <f t="shared" si="109"/>
        <v>1250124.5</v>
      </c>
      <c r="Q446" s="231">
        <f>HARMEAN(E446,F446,G446,J446)</f>
        <v>450938.46954911854</v>
      </c>
      <c r="R446" s="231">
        <f>STDEVA(E446,F446,G446,J446)</f>
        <v>541620.4317849509</v>
      </c>
      <c r="S446" s="232">
        <f t="shared" si="110"/>
        <v>0.4512172507318265</v>
      </c>
      <c r="T446" s="231">
        <f>ROUND(Q446,0)</f>
        <v>450938</v>
      </c>
      <c r="U446" s="234" t="s">
        <v>431</v>
      </c>
      <c r="AC446" s="216"/>
      <c r="AD446" s="216"/>
      <c r="AE446" s="216"/>
      <c r="AF446" s="216"/>
      <c r="AG446" s="216"/>
      <c r="AH446" s="216"/>
    </row>
    <row r="447" spans="1:34" s="205" customFormat="1" x14ac:dyDescent="0.2">
      <c r="A447" s="234">
        <v>2</v>
      </c>
      <c r="B447" s="226">
        <v>4325201</v>
      </c>
      <c r="C447" s="227" t="s">
        <v>231</v>
      </c>
      <c r="D447" s="228" t="s">
        <v>9</v>
      </c>
      <c r="E447" s="229">
        <v>725860</v>
      </c>
      <c r="F447" s="229">
        <v>684774</v>
      </c>
      <c r="G447" s="230">
        <v>732708.00000000012</v>
      </c>
      <c r="H447" s="230">
        <v>120552</v>
      </c>
      <c r="I447" s="230">
        <f t="shared" si="106"/>
        <v>126700.152</v>
      </c>
      <c r="J447" s="230">
        <f t="shared" si="107"/>
        <v>126700</v>
      </c>
      <c r="K447" s="230">
        <f>MIN(E447,F447,G447,J447)</f>
        <v>126700</v>
      </c>
      <c r="L447" s="230">
        <f>MAX(E447,F447,G447,J447)</f>
        <v>732708.00000000012</v>
      </c>
      <c r="M447" s="230">
        <f>MEDIAN(E447,F447,G447,J447)</f>
        <v>705317</v>
      </c>
      <c r="N447" s="230">
        <f>AVERAGE(E447,F447,G447,J447)</f>
        <v>567510.5</v>
      </c>
      <c r="O447" s="231">
        <f t="shared" si="108"/>
        <v>416008.5</v>
      </c>
      <c r="P447" s="231">
        <f t="shared" si="109"/>
        <v>719012.5</v>
      </c>
      <c r="Q447" s="231">
        <f>HARMEAN(E447,F447,G447,J447)</f>
        <v>330702.26755218598</v>
      </c>
      <c r="R447" s="231">
        <f>STDEVA(E447,F447,G447,J447)</f>
        <v>294635.03044670948</v>
      </c>
      <c r="S447" s="232">
        <f t="shared" si="110"/>
        <v>0.41773419674658274</v>
      </c>
      <c r="T447" s="231">
        <f>ROUND(Q447,0)</f>
        <v>330702</v>
      </c>
      <c r="U447" s="234" t="s">
        <v>431</v>
      </c>
      <c r="AC447" s="216"/>
      <c r="AD447" s="216"/>
      <c r="AE447" s="216"/>
      <c r="AF447" s="216"/>
      <c r="AG447" s="216"/>
      <c r="AH447" s="216"/>
    </row>
    <row r="448" spans="1:34" s="205" customFormat="1" x14ac:dyDescent="0.2">
      <c r="A448" s="237"/>
      <c r="B448" s="237"/>
      <c r="C448" s="238"/>
      <c r="D448" s="237"/>
      <c r="E448" s="239"/>
      <c r="F448" s="239"/>
      <c r="G448" s="240"/>
      <c r="H448" s="240"/>
      <c r="I448" s="240"/>
      <c r="J448" s="240"/>
      <c r="K448" s="240"/>
      <c r="L448" s="240"/>
      <c r="M448" s="240"/>
      <c r="N448" s="240"/>
      <c r="O448" s="240"/>
      <c r="P448" s="240"/>
      <c r="Q448" s="240"/>
      <c r="R448" s="240"/>
      <c r="S448" s="241"/>
      <c r="T448" s="240"/>
      <c r="U448" s="242"/>
      <c r="AC448" s="216"/>
      <c r="AD448" s="216"/>
      <c r="AE448" s="216"/>
      <c r="AF448" s="216"/>
      <c r="AG448" s="216"/>
      <c r="AH448" s="216"/>
    </row>
    <row r="449" spans="1:34" s="205" customFormat="1" ht="27" customHeight="1" x14ac:dyDescent="0.2">
      <c r="A449" s="384" t="s">
        <v>232</v>
      </c>
      <c r="B449" s="385"/>
      <c r="C449" s="385"/>
      <c r="D449" s="385"/>
      <c r="E449" s="297"/>
      <c r="F449" s="297"/>
      <c r="G449" s="298"/>
      <c r="H449" s="298"/>
      <c r="I449" s="298"/>
      <c r="J449" s="298"/>
      <c r="K449" s="298"/>
      <c r="L449" s="298"/>
      <c r="M449" s="298"/>
      <c r="N449" s="298"/>
      <c r="O449" s="298"/>
      <c r="P449" s="298"/>
      <c r="Q449" s="298"/>
      <c r="R449" s="298"/>
      <c r="S449" s="299"/>
      <c r="T449" s="298"/>
      <c r="U449" s="300"/>
      <c r="AC449" s="216"/>
      <c r="AD449" s="216"/>
      <c r="AE449" s="216"/>
      <c r="AF449" s="216"/>
      <c r="AG449" s="216"/>
      <c r="AH449" s="216"/>
    </row>
    <row r="450" spans="1:34" s="205" customFormat="1" x14ac:dyDescent="0.2">
      <c r="A450" s="379" t="s">
        <v>240</v>
      </c>
      <c r="B450" s="380"/>
      <c r="C450" s="380"/>
      <c r="D450" s="380"/>
      <c r="E450" s="301"/>
      <c r="F450" s="301"/>
      <c r="G450" s="302"/>
      <c r="H450" s="302"/>
      <c r="I450" s="302"/>
      <c r="J450" s="302"/>
      <c r="K450" s="302"/>
      <c r="L450" s="302"/>
      <c r="M450" s="302"/>
      <c r="N450" s="302"/>
      <c r="O450" s="302"/>
      <c r="P450" s="302"/>
      <c r="Q450" s="302"/>
      <c r="R450" s="302"/>
      <c r="S450" s="303"/>
      <c r="T450" s="302"/>
      <c r="U450" s="304"/>
      <c r="AC450" s="216"/>
      <c r="AD450" s="216"/>
      <c r="AE450" s="216"/>
      <c r="AF450" s="216"/>
      <c r="AG450" s="216"/>
      <c r="AH450" s="216"/>
    </row>
    <row r="451" spans="1:34" s="205" customFormat="1" ht="13.5" customHeight="1" x14ac:dyDescent="0.2">
      <c r="A451" s="395"/>
      <c r="B451" s="396"/>
      <c r="C451" s="396"/>
      <c r="D451" s="396"/>
      <c r="E451" s="318"/>
      <c r="F451" s="318"/>
      <c r="G451" s="319"/>
      <c r="H451" s="397" t="s">
        <v>438</v>
      </c>
      <c r="I451" s="398"/>
      <c r="J451" s="399"/>
      <c r="K451" s="319"/>
      <c r="L451" s="319"/>
      <c r="M451" s="319"/>
      <c r="N451" s="319"/>
      <c r="O451" s="319"/>
      <c r="P451" s="319"/>
      <c r="Q451" s="319"/>
      <c r="R451" s="319"/>
      <c r="S451" s="320"/>
      <c r="T451" s="319"/>
      <c r="U451" s="321"/>
      <c r="AC451" s="216"/>
      <c r="AD451" s="216"/>
      <c r="AE451" s="216"/>
      <c r="AF451" s="216"/>
      <c r="AG451" s="216"/>
      <c r="AH451" s="216"/>
    </row>
    <row r="452" spans="1:34" s="205" customFormat="1" ht="66" customHeight="1" x14ac:dyDescent="0.2">
      <c r="A452" s="312" t="s">
        <v>4</v>
      </c>
      <c r="B452" s="312" t="s">
        <v>5</v>
      </c>
      <c r="C452" s="312" t="s">
        <v>6</v>
      </c>
      <c r="D452" s="312" t="s">
        <v>7</v>
      </c>
      <c r="E452" s="313" t="s">
        <v>435</v>
      </c>
      <c r="F452" s="313" t="s">
        <v>434</v>
      </c>
      <c r="G452" s="314" t="s">
        <v>436</v>
      </c>
      <c r="H452" s="315" t="s">
        <v>428</v>
      </c>
      <c r="I452" s="316" t="s">
        <v>429</v>
      </c>
      <c r="J452" s="315" t="s">
        <v>430</v>
      </c>
      <c r="K452" s="284"/>
      <c r="L452" s="284"/>
      <c r="M452" s="284"/>
      <c r="N452" s="284"/>
      <c r="O452" s="284"/>
      <c r="P452" s="284"/>
      <c r="Q452" s="284"/>
      <c r="R452" s="284"/>
      <c r="S452" s="285"/>
      <c r="T452" s="284"/>
      <c r="U452" s="286"/>
      <c r="AC452" s="216"/>
      <c r="AD452" s="216"/>
      <c r="AE452" s="216"/>
      <c r="AF452" s="216"/>
      <c r="AG452" s="216"/>
      <c r="AH452" s="216"/>
    </row>
    <row r="453" spans="1:34" s="205" customFormat="1" x14ac:dyDescent="0.2">
      <c r="A453" s="234">
        <v>1</v>
      </c>
      <c r="B453" s="226">
        <v>4325201</v>
      </c>
      <c r="C453" s="227" t="s">
        <v>230</v>
      </c>
      <c r="D453" s="228" t="s">
        <v>9</v>
      </c>
      <c r="E453" s="229">
        <v>376060</v>
      </c>
      <c r="F453" s="229">
        <v>354774</v>
      </c>
      <c r="G453" s="230">
        <v>386704</v>
      </c>
      <c r="H453" s="230">
        <v>27448</v>
      </c>
      <c r="I453" s="230">
        <f t="shared" si="106"/>
        <v>28847.847999999998</v>
      </c>
      <c r="J453" s="230">
        <f t="shared" si="107"/>
        <v>28848</v>
      </c>
      <c r="K453" s="230">
        <f t="shared" ref="K453:K460" si="111">MIN(E453,F453,G453,J453)</f>
        <v>28848</v>
      </c>
      <c r="L453" s="230">
        <f t="shared" ref="L453:L460" si="112">MAX(E453,F453,G453,J453)</f>
        <v>386704</v>
      </c>
      <c r="M453" s="230">
        <f t="shared" ref="M453:M460" si="113">MEDIAN(E453,F453,G453,J453)</f>
        <v>365417</v>
      </c>
      <c r="N453" s="230">
        <f t="shared" ref="N453:N460" si="114">AVERAGE(E453,F453,G453,J453)</f>
        <v>286596.5</v>
      </c>
      <c r="O453" s="231">
        <f t="shared" si="108"/>
        <v>197132.5</v>
      </c>
      <c r="P453" s="231">
        <f t="shared" si="109"/>
        <v>376060.5</v>
      </c>
      <c r="Q453" s="231">
        <f t="shared" ref="Q453:Q460" si="115">HARMEAN(E453,F453,G453,J453)</f>
        <v>93614.877146416286</v>
      </c>
      <c r="R453" s="231">
        <f t="shared" ref="R453:R460" si="116">STDEVA(E453,F453,G453,J453)</f>
        <v>172344.3163621398</v>
      </c>
      <c r="S453" s="232">
        <f t="shared" si="110"/>
        <v>0.47163737965704877</v>
      </c>
      <c r="T453" s="231">
        <f t="shared" ref="T453:T460" si="117">ROUND(Q453,0)</f>
        <v>93615</v>
      </c>
      <c r="U453" s="234" t="s">
        <v>431</v>
      </c>
      <c r="AC453" s="216"/>
      <c r="AD453" s="216"/>
      <c r="AE453" s="216"/>
      <c r="AF453" s="216"/>
      <c r="AG453" s="216"/>
      <c r="AH453" s="216"/>
    </row>
    <row r="454" spans="1:34" s="205" customFormat="1" x14ac:dyDescent="0.2">
      <c r="A454" s="234">
        <v>2</v>
      </c>
      <c r="B454" s="226">
        <v>4325201</v>
      </c>
      <c r="C454" s="227" t="s">
        <v>231</v>
      </c>
      <c r="D454" s="228" t="s">
        <v>9</v>
      </c>
      <c r="E454" s="229">
        <v>739338</v>
      </c>
      <c r="F454" s="229">
        <v>684572</v>
      </c>
      <c r="G454" s="230">
        <v>746183.00000000012</v>
      </c>
      <c r="H454" s="230">
        <v>73552</v>
      </c>
      <c r="I454" s="230">
        <f t="shared" si="106"/>
        <v>77303.152000000002</v>
      </c>
      <c r="J454" s="230">
        <f t="shared" si="107"/>
        <v>77303</v>
      </c>
      <c r="K454" s="230">
        <f t="shared" si="111"/>
        <v>77303</v>
      </c>
      <c r="L454" s="230">
        <f t="shared" si="112"/>
        <v>746183.00000000012</v>
      </c>
      <c r="M454" s="230">
        <f t="shared" si="113"/>
        <v>711955</v>
      </c>
      <c r="N454" s="230">
        <f t="shared" si="114"/>
        <v>561849</v>
      </c>
      <c r="O454" s="231">
        <f t="shared" si="108"/>
        <v>394629</v>
      </c>
      <c r="P454" s="231">
        <f t="shared" si="109"/>
        <v>729069</v>
      </c>
      <c r="Q454" s="231">
        <f t="shared" si="115"/>
        <v>234060.61195284422</v>
      </c>
      <c r="R454" s="231">
        <f t="shared" si="116"/>
        <v>324205.24852938455</v>
      </c>
      <c r="S454" s="232">
        <f t="shared" si="110"/>
        <v>0.45537323079321662</v>
      </c>
      <c r="T454" s="231">
        <f t="shared" si="117"/>
        <v>234061</v>
      </c>
      <c r="U454" s="234" t="s">
        <v>431</v>
      </c>
      <c r="AC454" s="216"/>
      <c r="AD454" s="216"/>
      <c r="AE454" s="216"/>
      <c r="AF454" s="216"/>
      <c r="AG454" s="216"/>
      <c r="AH454" s="216"/>
    </row>
    <row r="455" spans="1:34" s="205" customFormat="1" x14ac:dyDescent="0.2">
      <c r="A455" s="234">
        <v>3</v>
      </c>
      <c r="B455" s="226">
        <v>4325201</v>
      </c>
      <c r="C455" s="227" t="s">
        <v>233</v>
      </c>
      <c r="D455" s="228" t="s">
        <v>9</v>
      </c>
      <c r="E455" s="229">
        <v>307494</v>
      </c>
      <c r="F455" s="229">
        <v>295667</v>
      </c>
      <c r="G455" s="230">
        <v>328190</v>
      </c>
      <c r="H455" s="230">
        <v>35226</v>
      </c>
      <c r="I455" s="230">
        <f t="shared" si="106"/>
        <v>37022.525999999998</v>
      </c>
      <c r="J455" s="230">
        <f t="shared" si="107"/>
        <v>37023</v>
      </c>
      <c r="K455" s="230">
        <f t="shared" si="111"/>
        <v>37023</v>
      </c>
      <c r="L455" s="230">
        <f t="shared" si="112"/>
        <v>328190</v>
      </c>
      <c r="M455" s="230">
        <f t="shared" si="113"/>
        <v>301580.5</v>
      </c>
      <c r="N455" s="230">
        <f t="shared" si="114"/>
        <v>242093.5</v>
      </c>
      <c r="O455" s="231">
        <f t="shared" si="108"/>
        <v>169301.75</v>
      </c>
      <c r="P455" s="231">
        <f t="shared" si="109"/>
        <v>314885.25</v>
      </c>
      <c r="Q455" s="231">
        <f t="shared" si="115"/>
        <v>109016.98079533022</v>
      </c>
      <c r="R455" s="231">
        <f t="shared" si="116"/>
        <v>137372.80490815252</v>
      </c>
      <c r="S455" s="232">
        <f t="shared" si="110"/>
        <v>0.45550957342451692</v>
      </c>
      <c r="T455" s="231">
        <f t="shared" si="117"/>
        <v>109017</v>
      </c>
      <c r="U455" s="234" t="s">
        <v>431</v>
      </c>
      <c r="AC455" s="216"/>
      <c r="AD455" s="216"/>
      <c r="AE455" s="216"/>
      <c r="AF455" s="216"/>
      <c r="AG455" s="216"/>
      <c r="AH455" s="216"/>
    </row>
    <row r="456" spans="1:34" s="205" customFormat="1" x14ac:dyDescent="0.2">
      <c r="A456" s="234">
        <v>4</v>
      </c>
      <c r="B456" s="226">
        <v>4325201</v>
      </c>
      <c r="C456" s="227" t="s">
        <v>234</v>
      </c>
      <c r="D456" s="228" t="s">
        <v>9</v>
      </c>
      <c r="E456" s="229">
        <v>910630</v>
      </c>
      <c r="F456" s="229">
        <v>843176.00000000012</v>
      </c>
      <c r="G456" s="230">
        <v>910630</v>
      </c>
      <c r="H456" s="230">
        <v>103226</v>
      </c>
      <c r="I456" s="230">
        <f t="shared" si="106"/>
        <v>108490.526</v>
      </c>
      <c r="J456" s="230">
        <f t="shared" si="107"/>
        <v>108491</v>
      </c>
      <c r="K456" s="230">
        <f t="shared" si="111"/>
        <v>108491</v>
      </c>
      <c r="L456" s="230">
        <f t="shared" si="112"/>
        <v>910630</v>
      </c>
      <c r="M456" s="230">
        <f t="shared" si="113"/>
        <v>876903</v>
      </c>
      <c r="N456" s="230">
        <f t="shared" si="114"/>
        <v>693231.75</v>
      </c>
      <c r="O456" s="231">
        <f t="shared" si="108"/>
        <v>492697</v>
      </c>
      <c r="P456" s="231">
        <f t="shared" si="109"/>
        <v>893766.5</v>
      </c>
      <c r="Q456" s="231">
        <f t="shared" si="115"/>
        <v>317469.68681775598</v>
      </c>
      <c r="R456" s="231">
        <f t="shared" si="116"/>
        <v>391121.89959344303</v>
      </c>
      <c r="S456" s="232">
        <f t="shared" si="110"/>
        <v>0.44602641294811746</v>
      </c>
      <c r="T456" s="231">
        <f t="shared" si="117"/>
        <v>317470</v>
      </c>
      <c r="U456" s="234" t="s">
        <v>431</v>
      </c>
      <c r="AC456" s="216"/>
      <c r="AD456" s="216"/>
      <c r="AE456" s="216"/>
      <c r="AF456" s="216"/>
      <c r="AG456" s="216"/>
      <c r="AH456" s="216"/>
    </row>
    <row r="457" spans="1:34" s="205" customFormat="1" x14ac:dyDescent="0.2">
      <c r="A457" s="234">
        <v>5</v>
      </c>
      <c r="B457" s="226">
        <v>4325201</v>
      </c>
      <c r="C457" s="227" t="s">
        <v>235</v>
      </c>
      <c r="D457" s="228" t="s">
        <v>9</v>
      </c>
      <c r="E457" s="229">
        <v>93339</v>
      </c>
      <c r="F457" s="229">
        <v>86425.000000000015</v>
      </c>
      <c r="G457" s="230">
        <v>91611</v>
      </c>
      <c r="H457" s="230">
        <v>20115</v>
      </c>
      <c r="I457" s="230">
        <f t="shared" si="106"/>
        <v>21140.865000000002</v>
      </c>
      <c r="J457" s="230">
        <f t="shared" si="107"/>
        <v>21141</v>
      </c>
      <c r="K457" s="230">
        <f t="shared" si="111"/>
        <v>21141</v>
      </c>
      <c r="L457" s="230">
        <f t="shared" si="112"/>
        <v>93339</v>
      </c>
      <c r="M457" s="230">
        <f t="shared" si="113"/>
        <v>89018</v>
      </c>
      <c r="N457" s="230">
        <f t="shared" si="114"/>
        <v>73129</v>
      </c>
      <c r="O457" s="231">
        <f t="shared" si="108"/>
        <v>55079.5</v>
      </c>
      <c r="P457" s="231">
        <f t="shared" si="109"/>
        <v>91178.5</v>
      </c>
      <c r="Q457" s="231">
        <f t="shared" si="115"/>
        <v>49688.494635240269</v>
      </c>
      <c r="R457" s="231">
        <f t="shared" si="116"/>
        <v>34782.966060990271</v>
      </c>
      <c r="S457" s="232">
        <f t="shared" si="110"/>
        <v>0.39074081714923131</v>
      </c>
      <c r="T457" s="231">
        <f t="shared" si="117"/>
        <v>49688</v>
      </c>
      <c r="U457" s="234" t="s">
        <v>431</v>
      </c>
      <c r="AC457" s="216"/>
      <c r="AD457" s="216"/>
      <c r="AE457" s="216"/>
      <c r="AF457" s="216"/>
      <c r="AG457" s="216"/>
      <c r="AH457" s="216"/>
    </row>
    <row r="458" spans="1:34" s="205" customFormat="1" x14ac:dyDescent="0.2">
      <c r="A458" s="234">
        <v>6</v>
      </c>
      <c r="B458" s="226">
        <v>4325201</v>
      </c>
      <c r="C458" s="227" t="s">
        <v>236</v>
      </c>
      <c r="D458" s="228" t="s">
        <v>9</v>
      </c>
      <c r="E458" s="229">
        <v>1495893</v>
      </c>
      <c r="F458" s="229">
        <v>1385086</v>
      </c>
      <c r="G458" s="230">
        <v>1495893</v>
      </c>
      <c r="H458" s="230">
        <v>130225</v>
      </c>
      <c r="I458" s="230">
        <f t="shared" si="106"/>
        <v>136866.47500000001</v>
      </c>
      <c r="J458" s="230">
        <f t="shared" si="107"/>
        <v>136866</v>
      </c>
      <c r="K458" s="230">
        <f t="shared" si="111"/>
        <v>136866</v>
      </c>
      <c r="L458" s="230">
        <f t="shared" si="112"/>
        <v>1495893</v>
      </c>
      <c r="M458" s="230">
        <f t="shared" si="113"/>
        <v>1440489.5</v>
      </c>
      <c r="N458" s="230">
        <f t="shared" si="114"/>
        <v>1128434.5</v>
      </c>
      <c r="O458" s="231">
        <f t="shared" si="108"/>
        <v>788677.75</v>
      </c>
      <c r="P458" s="231">
        <f t="shared" si="109"/>
        <v>1468191.25</v>
      </c>
      <c r="Q458" s="231">
        <f t="shared" si="115"/>
        <v>427104.59816121432</v>
      </c>
      <c r="R458" s="231">
        <f t="shared" si="116"/>
        <v>663106.22102571174</v>
      </c>
      <c r="S458" s="232">
        <f t="shared" si="110"/>
        <v>0.46033394969259528</v>
      </c>
      <c r="T458" s="231">
        <f t="shared" si="117"/>
        <v>427105</v>
      </c>
      <c r="U458" s="234" t="s">
        <v>431</v>
      </c>
      <c r="AC458" s="216"/>
      <c r="AD458" s="216"/>
      <c r="AE458" s="216"/>
      <c r="AF458" s="216"/>
      <c r="AG458" s="216"/>
      <c r="AH458" s="216"/>
    </row>
    <row r="459" spans="1:34" s="205" customFormat="1" x14ac:dyDescent="0.2">
      <c r="A459" s="234">
        <v>7</v>
      </c>
      <c r="B459" s="226">
        <v>4325201</v>
      </c>
      <c r="C459" s="227" t="s">
        <v>237</v>
      </c>
      <c r="D459" s="228" t="s">
        <v>9</v>
      </c>
      <c r="E459" s="229">
        <v>859321</v>
      </c>
      <c r="F459" s="229">
        <v>795668</v>
      </c>
      <c r="G459" s="230">
        <v>843408</v>
      </c>
      <c r="H459" s="230">
        <v>83225</v>
      </c>
      <c r="I459" s="230">
        <f t="shared" si="106"/>
        <v>87469.475000000006</v>
      </c>
      <c r="J459" s="230">
        <f t="shared" si="107"/>
        <v>87469</v>
      </c>
      <c r="K459" s="230">
        <f t="shared" si="111"/>
        <v>87469</v>
      </c>
      <c r="L459" s="230">
        <f t="shared" si="112"/>
        <v>859321</v>
      </c>
      <c r="M459" s="230">
        <f t="shared" si="113"/>
        <v>819538</v>
      </c>
      <c r="N459" s="230">
        <f t="shared" si="114"/>
        <v>646466.5</v>
      </c>
      <c r="O459" s="231">
        <f t="shared" si="108"/>
        <v>453503.5</v>
      </c>
      <c r="P459" s="231">
        <f t="shared" si="109"/>
        <v>839429.5</v>
      </c>
      <c r="Q459" s="231">
        <f t="shared" si="115"/>
        <v>265978.62062623631</v>
      </c>
      <c r="R459" s="231">
        <f t="shared" si="116"/>
        <v>373645.23512774339</v>
      </c>
      <c r="S459" s="232">
        <f t="shared" si="110"/>
        <v>0.45592179389820042</v>
      </c>
      <c r="T459" s="231">
        <f t="shared" si="117"/>
        <v>265979</v>
      </c>
      <c r="U459" s="234" t="s">
        <v>431</v>
      </c>
      <c r="AC459" s="216"/>
      <c r="AD459" s="216"/>
      <c r="AE459" s="216"/>
      <c r="AF459" s="216"/>
      <c r="AG459" s="216"/>
      <c r="AH459" s="216"/>
    </row>
    <row r="460" spans="1:34" s="205" customFormat="1" x14ac:dyDescent="0.2">
      <c r="A460" s="234">
        <v>8</v>
      </c>
      <c r="B460" s="226">
        <v>4325201</v>
      </c>
      <c r="C460" s="227" t="s">
        <v>238</v>
      </c>
      <c r="D460" s="228" t="s">
        <v>9</v>
      </c>
      <c r="E460" s="229">
        <v>807715</v>
      </c>
      <c r="F460" s="229">
        <v>747884</v>
      </c>
      <c r="G460" s="230">
        <v>792757</v>
      </c>
      <c r="H460" s="230">
        <v>94115</v>
      </c>
      <c r="I460" s="230">
        <f t="shared" si="106"/>
        <v>98914.865000000005</v>
      </c>
      <c r="J460" s="230">
        <f t="shared" si="107"/>
        <v>98915</v>
      </c>
      <c r="K460" s="230">
        <f t="shared" si="111"/>
        <v>98915</v>
      </c>
      <c r="L460" s="230">
        <f t="shared" si="112"/>
        <v>807715</v>
      </c>
      <c r="M460" s="230">
        <f t="shared" si="113"/>
        <v>770320.5</v>
      </c>
      <c r="N460" s="230">
        <f t="shared" si="114"/>
        <v>611817.75</v>
      </c>
      <c r="O460" s="231">
        <f t="shared" si="108"/>
        <v>434617.75</v>
      </c>
      <c r="P460" s="231">
        <f t="shared" si="109"/>
        <v>789017.75</v>
      </c>
      <c r="Q460" s="231">
        <f t="shared" si="115"/>
        <v>286814.89827535738</v>
      </c>
      <c r="R460" s="231">
        <f t="shared" si="116"/>
        <v>342878.98744540079</v>
      </c>
      <c r="S460" s="232">
        <f t="shared" si="110"/>
        <v>0.44511211560045566</v>
      </c>
      <c r="T460" s="231">
        <f t="shared" si="117"/>
        <v>286815</v>
      </c>
      <c r="U460" s="234" t="s">
        <v>431</v>
      </c>
      <c r="AC460" s="216"/>
      <c r="AD460" s="216"/>
      <c r="AE460" s="216"/>
      <c r="AF460" s="216"/>
      <c r="AG460" s="216"/>
      <c r="AH460" s="216"/>
    </row>
    <row r="461" spans="1:34" s="205" customFormat="1" x14ac:dyDescent="0.2">
      <c r="A461" s="331"/>
      <c r="B461" s="331"/>
      <c r="C461" s="235"/>
      <c r="D461" s="331"/>
      <c r="E461" s="332"/>
      <c r="F461" s="333"/>
      <c r="G461" s="334"/>
      <c r="H461" s="334"/>
      <c r="I461" s="334"/>
      <c r="J461" s="334"/>
      <c r="K461" s="334"/>
      <c r="L461" s="334"/>
      <c r="M461" s="334"/>
      <c r="N461" s="335"/>
      <c r="O461" s="331"/>
      <c r="P461" s="331"/>
      <c r="Q461" s="331"/>
      <c r="R461" s="331"/>
      <c r="S461" s="331"/>
      <c r="T461" s="331"/>
      <c r="U461" s="234"/>
    </row>
    <row r="462" spans="1:34" s="205" customFormat="1" x14ac:dyDescent="0.2">
      <c r="A462" s="336"/>
      <c r="B462" s="336"/>
      <c r="C462" s="337"/>
      <c r="D462" s="336"/>
      <c r="E462" s="338"/>
      <c r="F462" s="339"/>
      <c r="G462" s="340"/>
      <c r="H462" s="340"/>
      <c r="I462" s="340"/>
      <c r="J462" s="340"/>
      <c r="K462" s="340"/>
      <c r="L462" s="340"/>
      <c r="M462" s="340"/>
      <c r="N462" s="341"/>
      <c r="O462" s="336"/>
      <c r="P462" s="336"/>
      <c r="Q462" s="336"/>
      <c r="R462" s="336"/>
      <c r="S462" s="336"/>
      <c r="T462" s="336"/>
      <c r="U462" s="342"/>
    </row>
    <row r="463" spans="1:34" s="205" customFormat="1" hidden="1" x14ac:dyDescent="0.2">
      <c r="C463" s="206"/>
      <c r="E463" s="207"/>
      <c r="F463" s="340"/>
      <c r="G463" s="340"/>
      <c r="H463" s="340"/>
      <c r="I463" s="340"/>
      <c r="J463" s="340"/>
      <c r="K463" s="340"/>
      <c r="L463" s="340"/>
      <c r="M463" s="340"/>
      <c r="N463" s="341"/>
      <c r="O463" s="341"/>
      <c r="P463" s="341"/>
      <c r="Q463" s="341"/>
      <c r="R463" s="341"/>
      <c r="S463" s="341"/>
      <c r="T463" s="340">
        <f>SUM(T12:T461)</f>
        <v>149620789.00186247</v>
      </c>
      <c r="U463" s="343"/>
      <c r="V463" s="341"/>
    </row>
    <row r="464" spans="1:34" s="205" customFormat="1" hidden="1" x14ac:dyDescent="0.2">
      <c r="C464" s="206"/>
      <c r="E464" s="207"/>
      <c r="F464" s="340"/>
      <c r="G464" s="340"/>
      <c r="H464" s="340"/>
      <c r="I464" s="340"/>
      <c r="J464" s="340"/>
      <c r="K464" s="340"/>
      <c r="L464" s="340"/>
      <c r="M464" s="340"/>
      <c r="N464" s="341"/>
      <c r="O464" s="341"/>
      <c r="P464" s="341"/>
      <c r="Q464" s="341"/>
      <c r="R464" s="341"/>
      <c r="S464" s="341"/>
      <c r="T464" s="341"/>
      <c r="U464" s="343"/>
      <c r="V464" s="341"/>
    </row>
    <row r="465" spans="3:22" s="205" customFormat="1" hidden="1" x14ac:dyDescent="0.2">
      <c r="C465" s="206"/>
      <c r="E465" s="207"/>
      <c r="F465" s="340"/>
      <c r="G465" s="340"/>
      <c r="H465" s="340"/>
      <c r="I465" s="340"/>
      <c r="J465" s="340"/>
      <c r="K465" s="340"/>
      <c r="L465" s="340"/>
      <c r="M465" s="340"/>
      <c r="N465" s="341"/>
      <c r="O465" s="341"/>
      <c r="P465" s="341"/>
      <c r="Q465" s="341"/>
      <c r="R465" s="341"/>
      <c r="S465" s="341"/>
      <c r="T465" s="341"/>
      <c r="U465" s="343"/>
      <c r="V465" s="341"/>
    </row>
    <row r="466" spans="3:22" s="205" customFormat="1" ht="20.25" hidden="1" customHeight="1" x14ac:dyDescent="0.2">
      <c r="C466" s="206"/>
      <c r="E466" s="207"/>
      <c r="F466" s="340"/>
      <c r="G466" s="340"/>
      <c r="H466" s="340"/>
      <c r="I466" s="340"/>
      <c r="J466" s="340"/>
      <c r="K466" s="340"/>
      <c r="L466" s="340"/>
      <c r="M466" s="340"/>
      <c r="N466" s="341"/>
      <c r="O466" s="341"/>
      <c r="P466" s="341"/>
      <c r="Q466" s="341"/>
      <c r="R466" s="344" t="s">
        <v>417</v>
      </c>
      <c r="S466" s="345">
        <f>AVERAGE(S12:S460)</f>
        <v>0.4446909751529165</v>
      </c>
      <c r="T466" s="346">
        <f>SUM(T432:T461)</f>
        <v>3075062</v>
      </c>
      <c r="U466" s="347"/>
      <c r="V466" s="341"/>
    </row>
    <row r="467" spans="3:22" s="205" customFormat="1" ht="24.75" hidden="1" customHeight="1" x14ac:dyDescent="0.2">
      <c r="C467" s="206"/>
      <c r="E467" s="207"/>
      <c r="F467" s="340"/>
      <c r="G467" s="340"/>
      <c r="H467" s="340"/>
      <c r="I467" s="340"/>
      <c r="J467" s="340"/>
      <c r="K467" s="340"/>
      <c r="L467" s="340"/>
      <c r="M467" s="340"/>
      <c r="N467" s="341"/>
      <c r="O467" s="341"/>
      <c r="P467" s="341"/>
      <c r="Q467" s="341"/>
      <c r="R467" s="344" t="s">
        <v>418</v>
      </c>
      <c r="S467" s="345">
        <f>MEDIAN(S12:S461)</f>
        <v>0.45377194853054215</v>
      </c>
      <c r="T467" s="346"/>
      <c r="U467" s="347"/>
      <c r="V467" s="341"/>
    </row>
    <row r="468" spans="3:22" s="205" customFormat="1" ht="17.25" hidden="1" customHeight="1" x14ac:dyDescent="0.2">
      <c r="C468" s="206"/>
      <c r="E468" s="207"/>
      <c r="F468" s="340"/>
      <c r="G468" s="340"/>
      <c r="H468" s="340"/>
      <c r="I468" s="340"/>
      <c r="J468" s="340"/>
      <c r="K468" s="340"/>
      <c r="L468" s="340"/>
      <c r="M468" s="340"/>
      <c r="N468" s="341"/>
      <c r="O468" s="341"/>
      <c r="P468" s="341"/>
      <c r="Q468" s="341"/>
      <c r="R468" s="346"/>
      <c r="S468" s="348"/>
      <c r="T468" s="346"/>
      <c r="U468" s="347"/>
      <c r="V468" s="341"/>
    </row>
    <row r="469" spans="3:22" s="205" customFormat="1" ht="24" hidden="1" customHeight="1" x14ac:dyDescent="0.2">
      <c r="C469" s="206"/>
      <c r="E469" s="207"/>
      <c r="F469" s="340"/>
      <c r="G469" s="340"/>
      <c r="H469" s="340"/>
      <c r="I469" s="340"/>
      <c r="J469" s="340"/>
      <c r="K469" s="340"/>
      <c r="L469" s="340"/>
      <c r="M469" s="340"/>
      <c r="N469" s="341"/>
      <c r="O469" s="341"/>
      <c r="P469" s="341"/>
      <c r="Q469" s="341"/>
      <c r="R469" s="349"/>
      <c r="S469" s="350"/>
      <c r="T469" s="351" t="s">
        <v>419</v>
      </c>
      <c r="U469" s="352"/>
      <c r="V469" s="341"/>
    </row>
    <row r="470" spans="3:22" s="205" customFormat="1" ht="26.25" hidden="1" customHeight="1" x14ac:dyDescent="0.2">
      <c r="C470" s="206"/>
      <c r="E470" s="207"/>
      <c r="F470" s="340"/>
      <c r="G470" s="340"/>
      <c r="H470" s="340"/>
      <c r="I470" s="340"/>
      <c r="J470" s="340"/>
      <c r="K470" s="340"/>
      <c r="L470" s="340"/>
      <c r="M470" s="340"/>
      <c r="N470" s="341"/>
      <c r="O470" s="341"/>
      <c r="P470" s="341"/>
      <c r="Q470" s="341"/>
      <c r="R470" s="353" t="s">
        <v>420</v>
      </c>
      <c r="S470" s="354">
        <f>S467/2</f>
        <v>0.22688597426527107</v>
      </c>
      <c r="T470" s="355">
        <f>S470</f>
        <v>0.22688597426527107</v>
      </c>
      <c r="U470" s="356" t="s">
        <v>421</v>
      </c>
      <c r="V470" s="341"/>
    </row>
    <row r="471" spans="3:22" s="205" customFormat="1" ht="45" hidden="1" customHeight="1" x14ac:dyDescent="0.2">
      <c r="C471" s="206"/>
      <c r="E471" s="207"/>
      <c r="F471" s="340"/>
      <c r="G471" s="340"/>
      <c r="H471" s="340"/>
      <c r="I471" s="340"/>
      <c r="J471" s="340"/>
      <c r="K471" s="340"/>
      <c r="L471" s="340"/>
      <c r="M471" s="340"/>
      <c r="N471" s="341"/>
      <c r="O471" s="341"/>
      <c r="P471" s="341"/>
      <c r="Q471" s="341"/>
      <c r="R471" s="353" t="s">
        <v>422</v>
      </c>
      <c r="S471" s="354">
        <f>S467</f>
        <v>0.45377194853054215</v>
      </c>
      <c r="T471" s="355">
        <f>S471</f>
        <v>0.45377194853054215</v>
      </c>
      <c r="U471" s="356" t="s">
        <v>423</v>
      </c>
      <c r="V471" s="341"/>
    </row>
    <row r="472" spans="3:22" s="205" customFormat="1" ht="39" hidden="1" customHeight="1" x14ac:dyDescent="0.2">
      <c r="C472" s="206"/>
      <c r="E472" s="207"/>
      <c r="F472" s="340"/>
      <c r="G472" s="340"/>
      <c r="H472" s="340"/>
      <c r="I472" s="340"/>
      <c r="J472" s="340"/>
      <c r="K472" s="340"/>
      <c r="L472" s="340"/>
      <c r="M472" s="340"/>
      <c r="N472" s="341"/>
      <c r="O472" s="341"/>
      <c r="P472" s="341"/>
      <c r="Q472" s="341"/>
      <c r="R472" s="353" t="s">
        <v>424</v>
      </c>
      <c r="S472" s="354">
        <f>S471*2</f>
        <v>0.90754389706108429</v>
      </c>
      <c r="T472" s="355">
        <f>S472</f>
        <v>0.90754389706108429</v>
      </c>
      <c r="U472" s="356" t="s">
        <v>425</v>
      </c>
      <c r="V472" s="341"/>
    </row>
    <row r="473" spans="3:22" s="205" customFormat="1" ht="43.5" hidden="1" customHeight="1" x14ac:dyDescent="0.2">
      <c r="C473" s="206"/>
      <c r="E473" s="207"/>
      <c r="F473" s="340"/>
      <c r="G473" s="340"/>
      <c r="H473" s="340"/>
      <c r="I473" s="340"/>
      <c r="J473" s="340"/>
      <c r="K473" s="340"/>
      <c r="L473" s="340"/>
      <c r="M473" s="340"/>
      <c r="N473" s="341"/>
      <c r="O473" s="341"/>
      <c r="P473" s="341"/>
      <c r="Q473" s="341"/>
      <c r="R473" s="353" t="s">
        <v>426</v>
      </c>
      <c r="S473" s="357"/>
      <c r="T473" s="358"/>
      <c r="U473" s="356" t="s">
        <v>427</v>
      </c>
      <c r="V473" s="341"/>
    </row>
    <row r="474" spans="3:22" s="205" customFormat="1" x14ac:dyDescent="0.2">
      <c r="C474" s="206"/>
      <c r="E474" s="207"/>
      <c r="F474" s="340"/>
      <c r="G474" s="340"/>
      <c r="H474" s="340"/>
      <c r="I474" s="340"/>
      <c r="J474" s="340"/>
      <c r="K474" s="340"/>
      <c r="L474" s="340"/>
      <c r="M474" s="340"/>
      <c r="N474" s="341"/>
      <c r="O474" s="341"/>
      <c r="P474" s="341"/>
      <c r="Q474" s="341"/>
      <c r="R474" s="341"/>
      <c r="S474" s="341"/>
      <c r="T474" s="341"/>
      <c r="U474" s="343"/>
      <c r="V474" s="341"/>
    </row>
    <row r="475" spans="3:22" s="205" customFormat="1" x14ac:dyDescent="0.2">
      <c r="C475" s="206"/>
      <c r="E475" s="207"/>
      <c r="F475" s="340"/>
      <c r="G475" s="340"/>
      <c r="H475" s="340"/>
      <c r="I475" s="340"/>
      <c r="J475" s="340"/>
      <c r="K475" s="340"/>
      <c r="L475" s="340"/>
      <c r="M475" s="340"/>
      <c r="N475" s="341"/>
      <c r="O475" s="341"/>
      <c r="P475" s="341"/>
      <c r="Q475" s="341"/>
      <c r="R475" s="341"/>
      <c r="S475" s="341"/>
      <c r="T475" s="341"/>
      <c r="U475" s="343"/>
      <c r="V475" s="341"/>
    </row>
    <row r="476" spans="3:22" s="205" customFormat="1" x14ac:dyDescent="0.2">
      <c r="C476" s="206"/>
      <c r="E476" s="207"/>
      <c r="F476" s="340"/>
      <c r="G476" s="340"/>
      <c r="H476" s="340"/>
      <c r="I476" s="340"/>
      <c r="J476" s="340"/>
      <c r="K476" s="340"/>
      <c r="L476" s="340"/>
      <c r="M476" s="340"/>
      <c r="N476" s="341"/>
      <c r="O476" s="341"/>
      <c r="P476" s="341"/>
      <c r="Q476" s="341"/>
      <c r="R476" s="341"/>
      <c r="S476" s="341"/>
      <c r="T476" s="341"/>
      <c r="U476" s="343"/>
      <c r="V476" s="341"/>
    </row>
    <row r="477" spans="3:22" s="205" customFormat="1" x14ac:dyDescent="0.2">
      <c r="C477" s="206"/>
      <c r="E477" s="207"/>
      <c r="F477" s="340"/>
      <c r="G477" s="340"/>
      <c r="H477" s="340"/>
      <c r="I477" s="340"/>
      <c r="J477" s="340"/>
      <c r="K477" s="340"/>
      <c r="L477" s="340"/>
      <c r="M477" s="340"/>
      <c r="N477" s="341"/>
      <c r="O477" s="341"/>
      <c r="P477" s="341"/>
      <c r="Q477" s="341"/>
      <c r="R477" s="341"/>
      <c r="S477" s="341"/>
      <c r="T477" s="341"/>
      <c r="U477" s="343"/>
      <c r="V477" s="341"/>
    </row>
    <row r="478" spans="3:22" s="205" customFormat="1" x14ac:dyDescent="0.2">
      <c r="C478" s="206"/>
      <c r="E478" s="207"/>
      <c r="F478" s="340"/>
      <c r="G478" s="340"/>
      <c r="H478" s="340"/>
      <c r="I478" s="340"/>
      <c r="J478" s="340"/>
      <c r="K478" s="340"/>
      <c r="L478" s="340"/>
      <c r="M478" s="340"/>
      <c r="N478" s="341"/>
      <c r="O478" s="341"/>
      <c r="P478" s="341"/>
      <c r="Q478" s="341"/>
      <c r="R478" s="341"/>
      <c r="S478" s="341"/>
      <c r="T478" s="341"/>
      <c r="U478" s="343"/>
      <c r="V478" s="341"/>
    </row>
    <row r="479" spans="3:22" s="205" customFormat="1" x14ac:dyDescent="0.2">
      <c r="C479" s="206"/>
      <c r="E479" s="207"/>
      <c r="F479" s="340"/>
      <c r="G479" s="340"/>
      <c r="H479" s="340"/>
      <c r="I479" s="340"/>
      <c r="J479" s="340"/>
      <c r="K479" s="340"/>
      <c r="L479" s="340"/>
      <c r="M479" s="340"/>
      <c r="N479" s="341"/>
      <c r="O479" s="341"/>
      <c r="P479" s="341"/>
      <c r="Q479" s="341"/>
      <c r="R479" s="341"/>
      <c r="S479" s="341"/>
      <c r="T479" s="341"/>
      <c r="U479" s="343"/>
      <c r="V479" s="341"/>
    </row>
    <row r="480" spans="3:22" s="205" customFormat="1" x14ac:dyDescent="0.2">
      <c r="C480" s="206"/>
      <c r="E480" s="207"/>
      <c r="F480" s="340"/>
      <c r="G480" s="340"/>
      <c r="H480" s="340"/>
      <c r="I480" s="340"/>
      <c r="J480" s="340"/>
      <c r="K480" s="340"/>
      <c r="L480" s="340"/>
      <c r="M480" s="340"/>
      <c r="N480" s="341"/>
      <c r="O480" s="341"/>
      <c r="P480" s="341"/>
      <c r="Q480" s="341"/>
      <c r="R480" s="341"/>
      <c r="S480" s="341"/>
      <c r="T480" s="341"/>
      <c r="U480" s="343"/>
      <c r="V480" s="341"/>
    </row>
    <row r="481" spans="3:22" s="205" customFormat="1" x14ac:dyDescent="0.2">
      <c r="C481" s="206"/>
      <c r="E481" s="207"/>
      <c r="F481" s="340"/>
      <c r="G481" s="340"/>
      <c r="H481" s="340"/>
      <c r="I481" s="340"/>
      <c r="J481" s="340"/>
      <c r="K481" s="340"/>
      <c r="L481" s="340"/>
      <c r="M481" s="340"/>
      <c r="N481" s="341"/>
      <c r="O481" s="341"/>
      <c r="P481" s="341"/>
      <c r="Q481" s="341"/>
      <c r="R481" s="341"/>
      <c r="S481" s="341"/>
      <c r="T481" s="341"/>
      <c r="U481" s="343"/>
      <c r="V481" s="341"/>
    </row>
    <row r="482" spans="3:22" s="205" customFormat="1" x14ac:dyDescent="0.2">
      <c r="C482" s="206"/>
      <c r="E482" s="207"/>
      <c r="F482" s="340"/>
      <c r="G482" s="340"/>
      <c r="H482" s="340"/>
      <c r="I482" s="340"/>
      <c r="J482" s="340"/>
      <c r="K482" s="340"/>
      <c r="L482" s="340"/>
      <c r="M482" s="340"/>
      <c r="N482" s="341"/>
      <c r="O482" s="341"/>
      <c r="P482" s="341"/>
      <c r="Q482" s="341"/>
      <c r="R482" s="341"/>
      <c r="S482" s="341"/>
      <c r="T482" s="341"/>
      <c r="U482" s="343"/>
      <c r="V482" s="341"/>
    </row>
    <row r="483" spans="3:22" s="205" customFormat="1" x14ac:dyDescent="0.2">
      <c r="C483" s="206"/>
      <c r="E483" s="207"/>
      <c r="F483" s="340"/>
      <c r="G483" s="340"/>
      <c r="H483" s="340"/>
      <c r="I483" s="340"/>
      <c r="J483" s="340"/>
      <c r="K483" s="340"/>
      <c r="L483" s="340"/>
      <c r="M483" s="340"/>
      <c r="N483" s="341"/>
      <c r="O483" s="341"/>
      <c r="P483" s="341"/>
      <c r="Q483" s="341"/>
      <c r="R483" s="341"/>
      <c r="S483" s="341"/>
      <c r="T483" s="341"/>
      <c r="U483" s="343"/>
      <c r="V483" s="341"/>
    </row>
    <row r="484" spans="3:22" s="205" customFormat="1" x14ac:dyDescent="0.2">
      <c r="C484" s="206"/>
      <c r="E484" s="207"/>
      <c r="F484" s="340"/>
      <c r="G484" s="340"/>
      <c r="H484" s="340"/>
      <c r="I484" s="340"/>
      <c r="J484" s="340"/>
      <c r="K484" s="340"/>
      <c r="L484" s="340"/>
      <c r="M484" s="340"/>
      <c r="N484" s="341"/>
      <c r="O484" s="341"/>
      <c r="P484" s="341"/>
      <c r="Q484" s="341"/>
      <c r="R484" s="341"/>
      <c r="S484" s="341"/>
      <c r="T484" s="341"/>
      <c r="U484" s="343"/>
      <c r="V484" s="341"/>
    </row>
    <row r="485" spans="3:22" s="205" customFormat="1" x14ac:dyDescent="0.2">
      <c r="C485" s="206"/>
      <c r="E485" s="207"/>
      <c r="F485" s="340"/>
      <c r="G485" s="340"/>
      <c r="H485" s="340"/>
      <c r="I485" s="340"/>
      <c r="J485" s="340"/>
      <c r="K485" s="340"/>
      <c r="L485" s="340"/>
      <c r="M485" s="340"/>
      <c r="N485" s="341"/>
      <c r="O485" s="341"/>
      <c r="P485" s="341"/>
      <c r="Q485" s="341"/>
      <c r="R485" s="341"/>
      <c r="S485" s="341"/>
      <c r="T485" s="341"/>
      <c r="U485" s="343"/>
      <c r="V485" s="341"/>
    </row>
    <row r="486" spans="3:22" s="205" customFormat="1" x14ac:dyDescent="0.2">
      <c r="C486" s="206"/>
      <c r="E486" s="207"/>
      <c r="F486" s="340"/>
      <c r="G486" s="340"/>
      <c r="H486" s="340"/>
      <c r="I486" s="340"/>
      <c r="J486" s="340"/>
      <c r="K486" s="340"/>
      <c r="L486" s="340"/>
      <c r="M486" s="340"/>
      <c r="N486" s="341"/>
      <c r="O486" s="341"/>
      <c r="P486" s="341"/>
      <c r="Q486" s="341"/>
      <c r="R486" s="341"/>
      <c r="S486" s="341"/>
      <c r="T486" s="341"/>
      <c r="U486" s="343"/>
      <c r="V486" s="341"/>
    </row>
    <row r="487" spans="3:22" s="205" customFormat="1" x14ac:dyDescent="0.2">
      <c r="C487" s="206"/>
      <c r="E487" s="207"/>
      <c r="F487" s="340"/>
      <c r="G487" s="340"/>
      <c r="H487" s="340"/>
      <c r="I487" s="340"/>
      <c r="J487" s="340"/>
      <c r="K487" s="340"/>
      <c r="L487" s="340"/>
      <c r="M487" s="340"/>
      <c r="N487" s="341"/>
      <c r="O487" s="341"/>
      <c r="P487" s="341"/>
      <c r="Q487" s="341"/>
      <c r="R487" s="341"/>
      <c r="S487" s="341"/>
      <c r="T487" s="341"/>
      <c r="U487" s="343"/>
      <c r="V487" s="341"/>
    </row>
    <row r="488" spans="3:22" s="205" customFormat="1" x14ac:dyDescent="0.2">
      <c r="C488" s="206"/>
      <c r="E488" s="207"/>
      <c r="F488" s="340"/>
      <c r="G488" s="340"/>
      <c r="H488" s="340"/>
      <c r="I488" s="340"/>
      <c r="J488" s="340"/>
      <c r="K488" s="340"/>
      <c r="L488" s="340"/>
      <c r="M488" s="340"/>
      <c r="N488" s="341"/>
      <c r="O488" s="341"/>
      <c r="P488" s="341"/>
      <c r="Q488" s="341"/>
      <c r="R488" s="341"/>
      <c r="S488" s="341"/>
      <c r="T488" s="341"/>
      <c r="U488" s="343"/>
      <c r="V488" s="341"/>
    </row>
    <row r="489" spans="3:22" s="205" customFormat="1" x14ac:dyDescent="0.2">
      <c r="C489" s="206"/>
      <c r="E489" s="207"/>
      <c r="F489" s="340"/>
      <c r="G489" s="340"/>
      <c r="H489" s="340"/>
      <c r="I489" s="340"/>
      <c r="J489" s="340"/>
      <c r="K489" s="340"/>
      <c r="L489" s="340"/>
      <c r="M489" s="340"/>
      <c r="N489" s="341"/>
      <c r="O489" s="341"/>
      <c r="P489" s="341"/>
      <c r="Q489" s="341"/>
      <c r="R489" s="341"/>
      <c r="S489" s="341"/>
      <c r="T489" s="341"/>
      <c r="U489" s="343"/>
      <c r="V489" s="341"/>
    </row>
    <row r="490" spans="3:22" s="205" customFormat="1" x14ac:dyDescent="0.2">
      <c r="C490" s="206"/>
      <c r="E490" s="207"/>
      <c r="F490" s="340"/>
      <c r="G490" s="340"/>
      <c r="H490" s="340"/>
      <c r="I490" s="340"/>
      <c r="J490" s="340"/>
      <c r="K490" s="340"/>
      <c r="L490" s="340"/>
      <c r="M490" s="340"/>
      <c r="N490" s="341"/>
      <c r="O490" s="341"/>
      <c r="P490" s="341"/>
      <c r="Q490" s="341"/>
      <c r="R490" s="341"/>
      <c r="S490" s="341"/>
      <c r="T490" s="341"/>
      <c r="U490" s="343"/>
      <c r="V490" s="341"/>
    </row>
    <row r="491" spans="3:22" s="205" customFormat="1" x14ac:dyDescent="0.2">
      <c r="C491" s="206"/>
      <c r="E491" s="207"/>
      <c r="F491" s="340"/>
      <c r="G491" s="340"/>
      <c r="H491" s="340"/>
      <c r="I491" s="340"/>
      <c r="J491" s="340"/>
      <c r="K491" s="340"/>
      <c r="L491" s="340"/>
      <c r="M491" s="340"/>
      <c r="N491" s="341"/>
      <c r="O491" s="341"/>
      <c r="P491" s="341"/>
      <c r="Q491" s="341"/>
      <c r="R491" s="341"/>
      <c r="S491" s="341"/>
      <c r="T491" s="341"/>
      <c r="U491" s="343"/>
      <c r="V491" s="341"/>
    </row>
    <row r="492" spans="3:22" s="205" customFormat="1" x14ac:dyDescent="0.2">
      <c r="C492" s="206"/>
      <c r="E492" s="207"/>
      <c r="F492" s="340"/>
      <c r="G492" s="340"/>
      <c r="H492" s="340"/>
      <c r="I492" s="340"/>
      <c r="J492" s="340"/>
      <c r="K492" s="340"/>
      <c r="L492" s="340"/>
      <c r="M492" s="340"/>
      <c r="N492" s="341"/>
      <c r="O492" s="341"/>
      <c r="P492" s="341"/>
      <c r="Q492" s="341"/>
      <c r="R492" s="341"/>
      <c r="S492" s="341"/>
      <c r="T492" s="341"/>
      <c r="U492" s="343"/>
      <c r="V492" s="341"/>
    </row>
    <row r="493" spans="3:22" s="205" customFormat="1" x14ac:dyDescent="0.2">
      <c r="C493" s="206"/>
      <c r="E493" s="207"/>
      <c r="F493" s="340"/>
      <c r="G493" s="340"/>
      <c r="H493" s="340"/>
      <c r="I493" s="340"/>
      <c r="J493" s="340"/>
      <c r="K493" s="340"/>
      <c r="L493" s="340"/>
      <c r="M493" s="340"/>
      <c r="N493" s="341"/>
      <c r="O493" s="341"/>
      <c r="P493" s="341"/>
      <c r="Q493" s="341"/>
      <c r="R493" s="341"/>
      <c r="S493" s="341"/>
      <c r="T493" s="341"/>
      <c r="U493" s="343"/>
      <c r="V493" s="341"/>
    </row>
    <row r="494" spans="3:22" s="205" customFormat="1" x14ac:dyDescent="0.2">
      <c r="C494" s="206"/>
      <c r="E494" s="207"/>
      <c r="F494" s="340"/>
      <c r="G494" s="340"/>
      <c r="H494" s="340"/>
      <c r="I494" s="340"/>
      <c r="J494" s="340"/>
      <c r="K494" s="340"/>
      <c r="L494" s="340"/>
      <c r="M494" s="340"/>
      <c r="N494" s="341"/>
      <c r="O494" s="341"/>
      <c r="P494" s="341"/>
      <c r="Q494" s="341"/>
      <c r="R494" s="341"/>
      <c r="S494" s="341"/>
      <c r="T494" s="341"/>
      <c r="U494" s="343"/>
      <c r="V494" s="341"/>
    </row>
    <row r="495" spans="3:22" s="205" customFormat="1" x14ac:dyDescent="0.2">
      <c r="C495" s="206"/>
      <c r="E495" s="207"/>
      <c r="F495" s="340"/>
      <c r="G495" s="340"/>
      <c r="H495" s="340"/>
      <c r="I495" s="340"/>
      <c r="J495" s="340"/>
      <c r="K495" s="340"/>
      <c r="L495" s="340"/>
      <c r="M495" s="340"/>
      <c r="N495" s="341"/>
      <c r="O495" s="341"/>
      <c r="P495" s="341"/>
      <c r="Q495" s="341"/>
      <c r="R495" s="341"/>
      <c r="S495" s="341"/>
      <c r="T495" s="341"/>
      <c r="U495" s="343"/>
      <c r="V495" s="341"/>
    </row>
    <row r="496" spans="3:22" s="205" customFormat="1" x14ac:dyDescent="0.2">
      <c r="C496" s="206"/>
      <c r="E496" s="207"/>
      <c r="F496" s="340"/>
      <c r="G496" s="340"/>
      <c r="H496" s="340"/>
      <c r="I496" s="340"/>
      <c r="J496" s="340"/>
      <c r="K496" s="340"/>
      <c r="L496" s="340"/>
      <c r="M496" s="340"/>
      <c r="N496" s="341"/>
      <c r="O496" s="341"/>
      <c r="P496" s="341"/>
      <c r="Q496" s="341"/>
      <c r="R496" s="341"/>
      <c r="S496" s="341"/>
      <c r="T496" s="341"/>
      <c r="U496" s="343"/>
      <c r="V496" s="341"/>
    </row>
    <row r="497" spans="3:22" s="205" customFormat="1" x14ac:dyDescent="0.2">
      <c r="C497" s="206"/>
      <c r="E497" s="207"/>
      <c r="F497" s="340"/>
      <c r="G497" s="340"/>
      <c r="H497" s="340"/>
      <c r="I497" s="340"/>
      <c r="J497" s="340"/>
      <c r="K497" s="340"/>
      <c r="L497" s="340"/>
      <c r="M497" s="340"/>
      <c r="N497" s="341"/>
      <c r="O497" s="341"/>
      <c r="P497" s="341"/>
      <c r="Q497" s="341"/>
      <c r="R497" s="341"/>
      <c r="S497" s="341"/>
      <c r="T497" s="341"/>
      <c r="U497" s="343"/>
      <c r="V497" s="341"/>
    </row>
    <row r="498" spans="3:22" s="205" customFormat="1" x14ac:dyDescent="0.2">
      <c r="C498" s="206"/>
      <c r="E498" s="207"/>
      <c r="F498" s="340"/>
      <c r="G498" s="340"/>
      <c r="H498" s="340"/>
      <c r="I498" s="340"/>
      <c r="J498" s="340"/>
      <c r="K498" s="340"/>
      <c r="L498" s="340"/>
      <c r="M498" s="340"/>
      <c r="N498" s="341"/>
      <c r="O498" s="341"/>
      <c r="P498" s="341"/>
      <c r="Q498" s="341"/>
      <c r="R498" s="341"/>
      <c r="S498" s="341"/>
      <c r="T498" s="341"/>
      <c r="U498" s="343"/>
      <c r="V498" s="341"/>
    </row>
    <row r="499" spans="3:22" s="205" customFormat="1" x14ac:dyDescent="0.2">
      <c r="C499" s="206"/>
      <c r="E499" s="207"/>
      <c r="F499" s="340"/>
      <c r="G499" s="340"/>
      <c r="H499" s="340"/>
      <c r="I499" s="340"/>
      <c r="J499" s="340"/>
      <c r="K499" s="340"/>
      <c r="L499" s="340"/>
      <c r="M499" s="340"/>
      <c r="N499" s="341"/>
      <c r="O499" s="341"/>
      <c r="P499" s="341"/>
      <c r="Q499" s="341"/>
      <c r="R499" s="341"/>
      <c r="S499" s="341"/>
      <c r="T499" s="341"/>
      <c r="U499" s="343"/>
      <c r="V499" s="341"/>
    </row>
    <row r="500" spans="3:22" s="205" customFormat="1" x14ac:dyDescent="0.2">
      <c r="C500" s="206"/>
      <c r="E500" s="207"/>
      <c r="F500" s="340"/>
      <c r="G500" s="340"/>
      <c r="H500" s="340"/>
      <c r="I500" s="340"/>
      <c r="J500" s="340"/>
      <c r="K500" s="340"/>
      <c r="L500" s="340"/>
      <c r="M500" s="340"/>
      <c r="N500" s="341"/>
      <c r="O500" s="341"/>
      <c r="P500" s="341"/>
      <c r="Q500" s="341"/>
      <c r="R500" s="341"/>
      <c r="S500" s="341"/>
      <c r="T500" s="341"/>
      <c r="U500" s="343"/>
      <c r="V500" s="341"/>
    </row>
    <row r="501" spans="3:22" s="205" customFormat="1" x14ac:dyDescent="0.2">
      <c r="C501" s="206"/>
      <c r="E501" s="207"/>
      <c r="F501" s="340"/>
      <c r="G501" s="340"/>
      <c r="H501" s="340"/>
      <c r="I501" s="340"/>
      <c r="J501" s="340"/>
      <c r="K501" s="340"/>
      <c r="L501" s="340"/>
      <c r="M501" s="340"/>
      <c r="N501" s="341"/>
      <c r="O501" s="341"/>
      <c r="P501" s="341"/>
      <c r="Q501" s="341"/>
      <c r="R501" s="341"/>
      <c r="S501" s="341"/>
      <c r="T501" s="341"/>
      <c r="U501" s="343"/>
      <c r="V501" s="341"/>
    </row>
    <row r="502" spans="3:22" s="205" customFormat="1" x14ac:dyDescent="0.2">
      <c r="C502" s="206"/>
      <c r="E502" s="207"/>
      <c r="F502" s="340"/>
      <c r="G502" s="340"/>
      <c r="H502" s="340"/>
      <c r="I502" s="340"/>
      <c r="J502" s="340"/>
      <c r="K502" s="340"/>
      <c r="L502" s="340"/>
      <c r="M502" s="340"/>
      <c r="N502" s="341"/>
      <c r="O502" s="341"/>
      <c r="P502" s="341"/>
      <c r="Q502" s="341"/>
      <c r="R502" s="341"/>
      <c r="S502" s="341"/>
      <c r="T502" s="341"/>
      <c r="U502" s="343"/>
      <c r="V502" s="341"/>
    </row>
    <row r="503" spans="3:22" s="205" customFormat="1" x14ac:dyDescent="0.2">
      <c r="C503" s="206"/>
      <c r="E503" s="207"/>
      <c r="F503" s="340"/>
      <c r="G503" s="340"/>
      <c r="H503" s="340"/>
      <c r="I503" s="340"/>
      <c r="J503" s="340"/>
      <c r="K503" s="340"/>
      <c r="L503" s="340"/>
      <c r="M503" s="340"/>
      <c r="N503" s="341"/>
      <c r="O503" s="341"/>
      <c r="P503" s="341"/>
      <c r="Q503" s="341"/>
      <c r="R503" s="341"/>
      <c r="S503" s="341"/>
      <c r="T503" s="341"/>
      <c r="U503" s="343"/>
      <c r="V503" s="341"/>
    </row>
    <row r="504" spans="3:22" s="205" customFormat="1" x14ac:dyDescent="0.2">
      <c r="C504" s="206"/>
      <c r="E504" s="207"/>
      <c r="F504" s="340"/>
      <c r="G504" s="340"/>
      <c r="H504" s="340"/>
      <c r="I504" s="340"/>
      <c r="J504" s="340"/>
      <c r="K504" s="340"/>
      <c r="L504" s="340"/>
      <c r="M504" s="340"/>
      <c r="N504" s="341"/>
      <c r="O504" s="341"/>
      <c r="P504" s="341"/>
      <c r="Q504" s="341"/>
      <c r="R504" s="341"/>
      <c r="S504" s="341"/>
      <c r="T504" s="341"/>
      <c r="U504" s="343"/>
      <c r="V504" s="341"/>
    </row>
    <row r="505" spans="3:22" s="205" customFormat="1" x14ac:dyDescent="0.2">
      <c r="C505" s="206"/>
      <c r="E505" s="207"/>
      <c r="F505" s="340"/>
      <c r="G505" s="340"/>
      <c r="H505" s="340"/>
      <c r="I505" s="340"/>
      <c r="J505" s="340"/>
      <c r="K505" s="340"/>
      <c r="L505" s="340"/>
      <c r="M505" s="340"/>
      <c r="N505" s="341"/>
      <c r="O505" s="341"/>
      <c r="P505" s="341"/>
      <c r="Q505" s="341"/>
      <c r="R505" s="341"/>
      <c r="S505" s="341"/>
      <c r="T505" s="341"/>
      <c r="U505" s="343"/>
      <c r="V505" s="341"/>
    </row>
    <row r="506" spans="3:22" s="205" customFormat="1" x14ac:dyDescent="0.2">
      <c r="C506" s="206"/>
      <c r="E506" s="207"/>
      <c r="F506" s="340"/>
      <c r="G506" s="340"/>
      <c r="H506" s="340"/>
      <c r="I506" s="340"/>
      <c r="J506" s="340"/>
      <c r="K506" s="340"/>
      <c r="L506" s="340"/>
      <c r="M506" s="340"/>
      <c r="N506" s="341"/>
      <c r="O506" s="341"/>
      <c r="P506" s="341"/>
      <c r="Q506" s="341"/>
      <c r="R506" s="341"/>
      <c r="S506" s="341"/>
      <c r="T506" s="341"/>
      <c r="U506" s="343"/>
      <c r="V506" s="341"/>
    </row>
    <row r="507" spans="3:22" s="205" customFormat="1" x14ac:dyDescent="0.2">
      <c r="C507" s="206"/>
      <c r="E507" s="207"/>
      <c r="F507" s="208"/>
      <c r="G507" s="208"/>
      <c r="H507" s="208"/>
      <c r="I507" s="208"/>
      <c r="J507" s="208"/>
      <c r="K507" s="208"/>
      <c r="L507" s="208"/>
      <c r="M507" s="208"/>
      <c r="U507" s="209"/>
    </row>
    <row r="508" spans="3:22" s="205" customFormat="1" x14ac:dyDescent="0.2">
      <c r="C508" s="206"/>
      <c r="E508" s="207"/>
      <c r="F508" s="208"/>
      <c r="G508" s="208"/>
      <c r="H508" s="208"/>
      <c r="I508" s="208"/>
      <c r="J508" s="208"/>
      <c r="K508" s="208"/>
      <c r="L508" s="208"/>
      <c r="M508" s="208"/>
      <c r="U508" s="209"/>
    </row>
  </sheetData>
  <sheetProtection algorithmName="SHA-512" hashValue="n+t/8nkE146rDnLPtbJ24hY6vzNjZZYzKlj/NrC8Qggmps/T+uGCLEaIBb2M818qdh84JvcEf8PnTDqWayZCyQ==" saltValue="dup9VCy7m1mGhdC0ihdPcg==" spinCount="100000" sheet="1" objects="1" scenarios="1"/>
  <autoFilter ref="A11:U463" xr:uid="{07A6F62E-DC1F-402C-8840-0F8036195D76}"/>
  <mergeCells count="90">
    <mergeCell ref="A442:D442"/>
    <mergeCell ref="A443:D444"/>
    <mergeCell ref="H444:J444"/>
    <mergeCell ref="A449:D449"/>
    <mergeCell ref="A450:D451"/>
    <mergeCell ref="H451:J451"/>
    <mergeCell ref="A424:D424"/>
    <mergeCell ref="A425:D426"/>
    <mergeCell ref="H426:J426"/>
    <mergeCell ref="A433:D433"/>
    <mergeCell ref="A434:D435"/>
    <mergeCell ref="H435:J435"/>
    <mergeCell ref="A423:D423"/>
    <mergeCell ref="A375:D375"/>
    <mergeCell ref="A376:D377"/>
    <mergeCell ref="H377:J377"/>
    <mergeCell ref="A385:D385"/>
    <mergeCell ref="A386:D387"/>
    <mergeCell ref="H387:J387"/>
    <mergeCell ref="A393:D393"/>
    <mergeCell ref="A394:D394"/>
    <mergeCell ref="A395:D395"/>
    <mergeCell ref="A396:D397"/>
    <mergeCell ref="H397:J397"/>
    <mergeCell ref="A368:D369"/>
    <mergeCell ref="H369:J369"/>
    <mergeCell ref="H201:J201"/>
    <mergeCell ref="A254:D254"/>
    <mergeCell ref="A255:D255"/>
    <mergeCell ref="A256:D256"/>
    <mergeCell ref="A257:D258"/>
    <mergeCell ref="H258:J258"/>
    <mergeCell ref="A200:D201"/>
    <mergeCell ref="A311:D311"/>
    <mergeCell ref="A312:D312"/>
    <mergeCell ref="A313:D314"/>
    <mergeCell ref="H314:J314"/>
    <mergeCell ref="A367:D367"/>
    <mergeCell ref="A195:D195"/>
    <mergeCell ref="A196:D196"/>
    <mergeCell ref="A197:D197"/>
    <mergeCell ref="A198:D198"/>
    <mergeCell ref="A199:D199"/>
    <mergeCell ref="A194:D194"/>
    <mergeCell ref="A160:D160"/>
    <mergeCell ref="A161:D162"/>
    <mergeCell ref="H162:J162"/>
    <mergeCell ref="A178:D178"/>
    <mergeCell ref="A179:D179"/>
    <mergeCell ref="A180:D181"/>
    <mergeCell ref="H181:J181"/>
    <mergeCell ref="A189:D189"/>
    <mergeCell ref="A190:D190"/>
    <mergeCell ref="A191:D191"/>
    <mergeCell ref="A192:D192"/>
    <mergeCell ref="A193:D193"/>
    <mergeCell ref="A159:D159"/>
    <mergeCell ref="A69:D69"/>
    <mergeCell ref="A70:D70"/>
    <mergeCell ref="A71:D71"/>
    <mergeCell ref="H72:J72"/>
    <mergeCell ref="A139:D139"/>
    <mergeCell ref="H140:J140"/>
    <mergeCell ref="A154:D154"/>
    <mergeCell ref="A155:D155"/>
    <mergeCell ref="A156:D156"/>
    <mergeCell ref="A157:D157"/>
    <mergeCell ref="A158:D158"/>
    <mergeCell ref="A68:D68"/>
    <mergeCell ref="L10:L11"/>
    <mergeCell ref="M10:M11"/>
    <mergeCell ref="N10:N11"/>
    <mergeCell ref="O10:O11"/>
    <mergeCell ref="H46:J46"/>
    <mergeCell ref="A4:U4"/>
    <mergeCell ref="A10:A11"/>
    <mergeCell ref="B10:B11"/>
    <mergeCell ref="C10:C11"/>
    <mergeCell ref="D10:D11"/>
    <mergeCell ref="E10:E11"/>
    <mergeCell ref="F10:F11"/>
    <mergeCell ref="G10:G11"/>
    <mergeCell ref="H10:J10"/>
    <mergeCell ref="K10:K11"/>
    <mergeCell ref="R10:R11"/>
    <mergeCell ref="S10:S11"/>
    <mergeCell ref="T10:T11"/>
    <mergeCell ref="U10:U11"/>
    <mergeCell ref="P10:P11"/>
    <mergeCell ref="Q10:Q11"/>
  </mergeCells>
  <pageMargins left="0.39370078740157483" right="0.19685039370078741" top="0.59055118110236227" bottom="0.39370078740157483" header="0" footer="0"/>
  <pageSetup paperSize="162" scale="78" orientation="portrait" r:id="rId1"/>
  <headerFooter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BA34C-6435-4389-AD45-22861E1DF847}">
  <sheetPr>
    <tabColor rgb="FF00B050"/>
  </sheetPr>
  <dimension ref="A1:BA327"/>
  <sheetViews>
    <sheetView zoomScale="85" zoomScaleNormal="85" workbookViewId="0">
      <selection activeCell="W13" sqref="W13"/>
    </sheetView>
  </sheetViews>
  <sheetFormatPr baseColWidth="10" defaultColWidth="11.5703125" defaultRowHeight="24" customHeight="1" x14ac:dyDescent="0.2"/>
  <cols>
    <col min="1" max="1" width="11.5703125" style="20" customWidth="1"/>
    <col min="2" max="2" width="12.42578125" style="20" customWidth="1"/>
    <col min="3" max="3" width="36.5703125" style="20" customWidth="1"/>
    <col min="4" max="4" width="17.28515625" style="20" customWidth="1"/>
    <col min="5" max="5" width="17.28515625" style="59" hidden="1" customWidth="1"/>
    <col min="6" max="6" width="16" style="57" hidden="1" customWidth="1"/>
    <col min="7" max="7" width="14.5703125" style="57" hidden="1" customWidth="1"/>
    <col min="8" max="8" width="14.28515625" style="57" customWidth="1"/>
    <col min="9" max="9" width="12.7109375" style="57" customWidth="1"/>
    <col min="10" max="10" width="13.28515625" style="57" customWidth="1"/>
    <col min="11" max="18" width="0" style="57" hidden="1" customWidth="1"/>
    <col min="19" max="19" width="0" style="1" hidden="1" customWidth="1"/>
    <col min="20" max="20" width="14.42578125" style="17" hidden="1" customWidth="1"/>
    <col min="21" max="21" width="15.140625" style="17" hidden="1" customWidth="1"/>
    <col min="22" max="50" width="11.5703125" style="1"/>
    <col min="51" max="16384" width="11.5703125" style="3"/>
  </cols>
  <sheetData>
    <row r="1" spans="1:53" s="1" customFormat="1" ht="24" customHeight="1" x14ac:dyDescent="0.2">
      <c r="A1" s="17"/>
      <c r="B1" s="17"/>
      <c r="C1" s="17"/>
      <c r="D1" s="1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T1" s="17"/>
      <c r="U1" s="17"/>
    </row>
    <row r="2" spans="1:53" s="1" customFormat="1" ht="12.75" x14ac:dyDescent="0.2">
      <c r="A2" s="412" t="s">
        <v>242</v>
      </c>
      <c r="B2" s="413"/>
      <c r="C2" s="413"/>
      <c r="D2" s="413"/>
      <c r="E2" s="413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66"/>
      <c r="T2" s="75"/>
      <c r="U2" s="67"/>
    </row>
    <row r="3" spans="1:53" s="1" customFormat="1" ht="12.75" x14ac:dyDescent="0.2">
      <c r="A3" s="414"/>
      <c r="B3" s="415"/>
      <c r="C3" s="415"/>
      <c r="D3" s="415"/>
      <c r="E3" s="41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69"/>
      <c r="T3" s="96"/>
      <c r="U3" s="70"/>
    </row>
    <row r="4" spans="1:53" s="1" customFormat="1" ht="12.6" customHeight="1" x14ac:dyDescent="0.2">
      <c r="A4" s="47" t="s">
        <v>243</v>
      </c>
      <c r="B4" s="63"/>
      <c r="C4" s="63"/>
      <c r="D4" s="63"/>
      <c r="E4" s="94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69"/>
      <c r="T4" s="96"/>
      <c r="U4" s="70"/>
      <c r="AY4" s="3"/>
      <c r="AZ4" s="3"/>
      <c r="BA4" s="3"/>
    </row>
    <row r="5" spans="1:53" s="1" customFormat="1" ht="12.6" customHeight="1" x14ac:dyDescent="0.2">
      <c r="A5" s="47" t="s">
        <v>244</v>
      </c>
      <c r="B5" s="63"/>
      <c r="C5" s="63"/>
      <c r="D5" s="63"/>
      <c r="E5" s="94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69"/>
      <c r="T5" s="96"/>
      <c r="U5" s="70"/>
      <c r="AY5" s="3"/>
      <c r="AZ5" s="3"/>
      <c r="BA5" s="3"/>
    </row>
    <row r="6" spans="1:53" s="1" customFormat="1" ht="12.6" customHeight="1" x14ac:dyDescent="0.2">
      <c r="A6" s="47" t="s">
        <v>2</v>
      </c>
      <c r="B6" s="63"/>
      <c r="C6" s="63"/>
      <c r="D6" s="63"/>
      <c r="E6" s="94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69"/>
      <c r="T6" s="96"/>
      <c r="U6" s="70"/>
      <c r="AY6" s="3"/>
      <c r="AZ6" s="3"/>
      <c r="BA6" s="3"/>
    </row>
    <row r="7" spans="1:53" s="1" customFormat="1" ht="12.6" customHeight="1" x14ac:dyDescent="0.2">
      <c r="A7" s="47" t="s">
        <v>245</v>
      </c>
      <c r="B7" s="63"/>
      <c r="C7" s="63"/>
      <c r="D7" s="63"/>
      <c r="E7" s="94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69"/>
      <c r="T7" s="96"/>
      <c r="U7" s="70"/>
      <c r="AY7" s="3"/>
      <c r="AZ7" s="3"/>
      <c r="BA7" s="3"/>
    </row>
    <row r="8" spans="1:53" s="1" customFormat="1" ht="12.6" customHeight="1" x14ac:dyDescent="0.2">
      <c r="A8" s="47" t="s">
        <v>246</v>
      </c>
      <c r="B8" s="63"/>
      <c r="C8" s="63"/>
      <c r="D8" s="63"/>
      <c r="E8" s="94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69"/>
      <c r="T8" s="96"/>
      <c r="U8" s="70"/>
      <c r="AY8" s="3"/>
      <c r="AZ8" s="3"/>
      <c r="BA8" s="3"/>
    </row>
    <row r="9" spans="1:53" s="1" customFormat="1" ht="12.6" customHeight="1" x14ac:dyDescent="0.2">
      <c r="A9" s="47" t="s">
        <v>247</v>
      </c>
      <c r="B9" s="63"/>
      <c r="C9" s="63"/>
      <c r="D9" s="63"/>
      <c r="E9" s="94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69"/>
      <c r="T9" s="96"/>
      <c r="U9" s="70"/>
      <c r="AY9" s="3"/>
      <c r="AZ9" s="3"/>
      <c r="BA9" s="3"/>
    </row>
    <row r="10" spans="1:53" s="1" customFormat="1" ht="12.6" customHeight="1" x14ac:dyDescent="0.2">
      <c r="A10" s="47" t="s">
        <v>247</v>
      </c>
      <c r="B10" s="63"/>
      <c r="C10" s="63"/>
      <c r="D10" s="63"/>
      <c r="E10" s="94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69"/>
      <c r="T10" s="96"/>
      <c r="U10" s="70"/>
      <c r="AY10" s="3"/>
      <c r="AZ10" s="3"/>
      <c r="BA10" s="3"/>
    </row>
    <row r="11" spans="1:53" s="1" customFormat="1" ht="21.75" customHeight="1" x14ac:dyDescent="0.2">
      <c r="A11" s="13" t="s">
        <v>381</v>
      </c>
      <c r="B11" s="14"/>
      <c r="C11" s="14"/>
      <c r="D11" s="14"/>
      <c r="E11" s="58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72"/>
      <c r="T11" s="98"/>
      <c r="U11" s="73"/>
      <c r="AY11" s="3"/>
      <c r="AZ11" s="3"/>
      <c r="BA11" s="3"/>
    </row>
    <row r="12" spans="1:53" s="1" customFormat="1" ht="21.75" customHeight="1" x14ac:dyDescent="0.2">
      <c r="A12" s="416" t="s">
        <v>4</v>
      </c>
      <c r="B12" s="416" t="s">
        <v>5</v>
      </c>
      <c r="C12" s="416" t="s">
        <v>6</v>
      </c>
      <c r="D12" s="416" t="s">
        <v>7</v>
      </c>
      <c r="E12" s="417" t="s">
        <v>435</v>
      </c>
      <c r="F12" s="425" t="s">
        <v>434</v>
      </c>
      <c r="G12" s="425" t="s">
        <v>436</v>
      </c>
      <c r="H12" s="426" t="s">
        <v>438</v>
      </c>
      <c r="I12" s="427"/>
      <c r="J12" s="427"/>
      <c r="K12" s="410" t="s">
        <v>421</v>
      </c>
      <c r="L12" s="410" t="s">
        <v>439</v>
      </c>
      <c r="M12" s="410" t="s">
        <v>425</v>
      </c>
      <c r="N12" s="410" t="s">
        <v>440</v>
      </c>
      <c r="O12" s="410" t="s">
        <v>443</v>
      </c>
      <c r="P12" s="410" t="s">
        <v>442</v>
      </c>
      <c r="Q12" s="410" t="s">
        <v>431</v>
      </c>
      <c r="R12" s="410" t="s">
        <v>441</v>
      </c>
      <c r="S12" s="420" t="s">
        <v>444</v>
      </c>
      <c r="T12" s="410" t="s">
        <v>437</v>
      </c>
      <c r="U12" s="420" t="s">
        <v>445</v>
      </c>
      <c r="AY12" s="3"/>
      <c r="AZ12" s="3"/>
      <c r="BA12" s="3"/>
    </row>
    <row r="13" spans="1:53" s="1" customFormat="1" ht="102" customHeight="1" x14ac:dyDescent="0.2">
      <c r="A13" s="416"/>
      <c r="B13" s="416"/>
      <c r="C13" s="416"/>
      <c r="D13" s="416"/>
      <c r="E13" s="417"/>
      <c r="F13" s="425"/>
      <c r="G13" s="425"/>
      <c r="H13" s="80" t="s">
        <v>428</v>
      </c>
      <c r="I13" s="80" t="s">
        <v>429</v>
      </c>
      <c r="J13" s="80" t="s">
        <v>430</v>
      </c>
      <c r="K13" s="411"/>
      <c r="L13" s="411"/>
      <c r="M13" s="411"/>
      <c r="N13" s="411"/>
      <c r="O13" s="411"/>
      <c r="P13" s="411"/>
      <c r="Q13" s="411"/>
      <c r="R13" s="411"/>
      <c r="S13" s="421"/>
      <c r="T13" s="411"/>
      <c r="U13" s="421"/>
      <c r="AY13" s="3"/>
      <c r="AZ13" s="3"/>
      <c r="BA13" s="3"/>
    </row>
    <row r="14" spans="1:53" s="1" customFormat="1" ht="24" customHeight="1" x14ac:dyDescent="0.2">
      <c r="A14" s="82">
        <v>1</v>
      </c>
      <c r="B14" s="84" t="s">
        <v>248</v>
      </c>
      <c r="C14" s="84" t="s">
        <v>249</v>
      </c>
      <c r="D14" s="84" t="s">
        <v>250</v>
      </c>
      <c r="E14" s="85">
        <v>791274</v>
      </c>
      <c r="F14" s="49">
        <v>787151.00000000012</v>
      </c>
      <c r="G14" s="49">
        <v>865866</v>
      </c>
      <c r="H14" s="49">
        <v>126416</v>
      </c>
      <c r="I14" s="49">
        <f>H14+(H14*5.1%)</f>
        <v>132863.21599999999</v>
      </c>
      <c r="J14" s="49">
        <f>ROUND(I14,0)</f>
        <v>132863</v>
      </c>
      <c r="K14" s="90">
        <f>MIN(E14,F14,G14,J14)</f>
        <v>132863</v>
      </c>
      <c r="L14" s="90">
        <f>MAX(E14,F14,G14,J14)</f>
        <v>865866</v>
      </c>
      <c r="M14" s="90">
        <f>MEDIAN(E14,F14,G14,J14)</f>
        <v>789212.5</v>
      </c>
      <c r="N14" s="90">
        <f>AVERAGE(E14,F14,G14,J14)</f>
        <v>644288.5</v>
      </c>
      <c r="O14" s="90">
        <f t="shared" ref="O14:O77" si="0">AVERAGE(K14,M14)</f>
        <v>461037.75</v>
      </c>
      <c r="P14" s="90">
        <f t="shared" ref="P14:P77" si="1">AVERAGE(M14,L14)</f>
        <v>827539.25</v>
      </c>
      <c r="Q14" s="90">
        <f>HARMEAN(E14,F14,G14,J14)</f>
        <v>356644.4454669563</v>
      </c>
      <c r="R14" s="90">
        <f>STDEVA(E14,F14,G14,J14)</f>
        <v>342863.94856317778</v>
      </c>
      <c r="S14" s="56">
        <f t="shared" ref="S14:S77" si="2">R14/M14</f>
        <v>0.43443806143868446</v>
      </c>
      <c r="T14" s="49">
        <f t="shared" ref="T14:T30" si="3">ROUND(Q14,0)</f>
        <v>356644</v>
      </c>
      <c r="U14" s="82" t="s">
        <v>431</v>
      </c>
      <c r="AY14" s="3"/>
      <c r="AZ14" s="3"/>
      <c r="BA14" s="3"/>
    </row>
    <row r="15" spans="1:53" s="1" customFormat="1" ht="24" customHeight="1" x14ac:dyDescent="0.2">
      <c r="A15" s="82">
        <v>2</v>
      </c>
      <c r="B15" s="84" t="s">
        <v>248</v>
      </c>
      <c r="C15" s="84" t="s">
        <v>251</v>
      </c>
      <c r="D15" s="84" t="s">
        <v>250</v>
      </c>
      <c r="E15" s="85">
        <v>796459</v>
      </c>
      <c r="F15" s="49">
        <v>758532.00000000012</v>
      </c>
      <c r="G15" s="49">
        <v>796459</v>
      </c>
      <c r="H15" s="49">
        <v>104958</v>
      </c>
      <c r="I15" s="49">
        <f t="shared" ref="I15:I78" si="4">H15+(H15*5.1%)</f>
        <v>110310.85799999999</v>
      </c>
      <c r="J15" s="49">
        <f t="shared" ref="J15:J78" si="5">ROUND(I15,0)</f>
        <v>110311</v>
      </c>
      <c r="K15" s="90">
        <f t="shared" ref="K15:K78" si="6">MIN(E15,F15,G15,J15)</f>
        <v>110311</v>
      </c>
      <c r="L15" s="90">
        <f t="shared" ref="L15:L78" si="7">MAX(E15,F15,G15,J15)</f>
        <v>796459</v>
      </c>
      <c r="M15" s="90">
        <f t="shared" ref="M15:M78" si="8">MEDIAN(E15,F15,G15,J15)</f>
        <v>777495.5</v>
      </c>
      <c r="N15" s="90">
        <f t="shared" ref="N15:N78" si="9">AVERAGE(E15,F15,G15,J15)</f>
        <v>615440.25</v>
      </c>
      <c r="O15" s="90">
        <f t="shared" si="0"/>
        <v>443903.25</v>
      </c>
      <c r="P15" s="90">
        <f t="shared" si="1"/>
        <v>786977.25</v>
      </c>
      <c r="Q15" s="90">
        <f t="shared" ref="Q15:Q78" si="10">HARMEAN(E15,F15,G15,J15)</f>
        <v>310204.25007422367</v>
      </c>
      <c r="R15" s="90">
        <f t="shared" ref="R15:R78" si="11">STDEVA(E15,F15,G15,J15)</f>
        <v>337227.11626180063</v>
      </c>
      <c r="S15" s="56">
        <f t="shared" si="2"/>
        <v>0.43373513578123685</v>
      </c>
      <c r="T15" s="49">
        <f t="shared" si="3"/>
        <v>310204</v>
      </c>
      <c r="U15" s="82" t="s">
        <v>431</v>
      </c>
      <c r="AY15" s="3"/>
      <c r="AZ15" s="3"/>
      <c r="BA15" s="3"/>
    </row>
    <row r="16" spans="1:53" s="1" customFormat="1" ht="24" customHeight="1" x14ac:dyDescent="0.2">
      <c r="A16" s="82">
        <v>3</v>
      </c>
      <c r="B16" s="84" t="s">
        <v>248</v>
      </c>
      <c r="C16" s="84" t="s">
        <v>252</v>
      </c>
      <c r="D16" s="84" t="s">
        <v>250</v>
      </c>
      <c r="E16" s="85">
        <v>552091</v>
      </c>
      <c r="F16" s="49">
        <v>520841</v>
      </c>
      <c r="G16" s="49">
        <v>552091</v>
      </c>
      <c r="H16" s="49">
        <v>117540</v>
      </c>
      <c r="I16" s="49">
        <f t="shared" si="4"/>
        <v>123534.54</v>
      </c>
      <c r="J16" s="49">
        <f t="shared" si="5"/>
        <v>123535</v>
      </c>
      <c r="K16" s="90">
        <f t="shared" si="6"/>
        <v>123535</v>
      </c>
      <c r="L16" s="90">
        <f t="shared" si="7"/>
        <v>552091</v>
      </c>
      <c r="M16" s="90">
        <f t="shared" si="8"/>
        <v>536466</v>
      </c>
      <c r="N16" s="90">
        <f t="shared" si="9"/>
        <v>437139.5</v>
      </c>
      <c r="O16" s="90">
        <f t="shared" si="0"/>
        <v>330000.5</v>
      </c>
      <c r="P16" s="90">
        <f t="shared" si="1"/>
        <v>544278.5</v>
      </c>
      <c r="Q16" s="90">
        <f t="shared" si="10"/>
        <v>293310.29236437631</v>
      </c>
      <c r="R16" s="90">
        <f t="shared" si="11"/>
        <v>209588.02305713942</v>
      </c>
      <c r="S16" s="56">
        <f t="shared" si="2"/>
        <v>0.3906827703100279</v>
      </c>
      <c r="T16" s="49">
        <f t="shared" si="3"/>
        <v>293310</v>
      </c>
      <c r="U16" s="82" t="s">
        <v>431</v>
      </c>
      <c r="AY16" s="3"/>
      <c r="AZ16" s="3"/>
      <c r="BA16" s="3"/>
    </row>
    <row r="17" spans="1:53" s="1" customFormat="1" ht="24" customHeight="1" x14ac:dyDescent="0.2">
      <c r="A17" s="82">
        <v>4</v>
      </c>
      <c r="B17" s="84" t="s">
        <v>248</v>
      </c>
      <c r="C17" s="84" t="s">
        <v>253</v>
      </c>
      <c r="D17" s="84" t="s">
        <v>250</v>
      </c>
      <c r="E17" s="85">
        <v>1307436</v>
      </c>
      <c r="F17" s="49">
        <v>1269355</v>
      </c>
      <c r="G17" s="49">
        <v>1370903</v>
      </c>
      <c r="H17" s="49">
        <v>165648</v>
      </c>
      <c r="I17" s="49">
        <f t="shared" si="4"/>
        <v>174096.04800000001</v>
      </c>
      <c r="J17" s="49">
        <f t="shared" si="5"/>
        <v>174096</v>
      </c>
      <c r="K17" s="90">
        <f t="shared" si="6"/>
        <v>174096</v>
      </c>
      <c r="L17" s="90">
        <f t="shared" si="7"/>
        <v>1370903</v>
      </c>
      <c r="M17" s="90">
        <f t="shared" si="8"/>
        <v>1288395.5</v>
      </c>
      <c r="N17" s="90">
        <f t="shared" si="9"/>
        <v>1030447.5</v>
      </c>
      <c r="O17" s="90">
        <f t="shared" si="0"/>
        <v>731245.75</v>
      </c>
      <c r="P17" s="90">
        <f t="shared" si="1"/>
        <v>1329649.25</v>
      </c>
      <c r="Q17" s="90">
        <f t="shared" si="10"/>
        <v>498376.47375528578</v>
      </c>
      <c r="R17" s="90">
        <f t="shared" si="11"/>
        <v>572435.51652012882</v>
      </c>
      <c r="S17" s="56">
        <f t="shared" si="2"/>
        <v>0.4443010834174202</v>
      </c>
      <c r="T17" s="49">
        <f t="shared" si="3"/>
        <v>498376</v>
      </c>
      <c r="U17" s="82" t="s">
        <v>431</v>
      </c>
      <c r="AY17" s="3"/>
      <c r="AZ17" s="3"/>
      <c r="BA17" s="3"/>
    </row>
    <row r="18" spans="1:53" s="1" customFormat="1" ht="57.75" customHeight="1" x14ac:dyDescent="0.2">
      <c r="A18" s="82">
        <v>5</v>
      </c>
      <c r="B18" s="84" t="s">
        <v>248</v>
      </c>
      <c r="C18" s="84" t="s">
        <v>254</v>
      </c>
      <c r="D18" s="84" t="s">
        <v>250</v>
      </c>
      <c r="E18" s="85">
        <v>1391250</v>
      </c>
      <c r="F18" s="49">
        <v>1312500</v>
      </c>
      <c r="G18" s="49">
        <v>1378125</v>
      </c>
      <c r="H18" s="49">
        <v>204518</v>
      </c>
      <c r="I18" s="49">
        <f t="shared" si="4"/>
        <v>214948.41800000001</v>
      </c>
      <c r="J18" s="49">
        <f t="shared" si="5"/>
        <v>214948</v>
      </c>
      <c r="K18" s="90">
        <f t="shared" si="6"/>
        <v>214948</v>
      </c>
      <c r="L18" s="90">
        <f t="shared" si="7"/>
        <v>1391250</v>
      </c>
      <c r="M18" s="90">
        <f t="shared" si="8"/>
        <v>1345312.5</v>
      </c>
      <c r="N18" s="90">
        <f t="shared" si="9"/>
        <v>1074205.75</v>
      </c>
      <c r="O18" s="90">
        <f t="shared" si="0"/>
        <v>780130.25</v>
      </c>
      <c r="P18" s="90">
        <f t="shared" si="1"/>
        <v>1368281.25</v>
      </c>
      <c r="Q18" s="90">
        <f t="shared" si="10"/>
        <v>583209.8760619004</v>
      </c>
      <c r="R18" s="90">
        <f t="shared" si="11"/>
        <v>573873.38832903723</v>
      </c>
      <c r="S18" s="56">
        <f t="shared" si="2"/>
        <v>0.42657255346176981</v>
      </c>
      <c r="T18" s="49">
        <f t="shared" si="3"/>
        <v>583210</v>
      </c>
      <c r="U18" s="82" t="s">
        <v>431</v>
      </c>
      <c r="AY18" s="3"/>
      <c r="AZ18" s="3"/>
      <c r="BA18" s="3"/>
    </row>
    <row r="19" spans="1:53" s="1" customFormat="1" ht="24" customHeight="1" x14ac:dyDescent="0.2">
      <c r="A19" s="82">
        <v>6</v>
      </c>
      <c r="B19" s="84" t="s">
        <v>248</v>
      </c>
      <c r="C19" s="84" t="s">
        <v>255</v>
      </c>
      <c r="D19" s="84" t="s">
        <v>250</v>
      </c>
      <c r="E19" s="85">
        <v>385435</v>
      </c>
      <c r="F19" s="49">
        <v>370611</v>
      </c>
      <c r="G19" s="49">
        <v>389142</v>
      </c>
      <c r="H19" s="49">
        <v>39040</v>
      </c>
      <c r="I19" s="49">
        <f t="shared" si="4"/>
        <v>41031.040000000001</v>
      </c>
      <c r="J19" s="49">
        <f t="shared" si="5"/>
        <v>41031</v>
      </c>
      <c r="K19" s="90">
        <f t="shared" si="6"/>
        <v>41031</v>
      </c>
      <c r="L19" s="90">
        <f t="shared" si="7"/>
        <v>389142</v>
      </c>
      <c r="M19" s="90">
        <f t="shared" si="8"/>
        <v>378023</v>
      </c>
      <c r="N19" s="90">
        <f t="shared" si="9"/>
        <v>296554.75</v>
      </c>
      <c r="O19" s="90">
        <f t="shared" si="0"/>
        <v>209527</v>
      </c>
      <c r="P19" s="90">
        <f t="shared" si="1"/>
        <v>383582.5</v>
      </c>
      <c r="Q19" s="90">
        <f t="shared" si="10"/>
        <v>124091.45437427121</v>
      </c>
      <c r="R19" s="90">
        <f t="shared" si="11"/>
        <v>170537.2028627478</v>
      </c>
      <c r="S19" s="56">
        <f t="shared" si="2"/>
        <v>0.45112917167142685</v>
      </c>
      <c r="T19" s="49">
        <f t="shared" si="3"/>
        <v>124091</v>
      </c>
      <c r="U19" s="82" t="s">
        <v>431</v>
      </c>
      <c r="AY19" s="3"/>
      <c r="AZ19" s="3"/>
      <c r="BA19" s="3"/>
    </row>
    <row r="20" spans="1:53" s="1" customFormat="1" ht="52.5" customHeight="1" x14ac:dyDescent="0.2">
      <c r="A20" s="82">
        <v>7</v>
      </c>
      <c r="B20" s="84" t="s">
        <v>248</v>
      </c>
      <c r="C20" s="84" t="s">
        <v>256</v>
      </c>
      <c r="D20" s="84" t="s">
        <v>250</v>
      </c>
      <c r="E20" s="85">
        <v>1004952.0000000001</v>
      </c>
      <c r="F20" s="49">
        <v>975682.00000000012</v>
      </c>
      <c r="G20" s="49">
        <v>1053737</v>
      </c>
      <c r="H20" s="49">
        <v>124355</v>
      </c>
      <c r="I20" s="49">
        <f t="shared" si="4"/>
        <v>130697.105</v>
      </c>
      <c r="J20" s="49">
        <f t="shared" si="5"/>
        <v>130697</v>
      </c>
      <c r="K20" s="90">
        <f t="shared" si="6"/>
        <v>130697</v>
      </c>
      <c r="L20" s="90">
        <f t="shared" si="7"/>
        <v>1053737</v>
      </c>
      <c r="M20" s="90">
        <f t="shared" si="8"/>
        <v>990317.00000000012</v>
      </c>
      <c r="N20" s="90">
        <f t="shared" si="9"/>
        <v>791267</v>
      </c>
      <c r="O20" s="90">
        <f t="shared" si="0"/>
        <v>560507</v>
      </c>
      <c r="P20" s="90">
        <f t="shared" si="1"/>
        <v>1022027</v>
      </c>
      <c r="Q20" s="90">
        <f t="shared" si="10"/>
        <v>376637.72877846565</v>
      </c>
      <c r="R20" s="90">
        <f t="shared" si="11"/>
        <v>441555.35600495985</v>
      </c>
      <c r="S20" s="56">
        <f t="shared" si="2"/>
        <v>0.44587274176345532</v>
      </c>
      <c r="T20" s="49">
        <f t="shared" si="3"/>
        <v>376638</v>
      </c>
      <c r="U20" s="82" t="s">
        <v>431</v>
      </c>
      <c r="AY20" s="3"/>
      <c r="AZ20" s="3"/>
      <c r="BA20" s="3"/>
    </row>
    <row r="21" spans="1:53" s="1" customFormat="1" ht="24" customHeight="1" x14ac:dyDescent="0.2">
      <c r="A21" s="82">
        <v>8</v>
      </c>
      <c r="B21" s="84" t="s">
        <v>248</v>
      </c>
      <c r="C21" s="84" t="s">
        <v>257</v>
      </c>
      <c r="D21" s="84" t="s">
        <v>250</v>
      </c>
      <c r="E21" s="85">
        <v>1312023</v>
      </c>
      <c r="F21" s="49">
        <v>1261560</v>
      </c>
      <c r="G21" s="49">
        <v>1337254.0000000002</v>
      </c>
      <c r="H21" s="49">
        <v>197838</v>
      </c>
      <c r="I21" s="49">
        <f t="shared" si="4"/>
        <v>207927.73800000001</v>
      </c>
      <c r="J21" s="49">
        <f t="shared" si="5"/>
        <v>207928</v>
      </c>
      <c r="K21" s="90">
        <f t="shared" si="6"/>
        <v>207928</v>
      </c>
      <c r="L21" s="90">
        <f t="shared" si="7"/>
        <v>1337254.0000000002</v>
      </c>
      <c r="M21" s="90">
        <f t="shared" si="8"/>
        <v>1286791.5</v>
      </c>
      <c r="N21" s="90">
        <f t="shared" si="9"/>
        <v>1029691.25</v>
      </c>
      <c r="O21" s="90">
        <f t="shared" si="0"/>
        <v>747359.75</v>
      </c>
      <c r="P21" s="90">
        <f t="shared" si="1"/>
        <v>1312022.75</v>
      </c>
      <c r="Q21" s="90">
        <f t="shared" si="10"/>
        <v>562428.9584542712</v>
      </c>
      <c r="R21" s="90">
        <f t="shared" si="11"/>
        <v>548745.24098855176</v>
      </c>
      <c r="S21" s="56">
        <f t="shared" si="2"/>
        <v>0.42644456463114011</v>
      </c>
      <c r="T21" s="49">
        <f t="shared" si="3"/>
        <v>562429</v>
      </c>
      <c r="U21" s="82" t="s">
        <v>431</v>
      </c>
      <c r="AY21" s="3"/>
      <c r="AZ21" s="3"/>
      <c r="BA21" s="3"/>
    </row>
    <row r="22" spans="1:53" s="1" customFormat="1" ht="24" customHeight="1" x14ac:dyDescent="0.2">
      <c r="A22" s="82">
        <v>9</v>
      </c>
      <c r="B22" s="84" t="s">
        <v>248</v>
      </c>
      <c r="C22" s="84" t="s">
        <v>258</v>
      </c>
      <c r="D22" s="84" t="s">
        <v>250</v>
      </c>
      <c r="E22" s="85">
        <v>111671</v>
      </c>
      <c r="F22" s="49">
        <v>105350</v>
      </c>
      <c r="G22" s="49">
        <v>112725</v>
      </c>
      <c r="H22" s="49">
        <v>28232</v>
      </c>
      <c r="I22" s="49">
        <f t="shared" si="4"/>
        <v>29671.831999999999</v>
      </c>
      <c r="J22" s="49">
        <f t="shared" si="5"/>
        <v>29672</v>
      </c>
      <c r="K22" s="90">
        <f t="shared" si="6"/>
        <v>29672</v>
      </c>
      <c r="L22" s="90">
        <f t="shared" si="7"/>
        <v>112725</v>
      </c>
      <c r="M22" s="90">
        <f t="shared" si="8"/>
        <v>108510.5</v>
      </c>
      <c r="N22" s="90">
        <f t="shared" si="9"/>
        <v>89854.5</v>
      </c>
      <c r="O22" s="90">
        <f t="shared" si="0"/>
        <v>69091.25</v>
      </c>
      <c r="P22" s="90">
        <f t="shared" si="1"/>
        <v>110617.75</v>
      </c>
      <c r="Q22" s="90">
        <f t="shared" si="10"/>
        <v>65552.279713073425</v>
      </c>
      <c r="R22" s="90">
        <f t="shared" si="11"/>
        <v>40253.626209324299</v>
      </c>
      <c r="S22" s="56">
        <f t="shared" si="2"/>
        <v>0.3709652633553831</v>
      </c>
      <c r="T22" s="49">
        <f t="shared" si="3"/>
        <v>65552</v>
      </c>
      <c r="U22" s="82" t="s">
        <v>431</v>
      </c>
      <c r="AY22" s="3"/>
      <c r="AZ22" s="3"/>
      <c r="BA22" s="3"/>
    </row>
    <row r="23" spans="1:53" s="1" customFormat="1" ht="24" customHeight="1" x14ac:dyDescent="0.2">
      <c r="A23" s="82">
        <v>10</v>
      </c>
      <c r="B23" s="84" t="s">
        <v>248</v>
      </c>
      <c r="C23" s="84" t="s">
        <v>259</v>
      </c>
      <c r="D23" s="84" t="s">
        <v>250</v>
      </c>
      <c r="E23" s="85">
        <v>321516</v>
      </c>
      <c r="F23" s="49">
        <v>300483</v>
      </c>
      <c r="G23" s="49">
        <v>324522</v>
      </c>
      <c r="H23" s="49">
        <v>48701</v>
      </c>
      <c r="I23" s="49">
        <f t="shared" si="4"/>
        <v>51184.750999999997</v>
      </c>
      <c r="J23" s="49">
        <f t="shared" si="5"/>
        <v>51185</v>
      </c>
      <c r="K23" s="90">
        <f t="shared" si="6"/>
        <v>51185</v>
      </c>
      <c r="L23" s="90">
        <f t="shared" si="7"/>
        <v>324522</v>
      </c>
      <c r="M23" s="90">
        <f t="shared" si="8"/>
        <v>310999.5</v>
      </c>
      <c r="N23" s="90">
        <f t="shared" si="9"/>
        <v>249426.5</v>
      </c>
      <c r="O23" s="90">
        <f t="shared" si="0"/>
        <v>181092.25</v>
      </c>
      <c r="P23" s="90">
        <f t="shared" si="1"/>
        <v>317760.75</v>
      </c>
      <c r="Q23" s="90">
        <f t="shared" si="10"/>
        <v>137662.02711578039</v>
      </c>
      <c r="R23" s="90">
        <f t="shared" si="11"/>
        <v>132592.97196684295</v>
      </c>
      <c r="S23" s="56">
        <f t="shared" si="2"/>
        <v>0.42634464674973094</v>
      </c>
      <c r="T23" s="49">
        <f t="shared" si="3"/>
        <v>137662</v>
      </c>
      <c r="U23" s="82" t="s">
        <v>431</v>
      </c>
      <c r="AY23" s="3"/>
      <c r="AZ23" s="3"/>
      <c r="BA23" s="3"/>
    </row>
    <row r="24" spans="1:53" s="1" customFormat="1" ht="24" customHeight="1" x14ac:dyDescent="0.2">
      <c r="A24" s="82">
        <v>11</v>
      </c>
      <c r="B24" s="84" t="s">
        <v>248</v>
      </c>
      <c r="C24" s="84" t="s">
        <v>260</v>
      </c>
      <c r="D24" s="84" t="s">
        <v>250</v>
      </c>
      <c r="E24" s="85">
        <v>388726.00000000006</v>
      </c>
      <c r="F24" s="49">
        <v>363295</v>
      </c>
      <c r="G24" s="49">
        <v>388726.00000000006</v>
      </c>
      <c r="H24" s="49">
        <v>55511</v>
      </c>
      <c r="I24" s="49">
        <f t="shared" si="4"/>
        <v>58342.061000000002</v>
      </c>
      <c r="J24" s="49">
        <f t="shared" si="5"/>
        <v>58342</v>
      </c>
      <c r="K24" s="90">
        <f t="shared" si="6"/>
        <v>58342</v>
      </c>
      <c r="L24" s="90">
        <f t="shared" si="7"/>
        <v>388726.00000000006</v>
      </c>
      <c r="M24" s="90">
        <f t="shared" si="8"/>
        <v>376010.5</v>
      </c>
      <c r="N24" s="90">
        <f t="shared" si="9"/>
        <v>299772.25</v>
      </c>
      <c r="O24" s="90">
        <f t="shared" si="0"/>
        <v>217176.25</v>
      </c>
      <c r="P24" s="90">
        <f t="shared" si="1"/>
        <v>382368.25</v>
      </c>
      <c r="Q24" s="90">
        <f t="shared" si="10"/>
        <v>159757.76416777188</v>
      </c>
      <c r="R24" s="90">
        <f t="shared" si="11"/>
        <v>161399.34392756992</v>
      </c>
      <c r="S24" s="56">
        <f t="shared" si="2"/>
        <v>0.42924158747580166</v>
      </c>
      <c r="T24" s="49">
        <f t="shared" si="3"/>
        <v>159758</v>
      </c>
      <c r="U24" s="82" t="s">
        <v>431</v>
      </c>
      <c r="AY24" s="3"/>
      <c r="AZ24" s="3"/>
      <c r="BA24" s="3"/>
    </row>
    <row r="25" spans="1:53" s="1" customFormat="1" ht="24" customHeight="1" x14ac:dyDescent="0.2">
      <c r="A25" s="82">
        <v>12</v>
      </c>
      <c r="B25" s="84" t="s">
        <v>248</v>
      </c>
      <c r="C25" s="84" t="s">
        <v>261</v>
      </c>
      <c r="D25" s="84" t="s">
        <v>250</v>
      </c>
      <c r="E25" s="85">
        <v>851068</v>
      </c>
      <c r="F25" s="49">
        <v>826279</v>
      </c>
      <c r="G25" s="49">
        <v>875856</v>
      </c>
      <c r="H25" s="49">
        <v>115890</v>
      </c>
      <c r="I25" s="49">
        <f t="shared" si="4"/>
        <v>121800.39</v>
      </c>
      <c r="J25" s="49">
        <f t="shared" si="5"/>
        <v>121800</v>
      </c>
      <c r="K25" s="90">
        <f t="shared" si="6"/>
        <v>121800</v>
      </c>
      <c r="L25" s="90">
        <f t="shared" si="7"/>
        <v>875856</v>
      </c>
      <c r="M25" s="90">
        <f t="shared" si="8"/>
        <v>838673.5</v>
      </c>
      <c r="N25" s="90">
        <f t="shared" si="9"/>
        <v>668750.75</v>
      </c>
      <c r="O25" s="90">
        <f t="shared" si="0"/>
        <v>480236.75</v>
      </c>
      <c r="P25" s="90">
        <f t="shared" si="1"/>
        <v>857264.75</v>
      </c>
      <c r="Q25" s="90">
        <f t="shared" si="10"/>
        <v>340797.94352513703</v>
      </c>
      <c r="R25" s="90">
        <f t="shared" si="11"/>
        <v>365195.12441923883</v>
      </c>
      <c r="S25" s="56">
        <f t="shared" si="2"/>
        <v>0.43544373873651526</v>
      </c>
      <c r="T25" s="49">
        <f t="shared" si="3"/>
        <v>340798</v>
      </c>
      <c r="U25" s="82" t="s">
        <v>431</v>
      </c>
      <c r="AY25" s="3"/>
      <c r="AZ25" s="3"/>
      <c r="BA25" s="3"/>
    </row>
    <row r="26" spans="1:53" s="1" customFormat="1" ht="24" customHeight="1" x14ac:dyDescent="0.2">
      <c r="A26" s="82">
        <v>13</v>
      </c>
      <c r="B26" s="84" t="s">
        <v>248</v>
      </c>
      <c r="C26" s="84" t="s">
        <v>262</v>
      </c>
      <c r="D26" s="84" t="s">
        <v>250</v>
      </c>
      <c r="E26" s="85">
        <v>1112399</v>
      </c>
      <c r="F26" s="49">
        <v>1079999</v>
      </c>
      <c r="G26" s="49">
        <v>1144799</v>
      </c>
      <c r="H26" s="49">
        <v>206064</v>
      </c>
      <c r="I26" s="49">
        <f t="shared" si="4"/>
        <v>216573.264</v>
      </c>
      <c r="J26" s="49">
        <f t="shared" si="5"/>
        <v>216573</v>
      </c>
      <c r="K26" s="90">
        <f t="shared" si="6"/>
        <v>216573</v>
      </c>
      <c r="L26" s="90">
        <f t="shared" si="7"/>
        <v>1144799</v>
      </c>
      <c r="M26" s="90">
        <f t="shared" si="8"/>
        <v>1096199</v>
      </c>
      <c r="N26" s="90">
        <f t="shared" si="9"/>
        <v>888442.5</v>
      </c>
      <c r="O26" s="90">
        <f t="shared" si="0"/>
        <v>656386</v>
      </c>
      <c r="P26" s="90">
        <f t="shared" si="1"/>
        <v>1120499</v>
      </c>
      <c r="Q26" s="90">
        <f t="shared" si="10"/>
        <v>546763.19833326968</v>
      </c>
      <c r="R26" s="90">
        <f t="shared" si="11"/>
        <v>448693.54304357892</v>
      </c>
      <c r="S26" s="56">
        <f t="shared" si="2"/>
        <v>0.40931759930777067</v>
      </c>
      <c r="T26" s="49">
        <f t="shared" si="3"/>
        <v>546763</v>
      </c>
      <c r="U26" s="82" t="s">
        <v>431</v>
      </c>
      <c r="AY26" s="3"/>
      <c r="AZ26" s="3"/>
      <c r="BA26" s="3"/>
    </row>
    <row r="27" spans="1:53" s="1" customFormat="1" ht="24" customHeight="1" x14ac:dyDescent="0.2">
      <c r="A27" s="82">
        <v>14</v>
      </c>
      <c r="B27" s="84" t="s">
        <v>248</v>
      </c>
      <c r="C27" s="84" t="s">
        <v>263</v>
      </c>
      <c r="D27" s="84" t="s">
        <v>250</v>
      </c>
      <c r="E27" s="85">
        <v>1059986</v>
      </c>
      <c r="F27" s="49">
        <v>990641.00000000012</v>
      </c>
      <c r="G27" s="49">
        <v>1079799</v>
      </c>
      <c r="H27" s="49">
        <v>258454</v>
      </c>
      <c r="I27" s="49">
        <f t="shared" si="4"/>
        <v>271635.15399999998</v>
      </c>
      <c r="J27" s="49">
        <f t="shared" si="5"/>
        <v>271635</v>
      </c>
      <c r="K27" s="90">
        <f t="shared" si="6"/>
        <v>271635</v>
      </c>
      <c r="L27" s="90">
        <f t="shared" si="7"/>
        <v>1079799</v>
      </c>
      <c r="M27" s="90">
        <f t="shared" si="8"/>
        <v>1025313.5</v>
      </c>
      <c r="N27" s="90">
        <f t="shared" si="9"/>
        <v>850515.25</v>
      </c>
      <c r="O27" s="90">
        <f t="shared" si="0"/>
        <v>648474.25</v>
      </c>
      <c r="P27" s="90">
        <f t="shared" si="1"/>
        <v>1052556.25</v>
      </c>
      <c r="Q27" s="90">
        <f t="shared" si="10"/>
        <v>609722.16274796345</v>
      </c>
      <c r="R27" s="90">
        <f t="shared" si="11"/>
        <v>387808.6309735555</v>
      </c>
      <c r="S27" s="56">
        <f t="shared" si="2"/>
        <v>0.37823419956291954</v>
      </c>
      <c r="T27" s="49">
        <f t="shared" si="3"/>
        <v>609722</v>
      </c>
      <c r="U27" s="82" t="s">
        <v>431</v>
      </c>
      <c r="AY27" s="3"/>
      <c r="AZ27" s="3"/>
      <c r="BA27" s="3"/>
    </row>
    <row r="28" spans="1:53" s="1" customFormat="1" ht="24" customHeight="1" x14ac:dyDescent="0.2">
      <c r="A28" s="82">
        <v>15</v>
      </c>
      <c r="B28" s="84" t="s">
        <v>248</v>
      </c>
      <c r="C28" s="84" t="s">
        <v>264</v>
      </c>
      <c r="D28" s="84" t="s">
        <v>250</v>
      </c>
      <c r="E28" s="85">
        <v>737524.00000000012</v>
      </c>
      <c r="F28" s="49">
        <v>716043</v>
      </c>
      <c r="G28" s="49">
        <v>751845</v>
      </c>
      <c r="H28" s="49">
        <v>113743</v>
      </c>
      <c r="I28" s="49">
        <f t="shared" si="4"/>
        <v>119543.893</v>
      </c>
      <c r="J28" s="49">
        <f t="shared" si="5"/>
        <v>119544</v>
      </c>
      <c r="K28" s="90">
        <f t="shared" si="6"/>
        <v>119544</v>
      </c>
      <c r="L28" s="90">
        <f t="shared" si="7"/>
        <v>751845</v>
      </c>
      <c r="M28" s="90">
        <f t="shared" si="8"/>
        <v>726783.5</v>
      </c>
      <c r="N28" s="90">
        <f t="shared" si="9"/>
        <v>581239</v>
      </c>
      <c r="O28" s="90">
        <f t="shared" si="0"/>
        <v>423163.75</v>
      </c>
      <c r="P28" s="90">
        <f t="shared" si="1"/>
        <v>739314.25</v>
      </c>
      <c r="Q28" s="90">
        <f t="shared" si="10"/>
        <v>321346.19822221482</v>
      </c>
      <c r="R28" s="90">
        <f t="shared" si="11"/>
        <v>308148.12450183771</v>
      </c>
      <c r="S28" s="56">
        <f t="shared" si="2"/>
        <v>0.42398888321190248</v>
      </c>
      <c r="T28" s="49">
        <f t="shared" si="3"/>
        <v>321346</v>
      </c>
      <c r="U28" s="82" t="s">
        <v>431</v>
      </c>
      <c r="AY28" s="3"/>
      <c r="AZ28" s="3"/>
      <c r="BA28" s="3"/>
    </row>
    <row r="29" spans="1:53" s="1" customFormat="1" ht="24" customHeight="1" x14ac:dyDescent="0.2">
      <c r="A29" s="82">
        <v>16</v>
      </c>
      <c r="B29" s="84" t="s">
        <v>248</v>
      </c>
      <c r="C29" s="84" t="s">
        <v>265</v>
      </c>
      <c r="D29" s="84" t="s">
        <v>250</v>
      </c>
      <c r="E29" s="85">
        <v>134309</v>
      </c>
      <c r="F29" s="49">
        <v>129143.00000000001</v>
      </c>
      <c r="G29" s="49">
        <v>138183</v>
      </c>
      <c r="H29" s="49">
        <v>19577</v>
      </c>
      <c r="I29" s="49">
        <f t="shared" si="4"/>
        <v>20575.427</v>
      </c>
      <c r="J29" s="49">
        <f t="shared" si="5"/>
        <v>20575</v>
      </c>
      <c r="K29" s="90">
        <f t="shared" si="6"/>
        <v>20575</v>
      </c>
      <c r="L29" s="90">
        <f t="shared" si="7"/>
        <v>138183</v>
      </c>
      <c r="M29" s="90">
        <f t="shared" si="8"/>
        <v>131726</v>
      </c>
      <c r="N29" s="90">
        <f t="shared" si="9"/>
        <v>105552.5</v>
      </c>
      <c r="O29" s="90">
        <f t="shared" si="0"/>
        <v>76150.5</v>
      </c>
      <c r="P29" s="90">
        <f t="shared" si="1"/>
        <v>134954.5</v>
      </c>
      <c r="Q29" s="90">
        <f t="shared" si="10"/>
        <v>56315.561392111027</v>
      </c>
      <c r="R29" s="90">
        <f t="shared" si="11"/>
        <v>56772.56678772474</v>
      </c>
      <c r="S29" s="56">
        <f t="shared" si="2"/>
        <v>0.43098983334895724</v>
      </c>
      <c r="T29" s="49">
        <f t="shared" si="3"/>
        <v>56316</v>
      </c>
      <c r="U29" s="82" t="s">
        <v>431</v>
      </c>
      <c r="AY29" s="3"/>
      <c r="AZ29" s="3"/>
      <c r="BA29" s="3"/>
    </row>
    <row r="30" spans="1:53" s="1" customFormat="1" ht="24" customHeight="1" x14ac:dyDescent="0.2">
      <c r="A30" s="82">
        <v>17</v>
      </c>
      <c r="B30" s="84" t="s">
        <v>248</v>
      </c>
      <c r="C30" s="84" t="s">
        <v>266</v>
      </c>
      <c r="D30" s="84" t="s">
        <v>250</v>
      </c>
      <c r="E30" s="85">
        <v>1355615</v>
      </c>
      <c r="F30" s="49">
        <v>1303476</v>
      </c>
      <c r="G30" s="49">
        <v>1433824</v>
      </c>
      <c r="H30" s="49">
        <v>98676</v>
      </c>
      <c r="I30" s="49">
        <f t="shared" si="4"/>
        <v>103708.476</v>
      </c>
      <c r="J30" s="49">
        <f t="shared" si="5"/>
        <v>103708</v>
      </c>
      <c r="K30" s="90">
        <f t="shared" si="6"/>
        <v>103708</v>
      </c>
      <c r="L30" s="90">
        <f t="shared" si="7"/>
        <v>1433824</v>
      </c>
      <c r="M30" s="90">
        <f t="shared" si="8"/>
        <v>1329545.5</v>
      </c>
      <c r="N30" s="90">
        <f t="shared" si="9"/>
        <v>1049155.75</v>
      </c>
      <c r="O30" s="90">
        <f t="shared" si="0"/>
        <v>716626.75</v>
      </c>
      <c r="P30" s="90">
        <f t="shared" si="1"/>
        <v>1381684.75</v>
      </c>
      <c r="Q30" s="90">
        <f t="shared" si="10"/>
        <v>337702.48996469856</v>
      </c>
      <c r="R30" s="90">
        <f t="shared" si="11"/>
        <v>632570.72648275201</v>
      </c>
      <c r="S30" s="56">
        <f t="shared" si="2"/>
        <v>0.47577967544755106</v>
      </c>
      <c r="T30" s="49">
        <f t="shared" si="3"/>
        <v>337702</v>
      </c>
      <c r="U30" s="82" t="s">
        <v>431</v>
      </c>
      <c r="AY30" s="3"/>
      <c r="AZ30" s="3"/>
      <c r="BA30" s="3"/>
    </row>
    <row r="31" spans="1:53" s="1" customFormat="1" ht="24" customHeight="1" x14ac:dyDescent="0.2">
      <c r="A31" s="82">
        <v>18</v>
      </c>
      <c r="B31" s="84" t="s">
        <v>248</v>
      </c>
      <c r="C31" s="84" t="s">
        <v>267</v>
      </c>
      <c r="D31" s="84" t="s">
        <v>250</v>
      </c>
      <c r="E31" s="85">
        <v>95270</v>
      </c>
      <c r="F31" s="49">
        <v>89037.000000000015</v>
      </c>
      <c r="G31" s="49">
        <v>98831</v>
      </c>
      <c r="H31" s="49">
        <v>26684</v>
      </c>
      <c r="I31" s="49">
        <f t="shared" si="4"/>
        <v>28044.883999999998</v>
      </c>
      <c r="J31" s="49">
        <f t="shared" si="5"/>
        <v>28045</v>
      </c>
      <c r="K31" s="49">
        <f t="shared" si="6"/>
        <v>28045</v>
      </c>
      <c r="L31" s="49">
        <f t="shared" si="7"/>
        <v>98831</v>
      </c>
      <c r="M31" s="49">
        <f t="shared" si="8"/>
        <v>92153.5</v>
      </c>
      <c r="N31" s="49">
        <f t="shared" si="9"/>
        <v>77795.75</v>
      </c>
      <c r="O31" s="49">
        <f t="shared" si="0"/>
        <v>60099.25</v>
      </c>
      <c r="P31" s="49">
        <f t="shared" si="1"/>
        <v>95492.25</v>
      </c>
      <c r="Q31" s="49">
        <f t="shared" si="10"/>
        <v>59256.597429420086</v>
      </c>
      <c r="R31" s="49">
        <f t="shared" si="11"/>
        <v>33413.240802362583</v>
      </c>
      <c r="S31" s="56">
        <f t="shared" si="2"/>
        <v>0.36258243910825505</v>
      </c>
      <c r="T31" s="49">
        <f>ROUND(K31,0)</f>
        <v>28045</v>
      </c>
      <c r="U31" s="82" t="s">
        <v>432</v>
      </c>
      <c r="AY31" s="3"/>
      <c r="AZ31" s="3"/>
      <c r="BA31" s="3"/>
    </row>
    <row r="32" spans="1:53" s="1" customFormat="1" ht="24" customHeight="1" x14ac:dyDescent="0.2">
      <c r="A32" s="82">
        <v>19</v>
      </c>
      <c r="B32" s="84" t="s">
        <v>248</v>
      </c>
      <c r="C32" s="84" t="s">
        <v>268</v>
      </c>
      <c r="D32" s="84" t="s">
        <v>250</v>
      </c>
      <c r="E32" s="85">
        <v>1554530</v>
      </c>
      <c r="F32" s="49">
        <v>1509253</v>
      </c>
      <c r="G32" s="49">
        <v>1599808.0000000002</v>
      </c>
      <c r="H32" s="49">
        <v>435336</v>
      </c>
      <c r="I32" s="49">
        <f t="shared" si="4"/>
        <v>457538.136</v>
      </c>
      <c r="J32" s="49">
        <f t="shared" si="5"/>
        <v>457538</v>
      </c>
      <c r="K32" s="49">
        <f t="shared" si="6"/>
        <v>457538</v>
      </c>
      <c r="L32" s="49">
        <f t="shared" si="7"/>
        <v>1599808.0000000002</v>
      </c>
      <c r="M32" s="49">
        <f t="shared" si="8"/>
        <v>1531891.5</v>
      </c>
      <c r="N32" s="49">
        <f t="shared" si="9"/>
        <v>1280282.25</v>
      </c>
      <c r="O32" s="49">
        <f t="shared" si="0"/>
        <v>994714.75</v>
      </c>
      <c r="P32" s="49">
        <f t="shared" si="1"/>
        <v>1565849.75</v>
      </c>
      <c r="Q32" s="49">
        <f t="shared" si="10"/>
        <v>971688.28155298403</v>
      </c>
      <c r="R32" s="49">
        <f t="shared" si="11"/>
        <v>549740.61718740023</v>
      </c>
      <c r="S32" s="56">
        <f t="shared" si="2"/>
        <v>0.35886393859317073</v>
      </c>
      <c r="T32" s="49">
        <f>ROUND(K32,0)</f>
        <v>457538</v>
      </c>
      <c r="U32" s="82" t="s">
        <v>432</v>
      </c>
      <c r="AY32" s="3"/>
      <c r="AZ32" s="3"/>
      <c r="BA32" s="3"/>
    </row>
    <row r="33" spans="1:53" s="1" customFormat="1" ht="24" customHeight="1" x14ac:dyDescent="0.2">
      <c r="A33" s="82">
        <v>20</v>
      </c>
      <c r="B33" s="84" t="s">
        <v>248</v>
      </c>
      <c r="C33" s="84" t="s">
        <v>269</v>
      </c>
      <c r="D33" s="84" t="s">
        <v>250</v>
      </c>
      <c r="E33" s="85">
        <v>1250517</v>
      </c>
      <c r="F33" s="49">
        <v>1202420</v>
      </c>
      <c r="G33" s="49">
        <v>1322662</v>
      </c>
      <c r="H33" s="49">
        <v>169099</v>
      </c>
      <c r="I33" s="49">
        <f t="shared" si="4"/>
        <v>177723.049</v>
      </c>
      <c r="J33" s="49">
        <f t="shared" si="5"/>
        <v>177723</v>
      </c>
      <c r="K33" s="90">
        <f t="shared" si="6"/>
        <v>177723</v>
      </c>
      <c r="L33" s="90">
        <f t="shared" si="7"/>
        <v>1322662</v>
      </c>
      <c r="M33" s="90">
        <f t="shared" si="8"/>
        <v>1226468.5</v>
      </c>
      <c r="N33" s="90">
        <f t="shared" si="9"/>
        <v>988330.5</v>
      </c>
      <c r="O33" s="90">
        <f t="shared" si="0"/>
        <v>702095.75</v>
      </c>
      <c r="P33" s="90">
        <f t="shared" si="1"/>
        <v>1274565.25</v>
      </c>
      <c r="Q33" s="90">
        <f t="shared" si="10"/>
        <v>499119.66466311697</v>
      </c>
      <c r="R33" s="90">
        <f t="shared" si="11"/>
        <v>542659.54512352101</v>
      </c>
      <c r="S33" s="56">
        <f t="shared" si="2"/>
        <v>0.44245697718573368</v>
      </c>
      <c r="T33" s="49">
        <f t="shared" ref="T33:T41" si="12">ROUND(Q33,0)</f>
        <v>499120</v>
      </c>
      <c r="U33" s="82" t="s">
        <v>431</v>
      </c>
      <c r="AY33" s="3"/>
      <c r="AZ33" s="3"/>
      <c r="BA33" s="3"/>
    </row>
    <row r="34" spans="1:53" s="1" customFormat="1" ht="30" customHeight="1" x14ac:dyDescent="0.2">
      <c r="A34" s="82">
        <v>21</v>
      </c>
      <c r="B34" s="84" t="s">
        <v>248</v>
      </c>
      <c r="C34" s="84" t="s">
        <v>270</v>
      </c>
      <c r="D34" s="84" t="s">
        <v>250</v>
      </c>
      <c r="E34" s="85">
        <v>1106079</v>
      </c>
      <c r="F34" s="49">
        <v>1053409</v>
      </c>
      <c r="G34" s="49">
        <v>1137682</v>
      </c>
      <c r="H34" s="49">
        <v>113879</v>
      </c>
      <c r="I34" s="49">
        <f t="shared" si="4"/>
        <v>119686.829</v>
      </c>
      <c r="J34" s="49">
        <f t="shared" si="5"/>
        <v>119687</v>
      </c>
      <c r="K34" s="90">
        <f t="shared" si="6"/>
        <v>119687</v>
      </c>
      <c r="L34" s="90">
        <f t="shared" si="7"/>
        <v>1137682</v>
      </c>
      <c r="M34" s="90">
        <f t="shared" si="8"/>
        <v>1079744</v>
      </c>
      <c r="N34" s="90">
        <f t="shared" si="9"/>
        <v>854214.25</v>
      </c>
      <c r="O34" s="90">
        <f t="shared" si="0"/>
        <v>599715.5</v>
      </c>
      <c r="P34" s="90">
        <f t="shared" si="1"/>
        <v>1108713</v>
      </c>
      <c r="Q34" s="90">
        <f t="shared" si="10"/>
        <v>360766.62976550154</v>
      </c>
      <c r="R34" s="90">
        <f t="shared" si="11"/>
        <v>490917.04900208616</v>
      </c>
      <c r="S34" s="56">
        <f t="shared" si="2"/>
        <v>0.45466059455026947</v>
      </c>
      <c r="T34" s="49">
        <f t="shared" si="12"/>
        <v>360767</v>
      </c>
      <c r="U34" s="82" t="s">
        <v>431</v>
      </c>
      <c r="AY34" s="3"/>
      <c r="AZ34" s="3"/>
      <c r="BA34" s="3"/>
    </row>
    <row r="35" spans="1:53" s="1" customFormat="1" ht="41.25" customHeight="1" x14ac:dyDescent="0.2">
      <c r="A35" s="82">
        <v>22</v>
      </c>
      <c r="B35" s="84" t="s">
        <v>248</v>
      </c>
      <c r="C35" s="84" t="s">
        <v>271</v>
      </c>
      <c r="D35" s="84" t="s">
        <v>250</v>
      </c>
      <c r="E35" s="85">
        <v>701141</v>
      </c>
      <c r="F35" s="49">
        <v>661454</v>
      </c>
      <c r="G35" s="49">
        <v>734214</v>
      </c>
      <c r="H35" s="49">
        <v>66452</v>
      </c>
      <c r="I35" s="49">
        <f t="shared" si="4"/>
        <v>69841.051999999996</v>
      </c>
      <c r="J35" s="49">
        <f t="shared" si="5"/>
        <v>69841</v>
      </c>
      <c r="K35" s="90">
        <f t="shared" si="6"/>
        <v>69841</v>
      </c>
      <c r="L35" s="90">
        <f t="shared" si="7"/>
        <v>734214</v>
      </c>
      <c r="M35" s="90">
        <f t="shared" si="8"/>
        <v>681297.5</v>
      </c>
      <c r="N35" s="90">
        <f t="shared" si="9"/>
        <v>541662.5</v>
      </c>
      <c r="O35" s="90">
        <f t="shared" si="0"/>
        <v>375569.25</v>
      </c>
      <c r="P35" s="90">
        <f t="shared" si="1"/>
        <v>707755.75</v>
      </c>
      <c r="Q35" s="90">
        <f t="shared" si="10"/>
        <v>214842.32350823338</v>
      </c>
      <c r="R35" s="90">
        <f t="shared" si="11"/>
        <v>315950.94737896684</v>
      </c>
      <c r="S35" s="56">
        <f t="shared" si="2"/>
        <v>0.46374887237802404</v>
      </c>
      <c r="T35" s="49">
        <f t="shared" si="12"/>
        <v>214842</v>
      </c>
      <c r="U35" s="82" t="s">
        <v>431</v>
      </c>
      <c r="AY35" s="3"/>
      <c r="AZ35" s="3"/>
      <c r="BA35" s="3"/>
    </row>
    <row r="36" spans="1:53" s="1" customFormat="1" ht="44.25" customHeight="1" x14ac:dyDescent="0.2">
      <c r="A36" s="82">
        <v>23</v>
      </c>
      <c r="B36" s="84" t="s">
        <v>248</v>
      </c>
      <c r="C36" s="84" t="s">
        <v>272</v>
      </c>
      <c r="D36" s="84" t="s">
        <v>250</v>
      </c>
      <c r="E36" s="85">
        <v>892963</v>
      </c>
      <c r="F36" s="49">
        <v>834545.00000000012</v>
      </c>
      <c r="G36" s="49">
        <v>918000</v>
      </c>
      <c r="H36" s="49">
        <v>133866</v>
      </c>
      <c r="I36" s="49">
        <f t="shared" si="4"/>
        <v>140693.166</v>
      </c>
      <c r="J36" s="49">
        <f t="shared" si="5"/>
        <v>140693</v>
      </c>
      <c r="K36" s="90">
        <f t="shared" si="6"/>
        <v>140693</v>
      </c>
      <c r="L36" s="90">
        <f t="shared" si="7"/>
        <v>918000</v>
      </c>
      <c r="M36" s="90">
        <f t="shared" si="8"/>
        <v>863754</v>
      </c>
      <c r="N36" s="90">
        <f t="shared" si="9"/>
        <v>696550.25</v>
      </c>
      <c r="O36" s="90">
        <f t="shared" si="0"/>
        <v>502223.5</v>
      </c>
      <c r="P36" s="90">
        <f t="shared" si="1"/>
        <v>890877</v>
      </c>
      <c r="Q36" s="90">
        <f t="shared" si="10"/>
        <v>380404.463162317</v>
      </c>
      <c r="R36" s="90">
        <f t="shared" si="11"/>
        <v>372217.5858028697</v>
      </c>
      <c r="S36" s="56">
        <f t="shared" si="2"/>
        <v>0.43093008634735086</v>
      </c>
      <c r="T36" s="49">
        <f t="shared" si="12"/>
        <v>380404</v>
      </c>
      <c r="U36" s="82" t="s">
        <v>431</v>
      </c>
      <c r="AY36" s="3"/>
      <c r="AZ36" s="3"/>
      <c r="BA36" s="3"/>
    </row>
    <row r="37" spans="1:53" s="1" customFormat="1" ht="24" customHeight="1" x14ac:dyDescent="0.2">
      <c r="A37" s="82">
        <v>24</v>
      </c>
      <c r="B37" s="84" t="s">
        <v>248</v>
      </c>
      <c r="C37" s="84" t="s">
        <v>273</v>
      </c>
      <c r="D37" s="84" t="s">
        <v>250</v>
      </c>
      <c r="E37" s="85">
        <v>1557393</v>
      </c>
      <c r="F37" s="49">
        <v>1512032.0000000002</v>
      </c>
      <c r="G37" s="49">
        <v>1617874</v>
      </c>
      <c r="H37" s="49">
        <v>87651</v>
      </c>
      <c r="I37" s="49">
        <f t="shared" si="4"/>
        <v>92121.201000000001</v>
      </c>
      <c r="J37" s="49">
        <f t="shared" si="5"/>
        <v>92121</v>
      </c>
      <c r="K37" s="90">
        <f t="shared" si="6"/>
        <v>92121</v>
      </c>
      <c r="L37" s="90">
        <f t="shared" si="7"/>
        <v>1617874</v>
      </c>
      <c r="M37" s="90">
        <f t="shared" si="8"/>
        <v>1534712.5</v>
      </c>
      <c r="N37" s="90">
        <f t="shared" si="9"/>
        <v>1194855</v>
      </c>
      <c r="O37" s="90">
        <f t="shared" si="0"/>
        <v>813416.75</v>
      </c>
      <c r="P37" s="90">
        <f t="shared" si="1"/>
        <v>1576293.25</v>
      </c>
      <c r="Q37" s="90">
        <f t="shared" si="10"/>
        <v>313066.36616911099</v>
      </c>
      <c r="R37" s="90">
        <f t="shared" si="11"/>
        <v>736433.38686989655</v>
      </c>
      <c r="S37" s="56">
        <f t="shared" si="2"/>
        <v>0.47985103846479166</v>
      </c>
      <c r="T37" s="49">
        <f t="shared" si="12"/>
        <v>313066</v>
      </c>
      <c r="U37" s="82" t="s">
        <v>431</v>
      </c>
      <c r="AY37" s="3"/>
      <c r="AZ37" s="3"/>
      <c r="BA37" s="3"/>
    </row>
    <row r="38" spans="1:53" s="1" customFormat="1" ht="42" customHeight="1" x14ac:dyDescent="0.2">
      <c r="A38" s="82">
        <v>25</v>
      </c>
      <c r="B38" s="84" t="s">
        <v>248</v>
      </c>
      <c r="C38" s="84" t="s">
        <v>274</v>
      </c>
      <c r="D38" s="84" t="s">
        <v>250</v>
      </c>
      <c r="E38" s="85">
        <v>1879612</v>
      </c>
      <c r="F38" s="49">
        <v>1790107</v>
      </c>
      <c r="G38" s="49">
        <v>1969118</v>
      </c>
      <c r="H38" s="49">
        <v>251053</v>
      </c>
      <c r="I38" s="49">
        <f t="shared" si="4"/>
        <v>263856.70299999998</v>
      </c>
      <c r="J38" s="49">
        <f t="shared" si="5"/>
        <v>263857</v>
      </c>
      <c r="K38" s="90">
        <f t="shared" si="6"/>
        <v>263857</v>
      </c>
      <c r="L38" s="90">
        <f t="shared" si="7"/>
        <v>1969118</v>
      </c>
      <c r="M38" s="90">
        <f t="shared" si="8"/>
        <v>1834859.5</v>
      </c>
      <c r="N38" s="90">
        <f t="shared" si="9"/>
        <v>1475673.5</v>
      </c>
      <c r="O38" s="90">
        <f t="shared" si="0"/>
        <v>1049358.25</v>
      </c>
      <c r="P38" s="90">
        <f t="shared" si="1"/>
        <v>1901988.75</v>
      </c>
      <c r="Q38" s="90">
        <f t="shared" si="10"/>
        <v>742332.11259300169</v>
      </c>
      <c r="R38" s="90">
        <f t="shared" si="11"/>
        <v>811176.39716586925</v>
      </c>
      <c r="S38" s="56">
        <f t="shared" si="2"/>
        <v>0.44209183164480398</v>
      </c>
      <c r="T38" s="49">
        <f t="shared" si="12"/>
        <v>742332</v>
      </c>
      <c r="U38" s="82" t="s">
        <v>431</v>
      </c>
      <c r="AY38" s="3"/>
      <c r="AZ38" s="3"/>
      <c r="BA38" s="3"/>
    </row>
    <row r="39" spans="1:53" s="1" customFormat="1" ht="39.75" customHeight="1" x14ac:dyDescent="0.2">
      <c r="A39" s="82">
        <v>26</v>
      </c>
      <c r="B39" s="84" t="s">
        <v>248</v>
      </c>
      <c r="C39" s="84" t="s">
        <v>275</v>
      </c>
      <c r="D39" s="84" t="s">
        <v>250</v>
      </c>
      <c r="E39" s="85">
        <v>887715</v>
      </c>
      <c r="F39" s="49">
        <v>837467</v>
      </c>
      <c r="G39" s="49">
        <v>929588</v>
      </c>
      <c r="H39" s="49">
        <v>97716</v>
      </c>
      <c r="I39" s="49">
        <f t="shared" si="4"/>
        <v>102699.516</v>
      </c>
      <c r="J39" s="49">
        <f t="shared" si="5"/>
        <v>102700</v>
      </c>
      <c r="K39" s="90">
        <f t="shared" si="6"/>
        <v>102700</v>
      </c>
      <c r="L39" s="90">
        <f t="shared" si="7"/>
        <v>929588</v>
      </c>
      <c r="M39" s="90">
        <f t="shared" si="8"/>
        <v>862591</v>
      </c>
      <c r="N39" s="90">
        <f t="shared" si="9"/>
        <v>689367.5</v>
      </c>
      <c r="O39" s="90">
        <f t="shared" si="0"/>
        <v>482645.5</v>
      </c>
      <c r="P39" s="90">
        <f t="shared" si="1"/>
        <v>896089.5</v>
      </c>
      <c r="Q39" s="90">
        <f t="shared" si="10"/>
        <v>304566.78947504691</v>
      </c>
      <c r="R39" s="90">
        <f t="shared" si="11"/>
        <v>392920.61829034454</v>
      </c>
      <c r="S39" s="56">
        <f t="shared" si="2"/>
        <v>0.45551207732325583</v>
      </c>
      <c r="T39" s="49">
        <f t="shared" si="12"/>
        <v>304567</v>
      </c>
      <c r="U39" s="82" t="s">
        <v>431</v>
      </c>
      <c r="AY39" s="3"/>
      <c r="AZ39" s="3"/>
      <c r="BA39" s="3"/>
    </row>
    <row r="40" spans="1:53" s="1" customFormat="1" ht="24" customHeight="1" x14ac:dyDescent="0.2">
      <c r="A40" s="82">
        <v>27</v>
      </c>
      <c r="B40" s="84" t="s">
        <v>248</v>
      </c>
      <c r="C40" s="84" t="s">
        <v>276</v>
      </c>
      <c r="D40" s="84" t="s">
        <v>250</v>
      </c>
      <c r="E40" s="85">
        <v>471963</v>
      </c>
      <c r="F40" s="49">
        <v>449488</v>
      </c>
      <c r="G40" s="49">
        <v>471962</v>
      </c>
      <c r="H40" s="49">
        <v>50073</v>
      </c>
      <c r="I40" s="49">
        <f t="shared" si="4"/>
        <v>52626.722999999998</v>
      </c>
      <c r="J40" s="49">
        <f t="shared" si="5"/>
        <v>52627</v>
      </c>
      <c r="K40" s="90">
        <f t="shared" si="6"/>
        <v>52627</v>
      </c>
      <c r="L40" s="90">
        <f t="shared" si="7"/>
        <v>471963</v>
      </c>
      <c r="M40" s="90">
        <f t="shared" si="8"/>
        <v>460725</v>
      </c>
      <c r="N40" s="90">
        <f t="shared" si="9"/>
        <v>361510</v>
      </c>
      <c r="O40" s="90">
        <f t="shared" si="0"/>
        <v>256676</v>
      </c>
      <c r="P40" s="90">
        <f t="shared" si="1"/>
        <v>466344</v>
      </c>
      <c r="Q40" s="90">
        <f t="shared" si="10"/>
        <v>157084.31744093099</v>
      </c>
      <c r="R40" s="90">
        <f t="shared" si="11"/>
        <v>206194.36274706121</v>
      </c>
      <c r="S40" s="56">
        <f t="shared" si="2"/>
        <v>0.44754324759251446</v>
      </c>
      <c r="T40" s="49">
        <f t="shared" si="12"/>
        <v>157084</v>
      </c>
      <c r="U40" s="82" t="s">
        <v>431</v>
      </c>
      <c r="AY40" s="3"/>
      <c r="AZ40" s="3"/>
      <c r="BA40" s="3"/>
    </row>
    <row r="41" spans="1:53" s="1" customFormat="1" ht="24" customHeight="1" x14ac:dyDescent="0.2">
      <c r="A41" s="82">
        <v>28</v>
      </c>
      <c r="B41" s="84" t="s">
        <v>248</v>
      </c>
      <c r="C41" s="84" t="s">
        <v>277</v>
      </c>
      <c r="D41" s="84" t="s">
        <v>250</v>
      </c>
      <c r="E41" s="85">
        <v>667255</v>
      </c>
      <c r="F41" s="49">
        <v>641591</v>
      </c>
      <c r="G41" s="49">
        <v>712166</v>
      </c>
      <c r="H41" s="49">
        <v>67683</v>
      </c>
      <c r="I41" s="49">
        <f t="shared" si="4"/>
        <v>71134.832999999999</v>
      </c>
      <c r="J41" s="49">
        <f t="shared" si="5"/>
        <v>71135</v>
      </c>
      <c r="K41" s="90">
        <f t="shared" si="6"/>
        <v>71135</v>
      </c>
      <c r="L41" s="90">
        <f t="shared" si="7"/>
        <v>712166</v>
      </c>
      <c r="M41" s="90">
        <f t="shared" si="8"/>
        <v>654423</v>
      </c>
      <c r="N41" s="90">
        <f t="shared" si="9"/>
        <v>523036.75</v>
      </c>
      <c r="O41" s="90">
        <f t="shared" si="0"/>
        <v>362779</v>
      </c>
      <c r="P41" s="90">
        <f t="shared" si="1"/>
        <v>683294.5</v>
      </c>
      <c r="Q41" s="90">
        <f t="shared" si="10"/>
        <v>215991.50048801725</v>
      </c>
      <c r="R41" s="90">
        <f t="shared" si="11"/>
        <v>302676.43817821366</v>
      </c>
      <c r="S41" s="56">
        <f t="shared" si="2"/>
        <v>0.46250886380554118</v>
      </c>
      <c r="T41" s="49">
        <f t="shared" si="12"/>
        <v>215992</v>
      </c>
      <c r="U41" s="82" t="s">
        <v>431</v>
      </c>
      <c r="AY41" s="3"/>
      <c r="AZ41" s="3"/>
      <c r="BA41" s="3"/>
    </row>
    <row r="42" spans="1:53" s="1" customFormat="1" ht="24" customHeight="1" x14ac:dyDescent="0.2">
      <c r="A42" s="21"/>
      <c r="B42" s="21"/>
      <c r="C42" s="21"/>
      <c r="D42" s="21"/>
      <c r="E42" s="102"/>
      <c r="F42" s="102"/>
      <c r="G42" s="102"/>
      <c r="H42" s="102"/>
      <c r="I42" s="102"/>
      <c r="J42" s="102"/>
      <c r="K42" s="169"/>
      <c r="L42" s="169"/>
      <c r="M42" s="169"/>
      <c r="N42" s="169"/>
      <c r="O42" s="169"/>
      <c r="P42" s="169"/>
      <c r="Q42" s="169"/>
      <c r="R42" s="169"/>
      <c r="S42" s="103"/>
      <c r="T42" s="169"/>
      <c r="U42" s="15"/>
    </row>
    <row r="43" spans="1:53" s="1" customFormat="1" ht="14.25" customHeight="1" x14ac:dyDescent="0.2">
      <c r="A43" s="171" t="s">
        <v>36</v>
      </c>
      <c r="B43" s="172"/>
      <c r="C43" s="172"/>
      <c r="D43" s="172"/>
      <c r="E43" s="173"/>
      <c r="F43" s="123"/>
      <c r="G43" s="123"/>
      <c r="H43" s="123"/>
      <c r="I43" s="123"/>
      <c r="J43" s="123"/>
      <c r="K43" s="174"/>
      <c r="L43" s="174"/>
      <c r="M43" s="174"/>
      <c r="N43" s="174"/>
      <c r="O43" s="174"/>
      <c r="P43" s="174"/>
      <c r="Q43" s="174"/>
      <c r="R43" s="174"/>
      <c r="S43" s="124"/>
      <c r="T43" s="174"/>
      <c r="U43" s="175"/>
      <c r="AY43" s="3"/>
      <c r="AZ43" s="3"/>
      <c r="BA43" s="3"/>
    </row>
    <row r="44" spans="1:53" s="1" customFormat="1" ht="14.25" customHeight="1" x14ac:dyDescent="0.2">
      <c r="A44" s="176" t="s">
        <v>278</v>
      </c>
      <c r="B44" s="177"/>
      <c r="C44" s="177"/>
      <c r="D44" s="177"/>
      <c r="E44" s="178"/>
      <c r="F44" s="127"/>
      <c r="G44" s="127"/>
      <c r="H44" s="127"/>
      <c r="I44" s="127"/>
      <c r="J44" s="127"/>
      <c r="K44" s="179"/>
      <c r="L44" s="179"/>
      <c r="M44" s="179"/>
      <c r="N44" s="179"/>
      <c r="O44" s="179"/>
      <c r="P44" s="179"/>
      <c r="Q44" s="179"/>
      <c r="R44" s="179"/>
      <c r="S44" s="128"/>
      <c r="T44" s="179"/>
      <c r="U44" s="180"/>
      <c r="AY44" s="3"/>
      <c r="AZ44" s="3"/>
      <c r="BA44" s="3"/>
    </row>
    <row r="45" spans="1:53" s="1" customFormat="1" ht="14.25" customHeight="1" x14ac:dyDescent="0.2">
      <c r="A45" s="176" t="s">
        <v>38</v>
      </c>
      <c r="B45" s="177"/>
      <c r="C45" s="177"/>
      <c r="D45" s="177"/>
      <c r="E45" s="178"/>
      <c r="F45" s="127"/>
      <c r="G45" s="127"/>
      <c r="H45" s="127"/>
      <c r="I45" s="127"/>
      <c r="J45" s="127"/>
      <c r="K45" s="179"/>
      <c r="L45" s="179"/>
      <c r="M45" s="179"/>
      <c r="N45" s="179"/>
      <c r="O45" s="179"/>
      <c r="P45" s="179"/>
      <c r="Q45" s="179"/>
      <c r="R45" s="179"/>
      <c r="S45" s="128"/>
      <c r="T45" s="179"/>
      <c r="U45" s="180"/>
      <c r="AY45" s="3"/>
      <c r="AZ45" s="3"/>
      <c r="BA45" s="3"/>
    </row>
    <row r="46" spans="1:53" s="1" customFormat="1" ht="14.25" customHeight="1" x14ac:dyDescent="0.2">
      <c r="A46" s="176" t="s">
        <v>39</v>
      </c>
      <c r="B46" s="177"/>
      <c r="C46" s="177"/>
      <c r="D46" s="177"/>
      <c r="E46" s="178"/>
      <c r="F46" s="127"/>
      <c r="G46" s="127"/>
      <c r="H46" s="127"/>
      <c r="I46" s="127"/>
      <c r="J46" s="127"/>
      <c r="K46" s="179"/>
      <c r="L46" s="179"/>
      <c r="M46" s="179"/>
      <c r="N46" s="179"/>
      <c r="O46" s="179"/>
      <c r="P46" s="179"/>
      <c r="Q46" s="179"/>
      <c r="R46" s="179"/>
      <c r="S46" s="128"/>
      <c r="T46" s="179"/>
      <c r="U46" s="180"/>
      <c r="AY46" s="3"/>
      <c r="AZ46" s="3"/>
      <c r="BA46" s="3"/>
    </row>
    <row r="47" spans="1:53" s="1" customFormat="1" ht="14.25" customHeight="1" x14ac:dyDescent="0.2">
      <c r="A47" s="176" t="s">
        <v>279</v>
      </c>
      <c r="B47" s="177"/>
      <c r="C47" s="177"/>
      <c r="D47" s="177"/>
      <c r="E47" s="178"/>
      <c r="F47" s="127"/>
      <c r="G47" s="127"/>
      <c r="H47" s="127"/>
      <c r="I47" s="127"/>
      <c r="J47" s="127"/>
      <c r="K47" s="179"/>
      <c r="L47" s="179"/>
      <c r="M47" s="179"/>
      <c r="N47" s="179"/>
      <c r="O47" s="179"/>
      <c r="P47" s="179"/>
      <c r="Q47" s="179"/>
      <c r="R47" s="179"/>
      <c r="S47" s="128"/>
      <c r="T47" s="179"/>
      <c r="U47" s="180"/>
      <c r="AY47" s="3"/>
      <c r="AZ47" s="3"/>
      <c r="BA47" s="3"/>
    </row>
    <row r="48" spans="1:53" s="1" customFormat="1" ht="14.25" customHeight="1" x14ac:dyDescent="0.2">
      <c r="A48" s="176" t="s">
        <v>41</v>
      </c>
      <c r="B48" s="177"/>
      <c r="C48" s="177"/>
      <c r="D48" s="177"/>
      <c r="E48" s="178"/>
      <c r="F48" s="127"/>
      <c r="G48" s="127"/>
      <c r="H48" s="127"/>
      <c r="I48" s="127"/>
      <c r="J48" s="127"/>
      <c r="K48" s="179"/>
      <c r="L48" s="179"/>
      <c r="M48" s="179"/>
      <c r="N48" s="179"/>
      <c r="O48" s="179"/>
      <c r="P48" s="179"/>
      <c r="Q48" s="179"/>
      <c r="R48" s="179"/>
      <c r="S48" s="128"/>
      <c r="T48" s="179"/>
      <c r="U48" s="180"/>
      <c r="AY48" s="3"/>
      <c r="AZ48" s="3"/>
      <c r="BA48" s="3"/>
    </row>
    <row r="49" spans="1:53" s="1" customFormat="1" ht="14.25" customHeight="1" x14ac:dyDescent="0.2">
      <c r="A49" s="181" t="s">
        <v>32</v>
      </c>
      <c r="B49" s="182"/>
      <c r="C49" s="182"/>
      <c r="D49" s="182"/>
      <c r="E49" s="183"/>
      <c r="F49" s="131"/>
      <c r="G49" s="131"/>
      <c r="H49" s="131"/>
      <c r="I49" s="131"/>
      <c r="J49" s="131"/>
      <c r="K49" s="184"/>
      <c r="L49" s="184"/>
      <c r="M49" s="184"/>
      <c r="N49" s="184"/>
      <c r="O49" s="184"/>
      <c r="P49" s="184"/>
      <c r="Q49" s="184"/>
      <c r="R49" s="184"/>
      <c r="S49" s="132"/>
      <c r="T49" s="184"/>
      <c r="U49" s="185"/>
      <c r="AY49" s="3"/>
      <c r="AZ49" s="3"/>
      <c r="BA49" s="3"/>
    </row>
    <row r="50" spans="1:53" s="1" customFormat="1" ht="38.25" customHeight="1" x14ac:dyDescent="0.2">
      <c r="A50" s="186" t="s">
        <v>382</v>
      </c>
      <c r="B50" s="186"/>
      <c r="C50" s="186"/>
      <c r="D50" s="186"/>
      <c r="E50" s="187"/>
      <c r="F50" s="188"/>
      <c r="G50" s="188"/>
      <c r="H50" s="422" t="s">
        <v>438</v>
      </c>
      <c r="I50" s="422"/>
      <c r="J50" s="422"/>
      <c r="K50" s="189"/>
      <c r="L50" s="189"/>
      <c r="M50" s="189"/>
      <c r="N50" s="189"/>
      <c r="O50" s="189"/>
      <c r="P50" s="189"/>
      <c r="Q50" s="189"/>
      <c r="R50" s="189"/>
      <c r="S50" s="190"/>
      <c r="T50" s="189"/>
      <c r="U50" s="191"/>
      <c r="AY50" s="3"/>
      <c r="AZ50" s="3"/>
      <c r="BA50" s="3"/>
    </row>
    <row r="51" spans="1:53" s="1" customFormat="1" ht="72.75" customHeight="1" x14ac:dyDescent="0.2">
      <c r="A51" s="77" t="s">
        <v>4</v>
      </c>
      <c r="B51" s="77" t="s">
        <v>5</v>
      </c>
      <c r="C51" s="77" t="s">
        <v>6</v>
      </c>
      <c r="D51" s="77" t="s">
        <v>7</v>
      </c>
      <c r="E51" s="78" t="s">
        <v>435</v>
      </c>
      <c r="F51" s="78" t="s">
        <v>434</v>
      </c>
      <c r="G51" s="79" t="s">
        <v>436</v>
      </c>
      <c r="H51" s="80" t="s">
        <v>428</v>
      </c>
      <c r="I51" s="81" t="s">
        <v>429</v>
      </c>
      <c r="J51" s="80" t="s">
        <v>430</v>
      </c>
      <c r="K51" s="61"/>
      <c r="L51" s="61"/>
      <c r="M51" s="61"/>
      <c r="N51" s="61"/>
      <c r="O51" s="61"/>
      <c r="P51" s="61"/>
      <c r="Q51" s="61"/>
      <c r="R51" s="61"/>
      <c r="S51" s="101"/>
      <c r="T51" s="61"/>
      <c r="U51" s="60"/>
      <c r="AY51" s="3"/>
      <c r="AZ51" s="3"/>
      <c r="BA51" s="3"/>
    </row>
    <row r="52" spans="1:53" s="1" customFormat="1" ht="45.75" customHeight="1" x14ac:dyDescent="0.2">
      <c r="A52" s="82">
        <v>1</v>
      </c>
      <c r="B52" s="84" t="s">
        <v>280</v>
      </c>
      <c r="C52" s="84" t="s">
        <v>281</v>
      </c>
      <c r="D52" s="84" t="s">
        <v>250</v>
      </c>
      <c r="E52" s="85">
        <v>307849</v>
      </c>
      <c r="F52" s="49">
        <v>293190</v>
      </c>
      <c r="G52" s="49">
        <v>316645</v>
      </c>
      <c r="H52" s="49">
        <v>59578</v>
      </c>
      <c r="I52" s="49">
        <f t="shared" si="4"/>
        <v>62616.478000000003</v>
      </c>
      <c r="J52" s="49">
        <f t="shared" si="5"/>
        <v>62616</v>
      </c>
      <c r="K52" s="90">
        <f t="shared" si="6"/>
        <v>62616</v>
      </c>
      <c r="L52" s="90">
        <f t="shared" si="7"/>
        <v>316645</v>
      </c>
      <c r="M52" s="90">
        <f t="shared" si="8"/>
        <v>300519.5</v>
      </c>
      <c r="N52" s="90">
        <f t="shared" si="9"/>
        <v>245075</v>
      </c>
      <c r="O52" s="90">
        <f t="shared" si="0"/>
        <v>181567.75</v>
      </c>
      <c r="P52" s="90">
        <f t="shared" si="1"/>
        <v>308582.25</v>
      </c>
      <c r="Q52" s="90">
        <f t="shared" si="10"/>
        <v>155113.47183151389</v>
      </c>
      <c r="R52" s="90">
        <f t="shared" si="11"/>
        <v>122023.46752708404</v>
      </c>
      <c r="S52" s="56">
        <f t="shared" si="2"/>
        <v>0.40604176277108156</v>
      </c>
      <c r="T52" s="49">
        <f>ROUND(Q52,0)</f>
        <v>155113</v>
      </c>
      <c r="U52" s="82" t="s">
        <v>431</v>
      </c>
      <c r="AY52" s="3"/>
      <c r="AZ52" s="3"/>
      <c r="BA52" s="3"/>
    </row>
    <row r="53" spans="1:53" s="1" customFormat="1" ht="37.5" customHeight="1" x14ac:dyDescent="0.2">
      <c r="A53" s="82">
        <v>2</v>
      </c>
      <c r="B53" s="84" t="s">
        <v>280</v>
      </c>
      <c r="C53" s="84" t="s">
        <v>282</v>
      </c>
      <c r="D53" s="84" t="s">
        <v>250</v>
      </c>
      <c r="E53" s="85">
        <v>188849</v>
      </c>
      <c r="F53" s="49">
        <v>178159</v>
      </c>
      <c r="G53" s="49">
        <v>195975</v>
      </c>
      <c r="H53" s="49">
        <v>38501</v>
      </c>
      <c r="I53" s="49">
        <f t="shared" si="4"/>
        <v>40464.550999999999</v>
      </c>
      <c r="J53" s="49">
        <f t="shared" si="5"/>
        <v>40465</v>
      </c>
      <c r="K53" s="90">
        <f t="shared" si="6"/>
        <v>40465</v>
      </c>
      <c r="L53" s="90">
        <f t="shared" si="7"/>
        <v>195975</v>
      </c>
      <c r="M53" s="90">
        <f t="shared" si="8"/>
        <v>183504</v>
      </c>
      <c r="N53" s="90">
        <f t="shared" si="9"/>
        <v>150862</v>
      </c>
      <c r="O53" s="90">
        <f t="shared" si="0"/>
        <v>111984.5</v>
      </c>
      <c r="P53" s="90">
        <f t="shared" si="1"/>
        <v>189739.5</v>
      </c>
      <c r="Q53" s="90">
        <f t="shared" si="10"/>
        <v>98223.129012941921</v>
      </c>
      <c r="R53" s="90">
        <f t="shared" si="11"/>
        <v>73961.29338151589</v>
      </c>
      <c r="S53" s="56">
        <f t="shared" si="2"/>
        <v>0.40305003368600079</v>
      </c>
      <c r="T53" s="49">
        <f>ROUND(Q53,0)</f>
        <v>98223</v>
      </c>
      <c r="U53" s="82" t="s">
        <v>431</v>
      </c>
      <c r="AY53" s="3"/>
      <c r="AZ53" s="3"/>
      <c r="BA53" s="3"/>
    </row>
    <row r="54" spans="1:53" s="1" customFormat="1" ht="37.5" customHeight="1" x14ac:dyDescent="0.2">
      <c r="A54" s="82">
        <v>3</v>
      </c>
      <c r="B54" s="84" t="s">
        <v>280</v>
      </c>
      <c r="C54" s="84" t="s">
        <v>283</v>
      </c>
      <c r="D54" s="84" t="s">
        <v>250</v>
      </c>
      <c r="E54" s="85">
        <v>131688</v>
      </c>
      <c r="F54" s="49">
        <v>126623</v>
      </c>
      <c r="G54" s="49">
        <v>140552</v>
      </c>
      <c r="H54" s="49">
        <v>27646</v>
      </c>
      <c r="I54" s="49">
        <f t="shared" si="4"/>
        <v>29055.946</v>
      </c>
      <c r="J54" s="49">
        <f t="shared" si="5"/>
        <v>29056</v>
      </c>
      <c r="K54" s="90">
        <f t="shared" si="6"/>
        <v>29056</v>
      </c>
      <c r="L54" s="90">
        <f t="shared" si="7"/>
        <v>140552</v>
      </c>
      <c r="M54" s="90">
        <f t="shared" si="8"/>
        <v>129155.5</v>
      </c>
      <c r="N54" s="90">
        <f t="shared" si="9"/>
        <v>106979.75</v>
      </c>
      <c r="O54" s="90">
        <f t="shared" si="0"/>
        <v>79105.75</v>
      </c>
      <c r="P54" s="90">
        <f t="shared" si="1"/>
        <v>134853.75</v>
      </c>
      <c r="Q54" s="90">
        <f t="shared" si="10"/>
        <v>70148.03192268523</v>
      </c>
      <c r="R54" s="90">
        <f t="shared" si="11"/>
        <v>52267.13968562529</v>
      </c>
      <c r="S54" s="56">
        <f t="shared" si="2"/>
        <v>0.40468380894058165</v>
      </c>
      <c r="T54" s="49">
        <f>ROUND(Q54,0)</f>
        <v>70148</v>
      </c>
      <c r="U54" s="82" t="s">
        <v>431</v>
      </c>
      <c r="AY54" s="3"/>
      <c r="AZ54" s="3"/>
      <c r="BA54" s="3"/>
    </row>
    <row r="55" spans="1:53" s="1" customFormat="1" ht="37.5" customHeight="1" x14ac:dyDescent="0.2">
      <c r="A55" s="82">
        <v>4</v>
      </c>
      <c r="B55" s="84" t="s">
        <v>280</v>
      </c>
      <c r="C55" s="84" t="s">
        <v>284</v>
      </c>
      <c r="D55" s="84" t="s">
        <v>250</v>
      </c>
      <c r="E55" s="85">
        <v>107427</v>
      </c>
      <c r="F55" s="49">
        <v>102312.00000000001</v>
      </c>
      <c r="G55" s="49">
        <v>109474</v>
      </c>
      <c r="H55" s="49">
        <v>34989</v>
      </c>
      <c r="I55" s="49">
        <f t="shared" si="4"/>
        <v>36773.438999999998</v>
      </c>
      <c r="J55" s="49">
        <f t="shared" si="5"/>
        <v>36773</v>
      </c>
      <c r="K55" s="49">
        <f t="shared" si="6"/>
        <v>36773</v>
      </c>
      <c r="L55" s="49">
        <f t="shared" si="7"/>
        <v>109474</v>
      </c>
      <c r="M55" s="49">
        <f t="shared" si="8"/>
        <v>104869.5</v>
      </c>
      <c r="N55" s="49">
        <f t="shared" si="9"/>
        <v>88996.5</v>
      </c>
      <c r="O55" s="49">
        <f t="shared" si="0"/>
        <v>70821.25</v>
      </c>
      <c r="P55" s="49">
        <f t="shared" si="1"/>
        <v>107171.75</v>
      </c>
      <c r="Q55" s="49">
        <f t="shared" si="10"/>
        <v>72187.669304337425</v>
      </c>
      <c r="R55" s="49">
        <f t="shared" si="11"/>
        <v>34945.709460056278</v>
      </c>
      <c r="S55" s="56">
        <f t="shared" si="2"/>
        <v>0.33323043840255057</v>
      </c>
      <c r="T55" s="49">
        <f>K55</f>
        <v>36773</v>
      </c>
      <c r="U55" s="82" t="s">
        <v>432</v>
      </c>
      <c r="AY55" s="3"/>
      <c r="AZ55" s="3"/>
      <c r="BA55" s="3"/>
    </row>
    <row r="56" spans="1:53" s="1" customFormat="1" ht="37.5" customHeight="1" x14ac:dyDescent="0.2">
      <c r="A56" s="82">
        <v>5</v>
      </c>
      <c r="B56" s="84" t="s">
        <v>280</v>
      </c>
      <c r="C56" s="84" t="s">
        <v>285</v>
      </c>
      <c r="D56" s="84" t="s">
        <v>250</v>
      </c>
      <c r="E56" s="85">
        <v>474169</v>
      </c>
      <c r="F56" s="49">
        <v>447329</v>
      </c>
      <c r="G56" s="49">
        <v>474169</v>
      </c>
      <c r="H56" s="49">
        <v>37367</v>
      </c>
      <c r="I56" s="49">
        <f t="shared" si="4"/>
        <v>39272.716999999997</v>
      </c>
      <c r="J56" s="49">
        <f t="shared" si="5"/>
        <v>39273</v>
      </c>
      <c r="K56" s="90">
        <f t="shared" si="6"/>
        <v>39273</v>
      </c>
      <c r="L56" s="90">
        <f t="shared" si="7"/>
        <v>474169</v>
      </c>
      <c r="M56" s="90">
        <f t="shared" si="8"/>
        <v>460749</v>
      </c>
      <c r="N56" s="90">
        <f t="shared" si="9"/>
        <v>358735</v>
      </c>
      <c r="O56" s="90">
        <f t="shared" si="0"/>
        <v>250011</v>
      </c>
      <c r="P56" s="90">
        <f t="shared" si="1"/>
        <v>467459</v>
      </c>
      <c r="Q56" s="90">
        <f t="shared" si="10"/>
        <v>125328.27127462253</v>
      </c>
      <c r="R56" s="90">
        <f t="shared" si="11"/>
        <v>213350.16833990702</v>
      </c>
      <c r="S56" s="56">
        <f t="shared" si="2"/>
        <v>0.46305074637146693</v>
      </c>
      <c r="T56" s="49">
        <f>ROUND(Q56,0)</f>
        <v>125328</v>
      </c>
      <c r="U56" s="82" t="s">
        <v>431</v>
      </c>
      <c r="AY56" s="3"/>
      <c r="AZ56" s="3"/>
      <c r="BA56" s="3"/>
    </row>
    <row r="57" spans="1:53" s="1" customFormat="1" ht="37.5" customHeight="1" x14ac:dyDescent="0.2">
      <c r="A57" s="82">
        <v>6</v>
      </c>
      <c r="B57" s="84" t="s">
        <v>280</v>
      </c>
      <c r="C57" s="84" t="s">
        <v>286</v>
      </c>
      <c r="D57" s="84" t="s">
        <v>250</v>
      </c>
      <c r="E57" s="85">
        <v>308340</v>
      </c>
      <c r="F57" s="49">
        <v>290887</v>
      </c>
      <c r="G57" s="49">
        <v>317067</v>
      </c>
      <c r="H57" s="49">
        <v>111935</v>
      </c>
      <c r="I57" s="49">
        <f t="shared" si="4"/>
        <v>117643.685</v>
      </c>
      <c r="J57" s="49">
        <f t="shared" si="5"/>
        <v>117644</v>
      </c>
      <c r="K57" s="49">
        <f t="shared" si="6"/>
        <v>117644</v>
      </c>
      <c r="L57" s="49">
        <f t="shared" si="7"/>
        <v>317067</v>
      </c>
      <c r="M57" s="49">
        <f t="shared" si="8"/>
        <v>299613.5</v>
      </c>
      <c r="N57" s="49">
        <f t="shared" si="9"/>
        <v>258484.5</v>
      </c>
      <c r="O57" s="49">
        <f t="shared" si="0"/>
        <v>208628.75</v>
      </c>
      <c r="P57" s="49">
        <f t="shared" si="1"/>
        <v>308340.25</v>
      </c>
      <c r="Q57" s="49">
        <f t="shared" si="10"/>
        <v>218161.23905141957</v>
      </c>
      <c r="R57" s="49">
        <f t="shared" si="11"/>
        <v>94522.393524850326</v>
      </c>
      <c r="S57" s="56">
        <f t="shared" si="2"/>
        <v>0.31548108988697215</v>
      </c>
      <c r="T57" s="49">
        <f>K57</f>
        <v>117644</v>
      </c>
      <c r="U57" s="82" t="s">
        <v>432</v>
      </c>
      <c r="AY57" s="3"/>
      <c r="AZ57" s="3"/>
      <c r="BA57" s="3"/>
    </row>
    <row r="58" spans="1:53" s="1" customFormat="1" ht="17.25" customHeight="1" x14ac:dyDescent="0.2">
      <c r="A58" s="21"/>
      <c r="B58" s="21"/>
      <c r="C58" s="21"/>
      <c r="D58" s="21"/>
      <c r="E58" s="102"/>
      <c r="F58" s="102"/>
      <c r="G58" s="102"/>
      <c r="H58" s="102"/>
      <c r="I58" s="102"/>
      <c r="J58" s="102"/>
      <c r="K58" s="169"/>
      <c r="L58" s="169"/>
      <c r="M58" s="169"/>
      <c r="N58" s="169"/>
      <c r="O58" s="169"/>
      <c r="P58" s="169"/>
      <c r="Q58" s="169"/>
      <c r="R58" s="169"/>
      <c r="S58" s="103"/>
      <c r="T58" s="169"/>
      <c r="U58" s="15"/>
    </row>
    <row r="59" spans="1:53" s="1" customFormat="1" ht="16.5" customHeight="1" x14ac:dyDescent="0.2">
      <c r="A59" s="423" t="s">
        <v>287</v>
      </c>
      <c r="B59" s="424"/>
      <c r="C59" s="424"/>
      <c r="D59" s="192"/>
      <c r="E59" s="193"/>
      <c r="F59" s="123"/>
      <c r="G59" s="123"/>
      <c r="H59" s="123"/>
      <c r="I59" s="123"/>
      <c r="J59" s="123"/>
      <c r="K59" s="174"/>
      <c r="L59" s="174"/>
      <c r="M59" s="174"/>
      <c r="N59" s="174"/>
      <c r="O59" s="174"/>
      <c r="P59" s="174"/>
      <c r="Q59" s="174"/>
      <c r="R59" s="174"/>
      <c r="S59" s="124"/>
      <c r="T59" s="174"/>
      <c r="U59" s="175"/>
      <c r="AY59" s="3"/>
      <c r="AZ59" s="3"/>
      <c r="BA59" s="3"/>
    </row>
    <row r="60" spans="1:53" s="1" customFormat="1" ht="16.5" customHeight="1" x14ac:dyDescent="0.2">
      <c r="A60" s="418" t="s">
        <v>123</v>
      </c>
      <c r="B60" s="419"/>
      <c r="C60" s="419"/>
      <c r="D60" s="194"/>
      <c r="E60" s="195"/>
      <c r="F60" s="127"/>
      <c r="G60" s="127"/>
      <c r="H60" s="127"/>
      <c r="I60" s="127"/>
      <c r="J60" s="127"/>
      <c r="K60" s="179"/>
      <c r="L60" s="179"/>
      <c r="M60" s="179"/>
      <c r="N60" s="179"/>
      <c r="O60" s="179"/>
      <c r="P60" s="179"/>
      <c r="Q60" s="179"/>
      <c r="R60" s="179"/>
      <c r="S60" s="128"/>
      <c r="T60" s="179"/>
      <c r="U60" s="180"/>
      <c r="AY60" s="3"/>
      <c r="AZ60" s="3"/>
      <c r="BA60" s="3"/>
    </row>
    <row r="61" spans="1:53" s="1" customFormat="1" ht="16.5" customHeight="1" x14ac:dyDescent="0.2">
      <c r="A61" s="418" t="s">
        <v>124</v>
      </c>
      <c r="B61" s="419"/>
      <c r="C61" s="419"/>
      <c r="D61" s="194"/>
      <c r="E61" s="195"/>
      <c r="F61" s="127"/>
      <c r="G61" s="127"/>
      <c r="H61" s="127"/>
      <c r="I61" s="127"/>
      <c r="J61" s="127"/>
      <c r="K61" s="179"/>
      <c r="L61" s="179"/>
      <c r="M61" s="179"/>
      <c r="N61" s="179"/>
      <c r="O61" s="179"/>
      <c r="P61" s="179"/>
      <c r="Q61" s="179"/>
      <c r="R61" s="179"/>
      <c r="S61" s="128"/>
      <c r="T61" s="179"/>
      <c r="U61" s="180"/>
      <c r="AY61" s="3"/>
      <c r="AZ61" s="3"/>
      <c r="BA61" s="3"/>
    </row>
    <row r="62" spans="1:53" s="1" customFormat="1" ht="16.5" customHeight="1" x14ac:dyDescent="0.2">
      <c r="A62" s="418" t="s">
        <v>125</v>
      </c>
      <c r="B62" s="419"/>
      <c r="C62" s="419"/>
      <c r="D62" s="194"/>
      <c r="E62" s="195"/>
      <c r="F62" s="127"/>
      <c r="G62" s="127"/>
      <c r="H62" s="127"/>
      <c r="I62" s="127"/>
      <c r="J62" s="127"/>
      <c r="K62" s="179"/>
      <c r="L62" s="179"/>
      <c r="M62" s="179"/>
      <c r="N62" s="179"/>
      <c r="O62" s="179"/>
      <c r="P62" s="179"/>
      <c r="Q62" s="179"/>
      <c r="R62" s="179"/>
      <c r="S62" s="128"/>
      <c r="T62" s="179"/>
      <c r="U62" s="180"/>
      <c r="AY62" s="3"/>
      <c r="AZ62" s="3"/>
      <c r="BA62" s="3"/>
    </row>
    <row r="63" spans="1:53" s="1" customFormat="1" ht="16.5" customHeight="1" x14ac:dyDescent="0.2">
      <c r="A63" s="418" t="s">
        <v>126</v>
      </c>
      <c r="B63" s="419"/>
      <c r="C63" s="419"/>
      <c r="D63" s="194"/>
      <c r="E63" s="195"/>
      <c r="F63" s="127"/>
      <c r="G63" s="127"/>
      <c r="H63" s="127"/>
      <c r="I63" s="127"/>
      <c r="J63" s="127"/>
      <c r="K63" s="179"/>
      <c r="L63" s="179"/>
      <c r="M63" s="179"/>
      <c r="N63" s="179"/>
      <c r="O63" s="179"/>
      <c r="P63" s="179"/>
      <c r="Q63" s="179"/>
      <c r="R63" s="179"/>
      <c r="S63" s="128"/>
      <c r="T63" s="179"/>
      <c r="U63" s="180"/>
      <c r="AY63" s="3"/>
      <c r="AZ63" s="3"/>
      <c r="BA63" s="3"/>
    </row>
    <row r="64" spans="1:53" s="1" customFormat="1" ht="16.5" customHeight="1" x14ac:dyDescent="0.2">
      <c r="A64" s="418" t="s">
        <v>127</v>
      </c>
      <c r="B64" s="419"/>
      <c r="C64" s="419"/>
      <c r="D64" s="194"/>
      <c r="E64" s="195"/>
      <c r="F64" s="127"/>
      <c r="G64" s="127"/>
      <c r="H64" s="127"/>
      <c r="I64" s="127"/>
      <c r="J64" s="127"/>
      <c r="K64" s="179"/>
      <c r="L64" s="179"/>
      <c r="M64" s="179"/>
      <c r="N64" s="179"/>
      <c r="O64" s="179"/>
      <c r="P64" s="179"/>
      <c r="Q64" s="179"/>
      <c r="R64" s="179"/>
      <c r="S64" s="128"/>
      <c r="T64" s="179"/>
      <c r="U64" s="180"/>
      <c r="AY64" s="3"/>
      <c r="AZ64" s="3"/>
      <c r="BA64" s="3"/>
    </row>
    <row r="65" spans="1:53" s="1" customFormat="1" ht="16.5" customHeight="1" x14ac:dyDescent="0.2">
      <c r="A65" s="418" t="s">
        <v>128</v>
      </c>
      <c r="B65" s="419"/>
      <c r="C65" s="419"/>
      <c r="D65" s="194"/>
      <c r="E65" s="195"/>
      <c r="F65" s="127"/>
      <c r="G65" s="127"/>
      <c r="H65" s="127"/>
      <c r="I65" s="127"/>
      <c r="J65" s="127"/>
      <c r="K65" s="179"/>
      <c r="L65" s="179"/>
      <c r="M65" s="179"/>
      <c r="N65" s="179"/>
      <c r="O65" s="179"/>
      <c r="P65" s="179"/>
      <c r="Q65" s="179"/>
      <c r="R65" s="179"/>
      <c r="S65" s="128"/>
      <c r="T65" s="179"/>
      <c r="U65" s="180"/>
      <c r="AY65" s="3"/>
      <c r="AZ65" s="3"/>
      <c r="BA65" s="3"/>
    </row>
    <row r="66" spans="1:53" s="1" customFormat="1" ht="16.5" customHeight="1" x14ac:dyDescent="0.2">
      <c r="A66" s="418" t="s">
        <v>129</v>
      </c>
      <c r="B66" s="419"/>
      <c r="C66" s="419"/>
      <c r="D66" s="194"/>
      <c r="E66" s="195"/>
      <c r="F66" s="127"/>
      <c r="G66" s="127"/>
      <c r="H66" s="127"/>
      <c r="I66" s="127"/>
      <c r="J66" s="127"/>
      <c r="K66" s="179"/>
      <c r="L66" s="179"/>
      <c r="M66" s="179"/>
      <c r="N66" s="179"/>
      <c r="O66" s="179"/>
      <c r="P66" s="179"/>
      <c r="Q66" s="179"/>
      <c r="R66" s="179"/>
      <c r="S66" s="128"/>
      <c r="T66" s="179"/>
      <c r="U66" s="180"/>
      <c r="AY66" s="3"/>
      <c r="AZ66" s="3"/>
      <c r="BA66" s="3"/>
    </row>
    <row r="67" spans="1:53" s="1" customFormat="1" ht="16.5" customHeight="1" x14ac:dyDescent="0.2">
      <c r="A67" s="418" t="s">
        <v>123</v>
      </c>
      <c r="B67" s="419"/>
      <c r="C67" s="419"/>
      <c r="D67" s="194"/>
      <c r="E67" s="195"/>
      <c r="F67" s="127"/>
      <c r="G67" s="127"/>
      <c r="H67" s="127"/>
      <c r="I67" s="127"/>
      <c r="J67" s="127"/>
      <c r="K67" s="179"/>
      <c r="L67" s="179"/>
      <c r="M67" s="179"/>
      <c r="N67" s="179"/>
      <c r="O67" s="179"/>
      <c r="P67" s="179"/>
      <c r="Q67" s="179"/>
      <c r="R67" s="179"/>
      <c r="S67" s="128"/>
      <c r="T67" s="179"/>
      <c r="U67" s="180"/>
      <c r="AY67" s="3"/>
      <c r="AZ67" s="3"/>
      <c r="BA67" s="3"/>
    </row>
    <row r="68" spans="1:53" s="1" customFormat="1" ht="16.5" customHeight="1" x14ac:dyDescent="0.2">
      <c r="A68" s="418" t="s">
        <v>130</v>
      </c>
      <c r="B68" s="419"/>
      <c r="C68" s="419"/>
      <c r="D68" s="194"/>
      <c r="E68" s="195"/>
      <c r="F68" s="127"/>
      <c r="G68" s="127"/>
      <c r="H68" s="127"/>
      <c r="I68" s="127"/>
      <c r="J68" s="127"/>
      <c r="K68" s="179"/>
      <c r="L68" s="179"/>
      <c r="M68" s="179"/>
      <c r="N68" s="179"/>
      <c r="O68" s="179"/>
      <c r="P68" s="179"/>
      <c r="Q68" s="179"/>
      <c r="R68" s="179"/>
      <c r="S68" s="128"/>
      <c r="T68" s="179"/>
      <c r="U68" s="180"/>
      <c r="AY68" s="3"/>
      <c r="AZ68" s="3"/>
      <c r="BA68" s="3"/>
    </row>
    <row r="69" spans="1:53" ht="25.5" customHeight="1" x14ac:dyDescent="0.2">
      <c r="A69" s="418" t="s">
        <v>131</v>
      </c>
      <c r="B69" s="419"/>
      <c r="C69" s="419"/>
      <c r="D69" s="194"/>
      <c r="E69" s="195"/>
      <c r="F69" s="127"/>
      <c r="G69" s="127"/>
      <c r="H69" s="127"/>
      <c r="I69" s="127"/>
      <c r="J69" s="127"/>
      <c r="K69" s="179"/>
      <c r="L69" s="179"/>
      <c r="M69" s="179"/>
      <c r="N69" s="179"/>
      <c r="O69" s="179"/>
      <c r="P69" s="179"/>
      <c r="Q69" s="179"/>
      <c r="R69" s="179"/>
      <c r="S69" s="128"/>
      <c r="T69" s="179"/>
      <c r="U69" s="180"/>
    </row>
    <row r="70" spans="1:53" ht="14.25" customHeight="1" x14ac:dyDescent="0.2">
      <c r="A70" s="430" t="s">
        <v>382</v>
      </c>
      <c r="B70" s="431"/>
      <c r="C70" s="431"/>
      <c r="D70" s="431"/>
      <c r="E70" s="178"/>
      <c r="F70" s="127"/>
      <c r="G70" s="127"/>
      <c r="H70" s="127"/>
      <c r="I70" s="127"/>
      <c r="J70" s="127"/>
      <c r="K70" s="179"/>
      <c r="L70" s="179"/>
      <c r="M70" s="179"/>
      <c r="N70" s="179"/>
      <c r="O70" s="179"/>
      <c r="P70" s="179"/>
      <c r="Q70" s="179"/>
      <c r="R70" s="179"/>
      <c r="S70" s="128"/>
      <c r="T70" s="179"/>
      <c r="U70" s="180"/>
    </row>
    <row r="71" spans="1:53" ht="30" customHeight="1" x14ac:dyDescent="0.2">
      <c r="A71" s="432"/>
      <c r="B71" s="433"/>
      <c r="C71" s="433"/>
      <c r="D71" s="433"/>
      <c r="E71" s="183"/>
      <c r="F71" s="131"/>
      <c r="G71" s="131"/>
      <c r="H71" s="422" t="s">
        <v>438</v>
      </c>
      <c r="I71" s="422"/>
      <c r="J71" s="422"/>
      <c r="K71" s="184"/>
      <c r="L71" s="184"/>
      <c r="M71" s="184"/>
      <c r="N71" s="184"/>
      <c r="O71" s="184"/>
      <c r="P71" s="184"/>
      <c r="Q71" s="184"/>
      <c r="R71" s="184"/>
      <c r="S71" s="132"/>
      <c r="T71" s="184"/>
      <c r="U71" s="185"/>
    </row>
    <row r="72" spans="1:53" ht="96" customHeight="1" x14ac:dyDescent="0.2">
      <c r="A72" s="77" t="s">
        <v>4</v>
      </c>
      <c r="B72" s="77" t="s">
        <v>5</v>
      </c>
      <c r="C72" s="77" t="s">
        <v>6</v>
      </c>
      <c r="D72" s="77" t="s">
        <v>7</v>
      </c>
      <c r="E72" s="78" t="s">
        <v>435</v>
      </c>
      <c r="F72" s="78" t="s">
        <v>434</v>
      </c>
      <c r="G72" s="79" t="s">
        <v>436</v>
      </c>
      <c r="H72" s="80" t="s">
        <v>428</v>
      </c>
      <c r="I72" s="81" t="s">
        <v>429</v>
      </c>
      <c r="J72" s="80" t="s">
        <v>430</v>
      </c>
      <c r="K72" s="196"/>
      <c r="L72" s="196"/>
      <c r="M72" s="196"/>
      <c r="N72" s="196"/>
      <c r="O72" s="196"/>
      <c r="P72" s="196"/>
      <c r="Q72" s="196"/>
      <c r="R72" s="196"/>
      <c r="S72" s="151"/>
      <c r="T72" s="196"/>
      <c r="U72" s="197"/>
    </row>
    <row r="73" spans="1:53" ht="30" customHeight="1" x14ac:dyDescent="0.2">
      <c r="A73" s="82">
        <v>1</v>
      </c>
      <c r="B73" s="82">
        <v>8715202</v>
      </c>
      <c r="C73" s="84" t="s">
        <v>288</v>
      </c>
      <c r="D73" s="84" t="s">
        <v>250</v>
      </c>
      <c r="E73" s="85">
        <v>420764</v>
      </c>
      <c r="F73" s="49">
        <v>393238.00000000006</v>
      </c>
      <c r="G73" s="49">
        <v>428629.00000000006</v>
      </c>
      <c r="H73" s="49">
        <v>50873</v>
      </c>
      <c r="I73" s="49">
        <f t="shared" si="4"/>
        <v>53467.523000000001</v>
      </c>
      <c r="J73" s="49">
        <f t="shared" si="5"/>
        <v>53468</v>
      </c>
      <c r="K73" s="90">
        <f t="shared" si="6"/>
        <v>53468</v>
      </c>
      <c r="L73" s="90">
        <f t="shared" si="7"/>
        <v>428629.00000000006</v>
      </c>
      <c r="M73" s="90">
        <f t="shared" si="8"/>
        <v>407001</v>
      </c>
      <c r="N73" s="90">
        <f t="shared" si="9"/>
        <v>324024.75</v>
      </c>
      <c r="O73" s="90">
        <f t="shared" si="0"/>
        <v>230234.5</v>
      </c>
      <c r="P73" s="90">
        <f t="shared" si="1"/>
        <v>417815</v>
      </c>
      <c r="Q73" s="90">
        <f t="shared" si="10"/>
        <v>154110.4305022386</v>
      </c>
      <c r="R73" s="90">
        <f t="shared" si="11"/>
        <v>181008.25078317113</v>
      </c>
      <c r="S73" s="56">
        <f t="shared" si="2"/>
        <v>0.44473662419298998</v>
      </c>
      <c r="T73" s="49">
        <f>ROUND(Q73,0)</f>
        <v>154110</v>
      </c>
      <c r="U73" s="82" t="s">
        <v>431</v>
      </c>
    </row>
    <row r="74" spans="1:53" ht="24" customHeight="1" x14ac:dyDescent="0.2">
      <c r="A74" s="82">
        <v>2</v>
      </c>
      <c r="B74" s="82">
        <v>8715202</v>
      </c>
      <c r="C74" s="84" t="s">
        <v>289</v>
      </c>
      <c r="D74" s="84" t="s">
        <v>250</v>
      </c>
      <c r="E74" s="85">
        <v>447740.00000000006</v>
      </c>
      <c r="F74" s="49">
        <v>430519.00000000006</v>
      </c>
      <c r="G74" s="49">
        <v>477876</v>
      </c>
      <c r="H74" s="49">
        <v>65868</v>
      </c>
      <c r="I74" s="49">
        <f t="shared" si="4"/>
        <v>69227.267999999996</v>
      </c>
      <c r="J74" s="49">
        <f t="shared" si="5"/>
        <v>69227</v>
      </c>
      <c r="K74" s="90">
        <f t="shared" si="6"/>
        <v>69227</v>
      </c>
      <c r="L74" s="90">
        <f t="shared" si="7"/>
        <v>477876</v>
      </c>
      <c r="M74" s="90">
        <f t="shared" si="8"/>
        <v>439129.50000000006</v>
      </c>
      <c r="N74" s="90">
        <f t="shared" si="9"/>
        <v>356340.5</v>
      </c>
      <c r="O74" s="90">
        <f t="shared" si="0"/>
        <v>254178.25000000003</v>
      </c>
      <c r="P74" s="90">
        <f t="shared" si="1"/>
        <v>458502.75</v>
      </c>
      <c r="Q74" s="90">
        <f t="shared" si="10"/>
        <v>189627.01478313631</v>
      </c>
      <c r="R74" s="90">
        <f t="shared" si="11"/>
        <v>192406.99753820471</v>
      </c>
      <c r="S74" s="56">
        <f t="shared" si="2"/>
        <v>0.43815548155659023</v>
      </c>
      <c r="T74" s="49">
        <f>ROUND(Q74,0)</f>
        <v>189627</v>
      </c>
      <c r="U74" s="82" t="s">
        <v>431</v>
      </c>
    </row>
    <row r="75" spans="1:53" ht="24" customHeight="1" x14ac:dyDescent="0.2">
      <c r="A75" s="82">
        <v>3</v>
      </c>
      <c r="B75" s="82">
        <v>8715202</v>
      </c>
      <c r="C75" s="84" t="s">
        <v>290</v>
      </c>
      <c r="D75" s="84" t="s">
        <v>250</v>
      </c>
      <c r="E75" s="85">
        <v>981247.00000000012</v>
      </c>
      <c r="F75" s="49">
        <v>934521.00000000012</v>
      </c>
      <c r="G75" s="49">
        <v>999937</v>
      </c>
      <c r="H75" s="49">
        <v>133290</v>
      </c>
      <c r="I75" s="49">
        <f t="shared" si="4"/>
        <v>140087.79</v>
      </c>
      <c r="J75" s="49">
        <f t="shared" si="5"/>
        <v>140088</v>
      </c>
      <c r="K75" s="90">
        <f t="shared" si="6"/>
        <v>140088</v>
      </c>
      <c r="L75" s="90">
        <f t="shared" si="7"/>
        <v>999937</v>
      </c>
      <c r="M75" s="90">
        <f t="shared" si="8"/>
        <v>957884.00000000012</v>
      </c>
      <c r="N75" s="90">
        <f t="shared" si="9"/>
        <v>763948.25</v>
      </c>
      <c r="O75" s="90">
        <f t="shared" si="0"/>
        <v>548986</v>
      </c>
      <c r="P75" s="90">
        <f t="shared" si="1"/>
        <v>978910.5</v>
      </c>
      <c r="Q75" s="90">
        <f t="shared" si="10"/>
        <v>391098.15702082415</v>
      </c>
      <c r="R75" s="90">
        <f t="shared" si="11"/>
        <v>416815.75124218076</v>
      </c>
      <c r="S75" s="56">
        <f t="shared" si="2"/>
        <v>0.43514220014342103</v>
      </c>
      <c r="T75" s="49">
        <f>ROUND(Q75,0)</f>
        <v>391098</v>
      </c>
      <c r="U75" s="82" t="s">
        <v>431</v>
      </c>
    </row>
    <row r="76" spans="1:53" ht="24" customHeight="1" x14ac:dyDescent="0.2">
      <c r="A76" s="82">
        <v>4</v>
      </c>
      <c r="B76" s="82">
        <v>8715202</v>
      </c>
      <c r="C76" s="84" t="s">
        <v>291</v>
      </c>
      <c r="D76" s="84" t="s">
        <v>250</v>
      </c>
      <c r="E76" s="85">
        <v>1706857</v>
      </c>
      <c r="F76" s="49">
        <v>1657142.0000000002</v>
      </c>
      <c r="G76" s="49">
        <v>1773142.0000000002</v>
      </c>
      <c r="H76" s="49">
        <v>205194</v>
      </c>
      <c r="I76" s="49">
        <f t="shared" si="4"/>
        <v>215658.894</v>
      </c>
      <c r="J76" s="49">
        <f t="shared" si="5"/>
        <v>215659</v>
      </c>
      <c r="K76" s="90">
        <f t="shared" si="6"/>
        <v>215659</v>
      </c>
      <c r="L76" s="90">
        <f t="shared" si="7"/>
        <v>1773142.0000000002</v>
      </c>
      <c r="M76" s="90">
        <f t="shared" si="8"/>
        <v>1681999.5</v>
      </c>
      <c r="N76" s="90">
        <f t="shared" si="9"/>
        <v>1338200</v>
      </c>
      <c r="O76" s="90">
        <f t="shared" si="0"/>
        <v>948829.25</v>
      </c>
      <c r="P76" s="90">
        <f t="shared" si="1"/>
        <v>1727570.75</v>
      </c>
      <c r="Q76" s="90">
        <f t="shared" si="10"/>
        <v>625954.44622614363</v>
      </c>
      <c r="R76" s="90">
        <f t="shared" si="11"/>
        <v>749867.72679319954</v>
      </c>
      <c r="S76" s="56">
        <f t="shared" si="2"/>
        <v>0.44581923287920094</v>
      </c>
      <c r="T76" s="49">
        <f>ROUND(Q76,0)</f>
        <v>625954</v>
      </c>
      <c r="U76" s="82" t="s">
        <v>431</v>
      </c>
    </row>
    <row r="77" spans="1:53" ht="24" customHeight="1" x14ac:dyDescent="0.2">
      <c r="A77" s="82">
        <v>5</v>
      </c>
      <c r="B77" s="82">
        <v>8715202</v>
      </c>
      <c r="C77" s="84" t="s">
        <v>292</v>
      </c>
      <c r="D77" s="84" t="s">
        <v>250</v>
      </c>
      <c r="E77" s="85">
        <v>537747</v>
      </c>
      <c r="F77" s="49">
        <v>502568</v>
      </c>
      <c r="G77" s="49">
        <v>527696</v>
      </c>
      <c r="H77" s="49">
        <v>90440</v>
      </c>
      <c r="I77" s="49">
        <f t="shared" si="4"/>
        <v>95052.44</v>
      </c>
      <c r="J77" s="49">
        <f t="shared" si="5"/>
        <v>95052</v>
      </c>
      <c r="K77" s="90">
        <f t="shared" si="6"/>
        <v>95052</v>
      </c>
      <c r="L77" s="90">
        <f t="shared" si="7"/>
        <v>537747</v>
      </c>
      <c r="M77" s="90">
        <f t="shared" si="8"/>
        <v>515132</v>
      </c>
      <c r="N77" s="90">
        <f t="shared" si="9"/>
        <v>415765.75</v>
      </c>
      <c r="O77" s="90">
        <f t="shared" si="0"/>
        <v>305092</v>
      </c>
      <c r="P77" s="90">
        <f t="shared" si="1"/>
        <v>526439.5</v>
      </c>
      <c r="Q77" s="90">
        <f t="shared" si="10"/>
        <v>245927.15899534317</v>
      </c>
      <c r="R77" s="90">
        <f t="shared" si="11"/>
        <v>214320.43475502596</v>
      </c>
      <c r="S77" s="56">
        <f t="shared" si="2"/>
        <v>0.41604954604844185</v>
      </c>
      <c r="T77" s="49">
        <f>ROUND(Q77,0)</f>
        <v>245927</v>
      </c>
      <c r="U77" s="82" t="s">
        <v>431</v>
      </c>
    </row>
    <row r="78" spans="1:53" ht="24" customHeight="1" x14ac:dyDescent="0.2">
      <c r="A78" s="82">
        <v>6</v>
      </c>
      <c r="B78" s="82">
        <v>8715202</v>
      </c>
      <c r="C78" s="84" t="s">
        <v>293</v>
      </c>
      <c r="D78" s="84" t="s">
        <v>250</v>
      </c>
      <c r="E78" s="85">
        <v>386877</v>
      </c>
      <c r="F78" s="49">
        <v>361568</v>
      </c>
      <c r="G78" s="49">
        <v>386878</v>
      </c>
      <c r="H78" s="49">
        <v>105802</v>
      </c>
      <c r="I78" s="49">
        <f t="shared" si="4"/>
        <v>111197.902</v>
      </c>
      <c r="J78" s="49">
        <f t="shared" si="5"/>
        <v>111198</v>
      </c>
      <c r="K78" s="49">
        <f t="shared" si="6"/>
        <v>111198</v>
      </c>
      <c r="L78" s="49">
        <f t="shared" si="7"/>
        <v>386878</v>
      </c>
      <c r="M78" s="49">
        <f t="shared" si="8"/>
        <v>374222.5</v>
      </c>
      <c r="N78" s="49">
        <f t="shared" si="9"/>
        <v>311630.25</v>
      </c>
      <c r="O78" s="49">
        <f t="shared" ref="O78:O141" si="13">AVERAGE(K78,M78)</f>
        <v>242710.25</v>
      </c>
      <c r="P78" s="49">
        <f t="shared" ref="P78:P141" si="14">AVERAGE(M78,L78)</f>
        <v>380550.25</v>
      </c>
      <c r="Q78" s="49">
        <f t="shared" si="10"/>
        <v>236290.79211178413</v>
      </c>
      <c r="R78" s="49">
        <f t="shared" si="11"/>
        <v>134153.10032539937</v>
      </c>
      <c r="S78" s="56">
        <f t="shared" ref="S78:S141" si="15">R78/M78</f>
        <v>0.35848485947637937</v>
      </c>
      <c r="T78" s="49">
        <f>K78</f>
        <v>111198</v>
      </c>
      <c r="U78" s="82" t="s">
        <v>432</v>
      </c>
    </row>
    <row r="79" spans="1:53" ht="24" customHeight="1" x14ac:dyDescent="0.2">
      <c r="A79" s="82">
        <v>7</v>
      </c>
      <c r="B79" s="82">
        <v>8715202</v>
      </c>
      <c r="C79" s="84" t="s">
        <v>294</v>
      </c>
      <c r="D79" s="84" t="s">
        <v>250</v>
      </c>
      <c r="E79" s="85">
        <v>840538.00000000012</v>
      </c>
      <c r="F79" s="49">
        <v>800512</v>
      </c>
      <c r="G79" s="49">
        <v>872558</v>
      </c>
      <c r="H79" s="49">
        <v>116723</v>
      </c>
      <c r="I79" s="49">
        <f t="shared" ref="I79:I142" si="16">H79+(H79*5.1%)</f>
        <v>122675.87299999999</v>
      </c>
      <c r="J79" s="49">
        <f t="shared" ref="J79:J142" si="17">ROUND(I79,0)</f>
        <v>122676</v>
      </c>
      <c r="K79" s="90">
        <f t="shared" ref="K79:K142" si="18">MIN(E79,F79,G79,J79)</f>
        <v>122676</v>
      </c>
      <c r="L79" s="90">
        <f t="shared" ref="L79:L142" si="19">MAX(E79,F79,G79,J79)</f>
        <v>872558</v>
      </c>
      <c r="M79" s="90">
        <f t="shared" ref="M79:M142" si="20">MEDIAN(E79,F79,G79,J79)</f>
        <v>820525</v>
      </c>
      <c r="N79" s="90">
        <f t="shared" ref="N79:N142" si="21">AVERAGE(E79,F79,G79,J79)</f>
        <v>659071</v>
      </c>
      <c r="O79" s="90">
        <f t="shared" si="13"/>
        <v>471600.5</v>
      </c>
      <c r="P79" s="90">
        <f t="shared" si="14"/>
        <v>846541.5</v>
      </c>
      <c r="Q79" s="90">
        <f t="shared" ref="Q79:Q142" si="22">HARMEAN(E79,F79,G79,J79)</f>
        <v>340816.41135565063</v>
      </c>
      <c r="R79" s="90">
        <f t="shared" ref="R79:R142" si="23">STDEVA(E79,F79,G79,J79)</f>
        <v>358809.19895491359</v>
      </c>
      <c r="S79" s="56">
        <f t="shared" si="15"/>
        <v>0.43729222016990776</v>
      </c>
      <c r="T79" s="49">
        <f t="shared" ref="T79:T99" si="24">ROUND(Q79,0)</f>
        <v>340816</v>
      </c>
      <c r="U79" s="82" t="s">
        <v>431</v>
      </c>
    </row>
    <row r="80" spans="1:53" ht="24" customHeight="1" x14ac:dyDescent="0.2">
      <c r="A80" s="82">
        <v>8</v>
      </c>
      <c r="B80" s="82">
        <v>8715202</v>
      </c>
      <c r="C80" s="84" t="s">
        <v>295</v>
      </c>
      <c r="D80" s="84" t="s">
        <v>250</v>
      </c>
      <c r="E80" s="85">
        <v>579595</v>
      </c>
      <c r="F80" s="49">
        <v>562714</v>
      </c>
      <c r="G80" s="49">
        <v>596477</v>
      </c>
      <c r="H80" s="49">
        <v>52841</v>
      </c>
      <c r="I80" s="49">
        <f t="shared" si="16"/>
        <v>55535.891000000003</v>
      </c>
      <c r="J80" s="49">
        <f t="shared" si="17"/>
        <v>55536</v>
      </c>
      <c r="K80" s="90">
        <f t="shared" si="18"/>
        <v>55536</v>
      </c>
      <c r="L80" s="90">
        <f t="shared" si="19"/>
        <v>596477</v>
      </c>
      <c r="M80" s="90">
        <f t="shared" si="20"/>
        <v>571154.5</v>
      </c>
      <c r="N80" s="90">
        <f t="shared" si="21"/>
        <v>448580.5</v>
      </c>
      <c r="O80" s="90">
        <f t="shared" si="13"/>
        <v>313345.25</v>
      </c>
      <c r="P80" s="90">
        <f t="shared" si="14"/>
        <v>583815.75</v>
      </c>
      <c r="Q80" s="90">
        <f t="shared" si="22"/>
        <v>172523.15795375482</v>
      </c>
      <c r="R80" s="90">
        <f t="shared" si="23"/>
        <v>262391.95155657246</v>
      </c>
      <c r="S80" s="56">
        <f t="shared" si="15"/>
        <v>0.4594062579504713</v>
      </c>
      <c r="T80" s="49">
        <f t="shared" si="24"/>
        <v>172523</v>
      </c>
      <c r="U80" s="82" t="s">
        <v>431</v>
      </c>
    </row>
    <row r="81" spans="1:53" ht="24" customHeight="1" x14ac:dyDescent="0.2">
      <c r="A81" s="82">
        <v>9</v>
      </c>
      <c r="B81" s="82">
        <v>8715202</v>
      </c>
      <c r="C81" s="84" t="s">
        <v>296</v>
      </c>
      <c r="D81" s="84" t="s">
        <v>250</v>
      </c>
      <c r="E81" s="85">
        <v>447870</v>
      </c>
      <c r="F81" s="49">
        <v>434825.00000000006</v>
      </c>
      <c r="G81" s="49">
        <v>465263.00000000006</v>
      </c>
      <c r="H81" s="49">
        <v>81147</v>
      </c>
      <c r="I81" s="49">
        <f t="shared" si="16"/>
        <v>85285.497000000003</v>
      </c>
      <c r="J81" s="49">
        <f t="shared" si="17"/>
        <v>85285</v>
      </c>
      <c r="K81" s="90">
        <f t="shared" si="18"/>
        <v>85285</v>
      </c>
      <c r="L81" s="90">
        <f t="shared" si="19"/>
        <v>465263.00000000006</v>
      </c>
      <c r="M81" s="90">
        <f t="shared" si="20"/>
        <v>441347.5</v>
      </c>
      <c r="N81" s="90">
        <f t="shared" si="21"/>
        <v>358310.75</v>
      </c>
      <c r="O81" s="90">
        <f t="shared" si="13"/>
        <v>263316.25</v>
      </c>
      <c r="P81" s="90">
        <f t="shared" si="14"/>
        <v>453305.25</v>
      </c>
      <c r="Q81" s="90">
        <f t="shared" si="22"/>
        <v>217305.3285769478</v>
      </c>
      <c r="R81" s="90">
        <f t="shared" si="23"/>
        <v>182443.72068919419</v>
      </c>
      <c r="S81" s="56">
        <f t="shared" si="15"/>
        <v>0.41337884702914185</v>
      </c>
      <c r="T81" s="49">
        <f t="shared" si="24"/>
        <v>217305</v>
      </c>
      <c r="U81" s="82" t="s">
        <v>431</v>
      </c>
    </row>
    <row r="82" spans="1:53" s="19" customFormat="1" ht="24" customHeight="1" x14ac:dyDescent="0.2">
      <c r="A82" s="82">
        <v>10</v>
      </c>
      <c r="B82" s="82">
        <v>8715202</v>
      </c>
      <c r="C82" s="84" t="s">
        <v>297</v>
      </c>
      <c r="D82" s="84" t="s">
        <v>250</v>
      </c>
      <c r="E82" s="85">
        <v>2464850</v>
      </c>
      <c r="F82" s="49">
        <v>2325330</v>
      </c>
      <c r="G82" s="49">
        <v>2581116.0000000005</v>
      </c>
      <c r="H82" s="49">
        <v>367413</v>
      </c>
      <c r="I82" s="49">
        <f t="shared" si="16"/>
        <v>386151.06300000002</v>
      </c>
      <c r="J82" s="49">
        <f t="shared" si="17"/>
        <v>386151</v>
      </c>
      <c r="K82" s="90">
        <f t="shared" si="18"/>
        <v>386151</v>
      </c>
      <c r="L82" s="90">
        <f t="shared" si="19"/>
        <v>2581116.0000000005</v>
      </c>
      <c r="M82" s="90">
        <f t="shared" si="20"/>
        <v>2395090</v>
      </c>
      <c r="N82" s="90">
        <f t="shared" si="21"/>
        <v>1939361.75</v>
      </c>
      <c r="O82" s="90">
        <f t="shared" si="13"/>
        <v>1390620.5</v>
      </c>
      <c r="P82" s="90">
        <f t="shared" si="14"/>
        <v>2488103</v>
      </c>
      <c r="Q82" s="90">
        <f t="shared" si="22"/>
        <v>1049086.6257858842</v>
      </c>
      <c r="R82" s="90">
        <f t="shared" si="23"/>
        <v>1040740.3682322743</v>
      </c>
      <c r="S82" s="56">
        <f t="shared" si="15"/>
        <v>0.43453079768704905</v>
      </c>
      <c r="T82" s="49">
        <f t="shared" si="24"/>
        <v>1049087</v>
      </c>
      <c r="U82" s="82" t="s">
        <v>431</v>
      </c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spans="1:53" s="19" customFormat="1" ht="24" customHeight="1" x14ac:dyDescent="0.2">
      <c r="A83" s="82">
        <v>11</v>
      </c>
      <c r="B83" s="82">
        <v>8715202</v>
      </c>
      <c r="C83" s="84" t="s">
        <v>298</v>
      </c>
      <c r="D83" s="84" t="s">
        <v>250</v>
      </c>
      <c r="E83" s="85">
        <v>1884785</v>
      </c>
      <c r="F83" s="49">
        <v>1812294.0000000002</v>
      </c>
      <c r="G83" s="49">
        <v>1957278</v>
      </c>
      <c r="H83" s="49">
        <v>379015</v>
      </c>
      <c r="I83" s="49">
        <f t="shared" si="16"/>
        <v>398344.76500000001</v>
      </c>
      <c r="J83" s="49">
        <f t="shared" si="17"/>
        <v>398345</v>
      </c>
      <c r="K83" s="90">
        <f t="shared" si="18"/>
        <v>398345</v>
      </c>
      <c r="L83" s="90">
        <f t="shared" si="19"/>
        <v>1957278</v>
      </c>
      <c r="M83" s="90">
        <f t="shared" si="20"/>
        <v>1848539.5</v>
      </c>
      <c r="N83" s="90">
        <f t="shared" si="21"/>
        <v>1513175.5</v>
      </c>
      <c r="O83" s="90">
        <f t="shared" si="13"/>
        <v>1123442.25</v>
      </c>
      <c r="P83" s="90">
        <f t="shared" si="14"/>
        <v>1902908.75</v>
      </c>
      <c r="Q83" s="90">
        <f t="shared" si="22"/>
        <v>974741.59500865021</v>
      </c>
      <c r="R83" s="90">
        <f t="shared" si="23"/>
        <v>745573.50895557797</v>
      </c>
      <c r="S83" s="56">
        <f t="shared" si="15"/>
        <v>0.40333112111241226</v>
      </c>
      <c r="T83" s="49">
        <f t="shared" si="24"/>
        <v>974742</v>
      </c>
      <c r="U83" s="82" t="s">
        <v>431</v>
      </c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spans="1:53" s="1" customFormat="1" ht="63" customHeight="1" x14ac:dyDescent="0.2">
      <c r="A84" s="82">
        <v>12</v>
      </c>
      <c r="B84" s="82">
        <v>8715202</v>
      </c>
      <c r="C84" s="84" t="s">
        <v>299</v>
      </c>
      <c r="D84" s="84" t="s">
        <v>250</v>
      </c>
      <c r="E84" s="85">
        <v>1207909</v>
      </c>
      <c r="F84" s="49">
        <v>1172727</v>
      </c>
      <c r="G84" s="49">
        <v>1243091</v>
      </c>
      <c r="H84" s="49">
        <v>196965</v>
      </c>
      <c r="I84" s="49">
        <f t="shared" si="16"/>
        <v>207010.215</v>
      </c>
      <c r="J84" s="49">
        <f t="shared" si="17"/>
        <v>207010</v>
      </c>
      <c r="K84" s="90">
        <f t="shared" si="18"/>
        <v>207010</v>
      </c>
      <c r="L84" s="90">
        <f t="shared" si="19"/>
        <v>1243091</v>
      </c>
      <c r="M84" s="90">
        <f t="shared" si="20"/>
        <v>1190318</v>
      </c>
      <c r="N84" s="90">
        <f t="shared" si="21"/>
        <v>957684.25</v>
      </c>
      <c r="O84" s="90">
        <f t="shared" si="13"/>
        <v>698664</v>
      </c>
      <c r="P84" s="90">
        <f t="shared" si="14"/>
        <v>1216704.5</v>
      </c>
      <c r="Q84" s="90">
        <f t="shared" si="22"/>
        <v>546767.69594541425</v>
      </c>
      <c r="R84" s="90">
        <f t="shared" si="23"/>
        <v>501273.26293441647</v>
      </c>
      <c r="S84" s="56">
        <f t="shared" si="15"/>
        <v>0.42112550002135268</v>
      </c>
      <c r="T84" s="49">
        <f t="shared" si="24"/>
        <v>546768</v>
      </c>
      <c r="U84" s="82" t="s">
        <v>431</v>
      </c>
      <c r="AY84" s="3"/>
      <c r="AZ84" s="3"/>
      <c r="BA84" s="3"/>
    </row>
    <row r="85" spans="1:53" s="1" customFormat="1" ht="45" customHeight="1" x14ac:dyDescent="0.2">
      <c r="A85" s="82">
        <v>13</v>
      </c>
      <c r="B85" s="82">
        <v>8715202</v>
      </c>
      <c r="C85" s="84" t="s">
        <v>300</v>
      </c>
      <c r="D85" s="84" t="s">
        <v>250</v>
      </c>
      <c r="E85" s="85">
        <v>1181470</v>
      </c>
      <c r="F85" s="49">
        <v>1147059</v>
      </c>
      <c r="G85" s="49">
        <v>1261765</v>
      </c>
      <c r="H85" s="49">
        <v>141830</v>
      </c>
      <c r="I85" s="49">
        <f t="shared" si="16"/>
        <v>149063.32999999999</v>
      </c>
      <c r="J85" s="49">
        <f t="shared" si="17"/>
        <v>149063</v>
      </c>
      <c r="K85" s="90">
        <f t="shared" si="18"/>
        <v>149063</v>
      </c>
      <c r="L85" s="90">
        <f t="shared" si="19"/>
        <v>1261765</v>
      </c>
      <c r="M85" s="90">
        <f t="shared" si="20"/>
        <v>1164264.5</v>
      </c>
      <c r="N85" s="90">
        <f t="shared" si="21"/>
        <v>934839.25</v>
      </c>
      <c r="O85" s="90">
        <f t="shared" si="13"/>
        <v>656663.75</v>
      </c>
      <c r="P85" s="90">
        <f t="shared" si="14"/>
        <v>1213014.75</v>
      </c>
      <c r="Q85" s="90">
        <f t="shared" si="22"/>
        <v>433871.88141892565</v>
      </c>
      <c r="R85" s="90">
        <f t="shared" si="23"/>
        <v>526050.9196559937</v>
      </c>
      <c r="S85" s="56">
        <f t="shared" si="15"/>
        <v>0.4518311085290273</v>
      </c>
      <c r="T85" s="49">
        <f t="shared" si="24"/>
        <v>433872</v>
      </c>
      <c r="U85" s="82" t="s">
        <v>431</v>
      </c>
      <c r="AY85" s="3"/>
      <c r="AZ85" s="3"/>
      <c r="BA85" s="3"/>
    </row>
    <row r="86" spans="1:53" s="1" customFormat="1" ht="64.5" customHeight="1" x14ac:dyDescent="0.2">
      <c r="A86" s="82">
        <v>14</v>
      </c>
      <c r="B86" s="82">
        <v>8715202</v>
      </c>
      <c r="C86" s="84" t="s">
        <v>301</v>
      </c>
      <c r="D86" s="84" t="s">
        <v>250</v>
      </c>
      <c r="E86" s="85">
        <v>692755</v>
      </c>
      <c r="F86" s="49">
        <v>653542.00000000012</v>
      </c>
      <c r="G86" s="49">
        <v>686219.00000000012</v>
      </c>
      <c r="H86" s="49">
        <v>131376</v>
      </c>
      <c r="I86" s="49">
        <f t="shared" si="16"/>
        <v>138076.17600000001</v>
      </c>
      <c r="J86" s="49">
        <f t="shared" si="17"/>
        <v>138076</v>
      </c>
      <c r="K86" s="90">
        <f t="shared" si="18"/>
        <v>138076</v>
      </c>
      <c r="L86" s="90">
        <f t="shared" si="19"/>
        <v>692755</v>
      </c>
      <c r="M86" s="90">
        <f t="shared" si="20"/>
        <v>669880.50000000012</v>
      </c>
      <c r="N86" s="90">
        <f t="shared" si="21"/>
        <v>542648</v>
      </c>
      <c r="O86" s="90">
        <f t="shared" si="13"/>
        <v>403978.25000000006</v>
      </c>
      <c r="P86" s="90">
        <f t="shared" si="14"/>
        <v>681317.75</v>
      </c>
      <c r="Q86" s="90">
        <f t="shared" si="22"/>
        <v>342662.77582835458</v>
      </c>
      <c r="R86" s="90">
        <f t="shared" si="23"/>
        <v>270259.58256831538</v>
      </c>
      <c r="S86" s="56">
        <f t="shared" si="15"/>
        <v>0.40344446892888408</v>
      </c>
      <c r="T86" s="49">
        <f t="shared" si="24"/>
        <v>342663</v>
      </c>
      <c r="U86" s="82" t="s">
        <v>431</v>
      </c>
      <c r="AY86" s="3"/>
      <c r="AZ86" s="3"/>
      <c r="BA86" s="3"/>
    </row>
    <row r="87" spans="1:53" s="1" customFormat="1" ht="87.75" customHeight="1" x14ac:dyDescent="0.2">
      <c r="A87" s="82">
        <v>15</v>
      </c>
      <c r="B87" s="82">
        <v>8715202</v>
      </c>
      <c r="C87" s="84" t="s">
        <v>302</v>
      </c>
      <c r="D87" s="84" t="s">
        <v>250</v>
      </c>
      <c r="E87" s="85">
        <v>795711.00000000012</v>
      </c>
      <c r="F87" s="49">
        <v>757820</v>
      </c>
      <c r="G87" s="49">
        <v>803289</v>
      </c>
      <c r="H87" s="49">
        <v>154168</v>
      </c>
      <c r="I87" s="49">
        <f t="shared" si="16"/>
        <v>162030.568</v>
      </c>
      <c r="J87" s="49">
        <f t="shared" si="17"/>
        <v>162031</v>
      </c>
      <c r="K87" s="90">
        <f t="shared" si="18"/>
        <v>162031</v>
      </c>
      <c r="L87" s="90">
        <f t="shared" si="19"/>
        <v>803289</v>
      </c>
      <c r="M87" s="90">
        <f t="shared" si="20"/>
        <v>776765.5</v>
      </c>
      <c r="N87" s="90">
        <f t="shared" si="21"/>
        <v>629712.75</v>
      </c>
      <c r="O87" s="90">
        <f t="shared" si="13"/>
        <v>469398.25</v>
      </c>
      <c r="P87" s="90">
        <f t="shared" si="14"/>
        <v>790027.25</v>
      </c>
      <c r="Q87" s="90">
        <f t="shared" si="22"/>
        <v>400286.09476618841</v>
      </c>
      <c r="R87" s="90">
        <f t="shared" si="23"/>
        <v>312421.62769391743</v>
      </c>
      <c r="S87" s="56">
        <f t="shared" si="15"/>
        <v>0.40220842415621888</v>
      </c>
      <c r="T87" s="49">
        <f t="shared" si="24"/>
        <v>400286</v>
      </c>
      <c r="U87" s="82" t="s">
        <v>431</v>
      </c>
      <c r="AY87" s="3"/>
      <c r="AZ87" s="3"/>
      <c r="BA87" s="3"/>
    </row>
    <row r="88" spans="1:53" s="1" customFormat="1" ht="68.25" customHeight="1" x14ac:dyDescent="0.2">
      <c r="A88" s="82">
        <v>16</v>
      </c>
      <c r="B88" s="82">
        <v>8715202</v>
      </c>
      <c r="C88" s="84" t="s">
        <v>303</v>
      </c>
      <c r="D88" s="84" t="s">
        <v>250</v>
      </c>
      <c r="E88" s="85">
        <v>4105576</v>
      </c>
      <c r="F88" s="49">
        <v>3873185</v>
      </c>
      <c r="G88" s="49">
        <v>4144308</v>
      </c>
      <c r="H88" s="49">
        <v>409179</v>
      </c>
      <c r="I88" s="49">
        <f t="shared" si="16"/>
        <v>430047.12900000002</v>
      </c>
      <c r="J88" s="49">
        <f t="shared" si="17"/>
        <v>430047</v>
      </c>
      <c r="K88" s="90">
        <f t="shared" si="18"/>
        <v>430047</v>
      </c>
      <c r="L88" s="90">
        <f t="shared" si="19"/>
        <v>4144308</v>
      </c>
      <c r="M88" s="90">
        <f t="shared" si="20"/>
        <v>3989380.5</v>
      </c>
      <c r="N88" s="90">
        <f t="shared" si="21"/>
        <v>3138279</v>
      </c>
      <c r="O88" s="90">
        <f t="shared" si="13"/>
        <v>2209713.75</v>
      </c>
      <c r="P88" s="90">
        <f t="shared" si="14"/>
        <v>4066844.25</v>
      </c>
      <c r="Q88" s="90">
        <f t="shared" si="22"/>
        <v>1303620.0654524986</v>
      </c>
      <c r="R88" s="90">
        <f t="shared" si="23"/>
        <v>1809453.4377089306</v>
      </c>
      <c r="S88" s="56">
        <f t="shared" si="15"/>
        <v>0.45356752450886312</v>
      </c>
      <c r="T88" s="49">
        <f t="shared" si="24"/>
        <v>1303620</v>
      </c>
      <c r="U88" s="82" t="s">
        <v>431</v>
      </c>
      <c r="AY88" s="3"/>
      <c r="AZ88" s="3"/>
      <c r="BA88" s="3"/>
    </row>
    <row r="89" spans="1:53" s="1" customFormat="1" ht="43.5" customHeight="1" x14ac:dyDescent="0.2">
      <c r="A89" s="82">
        <v>17</v>
      </c>
      <c r="B89" s="5">
        <v>8715202</v>
      </c>
      <c r="C89" s="7" t="s">
        <v>304</v>
      </c>
      <c r="D89" s="7" t="s">
        <v>250</v>
      </c>
      <c r="E89" s="24">
        <v>681234</v>
      </c>
      <c r="F89" s="26">
        <v>655032</v>
      </c>
      <c r="G89" s="26">
        <v>694334</v>
      </c>
      <c r="H89" s="26">
        <v>70177</v>
      </c>
      <c r="I89" s="26">
        <f t="shared" si="16"/>
        <v>73756.027000000002</v>
      </c>
      <c r="J89" s="26">
        <f t="shared" si="17"/>
        <v>73756</v>
      </c>
      <c r="K89" s="27">
        <f t="shared" si="18"/>
        <v>73756</v>
      </c>
      <c r="L89" s="27">
        <f t="shared" si="19"/>
        <v>694334</v>
      </c>
      <c r="M89" s="90">
        <f t="shared" si="20"/>
        <v>668133</v>
      </c>
      <c r="N89" s="90">
        <f t="shared" si="21"/>
        <v>526089</v>
      </c>
      <c r="O89" s="90">
        <f t="shared" si="13"/>
        <v>370944.5</v>
      </c>
      <c r="P89" s="90">
        <f t="shared" si="14"/>
        <v>681233.5</v>
      </c>
      <c r="Q89" s="90">
        <f t="shared" si="22"/>
        <v>222308.48527750577</v>
      </c>
      <c r="R89" s="90">
        <f t="shared" si="23"/>
        <v>301997.67724713823</v>
      </c>
      <c r="S89" s="56">
        <f t="shared" si="15"/>
        <v>0.45200233673106738</v>
      </c>
      <c r="T89" s="49">
        <f t="shared" si="24"/>
        <v>222308</v>
      </c>
      <c r="U89" s="82" t="s">
        <v>431</v>
      </c>
      <c r="AY89" s="3"/>
      <c r="AZ89" s="3"/>
      <c r="BA89" s="3"/>
    </row>
    <row r="90" spans="1:53" s="1" customFormat="1" ht="28.5" customHeight="1" x14ac:dyDescent="0.2">
      <c r="A90" s="82">
        <v>18</v>
      </c>
      <c r="B90" s="5">
        <v>8715202</v>
      </c>
      <c r="C90" s="7" t="s">
        <v>305</v>
      </c>
      <c r="D90" s="7" t="s">
        <v>250</v>
      </c>
      <c r="E90" s="24">
        <v>599778</v>
      </c>
      <c r="F90" s="26">
        <v>582309</v>
      </c>
      <c r="G90" s="26">
        <v>617248</v>
      </c>
      <c r="H90" s="26">
        <v>83808</v>
      </c>
      <c r="I90" s="26">
        <f t="shared" si="16"/>
        <v>88082.207999999999</v>
      </c>
      <c r="J90" s="26">
        <f t="shared" si="17"/>
        <v>88082</v>
      </c>
      <c r="K90" s="27">
        <f t="shared" si="18"/>
        <v>88082</v>
      </c>
      <c r="L90" s="27">
        <f t="shared" si="19"/>
        <v>617248</v>
      </c>
      <c r="M90" s="90">
        <f t="shared" si="20"/>
        <v>591043.5</v>
      </c>
      <c r="N90" s="90">
        <f t="shared" si="21"/>
        <v>471854.25</v>
      </c>
      <c r="O90" s="90">
        <f t="shared" si="13"/>
        <v>339562.75</v>
      </c>
      <c r="P90" s="90">
        <f t="shared" si="14"/>
        <v>604145.75</v>
      </c>
      <c r="Q90" s="90">
        <f t="shared" si="22"/>
        <v>244532.60865840659</v>
      </c>
      <c r="R90" s="90">
        <f t="shared" si="23"/>
        <v>256245.46826610743</v>
      </c>
      <c r="S90" s="56">
        <f t="shared" si="15"/>
        <v>0.43354756167034647</v>
      </c>
      <c r="T90" s="49">
        <f t="shared" si="24"/>
        <v>244533</v>
      </c>
      <c r="U90" s="82" t="s">
        <v>431</v>
      </c>
      <c r="AY90" s="3"/>
      <c r="AZ90" s="3"/>
      <c r="BA90" s="3"/>
    </row>
    <row r="91" spans="1:53" s="1" customFormat="1" ht="28.5" customHeight="1" x14ac:dyDescent="0.2">
      <c r="A91" s="82">
        <v>19</v>
      </c>
      <c r="B91" s="5">
        <v>8715202</v>
      </c>
      <c r="C91" s="7" t="s">
        <v>306</v>
      </c>
      <c r="D91" s="7" t="s">
        <v>250</v>
      </c>
      <c r="E91" s="24">
        <v>1324544.0000000002</v>
      </c>
      <c r="F91" s="26">
        <v>1261470</v>
      </c>
      <c r="G91" s="26">
        <v>1387617</v>
      </c>
      <c r="H91" s="26">
        <v>162100</v>
      </c>
      <c r="I91" s="26">
        <f t="shared" si="16"/>
        <v>170367.1</v>
      </c>
      <c r="J91" s="26">
        <f t="shared" si="17"/>
        <v>170367</v>
      </c>
      <c r="K91" s="27">
        <f t="shared" si="18"/>
        <v>170367</v>
      </c>
      <c r="L91" s="27">
        <f t="shared" si="19"/>
        <v>1387617</v>
      </c>
      <c r="M91" s="90">
        <f t="shared" si="20"/>
        <v>1293007</v>
      </c>
      <c r="N91" s="90">
        <f t="shared" si="21"/>
        <v>1035999.5</v>
      </c>
      <c r="O91" s="90">
        <f t="shared" si="13"/>
        <v>731687</v>
      </c>
      <c r="P91" s="90">
        <f t="shared" si="14"/>
        <v>1340312</v>
      </c>
      <c r="Q91" s="90">
        <f t="shared" si="22"/>
        <v>491518.59834513062</v>
      </c>
      <c r="R91" s="90">
        <f t="shared" si="23"/>
        <v>579381.67219113884</v>
      </c>
      <c r="S91" s="56">
        <f t="shared" si="15"/>
        <v>0.44808858126146173</v>
      </c>
      <c r="T91" s="49">
        <f t="shared" si="24"/>
        <v>491519</v>
      </c>
      <c r="U91" s="82" t="s">
        <v>431</v>
      </c>
      <c r="AY91" s="3"/>
      <c r="AZ91" s="3"/>
      <c r="BA91" s="3"/>
    </row>
    <row r="92" spans="1:53" s="1" customFormat="1" ht="23.25" customHeight="1" x14ac:dyDescent="0.2">
      <c r="A92" s="82">
        <v>20</v>
      </c>
      <c r="B92" s="5">
        <v>8715202</v>
      </c>
      <c r="C92" s="7" t="s">
        <v>307</v>
      </c>
      <c r="D92" s="7" t="s">
        <v>250</v>
      </c>
      <c r="E92" s="24">
        <v>616949</v>
      </c>
      <c r="F92" s="26">
        <v>576588</v>
      </c>
      <c r="G92" s="26">
        <v>634247</v>
      </c>
      <c r="H92" s="26">
        <v>48002</v>
      </c>
      <c r="I92" s="26">
        <f t="shared" si="16"/>
        <v>50450.101999999999</v>
      </c>
      <c r="J92" s="26">
        <f t="shared" si="17"/>
        <v>50450</v>
      </c>
      <c r="K92" s="27">
        <f t="shared" si="18"/>
        <v>50450</v>
      </c>
      <c r="L92" s="27">
        <f t="shared" si="19"/>
        <v>634247</v>
      </c>
      <c r="M92" s="90">
        <f t="shared" si="20"/>
        <v>596768.5</v>
      </c>
      <c r="N92" s="90">
        <f t="shared" si="21"/>
        <v>469558.5</v>
      </c>
      <c r="O92" s="90">
        <f t="shared" si="13"/>
        <v>323609.25</v>
      </c>
      <c r="P92" s="90">
        <f t="shared" si="14"/>
        <v>615507.75</v>
      </c>
      <c r="Q92" s="90">
        <f t="shared" si="22"/>
        <v>161593.31969524419</v>
      </c>
      <c r="R92" s="90">
        <f t="shared" si="23"/>
        <v>280448.15930043114</v>
      </c>
      <c r="S92" s="56">
        <f t="shared" si="15"/>
        <v>0.46994464235366168</v>
      </c>
      <c r="T92" s="49">
        <f t="shared" si="24"/>
        <v>161593</v>
      </c>
      <c r="U92" s="82" t="s">
        <v>431</v>
      </c>
      <c r="AY92" s="3"/>
      <c r="AZ92" s="3"/>
      <c r="BA92" s="3"/>
    </row>
    <row r="93" spans="1:53" s="1" customFormat="1" ht="43.5" customHeight="1" x14ac:dyDescent="0.2">
      <c r="A93" s="82">
        <v>21</v>
      </c>
      <c r="B93" s="5">
        <v>8715202</v>
      </c>
      <c r="C93" s="7" t="s">
        <v>308</v>
      </c>
      <c r="D93" s="7" t="s">
        <v>250</v>
      </c>
      <c r="E93" s="24">
        <v>3958976.0000000005</v>
      </c>
      <c r="F93" s="26">
        <v>3770453</v>
      </c>
      <c r="G93" s="26">
        <v>4185203</v>
      </c>
      <c r="H93" s="26">
        <v>500414</v>
      </c>
      <c r="I93" s="26">
        <f t="shared" si="16"/>
        <v>525935.11399999994</v>
      </c>
      <c r="J93" s="26">
        <f t="shared" si="17"/>
        <v>525935</v>
      </c>
      <c r="K93" s="27">
        <f t="shared" si="18"/>
        <v>525935</v>
      </c>
      <c r="L93" s="27">
        <f t="shared" si="19"/>
        <v>4185203</v>
      </c>
      <c r="M93" s="90">
        <f t="shared" si="20"/>
        <v>3864714.5</v>
      </c>
      <c r="N93" s="90">
        <f t="shared" si="21"/>
        <v>3110141.75</v>
      </c>
      <c r="O93" s="90">
        <f t="shared" si="13"/>
        <v>2195324.75</v>
      </c>
      <c r="P93" s="90">
        <f t="shared" si="14"/>
        <v>4024958.75</v>
      </c>
      <c r="Q93" s="90">
        <f t="shared" si="22"/>
        <v>1504821.0492100734</v>
      </c>
      <c r="R93" s="90">
        <f t="shared" si="23"/>
        <v>1731127.931806962</v>
      </c>
      <c r="S93" s="56">
        <f t="shared" si="15"/>
        <v>0.44793164716487133</v>
      </c>
      <c r="T93" s="49">
        <f t="shared" si="24"/>
        <v>1504821</v>
      </c>
      <c r="U93" s="82" t="s">
        <v>431</v>
      </c>
      <c r="AY93" s="3"/>
      <c r="AZ93" s="3"/>
      <c r="BA93" s="3"/>
    </row>
    <row r="94" spans="1:53" s="1" customFormat="1" ht="43.5" customHeight="1" x14ac:dyDescent="0.2">
      <c r="A94" s="82">
        <v>22</v>
      </c>
      <c r="B94" s="5">
        <v>8715202</v>
      </c>
      <c r="C94" s="7" t="s">
        <v>309</v>
      </c>
      <c r="D94" s="7" t="s">
        <v>250</v>
      </c>
      <c r="E94" s="24">
        <v>1096283</v>
      </c>
      <c r="F94" s="26">
        <v>1034229</v>
      </c>
      <c r="G94" s="26">
        <v>1137652</v>
      </c>
      <c r="H94" s="26">
        <v>136905</v>
      </c>
      <c r="I94" s="26">
        <f t="shared" si="16"/>
        <v>143887.155</v>
      </c>
      <c r="J94" s="26">
        <f t="shared" si="17"/>
        <v>143887</v>
      </c>
      <c r="K94" s="27">
        <f t="shared" si="18"/>
        <v>143887</v>
      </c>
      <c r="L94" s="27">
        <f t="shared" si="19"/>
        <v>1137652</v>
      </c>
      <c r="M94" s="90">
        <f t="shared" si="20"/>
        <v>1065256</v>
      </c>
      <c r="N94" s="90">
        <f t="shared" si="21"/>
        <v>853012.75</v>
      </c>
      <c r="O94" s="90">
        <f t="shared" si="13"/>
        <v>604571.5</v>
      </c>
      <c r="P94" s="90">
        <f t="shared" si="14"/>
        <v>1101454</v>
      </c>
      <c r="Q94" s="90">
        <f t="shared" si="22"/>
        <v>412032.21931445156</v>
      </c>
      <c r="R94" s="90">
        <f t="shared" si="23"/>
        <v>474657.27135578223</v>
      </c>
      <c r="S94" s="56">
        <f t="shared" si="15"/>
        <v>0.44558047207035889</v>
      </c>
      <c r="T94" s="49">
        <f t="shared" si="24"/>
        <v>412032</v>
      </c>
      <c r="U94" s="82" t="s">
        <v>431</v>
      </c>
      <c r="AY94" s="3"/>
      <c r="AZ94" s="3"/>
      <c r="BA94" s="3"/>
    </row>
    <row r="95" spans="1:53" s="1" customFormat="1" ht="24" customHeight="1" x14ac:dyDescent="0.2">
      <c r="A95" s="82">
        <v>23</v>
      </c>
      <c r="B95" s="5">
        <v>8715202</v>
      </c>
      <c r="C95" s="7" t="s">
        <v>310</v>
      </c>
      <c r="D95" s="7" t="s">
        <v>250</v>
      </c>
      <c r="E95" s="24">
        <v>765687.00000000012</v>
      </c>
      <c r="F95" s="26">
        <v>743386</v>
      </c>
      <c r="G95" s="26">
        <v>817725</v>
      </c>
      <c r="H95" s="26">
        <v>160728</v>
      </c>
      <c r="I95" s="26">
        <f t="shared" si="16"/>
        <v>168925.128</v>
      </c>
      <c r="J95" s="26">
        <f t="shared" si="17"/>
        <v>168925</v>
      </c>
      <c r="K95" s="27">
        <f t="shared" si="18"/>
        <v>168925</v>
      </c>
      <c r="L95" s="27">
        <f t="shared" si="19"/>
        <v>817725</v>
      </c>
      <c r="M95" s="90">
        <f t="shared" si="20"/>
        <v>754536.5</v>
      </c>
      <c r="N95" s="90">
        <f t="shared" si="21"/>
        <v>623930.75</v>
      </c>
      <c r="O95" s="90">
        <f t="shared" si="13"/>
        <v>461730.75</v>
      </c>
      <c r="P95" s="90">
        <f t="shared" si="14"/>
        <v>786130.75</v>
      </c>
      <c r="Q95" s="90">
        <f t="shared" si="22"/>
        <v>408417.28598978376</v>
      </c>
      <c r="R95" s="90">
        <f t="shared" si="23"/>
        <v>304932.14274258353</v>
      </c>
      <c r="S95" s="56">
        <f t="shared" si="15"/>
        <v>0.40413173218602882</v>
      </c>
      <c r="T95" s="49">
        <f t="shared" si="24"/>
        <v>408417</v>
      </c>
      <c r="U95" s="82" t="s">
        <v>431</v>
      </c>
      <c r="AY95" s="3"/>
      <c r="AZ95" s="3"/>
      <c r="BA95" s="3"/>
    </row>
    <row r="96" spans="1:53" s="1" customFormat="1" ht="24" customHeight="1" x14ac:dyDescent="0.2">
      <c r="A96" s="82">
        <v>24</v>
      </c>
      <c r="B96" s="5">
        <v>8715202</v>
      </c>
      <c r="C96" s="7" t="s">
        <v>311</v>
      </c>
      <c r="D96" s="7" t="s">
        <v>250</v>
      </c>
      <c r="E96" s="24">
        <v>185804.00000000003</v>
      </c>
      <c r="F96" s="26">
        <v>175286</v>
      </c>
      <c r="G96" s="26">
        <v>187556</v>
      </c>
      <c r="H96" s="26">
        <v>36768</v>
      </c>
      <c r="I96" s="26">
        <f t="shared" si="16"/>
        <v>38643.167999999998</v>
      </c>
      <c r="J96" s="26">
        <f t="shared" si="17"/>
        <v>38643</v>
      </c>
      <c r="K96" s="27">
        <f t="shared" si="18"/>
        <v>38643</v>
      </c>
      <c r="L96" s="27">
        <f t="shared" si="19"/>
        <v>187556</v>
      </c>
      <c r="M96" s="90">
        <f t="shared" si="20"/>
        <v>180545</v>
      </c>
      <c r="N96" s="90">
        <f t="shared" si="21"/>
        <v>146822.25</v>
      </c>
      <c r="O96" s="90">
        <f t="shared" si="13"/>
        <v>109594</v>
      </c>
      <c r="P96" s="90">
        <f t="shared" si="14"/>
        <v>184050.5</v>
      </c>
      <c r="Q96" s="90">
        <f t="shared" si="22"/>
        <v>94570.189708412945</v>
      </c>
      <c r="R96" s="90">
        <f t="shared" si="23"/>
        <v>72322.772846801163</v>
      </c>
      <c r="S96" s="56">
        <f t="shared" si="15"/>
        <v>0.40058031430835062</v>
      </c>
      <c r="T96" s="49">
        <f t="shared" si="24"/>
        <v>94570</v>
      </c>
      <c r="U96" s="82" t="s">
        <v>431</v>
      </c>
      <c r="AY96" s="3"/>
      <c r="AZ96" s="3"/>
      <c r="BA96" s="3"/>
    </row>
    <row r="97" spans="1:53" s="1" customFormat="1" ht="24" customHeight="1" x14ac:dyDescent="0.2">
      <c r="A97" s="82">
        <v>25</v>
      </c>
      <c r="B97" s="5">
        <v>8715202</v>
      </c>
      <c r="C97" s="7" t="s">
        <v>312</v>
      </c>
      <c r="D97" s="7" t="s">
        <v>250</v>
      </c>
      <c r="E97" s="24">
        <v>1127454</v>
      </c>
      <c r="F97" s="26">
        <v>1063636</v>
      </c>
      <c r="G97" s="26">
        <v>1170000</v>
      </c>
      <c r="H97" s="26">
        <v>117453</v>
      </c>
      <c r="I97" s="26">
        <f t="shared" si="16"/>
        <v>123443.103</v>
      </c>
      <c r="J97" s="26">
        <f t="shared" si="17"/>
        <v>123443</v>
      </c>
      <c r="K97" s="27">
        <f t="shared" si="18"/>
        <v>123443</v>
      </c>
      <c r="L97" s="27">
        <f t="shared" si="19"/>
        <v>1170000</v>
      </c>
      <c r="M97" s="90">
        <f t="shared" si="20"/>
        <v>1095545</v>
      </c>
      <c r="N97" s="90">
        <f t="shared" si="21"/>
        <v>871133.25</v>
      </c>
      <c r="O97" s="90">
        <f t="shared" si="13"/>
        <v>609494</v>
      </c>
      <c r="P97" s="90">
        <f t="shared" si="14"/>
        <v>1132772.5</v>
      </c>
      <c r="Q97" s="90">
        <f t="shared" si="22"/>
        <v>370963.5295949743</v>
      </c>
      <c r="R97" s="90">
        <f t="shared" si="23"/>
        <v>500373.08741869469</v>
      </c>
      <c r="S97" s="56">
        <f t="shared" si="15"/>
        <v>0.45673439924302034</v>
      </c>
      <c r="T97" s="49">
        <f t="shared" si="24"/>
        <v>370964</v>
      </c>
      <c r="U97" s="82" t="s">
        <v>431</v>
      </c>
      <c r="AY97" s="3"/>
      <c r="AZ97" s="3"/>
      <c r="BA97" s="3"/>
    </row>
    <row r="98" spans="1:53" s="1" customFormat="1" ht="24" customHeight="1" x14ac:dyDescent="0.2">
      <c r="A98" s="82">
        <v>26</v>
      </c>
      <c r="B98" s="5">
        <v>8715202</v>
      </c>
      <c r="C98" s="7" t="s">
        <v>313</v>
      </c>
      <c r="D98" s="7" t="s">
        <v>250</v>
      </c>
      <c r="E98" s="24">
        <v>1381684</v>
      </c>
      <c r="F98" s="26">
        <v>1303476</v>
      </c>
      <c r="G98" s="26">
        <v>1394719</v>
      </c>
      <c r="H98" s="26">
        <v>163596</v>
      </c>
      <c r="I98" s="26">
        <f t="shared" si="16"/>
        <v>171939.39600000001</v>
      </c>
      <c r="J98" s="26">
        <f t="shared" si="17"/>
        <v>171939</v>
      </c>
      <c r="K98" s="27">
        <f t="shared" si="18"/>
        <v>171939</v>
      </c>
      <c r="L98" s="27">
        <f t="shared" si="19"/>
        <v>1394719</v>
      </c>
      <c r="M98" s="90">
        <f t="shared" si="20"/>
        <v>1342580</v>
      </c>
      <c r="N98" s="90">
        <f t="shared" si="21"/>
        <v>1062954.5</v>
      </c>
      <c r="O98" s="90">
        <f t="shared" si="13"/>
        <v>757259.5</v>
      </c>
      <c r="P98" s="90">
        <f t="shared" si="14"/>
        <v>1368649.5</v>
      </c>
      <c r="Q98" s="90">
        <f t="shared" si="22"/>
        <v>498508.18995746074</v>
      </c>
      <c r="R98" s="90">
        <f t="shared" si="23"/>
        <v>595375.34122965939</v>
      </c>
      <c r="S98" s="56">
        <f t="shared" si="15"/>
        <v>0.44345613760793351</v>
      </c>
      <c r="T98" s="49">
        <f t="shared" si="24"/>
        <v>498508</v>
      </c>
      <c r="U98" s="82" t="s">
        <v>431</v>
      </c>
      <c r="AY98" s="3"/>
      <c r="AZ98" s="3"/>
      <c r="BA98" s="3"/>
    </row>
    <row r="99" spans="1:53" s="1" customFormat="1" ht="24" customHeight="1" x14ac:dyDescent="0.2">
      <c r="A99" s="82">
        <v>27</v>
      </c>
      <c r="B99" s="5">
        <v>8715202</v>
      </c>
      <c r="C99" s="7" t="s">
        <v>314</v>
      </c>
      <c r="D99" s="7" t="s">
        <v>250</v>
      </c>
      <c r="E99" s="24">
        <v>1439192</v>
      </c>
      <c r="F99" s="26">
        <v>1345039</v>
      </c>
      <c r="G99" s="26">
        <v>1439192</v>
      </c>
      <c r="H99" s="26">
        <v>202937</v>
      </c>
      <c r="I99" s="26">
        <f t="shared" si="16"/>
        <v>213286.78700000001</v>
      </c>
      <c r="J99" s="26">
        <f t="shared" si="17"/>
        <v>213287</v>
      </c>
      <c r="K99" s="27">
        <f t="shared" si="18"/>
        <v>213287</v>
      </c>
      <c r="L99" s="27">
        <f t="shared" si="19"/>
        <v>1439192</v>
      </c>
      <c r="M99" s="90">
        <f t="shared" si="20"/>
        <v>1392115.5</v>
      </c>
      <c r="N99" s="90">
        <f t="shared" si="21"/>
        <v>1109177.5</v>
      </c>
      <c r="O99" s="90">
        <f t="shared" si="13"/>
        <v>802701.25</v>
      </c>
      <c r="P99" s="90">
        <f t="shared" si="14"/>
        <v>1415653.75</v>
      </c>
      <c r="Q99" s="90">
        <f t="shared" si="22"/>
        <v>586367.55815961608</v>
      </c>
      <c r="R99" s="90">
        <f t="shared" si="23"/>
        <v>598907.22030294477</v>
      </c>
      <c r="S99" s="56">
        <f t="shared" si="15"/>
        <v>0.43021374325833223</v>
      </c>
      <c r="T99" s="49">
        <f t="shared" si="24"/>
        <v>586368</v>
      </c>
      <c r="U99" s="82" t="s">
        <v>431</v>
      </c>
      <c r="AY99" s="3"/>
      <c r="AZ99" s="3"/>
      <c r="BA99" s="3"/>
    </row>
    <row r="100" spans="1:53" s="1" customFormat="1" ht="24" customHeight="1" x14ac:dyDescent="0.2">
      <c r="A100" s="21"/>
      <c r="B100" s="21"/>
      <c r="C100" s="21"/>
      <c r="D100" s="21"/>
      <c r="E100" s="102"/>
      <c r="F100" s="102"/>
      <c r="G100" s="102"/>
      <c r="H100" s="102"/>
      <c r="I100" s="102"/>
      <c r="J100" s="102"/>
      <c r="K100" s="169"/>
      <c r="L100" s="169"/>
      <c r="M100" s="169"/>
      <c r="N100" s="169"/>
      <c r="O100" s="169"/>
      <c r="P100" s="169"/>
      <c r="Q100" s="169"/>
      <c r="R100" s="169"/>
      <c r="S100" s="103"/>
      <c r="T100" s="169"/>
      <c r="U100" s="15"/>
    </row>
    <row r="101" spans="1:53" s="1" customFormat="1" ht="19.5" customHeight="1" x14ac:dyDescent="0.2">
      <c r="A101" s="428" t="s">
        <v>177</v>
      </c>
      <c r="B101" s="429"/>
      <c r="C101" s="429"/>
      <c r="D101" s="192"/>
      <c r="E101" s="193"/>
      <c r="F101" s="123"/>
      <c r="G101" s="123"/>
      <c r="H101" s="123"/>
      <c r="I101" s="123"/>
      <c r="J101" s="123"/>
      <c r="K101" s="174"/>
      <c r="L101" s="174"/>
      <c r="M101" s="174"/>
      <c r="N101" s="174"/>
      <c r="O101" s="174"/>
      <c r="P101" s="174"/>
      <c r="Q101" s="174"/>
      <c r="R101" s="174"/>
      <c r="S101" s="124"/>
      <c r="T101" s="174"/>
      <c r="U101" s="175"/>
      <c r="AY101" s="3"/>
      <c r="AZ101" s="3"/>
      <c r="BA101" s="3"/>
    </row>
    <row r="102" spans="1:53" s="1" customFormat="1" ht="22.5" customHeight="1" x14ac:dyDescent="0.2">
      <c r="A102" s="434" t="s">
        <v>178</v>
      </c>
      <c r="B102" s="435"/>
      <c r="C102" s="435"/>
      <c r="D102" s="194"/>
      <c r="E102" s="195"/>
      <c r="F102" s="127"/>
      <c r="G102" s="127"/>
      <c r="H102" s="127"/>
      <c r="I102" s="127"/>
      <c r="J102" s="127"/>
      <c r="K102" s="179"/>
      <c r="L102" s="179"/>
      <c r="M102" s="179"/>
      <c r="N102" s="179"/>
      <c r="O102" s="179"/>
      <c r="P102" s="179"/>
      <c r="Q102" s="179"/>
      <c r="R102" s="179"/>
      <c r="S102" s="128"/>
      <c r="T102" s="179"/>
      <c r="U102" s="180"/>
      <c r="AY102" s="3"/>
      <c r="AZ102" s="3"/>
      <c r="BA102" s="3"/>
    </row>
    <row r="103" spans="1:53" s="1" customFormat="1" ht="23.25" customHeight="1" x14ac:dyDescent="0.2">
      <c r="A103" s="434" t="s">
        <v>179</v>
      </c>
      <c r="B103" s="435"/>
      <c r="C103" s="435"/>
      <c r="D103" s="198"/>
      <c r="E103" s="195"/>
      <c r="F103" s="127"/>
      <c r="G103" s="127"/>
      <c r="H103" s="127"/>
      <c r="I103" s="127"/>
      <c r="J103" s="127"/>
      <c r="K103" s="179"/>
      <c r="L103" s="179"/>
      <c r="M103" s="179"/>
      <c r="N103" s="179"/>
      <c r="O103" s="179"/>
      <c r="P103" s="179"/>
      <c r="Q103" s="179"/>
      <c r="R103" s="179"/>
      <c r="S103" s="128"/>
      <c r="T103" s="179"/>
      <c r="U103" s="180"/>
      <c r="AY103" s="3"/>
      <c r="AZ103" s="3"/>
      <c r="BA103" s="3"/>
    </row>
    <row r="104" spans="1:53" s="1" customFormat="1" ht="14.25" customHeight="1" x14ac:dyDescent="0.2">
      <c r="A104" s="430" t="s">
        <v>383</v>
      </c>
      <c r="B104" s="431"/>
      <c r="C104" s="431"/>
      <c r="D104" s="431"/>
      <c r="E104" s="178"/>
      <c r="F104" s="127"/>
      <c r="G104" s="127"/>
      <c r="H104" s="127"/>
      <c r="I104" s="127"/>
      <c r="J104" s="127"/>
      <c r="K104" s="179"/>
      <c r="L104" s="179"/>
      <c r="M104" s="179"/>
      <c r="N104" s="179"/>
      <c r="O104" s="179"/>
      <c r="P104" s="179"/>
      <c r="Q104" s="179"/>
      <c r="R104" s="179"/>
      <c r="S104" s="128"/>
      <c r="T104" s="179"/>
      <c r="U104" s="180"/>
      <c r="AY104" s="3"/>
      <c r="AZ104" s="3"/>
      <c r="BA104" s="3"/>
    </row>
    <row r="105" spans="1:53" s="1" customFormat="1" ht="24" customHeight="1" x14ac:dyDescent="0.2">
      <c r="A105" s="432"/>
      <c r="B105" s="433"/>
      <c r="C105" s="433"/>
      <c r="D105" s="433"/>
      <c r="E105" s="183"/>
      <c r="F105" s="131"/>
      <c r="G105" s="131"/>
      <c r="H105" s="422" t="s">
        <v>438</v>
      </c>
      <c r="I105" s="422"/>
      <c r="J105" s="422"/>
      <c r="K105" s="184"/>
      <c r="L105" s="184"/>
      <c r="M105" s="184"/>
      <c r="N105" s="184"/>
      <c r="O105" s="184"/>
      <c r="P105" s="184"/>
      <c r="Q105" s="184"/>
      <c r="R105" s="184"/>
      <c r="S105" s="132"/>
      <c r="T105" s="184"/>
      <c r="U105" s="185"/>
      <c r="AY105" s="3"/>
      <c r="AZ105" s="3"/>
      <c r="BA105" s="3"/>
    </row>
    <row r="106" spans="1:53" s="1" customFormat="1" ht="95.25" customHeight="1" x14ac:dyDescent="0.2">
      <c r="A106" s="77" t="s">
        <v>4</v>
      </c>
      <c r="B106" s="77" t="s">
        <v>5</v>
      </c>
      <c r="C106" s="77" t="s">
        <v>6</v>
      </c>
      <c r="D106" s="77" t="s">
        <v>7</v>
      </c>
      <c r="E106" s="78" t="s">
        <v>435</v>
      </c>
      <c r="F106" s="78" t="s">
        <v>434</v>
      </c>
      <c r="G106" s="79" t="s">
        <v>436</v>
      </c>
      <c r="H106" s="80" t="s">
        <v>428</v>
      </c>
      <c r="I106" s="81" t="s">
        <v>429</v>
      </c>
      <c r="J106" s="80" t="s">
        <v>430</v>
      </c>
      <c r="K106" s="196"/>
      <c r="L106" s="196"/>
      <c r="M106" s="196"/>
      <c r="N106" s="196"/>
      <c r="O106" s="196"/>
      <c r="P106" s="196"/>
      <c r="Q106" s="196"/>
      <c r="R106" s="196"/>
      <c r="S106" s="151"/>
      <c r="T106" s="196"/>
      <c r="U106" s="197"/>
      <c r="AY106" s="3"/>
      <c r="AZ106" s="3"/>
      <c r="BA106" s="3"/>
    </row>
    <row r="107" spans="1:53" s="1" customFormat="1" ht="24" customHeight="1" x14ac:dyDescent="0.2">
      <c r="A107" s="82">
        <v>1</v>
      </c>
      <c r="B107" s="82">
        <v>8715202</v>
      </c>
      <c r="C107" s="84" t="s">
        <v>288</v>
      </c>
      <c r="D107" s="84" t="s">
        <v>250</v>
      </c>
      <c r="E107" s="85">
        <v>433544</v>
      </c>
      <c r="F107" s="49">
        <v>412900</v>
      </c>
      <c r="G107" s="49">
        <v>458319.00000000006</v>
      </c>
      <c r="H107" s="49">
        <v>51944</v>
      </c>
      <c r="I107" s="49">
        <f t="shared" si="16"/>
        <v>54593.144</v>
      </c>
      <c r="J107" s="49">
        <f t="shared" si="17"/>
        <v>54593</v>
      </c>
      <c r="K107" s="90">
        <f t="shared" si="18"/>
        <v>54593</v>
      </c>
      <c r="L107" s="90">
        <f t="shared" si="19"/>
        <v>458319.00000000006</v>
      </c>
      <c r="M107" s="90">
        <f t="shared" si="20"/>
        <v>423222</v>
      </c>
      <c r="N107" s="90">
        <f t="shared" si="21"/>
        <v>339839</v>
      </c>
      <c r="O107" s="90">
        <f t="shared" si="13"/>
        <v>238907.5</v>
      </c>
      <c r="P107" s="90">
        <f t="shared" si="14"/>
        <v>440770.5</v>
      </c>
      <c r="Q107" s="90">
        <f t="shared" si="22"/>
        <v>158555.7600338085</v>
      </c>
      <c r="R107" s="90">
        <f t="shared" si="23"/>
        <v>191068.33652038389</v>
      </c>
      <c r="S107" s="56">
        <f t="shared" si="15"/>
        <v>0.45146125796953818</v>
      </c>
      <c r="T107" s="49">
        <f>ROUND(Q107,0)</f>
        <v>158556</v>
      </c>
      <c r="U107" s="82" t="s">
        <v>431</v>
      </c>
      <c r="AY107" s="3"/>
      <c r="AZ107" s="3"/>
      <c r="BA107" s="3"/>
    </row>
    <row r="108" spans="1:53" s="1" customFormat="1" ht="24" customHeight="1" x14ac:dyDescent="0.2">
      <c r="A108" s="82">
        <v>2</v>
      </c>
      <c r="B108" s="82">
        <v>8715202</v>
      </c>
      <c r="C108" s="84" t="s">
        <v>289</v>
      </c>
      <c r="D108" s="84" t="s">
        <v>250</v>
      </c>
      <c r="E108" s="85">
        <v>479168.00000000006</v>
      </c>
      <c r="F108" s="49">
        <v>452045</v>
      </c>
      <c r="G108" s="49">
        <v>497250.00000000006</v>
      </c>
      <c r="H108" s="49">
        <v>70315</v>
      </c>
      <c r="I108" s="49">
        <f t="shared" si="16"/>
        <v>73901.065000000002</v>
      </c>
      <c r="J108" s="49">
        <f t="shared" si="17"/>
        <v>73901</v>
      </c>
      <c r="K108" s="90">
        <f t="shared" si="18"/>
        <v>73901</v>
      </c>
      <c r="L108" s="90">
        <f t="shared" si="19"/>
        <v>497250.00000000006</v>
      </c>
      <c r="M108" s="90">
        <f t="shared" si="20"/>
        <v>465606.5</v>
      </c>
      <c r="N108" s="90">
        <f t="shared" si="21"/>
        <v>375591</v>
      </c>
      <c r="O108" s="90">
        <f t="shared" si="13"/>
        <v>269753.75</v>
      </c>
      <c r="P108" s="90">
        <f t="shared" si="14"/>
        <v>481428.25</v>
      </c>
      <c r="Q108" s="90">
        <f t="shared" si="22"/>
        <v>201594.64068345152</v>
      </c>
      <c r="R108" s="90">
        <f t="shared" si="23"/>
        <v>201982.8189277495</v>
      </c>
      <c r="S108" s="56">
        <f t="shared" si="15"/>
        <v>0.43380584018425322</v>
      </c>
      <c r="T108" s="49">
        <f>ROUND(Q108,0)</f>
        <v>201595</v>
      </c>
      <c r="U108" s="82" t="s">
        <v>431</v>
      </c>
      <c r="AY108" s="3"/>
      <c r="AZ108" s="3"/>
      <c r="BA108" s="3"/>
    </row>
    <row r="109" spans="1:53" s="1" customFormat="1" ht="24" customHeight="1" x14ac:dyDescent="0.2">
      <c r="A109" s="82">
        <v>3</v>
      </c>
      <c r="B109" s="82">
        <v>8715202</v>
      </c>
      <c r="C109" s="84" t="s">
        <v>290</v>
      </c>
      <c r="D109" s="84" t="s">
        <v>250</v>
      </c>
      <c r="E109" s="85">
        <v>1020497</v>
      </c>
      <c r="F109" s="49">
        <v>971901</v>
      </c>
      <c r="G109" s="49">
        <v>1020496</v>
      </c>
      <c r="H109" s="49">
        <v>132659</v>
      </c>
      <c r="I109" s="49">
        <f t="shared" si="16"/>
        <v>139424.609</v>
      </c>
      <c r="J109" s="49">
        <f t="shared" si="17"/>
        <v>139425</v>
      </c>
      <c r="K109" s="90">
        <f t="shared" si="18"/>
        <v>139425</v>
      </c>
      <c r="L109" s="90">
        <f t="shared" si="19"/>
        <v>1020497</v>
      </c>
      <c r="M109" s="90">
        <f t="shared" si="20"/>
        <v>996198.5</v>
      </c>
      <c r="N109" s="90">
        <f t="shared" si="21"/>
        <v>788079.75</v>
      </c>
      <c r="O109" s="90">
        <f t="shared" si="13"/>
        <v>567811.75</v>
      </c>
      <c r="P109" s="90">
        <f t="shared" si="14"/>
        <v>1008347.75</v>
      </c>
      <c r="Q109" s="90">
        <f t="shared" si="22"/>
        <v>393659.84898571257</v>
      </c>
      <c r="R109" s="90">
        <f t="shared" si="23"/>
        <v>433042.84930814488</v>
      </c>
      <c r="S109" s="56">
        <f t="shared" si="15"/>
        <v>0.4346953436570572</v>
      </c>
      <c r="T109" s="49">
        <f>ROUND(Q109,0)</f>
        <v>393660</v>
      </c>
      <c r="U109" s="82" t="s">
        <v>431</v>
      </c>
      <c r="AY109" s="3"/>
      <c r="AZ109" s="3"/>
      <c r="BA109" s="3"/>
    </row>
    <row r="110" spans="1:53" s="1" customFormat="1" ht="24" customHeight="1" x14ac:dyDescent="0.2">
      <c r="A110" s="82">
        <v>4</v>
      </c>
      <c r="B110" s="82">
        <v>8715202</v>
      </c>
      <c r="C110" s="84" t="s">
        <v>291</v>
      </c>
      <c r="D110" s="84" t="s">
        <v>250</v>
      </c>
      <c r="E110" s="85">
        <v>1809268</v>
      </c>
      <c r="F110" s="49">
        <v>1706857</v>
      </c>
      <c r="G110" s="49">
        <v>1860474.0000000002</v>
      </c>
      <c r="H110" s="49">
        <v>212449</v>
      </c>
      <c r="I110" s="49">
        <f t="shared" si="16"/>
        <v>223283.899</v>
      </c>
      <c r="J110" s="49">
        <f t="shared" si="17"/>
        <v>223284</v>
      </c>
      <c r="K110" s="90">
        <f t="shared" si="18"/>
        <v>223284</v>
      </c>
      <c r="L110" s="90">
        <f t="shared" si="19"/>
        <v>1860474.0000000002</v>
      </c>
      <c r="M110" s="90">
        <f t="shared" si="20"/>
        <v>1758062.5</v>
      </c>
      <c r="N110" s="90">
        <f t="shared" si="21"/>
        <v>1399970.75</v>
      </c>
      <c r="O110" s="90">
        <f t="shared" si="13"/>
        <v>990673.25</v>
      </c>
      <c r="P110" s="90">
        <f t="shared" si="14"/>
        <v>1809268.25</v>
      </c>
      <c r="Q110" s="90">
        <f t="shared" si="22"/>
        <v>649911.87855051854</v>
      </c>
      <c r="R110" s="90">
        <f t="shared" si="23"/>
        <v>787053.22992005013</v>
      </c>
      <c r="S110" s="56">
        <f t="shared" si="15"/>
        <v>0.44768216711297243</v>
      </c>
      <c r="T110" s="49">
        <f>ROUND(Q110,0)</f>
        <v>649912</v>
      </c>
      <c r="U110" s="82" t="s">
        <v>431</v>
      </c>
      <c r="AY110" s="3"/>
      <c r="AZ110" s="3"/>
      <c r="BA110" s="3"/>
    </row>
    <row r="111" spans="1:53" s="1" customFormat="1" ht="24" customHeight="1" x14ac:dyDescent="0.2">
      <c r="A111" s="82">
        <v>5</v>
      </c>
      <c r="B111" s="82">
        <v>8715202</v>
      </c>
      <c r="C111" s="84" t="s">
        <v>292</v>
      </c>
      <c r="D111" s="84" t="s">
        <v>250</v>
      </c>
      <c r="E111" s="85">
        <v>543527</v>
      </c>
      <c r="F111" s="49">
        <v>517645</v>
      </c>
      <c r="G111" s="49">
        <v>559057</v>
      </c>
      <c r="H111" s="49">
        <v>89488</v>
      </c>
      <c r="I111" s="49">
        <f t="shared" si="16"/>
        <v>94051.888000000006</v>
      </c>
      <c r="J111" s="49">
        <f t="shared" si="17"/>
        <v>94052</v>
      </c>
      <c r="K111" s="90">
        <f t="shared" si="18"/>
        <v>94052</v>
      </c>
      <c r="L111" s="90">
        <f t="shared" si="19"/>
        <v>559057</v>
      </c>
      <c r="M111" s="90">
        <f t="shared" si="20"/>
        <v>530586</v>
      </c>
      <c r="N111" s="90">
        <f t="shared" si="21"/>
        <v>428570.25</v>
      </c>
      <c r="O111" s="90">
        <f t="shared" si="13"/>
        <v>312319</v>
      </c>
      <c r="P111" s="90">
        <f t="shared" si="14"/>
        <v>544821.5</v>
      </c>
      <c r="Q111" s="90">
        <f t="shared" si="22"/>
        <v>247023.31727223023</v>
      </c>
      <c r="R111" s="90">
        <f t="shared" si="23"/>
        <v>223665.38770132346</v>
      </c>
      <c r="S111" s="56">
        <f t="shared" si="15"/>
        <v>0.42154408088664885</v>
      </c>
      <c r="T111" s="49">
        <f>ROUND(Q111,0)</f>
        <v>247023</v>
      </c>
      <c r="U111" s="82" t="s">
        <v>431</v>
      </c>
      <c r="AY111" s="3"/>
      <c r="AZ111" s="3"/>
      <c r="BA111" s="3"/>
    </row>
    <row r="112" spans="1:53" s="1" customFormat="1" ht="24" customHeight="1" x14ac:dyDescent="0.2">
      <c r="A112" s="82">
        <v>6</v>
      </c>
      <c r="B112" s="82">
        <v>8715202</v>
      </c>
      <c r="C112" s="84" t="s">
        <v>293</v>
      </c>
      <c r="D112" s="84" t="s">
        <v>250</v>
      </c>
      <c r="E112" s="85">
        <v>387311</v>
      </c>
      <c r="F112" s="49">
        <v>376030</v>
      </c>
      <c r="G112" s="49">
        <v>402352.00000000006</v>
      </c>
      <c r="H112" s="49">
        <v>112179</v>
      </c>
      <c r="I112" s="49">
        <f t="shared" si="16"/>
        <v>117900.129</v>
      </c>
      <c r="J112" s="49">
        <f t="shared" si="17"/>
        <v>117900</v>
      </c>
      <c r="K112" s="49">
        <f t="shared" si="18"/>
        <v>117900</v>
      </c>
      <c r="L112" s="49">
        <f t="shared" si="19"/>
        <v>402352.00000000006</v>
      </c>
      <c r="M112" s="49">
        <f t="shared" si="20"/>
        <v>381670.5</v>
      </c>
      <c r="N112" s="49">
        <f t="shared" si="21"/>
        <v>320898.25</v>
      </c>
      <c r="O112" s="49">
        <f t="shared" si="13"/>
        <v>249785.25</v>
      </c>
      <c r="P112" s="49">
        <f t="shared" si="14"/>
        <v>392011.25</v>
      </c>
      <c r="Q112" s="49">
        <f t="shared" si="22"/>
        <v>246785.36021699771</v>
      </c>
      <c r="R112" s="49">
        <f t="shared" si="23"/>
        <v>135761.02301808383</v>
      </c>
      <c r="S112" s="56">
        <f t="shared" si="15"/>
        <v>0.3557021646107934</v>
      </c>
      <c r="T112" s="49">
        <f>K112</f>
        <v>117900</v>
      </c>
      <c r="U112" s="82" t="s">
        <v>432</v>
      </c>
      <c r="AY112" s="3"/>
      <c r="AZ112" s="3"/>
      <c r="BA112" s="3"/>
    </row>
    <row r="113" spans="1:53" s="1" customFormat="1" ht="24" customHeight="1" x14ac:dyDescent="0.2">
      <c r="A113" s="82">
        <v>7</v>
      </c>
      <c r="B113" s="82">
        <v>8715202</v>
      </c>
      <c r="C113" s="84" t="s">
        <v>294</v>
      </c>
      <c r="D113" s="84" t="s">
        <v>250</v>
      </c>
      <c r="E113" s="85">
        <v>865754.00000000012</v>
      </c>
      <c r="F113" s="49">
        <v>840538.00000000012</v>
      </c>
      <c r="G113" s="49">
        <v>924592.00000000012</v>
      </c>
      <c r="H113" s="49">
        <v>123383</v>
      </c>
      <c r="I113" s="49">
        <f t="shared" si="16"/>
        <v>129675.533</v>
      </c>
      <c r="J113" s="49">
        <f t="shared" si="17"/>
        <v>129676</v>
      </c>
      <c r="K113" s="90">
        <f t="shared" si="18"/>
        <v>129676</v>
      </c>
      <c r="L113" s="90">
        <f t="shared" si="19"/>
        <v>924592.00000000012</v>
      </c>
      <c r="M113" s="90">
        <f t="shared" si="20"/>
        <v>853146.00000000012</v>
      </c>
      <c r="N113" s="90">
        <f t="shared" si="21"/>
        <v>690140.00000000012</v>
      </c>
      <c r="O113" s="90">
        <f t="shared" si="13"/>
        <v>491411.00000000006</v>
      </c>
      <c r="P113" s="90">
        <f t="shared" si="14"/>
        <v>888869.00000000012</v>
      </c>
      <c r="Q113" s="90">
        <f t="shared" si="22"/>
        <v>359135.35106441955</v>
      </c>
      <c r="R113" s="90">
        <f t="shared" si="23"/>
        <v>375298.75699234614</v>
      </c>
      <c r="S113" s="56">
        <f t="shared" si="15"/>
        <v>0.43989980260394596</v>
      </c>
      <c r="T113" s="49">
        <f t="shared" ref="T113:T133" si="25">ROUND(Q113,0)</f>
        <v>359135</v>
      </c>
      <c r="U113" s="82" t="s">
        <v>431</v>
      </c>
      <c r="AY113" s="3"/>
      <c r="AZ113" s="3"/>
      <c r="BA113" s="3"/>
    </row>
    <row r="114" spans="1:53" s="1" customFormat="1" ht="24" customHeight="1" x14ac:dyDescent="0.2">
      <c r="A114" s="82">
        <v>8</v>
      </c>
      <c r="B114" s="82">
        <v>8715202</v>
      </c>
      <c r="C114" s="84" t="s">
        <v>295</v>
      </c>
      <c r="D114" s="84" t="s">
        <v>250</v>
      </c>
      <c r="E114" s="85">
        <v>632209.00000000012</v>
      </c>
      <c r="F114" s="49">
        <v>590850</v>
      </c>
      <c r="G114" s="49">
        <v>620393</v>
      </c>
      <c r="H114" s="49">
        <v>58063</v>
      </c>
      <c r="I114" s="49">
        <f t="shared" si="16"/>
        <v>61024.213000000003</v>
      </c>
      <c r="J114" s="49">
        <f t="shared" si="17"/>
        <v>61024</v>
      </c>
      <c r="K114" s="90">
        <f t="shared" si="18"/>
        <v>61024</v>
      </c>
      <c r="L114" s="90">
        <f t="shared" si="19"/>
        <v>632209.00000000012</v>
      </c>
      <c r="M114" s="90">
        <f t="shared" si="20"/>
        <v>605621.5</v>
      </c>
      <c r="N114" s="90">
        <f t="shared" si="21"/>
        <v>476119</v>
      </c>
      <c r="O114" s="90">
        <f t="shared" si="13"/>
        <v>333322.75</v>
      </c>
      <c r="P114" s="90">
        <f t="shared" si="14"/>
        <v>618915.25</v>
      </c>
      <c r="Q114" s="90">
        <f t="shared" si="22"/>
        <v>188030.81284756921</v>
      </c>
      <c r="R114" s="90">
        <f t="shared" si="23"/>
        <v>277276.11783322896</v>
      </c>
      <c r="S114" s="56">
        <f t="shared" si="15"/>
        <v>0.45783730900113184</v>
      </c>
      <c r="T114" s="49">
        <f t="shared" si="25"/>
        <v>188031</v>
      </c>
      <c r="U114" s="82" t="s">
        <v>431</v>
      </c>
      <c r="AY114" s="3"/>
      <c r="AZ114" s="3"/>
      <c r="BA114" s="3"/>
    </row>
    <row r="115" spans="1:53" s="1" customFormat="1" ht="24" customHeight="1" x14ac:dyDescent="0.2">
      <c r="A115" s="82">
        <v>9</v>
      </c>
      <c r="B115" s="82">
        <v>8715202</v>
      </c>
      <c r="C115" s="84" t="s">
        <v>296</v>
      </c>
      <c r="D115" s="84" t="s">
        <v>250</v>
      </c>
      <c r="E115" s="85">
        <v>470263.00000000006</v>
      </c>
      <c r="F115" s="49">
        <v>447870</v>
      </c>
      <c r="G115" s="49">
        <v>479221</v>
      </c>
      <c r="H115" s="49">
        <v>84764</v>
      </c>
      <c r="I115" s="49">
        <f t="shared" si="16"/>
        <v>89086.964000000007</v>
      </c>
      <c r="J115" s="49">
        <f t="shared" si="17"/>
        <v>89087</v>
      </c>
      <c r="K115" s="90">
        <f t="shared" si="18"/>
        <v>89087</v>
      </c>
      <c r="L115" s="90">
        <f t="shared" si="19"/>
        <v>479221</v>
      </c>
      <c r="M115" s="90">
        <f t="shared" si="20"/>
        <v>459066.5</v>
      </c>
      <c r="N115" s="90">
        <f t="shared" si="21"/>
        <v>371610.25</v>
      </c>
      <c r="O115" s="90">
        <f t="shared" si="13"/>
        <v>274076.75</v>
      </c>
      <c r="P115" s="90">
        <f t="shared" si="14"/>
        <v>469143.75</v>
      </c>
      <c r="Q115" s="90">
        <f t="shared" si="22"/>
        <v>226360.05064774965</v>
      </c>
      <c r="R115" s="90">
        <f t="shared" si="23"/>
        <v>188809.75862734602</v>
      </c>
      <c r="S115" s="56">
        <f t="shared" si="15"/>
        <v>0.41129064880000177</v>
      </c>
      <c r="T115" s="49">
        <f t="shared" si="25"/>
        <v>226360</v>
      </c>
      <c r="U115" s="82" t="s">
        <v>431</v>
      </c>
      <c r="AY115" s="3"/>
      <c r="AZ115" s="3"/>
      <c r="BA115" s="3"/>
    </row>
    <row r="116" spans="1:53" s="1" customFormat="1" ht="24" customHeight="1" x14ac:dyDescent="0.2">
      <c r="A116" s="82">
        <v>10</v>
      </c>
      <c r="B116" s="82">
        <v>8715202</v>
      </c>
      <c r="C116" s="84" t="s">
        <v>297</v>
      </c>
      <c r="D116" s="84" t="s">
        <v>250</v>
      </c>
      <c r="E116" s="85">
        <v>2490894</v>
      </c>
      <c r="F116" s="49">
        <v>2418343</v>
      </c>
      <c r="G116" s="49">
        <v>2587627</v>
      </c>
      <c r="H116" s="49">
        <v>367413</v>
      </c>
      <c r="I116" s="49">
        <f t="shared" si="16"/>
        <v>386151.06300000002</v>
      </c>
      <c r="J116" s="49">
        <f t="shared" si="17"/>
        <v>386151</v>
      </c>
      <c r="K116" s="90">
        <f t="shared" si="18"/>
        <v>386151</v>
      </c>
      <c r="L116" s="90">
        <f t="shared" si="19"/>
        <v>2587627</v>
      </c>
      <c r="M116" s="90">
        <f t="shared" si="20"/>
        <v>2454618.5</v>
      </c>
      <c r="N116" s="90">
        <f t="shared" si="21"/>
        <v>1970753.75</v>
      </c>
      <c r="O116" s="90">
        <f t="shared" si="13"/>
        <v>1420384.75</v>
      </c>
      <c r="P116" s="90">
        <f t="shared" si="14"/>
        <v>2521122.75</v>
      </c>
      <c r="Q116" s="90">
        <f t="shared" si="22"/>
        <v>1055107.3210096185</v>
      </c>
      <c r="R116" s="90">
        <f t="shared" si="23"/>
        <v>1058675.3512855503</v>
      </c>
      <c r="S116" s="56">
        <f t="shared" si="15"/>
        <v>0.43129934500434602</v>
      </c>
      <c r="T116" s="49">
        <f t="shared" si="25"/>
        <v>1055107</v>
      </c>
      <c r="U116" s="82" t="s">
        <v>431</v>
      </c>
      <c r="AY116" s="3"/>
      <c r="AZ116" s="3"/>
      <c r="BA116" s="3"/>
    </row>
    <row r="117" spans="1:53" s="1" customFormat="1" ht="24" customHeight="1" x14ac:dyDescent="0.2">
      <c r="A117" s="82">
        <v>11</v>
      </c>
      <c r="B117" s="82">
        <v>8715202</v>
      </c>
      <c r="C117" s="84" t="s">
        <v>298</v>
      </c>
      <c r="D117" s="84" t="s">
        <v>250</v>
      </c>
      <c r="E117" s="85">
        <v>1979025</v>
      </c>
      <c r="F117" s="49">
        <v>1884785</v>
      </c>
      <c r="G117" s="49">
        <v>2016720.0000000002</v>
      </c>
      <c r="H117" s="49">
        <v>371280</v>
      </c>
      <c r="I117" s="49">
        <f t="shared" si="16"/>
        <v>390215.28</v>
      </c>
      <c r="J117" s="49">
        <f t="shared" si="17"/>
        <v>390215</v>
      </c>
      <c r="K117" s="90">
        <f t="shared" si="18"/>
        <v>390215</v>
      </c>
      <c r="L117" s="90">
        <f t="shared" si="19"/>
        <v>2016720.0000000002</v>
      </c>
      <c r="M117" s="90">
        <f t="shared" si="20"/>
        <v>1931905</v>
      </c>
      <c r="N117" s="90">
        <f t="shared" si="21"/>
        <v>1567686.25</v>
      </c>
      <c r="O117" s="90">
        <f t="shared" si="13"/>
        <v>1161060</v>
      </c>
      <c r="P117" s="90">
        <f t="shared" si="14"/>
        <v>1974312.5</v>
      </c>
      <c r="Q117" s="90">
        <f t="shared" si="22"/>
        <v>976942.14432558639</v>
      </c>
      <c r="R117" s="90">
        <f t="shared" si="23"/>
        <v>786939.4381015501</v>
      </c>
      <c r="S117" s="56">
        <f t="shared" si="15"/>
        <v>0.4073385793305313</v>
      </c>
      <c r="T117" s="49">
        <f t="shared" si="25"/>
        <v>976942</v>
      </c>
      <c r="U117" s="82" t="s">
        <v>431</v>
      </c>
      <c r="AY117" s="3"/>
      <c r="AZ117" s="3"/>
      <c r="BA117" s="3"/>
    </row>
    <row r="118" spans="1:53" s="1" customFormat="1" ht="24" customHeight="1" x14ac:dyDescent="0.2">
      <c r="A118" s="82">
        <v>12</v>
      </c>
      <c r="B118" s="82">
        <v>8715202</v>
      </c>
      <c r="C118" s="84" t="s">
        <v>299</v>
      </c>
      <c r="D118" s="84" t="s">
        <v>250</v>
      </c>
      <c r="E118" s="85">
        <v>1292462.0000000002</v>
      </c>
      <c r="F118" s="49">
        <v>1207909</v>
      </c>
      <c r="G118" s="49">
        <v>1280384</v>
      </c>
      <c r="H118" s="49">
        <v>198550</v>
      </c>
      <c r="I118" s="49">
        <f t="shared" si="16"/>
        <v>208676.05</v>
      </c>
      <c r="J118" s="49">
        <f t="shared" si="17"/>
        <v>208676</v>
      </c>
      <c r="K118" s="90">
        <f t="shared" si="18"/>
        <v>208676</v>
      </c>
      <c r="L118" s="90">
        <f t="shared" si="19"/>
        <v>1292462.0000000002</v>
      </c>
      <c r="M118" s="90">
        <f t="shared" si="20"/>
        <v>1244146.5</v>
      </c>
      <c r="N118" s="90">
        <f t="shared" si="21"/>
        <v>997357.75</v>
      </c>
      <c r="O118" s="90">
        <f t="shared" si="13"/>
        <v>726411.25</v>
      </c>
      <c r="P118" s="90">
        <f t="shared" si="14"/>
        <v>1268304.25</v>
      </c>
      <c r="Q118" s="90">
        <f t="shared" si="22"/>
        <v>557512.44806130452</v>
      </c>
      <c r="R118" s="90">
        <f t="shared" si="23"/>
        <v>527111.97678695363</v>
      </c>
      <c r="S118" s="56">
        <f t="shared" si="15"/>
        <v>0.42367355997621953</v>
      </c>
      <c r="T118" s="49">
        <f t="shared" si="25"/>
        <v>557512</v>
      </c>
      <c r="U118" s="82" t="s">
        <v>431</v>
      </c>
      <c r="AY118" s="3"/>
      <c r="AZ118" s="3"/>
      <c r="BA118" s="3"/>
    </row>
    <row r="119" spans="1:53" s="1" customFormat="1" ht="24" customHeight="1" x14ac:dyDescent="0.2">
      <c r="A119" s="82">
        <v>13</v>
      </c>
      <c r="B119" s="82">
        <v>8715202</v>
      </c>
      <c r="C119" s="84" t="s">
        <v>300</v>
      </c>
      <c r="D119" s="84" t="s">
        <v>250</v>
      </c>
      <c r="E119" s="85">
        <v>1264173</v>
      </c>
      <c r="F119" s="49">
        <v>1181470</v>
      </c>
      <c r="G119" s="49">
        <v>1264173</v>
      </c>
      <c r="H119" s="49">
        <v>147525</v>
      </c>
      <c r="I119" s="49">
        <f t="shared" si="16"/>
        <v>155048.77499999999</v>
      </c>
      <c r="J119" s="49">
        <f t="shared" si="17"/>
        <v>155049</v>
      </c>
      <c r="K119" s="90">
        <f t="shared" si="18"/>
        <v>155049</v>
      </c>
      <c r="L119" s="90">
        <f t="shared" si="19"/>
        <v>1264173</v>
      </c>
      <c r="M119" s="90">
        <f t="shared" si="20"/>
        <v>1222821.5</v>
      </c>
      <c r="N119" s="90">
        <f t="shared" si="21"/>
        <v>966216.25</v>
      </c>
      <c r="O119" s="90">
        <f t="shared" si="13"/>
        <v>688935.25</v>
      </c>
      <c r="P119" s="90">
        <f t="shared" si="14"/>
        <v>1243497.25</v>
      </c>
      <c r="Q119" s="90">
        <f t="shared" si="22"/>
        <v>450549.93857437192</v>
      </c>
      <c r="R119" s="90">
        <f t="shared" si="23"/>
        <v>542181.68360269233</v>
      </c>
      <c r="S119" s="56">
        <f t="shared" si="15"/>
        <v>0.44338579555780816</v>
      </c>
      <c r="T119" s="49">
        <f t="shared" si="25"/>
        <v>450550</v>
      </c>
      <c r="U119" s="82" t="s">
        <v>431</v>
      </c>
      <c r="AY119" s="3"/>
      <c r="AZ119" s="3"/>
      <c r="BA119" s="3"/>
    </row>
    <row r="120" spans="1:53" s="1" customFormat="1" ht="24" customHeight="1" x14ac:dyDescent="0.2">
      <c r="A120" s="82">
        <v>14</v>
      </c>
      <c r="B120" s="82">
        <v>8715202</v>
      </c>
      <c r="C120" s="84" t="s">
        <v>301</v>
      </c>
      <c r="D120" s="84" t="s">
        <v>250</v>
      </c>
      <c r="E120" s="85">
        <v>693343.00000000012</v>
      </c>
      <c r="F120" s="49">
        <v>673148</v>
      </c>
      <c r="G120" s="49">
        <v>720268</v>
      </c>
      <c r="H120" s="49">
        <v>127271</v>
      </c>
      <c r="I120" s="49">
        <f t="shared" si="16"/>
        <v>133761.821</v>
      </c>
      <c r="J120" s="49">
        <f t="shared" si="17"/>
        <v>133762</v>
      </c>
      <c r="K120" s="90">
        <f t="shared" si="18"/>
        <v>133762</v>
      </c>
      <c r="L120" s="90">
        <f t="shared" si="19"/>
        <v>720268</v>
      </c>
      <c r="M120" s="90">
        <f t="shared" si="20"/>
        <v>683245.5</v>
      </c>
      <c r="N120" s="90">
        <f t="shared" si="21"/>
        <v>555130.25</v>
      </c>
      <c r="O120" s="90">
        <f t="shared" si="13"/>
        <v>408503.75</v>
      </c>
      <c r="P120" s="90">
        <f t="shared" si="14"/>
        <v>701756.75</v>
      </c>
      <c r="Q120" s="90">
        <f t="shared" si="22"/>
        <v>339207.79401963926</v>
      </c>
      <c r="R120" s="90">
        <f t="shared" si="23"/>
        <v>281574.52072275657</v>
      </c>
      <c r="S120" s="56">
        <f t="shared" si="15"/>
        <v>0.41211324585783088</v>
      </c>
      <c r="T120" s="49">
        <f t="shared" si="25"/>
        <v>339208</v>
      </c>
      <c r="U120" s="82" t="s">
        <v>431</v>
      </c>
      <c r="AY120" s="3"/>
      <c r="AZ120" s="3"/>
      <c r="BA120" s="3"/>
    </row>
    <row r="121" spans="1:53" s="1" customFormat="1" ht="24" customHeight="1" x14ac:dyDescent="0.2">
      <c r="A121" s="82">
        <v>15</v>
      </c>
      <c r="B121" s="82">
        <v>8715202</v>
      </c>
      <c r="C121" s="84" t="s">
        <v>302</v>
      </c>
      <c r="D121" s="84" t="s">
        <v>250</v>
      </c>
      <c r="E121" s="85">
        <v>811777</v>
      </c>
      <c r="F121" s="49">
        <v>788133</v>
      </c>
      <c r="G121" s="49">
        <v>843302</v>
      </c>
      <c r="H121" s="49">
        <v>157448</v>
      </c>
      <c r="I121" s="49">
        <f t="shared" si="16"/>
        <v>165477.848</v>
      </c>
      <c r="J121" s="49">
        <f t="shared" si="17"/>
        <v>165478</v>
      </c>
      <c r="K121" s="90">
        <f t="shared" si="18"/>
        <v>165478</v>
      </c>
      <c r="L121" s="90">
        <f t="shared" si="19"/>
        <v>843302</v>
      </c>
      <c r="M121" s="90">
        <f t="shared" si="20"/>
        <v>799955</v>
      </c>
      <c r="N121" s="90">
        <f t="shared" si="21"/>
        <v>652172.5</v>
      </c>
      <c r="O121" s="90">
        <f t="shared" si="13"/>
        <v>482716.5</v>
      </c>
      <c r="P121" s="90">
        <f t="shared" si="14"/>
        <v>821628.5</v>
      </c>
      <c r="Q121" s="90">
        <f t="shared" si="22"/>
        <v>411116.55149598327</v>
      </c>
      <c r="R121" s="90">
        <f t="shared" si="23"/>
        <v>325249.07177986944</v>
      </c>
      <c r="S121" s="56">
        <f t="shared" si="15"/>
        <v>0.40658421008665419</v>
      </c>
      <c r="T121" s="49">
        <f t="shared" si="25"/>
        <v>411117</v>
      </c>
      <c r="U121" s="82" t="s">
        <v>431</v>
      </c>
      <c r="AY121" s="3"/>
      <c r="AZ121" s="3"/>
      <c r="BA121" s="3"/>
    </row>
    <row r="122" spans="1:53" s="1" customFormat="1" ht="24" customHeight="1" x14ac:dyDescent="0.2">
      <c r="A122" s="82">
        <v>16</v>
      </c>
      <c r="B122" s="82">
        <v>8715202</v>
      </c>
      <c r="C122" s="84" t="s">
        <v>303</v>
      </c>
      <c r="D122" s="84" t="s">
        <v>250</v>
      </c>
      <c r="E122" s="85">
        <v>4189237</v>
      </c>
      <c r="F122" s="49">
        <v>4028112</v>
      </c>
      <c r="G122" s="49">
        <v>4471204</v>
      </c>
      <c r="H122" s="49">
        <v>411924</v>
      </c>
      <c r="I122" s="49">
        <f t="shared" si="16"/>
        <v>432932.12400000001</v>
      </c>
      <c r="J122" s="49">
        <f t="shared" si="17"/>
        <v>432932</v>
      </c>
      <c r="K122" s="90">
        <f t="shared" si="18"/>
        <v>432932</v>
      </c>
      <c r="L122" s="90">
        <f t="shared" si="19"/>
        <v>4471204</v>
      </c>
      <c r="M122" s="90">
        <f t="shared" si="20"/>
        <v>4108674.5</v>
      </c>
      <c r="N122" s="90">
        <f t="shared" si="21"/>
        <v>3280371.25</v>
      </c>
      <c r="O122" s="90">
        <f t="shared" si="13"/>
        <v>2270803.25</v>
      </c>
      <c r="P122" s="90">
        <f t="shared" si="14"/>
        <v>4289939.25</v>
      </c>
      <c r="Q122" s="90">
        <f t="shared" si="22"/>
        <v>1324307.2140758666</v>
      </c>
      <c r="R122" s="90">
        <f t="shared" si="23"/>
        <v>1907104.7953767292</v>
      </c>
      <c r="S122" s="56">
        <f t="shared" si="15"/>
        <v>0.46416546148319349</v>
      </c>
      <c r="T122" s="49">
        <f t="shared" si="25"/>
        <v>1324307</v>
      </c>
      <c r="U122" s="82" t="s">
        <v>431</v>
      </c>
      <c r="AY122" s="3"/>
      <c r="AZ122" s="3"/>
      <c r="BA122" s="3"/>
    </row>
    <row r="123" spans="1:53" s="1" customFormat="1" ht="24" customHeight="1" x14ac:dyDescent="0.2">
      <c r="A123" s="82">
        <v>17</v>
      </c>
      <c r="B123" s="82">
        <v>8715202</v>
      </c>
      <c r="C123" s="84" t="s">
        <v>304</v>
      </c>
      <c r="D123" s="84" t="s">
        <v>250</v>
      </c>
      <c r="E123" s="85">
        <v>694924</v>
      </c>
      <c r="F123" s="49">
        <v>674683</v>
      </c>
      <c r="G123" s="49">
        <v>721911.00000000012</v>
      </c>
      <c r="H123" s="49">
        <v>87202</v>
      </c>
      <c r="I123" s="49">
        <f t="shared" si="16"/>
        <v>91649.301999999996</v>
      </c>
      <c r="J123" s="49">
        <f t="shared" si="17"/>
        <v>91649</v>
      </c>
      <c r="K123" s="90">
        <f t="shared" si="18"/>
        <v>91649</v>
      </c>
      <c r="L123" s="90">
        <f t="shared" si="19"/>
        <v>721911.00000000012</v>
      </c>
      <c r="M123" s="90">
        <f t="shared" si="20"/>
        <v>684803.5</v>
      </c>
      <c r="N123" s="90">
        <f t="shared" si="21"/>
        <v>545791.75</v>
      </c>
      <c r="O123" s="90">
        <f t="shared" si="13"/>
        <v>388226.25</v>
      </c>
      <c r="P123" s="90">
        <f t="shared" si="14"/>
        <v>703357.25</v>
      </c>
      <c r="Q123" s="90">
        <f t="shared" si="22"/>
        <v>262853.71187735669</v>
      </c>
      <c r="R123" s="90">
        <f t="shared" si="23"/>
        <v>303379.30599320179</v>
      </c>
      <c r="S123" s="56">
        <f t="shared" si="15"/>
        <v>0.44301658211910688</v>
      </c>
      <c r="T123" s="49">
        <f t="shared" si="25"/>
        <v>262854</v>
      </c>
      <c r="U123" s="82" t="s">
        <v>431</v>
      </c>
      <c r="AY123" s="3"/>
      <c r="AZ123" s="3"/>
      <c r="BA123" s="3"/>
    </row>
    <row r="124" spans="1:53" s="1" customFormat="1" ht="24" customHeight="1" x14ac:dyDescent="0.2">
      <c r="A124" s="82">
        <v>18</v>
      </c>
      <c r="B124" s="82">
        <v>8715202</v>
      </c>
      <c r="C124" s="84" t="s">
        <v>305</v>
      </c>
      <c r="D124" s="84" t="s">
        <v>250</v>
      </c>
      <c r="E124" s="85">
        <v>635532</v>
      </c>
      <c r="F124" s="49">
        <v>593955</v>
      </c>
      <c r="G124" s="49">
        <v>647411</v>
      </c>
      <c r="H124" s="49">
        <v>91798</v>
      </c>
      <c r="I124" s="49">
        <f t="shared" si="16"/>
        <v>96479.698000000004</v>
      </c>
      <c r="J124" s="49">
        <f t="shared" si="17"/>
        <v>96480</v>
      </c>
      <c r="K124" s="90">
        <f t="shared" si="18"/>
        <v>96480</v>
      </c>
      <c r="L124" s="90">
        <f t="shared" si="19"/>
        <v>647411</v>
      </c>
      <c r="M124" s="90">
        <f t="shared" si="20"/>
        <v>614743.5</v>
      </c>
      <c r="N124" s="90">
        <f t="shared" si="21"/>
        <v>493344.5</v>
      </c>
      <c r="O124" s="90">
        <f t="shared" si="13"/>
        <v>355611.75</v>
      </c>
      <c r="P124" s="90">
        <f t="shared" si="14"/>
        <v>631077.25</v>
      </c>
      <c r="Q124" s="90">
        <f t="shared" si="22"/>
        <v>263737.93720466393</v>
      </c>
      <c r="R124" s="90">
        <f t="shared" si="23"/>
        <v>265567.11370762758</v>
      </c>
      <c r="S124" s="56">
        <f t="shared" si="15"/>
        <v>0.43199661925279009</v>
      </c>
      <c r="T124" s="49">
        <f t="shared" si="25"/>
        <v>263738</v>
      </c>
      <c r="U124" s="82" t="s">
        <v>431</v>
      </c>
      <c r="AY124" s="3"/>
      <c r="AZ124" s="3"/>
      <c r="BA124" s="3"/>
    </row>
    <row r="125" spans="1:53" s="1" customFormat="1" ht="24" customHeight="1" x14ac:dyDescent="0.2">
      <c r="A125" s="82">
        <v>19</v>
      </c>
      <c r="B125" s="82">
        <v>8715202</v>
      </c>
      <c r="C125" s="84" t="s">
        <v>306</v>
      </c>
      <c r="D125" s="84" t="s">
        <v>250</v>
      </c>
      <c r="E125" s="85">
        <v>1364280</v>
      </c>
      <c r="F125" s="49">
        <v>1324544.0000000002</v>
      </c>
      <c r="G125" s="49">
        <v>1470244</v>
      </c>
      <c r="H125" s="49">
        <v>168402</v>
      </c>
      <c r="I125" s="49">
        <f t="shared" si="16"/>
        <v>176990.50200000001</v>
      </c>
      <c r="J125" s="49">
        <f t="shared" si="17"/>
        <v>176991</v>
      </c>
      <c r="K125" s="90">
        <f t="shared" si="18"/>
        <v>176991</v>
      </c>
      <c r="L125" s="90">
        <f t="shared" si="19"/>
        <v>1470244</v>
      </c>
      <c r="M125" s="90">
        <f t="shared" si="20"/>
        <v>1344412</v>
      </c>
      <c r="N125" s="90">
        <f t="shared" si="21"/>
        <v>1084014.75</v>
      </c>
      <c r="O125" s="90">
        <f t="shared" si="13"/>
        <v>760701.5</v>
      </c>
      <c r="P125" s="90">
        <f t="shared" si="14"/>
        <v>1407328</v>
      </c>
      <c r="Q125" s="90">
        <f t="shared" si="22"/>
        <v>511631.41682531883</v>
      </c>
      <c r="R125" s="90">
        <f t="shared" si="23"/>
        <v>607801.51559610071</v>
      </c>
      <c r="S125" s="56">
        <f t="shared" si="15"/>
        <v>0.45209468198446662</v>
      </c>
      <c r="T125" s="49">
        <f t="shared" si="25"/>
        <v>511631</v>
      </c>
      <c r="U125" s="82" t="s">
        <v>431</v>
      </c>
      <c r="AY125" s="3"/>
      <c r="AZ125" s="3"/>
      <c r="BA125" s="3"/>
    </row>
    <row r="126" spans="1:53" s="1" customFormat="1" ht="24" customHeight="1" x14ac:dyDescent="0.2">
      <c r="A126" s="82">
        <v>20</v>
      </c>
      <c r="B126" s="82">
        <v>8715202</v>
      </c>
      <c r="C126" s="84" t="s">
        <v>307</v>
      </c>
      <c r="D126" s="84" t="s">
        <v>250</v>
      </c>
      <c r="E126" s="85">
        <v>629288</v>
      </c>
      <c r="F126" s="49">
        <v>588120</v>
      </c>
      <c r="G126" s="49">
        <v>629288</v>
      </c>
      <c r="H126" s="49">
        <v>49481</v>
      </c>
      <c r="I126" s="49">
        <f t="shared" si="16"/>
        <v>52004.531000000003</v>
      </c>
      <c r="J126" s="49">
        <f t="shared" si="17"/>
        <v>52005</v>
      </c>
      <c r="K126" s="90">
        <f t="shared" si="18"/>
        <v>52005</v>
      </c>
      <c r="L126" s="90">
        <f t="shared" si="19"/>
        <v>629288</v>
      </c>
      <c r="M126" s="90">
        <f t="shared" si="20"/>
        <v>608704</v>
      </c>
      <c r="N126" s="90">
        <f t="shared" si="21"/>
        <v>474675.25</v>
      </c>
      <c r="O126" s="90">
        <f t="shared" si="13"/>
        <v>330354.5</v>
      </c>
      <c r="P126" s="90">
        <f t="shared" si="14"/>
        <v>618996</v>
      </c>
      <c r="Q126" s="90">
        <f t="shared" si="22"/>
        <v>165923.82156308275</v>
      </c>
      <c r="R126" s="90">
        <f t="shared" si="23"/>
        <v>282447.6685823116</v>
      </c>
      <c r="S126" s="56">
        <f t="shared" si="15"/>
        <v>0.46401480618217</v>
      </c>
      <c r="T126" s="49">
        <f t="shared" si="25"/>
        <v>165924</v>
      </c>
      <c r="U126" s="82" t="s">
        <v>431</v>
      </c>
      <c r="AY126" s="3"/>
      <c r="AZ126" s="3"/>
      <c r="BA126" s="3"/>
    </row>
    <row r="127" spans="1:53" s="1" customFormat="1" ht="24" customHeight="1" x14ac:dyDescent="0.2">
      <c r="A127" s="82">
        <v>21</v>
      </c>
      <c r="B127" s="82">
        <v>8715202</v>
      </c>
      <c r="C127" s="84" t="s">
        <v>308</v>
      </c>
      <c r="D127" s="84" t="s">
        <v>250</v>
      </c>
      <c r="E127" s="85">
        <v>4116581</v>
      </c>
      <c r="F127" s="49">
        <v>3883567</v>
      </c>
      <c r="G127" s="49">
        <v>4116581</v>
      </c>
      <c r="H127" s="49">
        <v>532376</v>
      </c>
      <c r="I127" s="49">
        <f t="shared" si="16"/>
        <v>559527.17599999998</v>
      </c>
      <c r="J127" s="49">
        <f t="shared" si="17"/>
        <v>559527</v>
      </c>
      <c r="K127" s="90">
        <f t="shared" si="18"/>
        <v>559527</v>
      </c>
      <c r="L127" s="90">
        <f t="shared" si="19"/>
        <v>4116581</v>
      </c>
      <c r="M127" s="90">
        <f t="shared" si="20"/>
        <v>4000074</v>
      </c>
      <c r="N127" s="90">
        <f t="shared" si="21"/>
        <v>3169064</v>
      </c>
      <c r="O127" s="90">
        <f t="shared" si="13"/>
        <v>2279800.5</v>
      </c>
      <c r="P127" s="90">
        <f t="shared" si="14"/>
        <v>4058327.5</v>
      </c>
      <c r="Q127" s="90">
        <f t="shared" si="22"/>
        <v>1580678.3212204408</v>
      </c>
      <c r="R127" s="90">
        <f t="shared" si="23"/>
        <v>1743155.6463261296</v>
      </c>
      <c r="S127" s="56">
        <f t="shared" si="15"/>
        <v>0.43578084963581415</v>
      </c>
      <c r="T127" s="49">
        <f t="shared" si="25"/>
        <v>1580678</v>
      </c>
      <c r="U127" s="82" t="s">
        <v>431</v>
      </c>
      <c r="AY127" s="3"/>
      <c r="AZ127" s="3"/>
      <c r="BA127" s="3"/>
    </row>
    <row r="128" spans="1:53" s="1" customFormat="1" ht="24" customHeight="1" x14ac:dyDescent="0.2">
      <c r="A128" s="82">
        <v>22</v>
      </c>
      <c r="B128" s="82">
        <v>8715202</v>
      </c>
      <c r="C128" s="84" t="s">
        <v>309</v>
      </c>
      <c r="D128" s="84" t="s">
        <v>250</v>
      </c>
      <c r="E128" s="85">
        <v>1086561</v>
      </c>
      <c r="F128" s="49">
        <v>1054914</v>
      </c>
      <c r="G128" s="49">
        <v>1170955</v>
      </c>
      <c r="H128" s="49">
        <v>179801</v>
      </c>
      <c r="I128" s="49">
        <f t="shared" si="16"/>
        <v>188970.851</v>
      </c>
      <c r="J128" s="49">
        <f t="shared" si="17"/>
        <v>188971</v>
      </c>
      <c r="K128" s="90">
        <f t="shared" si="18"/>
        <v>188971</v>
      </c>
      <c r="L128" s="90">
        <f t="shared" si="19"/>
        <v>1170955</v>
      </c>
      <c r="M128" s="90">
        <f t="shared" si="20"/>
        <v>1070737.5</v>
      </c>
      <c r="N128" s="90">
        <f t="shared" si="21"/>
        <v>875350.25</v>
      </c>
      <c r="O128" s="90">
        <f t="shared" si="13"/>
        <v>629854.25</v>
      </c>
      <c r="P128" s="90">
        <f t="shared" si="14"/>
        <v>1120846.25</v>
      </c>
      <c r="Q128" s="90">
        <f t="shared" si="22"/>
        <v>499120.26874184364</v>
      </c>
      <c r="R128" s="90">
        <f t="shared" si="23"/>
        <v>460199.87117293215</v>
      </c>
      <c r="S128" s="56">
        <f t="shared" si="15"/>
        <v>0.42979709889018752</v>
      </c>
      <c r="T128" s="49">
        <f t="shared" si="25"/>
        <v>499120</v>
      </c>
      <c r="U128" s="82" t="s">
        <v>431</v>
      </c>
      <c r="AY128" s="3"/>
      <c r="AZ128" s="3"/>
      <c r="BA128" s="3"/>
    </row>
    <row r="129" spans="1:53" s="1" customFormat="1" ht="24" customHeight="1" x14ac:dyDescent="0.2">
      <c r="A129" s="82">
        <v>23</v>
      </c>
      <c r="B129" s="82">
        <v>8715202</v>
      </c>
      <c r="C129" s="84" t="s">
        <v>310</v>
      </c>
      <c r="D129" s="84" t="s">
        <v>250</v>
      </c>
      <c r="E129" s="85">
        <v>819508</v>
      </c>
      <c r="F129" s="49">
        <v>773121.00000000012</v>
      </c>
      <c r="G129" s="49">
        <v>842702</v>
      </c>
      <c r="H129" s="49">
        <v>155808</v>
      </c>
      <c r="I129" s="49">
        <f t="shared" si="16"/>
        <v>163754.20800000001</v>
      </c>
      <c r="J129" s="49">
        <f t="shared" si="17"/>
        <v>163754</v>
      </c>
      <c r="K129" s="90">
        <f t="shared" si="18"/>
        <v>163754</v>
      </c>
      <c r="L129" s="90">
        <f t="shared" si="19"/>
        <v>842702</v>
      </c>
      <c r="M129" s="90">
        <f t="shared" si="20"/>
        <v>796314.5</v>
      </c>
      <c r="N129" s="90">
        <f t="shared" si="21"/>
        <v>649771.25</v>
      </c>
      <c r="O129" s="90">
        <f t="shared" si="13"/>
        <v>480034.25</v>
      </c>
      <c r="P129" s="90">
        <f t="shared" si="14"/>
        <v>819508.25</v>
      </c>
      <c r="Q129" s="90">
        <f t="shared" si="22"/>
        <v>407868.47235464177</v>
      </c>
      <c r="R129" s="90">
        <f t="shared" si="23"/>
        <v>325300.25449254829</v>
      </c>
      <c r="S129" s="56">
        <f t="shared" si="15"/>
        <v>0.40850725999909371</v>
      </c>
      <c r="T129" s="49">
        <f t="shared" si="25"/>
        <v>407868</v>
      </c>
      <c r="U129" s="82" t="s">
        <v>431</v>
      </c>
      <c r="AY129" s="3"/>
      <c r="AZ129" s="3"/>
      <c r="BA129" s="3"/>
    </row>
    <row r="130" spans="1:53" s="1" customFormat="1" ht="24" customHeight="1" x14ac:dyDescent="0.2">
      <c r="A130" s="82">
        <v>24</v>
      </c>
      <c r="B130" s="82">
        <v>8715202</v>
      </c>
      <c r="C130" s="84" t="s">
        <v>311</v>
      </c>
      <c r="D130" s="84" t="s">
        <v>250</v>
      </c>
      <c r="E130" s="85">
        <v>189572</v>
      </c>
      <c r="F130" s="49">
        <v>184051</v>
      </c>
      <c r="G130" s="49">
        <v>204297</v>
      </c>
      <c r="H130" s="49">
        <v>48272</v>
      </c>
      <c r="I130" s="49">
        <f t="shared" si="16"/>
        <v>50733.872000000003</v>
      </c>
      <c r="J130" s="49">
        <f t="shared" si="17"/>
        <v>50734</v>
      </c>
      <c r="K130" s="90">
        <f t="shared" si="18"/>
        <v>50734</v>
      </c>
      <c r="L130" s="90">
        <f t="shared" si="19"/>
        <v>204297</v>
      </c>
      <c r="M130" s="90">
        <f t="shared" si="20"/>
        <v>186811.5</v>
      </c>
      <c r="N130" s="90">
        <f t="shared" si="21"/>
        <v>157163.5</v>
      </c>
      <c r="O130" s="90">
        <f t="shared" si="13"/>
        <v>118772.75</v>
      </c>
      <c r="P130" s="90">
        <f t="shared" si="14"/>
        <v>195554.25</v>
      </c>
      <c r="Q130" s="90">
        <f t="shared" si="22"/>
        <v>113270.16814303231</v>
      </c>
      <c r="R130" s="90">
        <f t="shared" si="23"/>
        <v>71465.734962054834</v>
      </c>
      <c r="S130" s="56">
        <f t="shared" si="15"/>
        <v>0.38255532963471112</v>
      </c>
      <c r="T130" s="49">
        <f t="shared" si="25"/>
        <v>113270</v>
      </c>
      <c r="U130" s="82" t="s">
        <v>431</v>
      </c>
      <c r="AY130" s="3"/>
      <c r="AZ130" s="3"/>
      <c r="BA130" s="3"/>
    </row>
    <row r="131" spans="1:53" s="1" customFormat="1" ht="24" customHeight="1" x14ac:dyDescent="0.2">
      <c r="A131" s="82">
        <v>25</v>
      </c>
      <c r="B131" s="82">
        <v>8715202</v>
      </c>
      <c r="C131" s="84" t="s">
        <v>312</v>
      </c>
      <c r="D131" s="84" t="s">
        <v>250</v>
      </c>
      <c r="E131" s="85">
        <v>1172552</v>
      </c>
      <c r="F131" s="49">
        <v>1106182</v>
      </c>
      <c r="G131" s="49">
        <v>1172553</v>
      </c>
      <c r="H131" s="49">
        <v>164619</v>
      </c>
      <c r="I131" s="49">
        <f t="shared" si="16"/>
        <v>173014.56899999999</v>
      </c>
      <c r="J131" s="49">
        <f t="shared" si="17"/>
        <v>173015</v>
      </c>
      <c r="K131" s="90">
        <f t="shared" si="18"/>
        <v>173015</v>
      </c>
      <c r="L131" s="90">
        <f t="shared" si="19"/>
        <v>1172553</v>
      </c>
      <c r="M131" s="90">
        <f t="shared" si="20"/>
        <v>1139367</v>
      </c>
      <c r="N131" s="90">
        <f t="shared" si="21"/>
        <v>906075.5</v>
      </c>
      <c r="O131" s="90">
        <f t="shared" si="13"/>
        <v>656191</v>
      </c>
      <c r="P131" s="90">
        <f t="shared" si="14"/>
        <v>1155960</v>
      </c>
      <c r="Q131" s="90">
        <f t="shared" si="22"/>
        <v>476784.37897358451</v>
      </c>
      <c r="R131" s="90">
        <f t="shared" si="23"/>
        <v>489707.49468807055</v>
      </c>
      <c r="S131" s="56">
        <f t="shared" si="15"/>
        <v>0.42980663358520177</v>
      </c>
      <c r="T131" s="49">
        <f t="shared" si="25"/>
        <v>476784</v>
      </c>
      <c r="U131" s="82" t="s">
        <v>431</v>
      </c>
      <c r="AY131" s="3"/>
      <c r="AZ131" s="3"/>
      <c r="BA131" s="3"/>
    </row>
    <row r="132" spans="1:53" s="1" customFormat="1" ht="24" customHeight="1" x14ac:dyDescent="0.2">
      <c r="A132" s="82">
        <v>26</v>
      </c>
      <c r="B132" s="82">
        <v>8715202</v>
      </c>
      <c r="C132" s="84" t="s">
        <v>313</v>
      </c>
      <c r="D132" s="84" t="s">
        <v>250</v>
      </c>
      <c r="E132" s="85">
        <v>1409318</v>
      </c>
      <c r="F132" s="49">
        <v>1329545</v>
      </c>
      <c r="G132" s="49">
        <v>1435909</v>
      </c>
      <c r="H132" s="49">
        <v>187170</v>
      </c>
      <c r="I132" s="49">
        <f t="shared" si="16"/>
        <v>196715.67</v>
      </c>
      <c r="J132" s="49">
        <f t="shared" si="17"/>
        <v>196716</v>
      </c>
      <c r="K132" s="90">
        <f t="shared" si="18"/>
        <v>196716</v>
      </c>
      <c r="L132" s="90">
        <f t="shared" si="19"/>
        <v>1435909</v>
      </c>
      <c r="M132" s="90">
        <f t="shared" si="20"/>
        <v>1369431.5</v>
      </c>
      <c r="N132" s="90">
        <f t="shared" si="21"/>
        <v>1092872</v>
      </c>
      <c r="O132" s="90">
        <f t="shared" si="13"/>
        <v>783073.75</v>
      </c>
      <c r="P132" s="90">
        <f t="shared" si="14"/>
        <v>1402670.25</v>
      </c>
      <c r="Q132" s="90">
        <f t="shared" si="22"/>
        <v>552364.60474288242</v>
      </c>
      <c r="R132" s="90">
        <f t="shared" si="23"/>
        <v>599144.42876210297</v>
      </c>
      <c r="S132" s="56">
        <f t="shared" si="15"/>
        <v>0.43751325185823675</v>
      </c>
      <c r="T132" s="49">
        <f t="shared" si="25"/>
        <v>552365</v>
      </c>
      <c r="U132" s="82" t="s">
        <v>431</v>
      </c>
      <c r="AY132" s="3"/>
      <c r="AZ132" s="3"/>
      <c r="BA132" s="3"/>
    </row>
    <row r="133" spans="1:53" s="1" customFormat="1" ht="24" customHeight="1" x14ac:dyDescent="0.2">
      <c r="A133" s="82">
        <v>27</v>
      </c>
      <c r="B133" s="82">
        <v>8715202</v>
      </c>
      <c r="C133" s="84" t="s">
        <v>314</v>
      </c>
      <c r="D133" s="84" t="s">
        <v>250</v>
      </c>
      <c r="E133" s="85">
        <v>1454794.0000000002</v>
      </c>
      <c r="F133" s="49">
        <v>1398840.0000000002</v>
      </c>
      <c r="G133" s="49">
        <v>1482770</v>
      </c>
      <c r="H133" s="49">
        <v>200745</v>
      </c>
      <c r="I133" s="49">
        <f t="shared" si="16"/>
        <v>210982.995</v>
      </c>
      <c r="J133" s="49">
        <f t="shared" si="17"/>
        <v>210983</v>
      </c>
      <c r="K133" s="90">
        <f t="shared" si="18"/>
        <v>210983</v>
      </c>
      <c r="L133" s="90">
        <f t="shared" si="19"/>
        <v>1482770</v>
      </c>
      <c r="M133" s="90">
        <f t="shared" si="20"/>
        <v>1426817.0000000002</v>
      </c>
      <c r="N133" s="90">
        <f t="shared" si="21"/>
        <v>1136846.75</v>
      </c>
      <c r="O133" s="90">
        <f t="shared" si="13"/>
        <v>818900.00000000012</v>
      </c>
      <c r="P133" s="90">
        <f t="shared" si="14"/>
        <v>1454793.5</v>
      </c>
      <c r="Q133" s="90">
        <f t="shared" si="22"/>
        <v>586820.67828685092</v>
      </c>
      <c r="R133" s="90">
        <f t="shared" si="23"/>
        <v>618227.97717421141</v>
      </c>
      <c r="S133" s="56">
        <f t="shared" si="15"/>
        <v>0.43329170957047142</v>
      </c>
      <c r="T133" s="49">
        <f t="shared" si="25"/>
        <v>586821</v>
      </c>
      <c r="U133" s="82" t="s">
        <v>431</v>
      </c>
      <c r="AY133" s="3"/>
      <c r="AZ133" s="3"/>
      <c r="BA133" s="3"/>
    </row>
    <row r="134" spans="1:53" s="1" customFormat="1" ht="24" customHeight="1" x14ac:dyDescent="0.2">
      <c r="A134" s="21"/>
      <c r="B134" s="21"/>
      <c r="C134" s="199"/>
      <c r="D134" s="199"/>
      <c r="E134" s="200"/>
      <c r="F134" s="102"/>
      <c r="G134" s="102"/>
      <c r="H134" s="102"/>
      <c r="I134" s="102"/>
      <c r="J134" s="102"/>
      <c r="K134" s="169"/>
      <c r="L134" s="169"/>
      <c r="M134" s="169"/>
      <c r="N134" s="169"/>
      <c r="O134" s="169"/>
      <c r="P134" s="169"/>
      <c r="Q134" s="169"/>
      <c r="R134" s="169"/>
      <c r="S134" s="103"/>
      <c r="T134" s="169"/>
      <c r="U134" s="15"/>
    </row>
    <row r="135" spans="1:53" s="1" customFormat="1" ht="18" customHeight="1" x14ac:dyDescent="0.2">
      <c r="A135" s="171" t="s">
        <v>180</v>
      </c>
      <c r="B135" s="172"/>
      <c r="C135" s="172"/>
      <c r="D135" s="172"/>
      <c r="E135" s="173"/>
      <c r="F135" s="123"/>
      <c r="G135" s="123"/>
      <c r="H135" s="123"/>
      <c r="I135" s="123"/>
      <c r="J135" s="123"/>
      <c r="K135" s="174"/>
      <c r="L135" s="174"/>
      <c r="M135" s="174"/>
      <c r="N135" s="174"/>
      <c r="O135" s="174"/>
      <c r="P135" s="174"/>
      <c r="Q135" s="174"/>
      <c r="R135" s="174"/>
      <c r="S135" s="124"/>
      <c r="T135" s="174"/>
      <c r="U135" s="175"/>
      <c r="AY135" s="3"/>
      <c r="AZ135" s="3"/>
      <c r="BA135" s="3"/>
    </row>
    <row r="136" spans="1:53" s="1" customFormat="1" ht="18" customHeight="1" x14ac:dyDescent="0.2">
      <c r="A136" s="176" t="s">
        <v>181</v>
      </c>
      <c r="B136" s="177"/>
      <c r="C136" s="177"/>
      <c r="D136" s="177"/>
      <c r="E136" s="178"/>
      <c r="F136" s="127"/>
      <c r="G136" s="127"/>
      <c r="H136" s="127"/>
      <c r="I136" s="127"/>
      <c r="J136" s="127"/>
      <c r="K136" s="179"/>
      <c r="L136" s="179"/>
      <c r="M136" s="179"/>
      <c r="N136" s="179"/>
      <c r="O136" s="179"/>
      <c r="P136" s="179"/>
      <c r="Q136" s="179"/>
      <c r="R136" s="179"/>
      <c r="S136" s="128"/>
      <c r="T136" s="179"/>
      <c r="U136" s="180"/>
      <c r="AY136" s="3"/>
      <c r="AZ136" s="3"/>
      <c r="BA136" s="3"/>
    </row>
    <row r="137" spans="1:53" s="1" customFormat="1" ht="18" customHeight="1" x14ac:dyDescent="0.2">
      <c r="A137" s="430" t="s">
        <v>382</v>
      </c>
      <c r="B137" s="431"/>
      <c r="C137" s="431"/>
      <c r="D137" s="431"/>
      <c r="E137" s="178"/>
      <c r="F137" s="127"/>
      <c r="G137" s="127"/>
      <c r="H137" s="127"/>
      <c r="I137" s="127"/>
      <c r="J137" s="127"/>
      <c r="K137" s="179"/>
      <c r="L137" s="179"/>
      <c r="M137" s="179"/>
      <c r="N137" s="179"/>
      <c r="O137" s="179"/>
      <c r="P137" s="179"/>
      <c r="Q137" s="179"/>
      <c r="R137" s="179"/>
      <c r="S137" s="128"/>
      <c r="T137" s="179"/>
      <c r="U137" s="180"/>
      <c r="AY137" s="3"/>
      <c r="AZ137" s="3"/>
      <c r="BA137" s="3"/>
    </row>
    <row r="138" spans="1:53" s="1" customFormat="1" ht="36" customHeight="1" x14ac:dyDescent="0.2">
      <c r="A138" s="432"/>
      <c r="B138" s="433"/>
      <c r="C138" s="433"/>
      <c r="D138" s="433"/>
      <c r="E138" s="183"/>
      <c r="F138" s="131"/>
      <c r="G138" s="131"/>
      <c r="H138" s="422" t="s">
        <v>438</v>
      </c>
      <c r="I138" s="422"/>
      <c r="J138" s="422"/>
      <c r="K138" s="184"/>
      <c r="L138" s="184"/>
      <c r="M138" s="184"/>
      <c r="N138" s="184"/>
      <c r="O138" s="184"/>
      <c r="P138" s="184"/>
      <c r="Q138" s="184"/>
      <c r="R138" s="184"/>
      <c r="S138" s="132"/>
      <c r="T138" s="184"/>
      <c r="U138" s="185"/>
      <c r="AY138" s="3"/>
      <c r="AZ138" s="3"/>
      <c r="BA138" s="3"/>
    </row>
    <row r="139" spans="1:53" s="1" customFormat="1" ht="92.25" customHeight="1" x14ac:dyDescent="0.2">
      <c r="A139" s="156" t="s">
        <v>4</v>
      </c>
      <c r="B139" s="156" t="s">
        <v>5</v>
      </c>
      <c r="C139" s="156" t="s">
        <v>6</v>
      </c>
      <c r="D139" s="156" t="s">
        <v>7</v>
      </c>
      <c r="E139" s="99" t="s">
        <v>435</v>
      </c>
      <c r="F139" s="99" t="s">
        <v>434</v>
      </c>
      <c r="G139" s="100" t="s">
        <v>436</v>
      </c>
      <c r="H139" s="157" t="s">
        <v>428</v>
      </c>
      <c r="I139" s="158" t="s">
        <v>429</v>
      </c>
      <c r="J139" s="157" t="s">
        <v>430</v>
      </c>
      <c r="K139" s="196"/>
      <c r="L139" s="196"/>
      <c r="M139" s="196"/>
      <c r="N139" s="196"/>
      <c r="O139" s="196"/>
      <c r="P139" s="196"/>
      <c r="Q139" s="196"/>
      <c r="R139" s="196"/>
      <c r="S139" s="151"/>
      <c r="T139" s="196"/>
      <c r="U139" s="197"/>
      <c r="AY139" s="3"/>
      <c r="AZ139" s="3"/>
      <c r="BA139" s="3"/>
    </row>
    <row r="140" spans="1:53" s="1" customFormat="1" ht="24" customHeight="1" x14ac:dyDescent="0.2">
      <c r="A140" s="82">
        <v>1</v>
      </c>
      <c r="B140" s="82">
        <v>8715202</v>
      </c>
      <c r="C140" s="84" t="s">
        <v>288</v>
      </c>
      <c r="D140" s="84" t="s">
        <v>250</v>
      </c>
      <c r="E140" s="85">
        <v>455180</v>
      </c>
      <c r="F140" s="49">
        <v>429415</v>
      </c>
      <c r="G140" s="49">
        <v>459474</v>
      </c>
      <c r="H140" s="49">
        <v>74820</v>
      </c>
      <c r="I140" s="49">
        <f t="shared" si="16"/>
        <v>78635.820000000007</v>
      </c>
      <c r="J140" s="49">
        <f t="shared" si="17"/>
        <v>78636</v>
      </c>
      <c r="K140" s="90">
        <f t="shared" si="18"/>
        <v>78636</v>
      </c>
      <c r="L140" s="90">
        <f t="shared" si="19"/>
        <v>459474</v>
      </c>
      <c r="M140" s="90">
        <f t="shared" si="20"/>
        <v>442297.5</v>
      </c>
      <c r="N140" s="90">
        <f t="shared" si="21"/>
        <v>355676.25</v>
      </c>
      <c r="O140" s="90">
        <f t="shared" si="13"/>
        <v>260466.75</v>
      </c>
      <c r="P140" s="90">
        <f t="shared" si="14"/>
        <v>450885.75</v>
      </c>
      <c r="Q140" s="90">
        <f t="shared" si="22"/>
        <v>205984.825425118</v>
      </c>
      <c r="R140" s="90">
        <f t="shared" si="23"/>
        <v>185169.89724822086</v>
      </c>
      <c r="S140" s="56">
        <f t="shared" si="15"/>
        <v>0.41865463234185329</v>
      </c>
      <c r="T140" s="49">
        <f>ROUND(Q140,0)</f>
        <v>205985</v>
      </c>
      <c r="U140" s="82" t="s">
        <v>431</v>
      </c>
      <c r="AY140" s="3"/>
      <c r="AZ140" s="3"/>
      <c r="BA140" s="3"/>
    </row>
    <row r="141" spans="1:53" s="1" customFormat="1" ht="24" customHeight="1" x14ac:dyDescent="0.2">
      <c r="A141" s="82">
        <v>2</v>
      </c>
      <c r="B141" s="82">
        <v>8715202</v>
      </c>
      <c r="C141" s="84" t="s">
        <v>289</v>
      </c>
      <c r="D141" s="84" t="s">
        <v>250</v>
      </c>
      <c r="E141" s="85">
        <v>503036</v>
      </c>
      <c r="F141" s="49">
        <v>470127</v>
      </c>
      <c r="G141" s="49">
        <v>507737</v>
      </c>
      <c r="H141" s="49">
        <v>71096</v>
      </c>
      <c r="I141" s="49">
        <f t="shared" si="16"/>
        <v>74721.895999999993</v>
      </c>
      <c r="J141" s="49">
        <f t="shared" si="17"/>
        <v>74722</v>
      </c>
      <c r="K141" s="90">
        <f t="shared" si="18"/>
        <v>74722</v>
      </c>
      <c r="L141" s="90">
        <f t="shared" si="19"/>
        <v>507737</v>
      </c>
      <c r="M141" s="90">
        <f t="shared" si="20"/>
        <v>486581.5</v>
      </c>
      <c r="N141" s="90">
        <f t="shared" si="21"/>
        <v>388905.5</v>
      </c>
      <c r="O141" s="90">
        <f t="shared" si="13"/>
        <v>280651.75</v>
      </c>
      <c r="P141" s="90">
        <f t="shared" si="14"/>
        <v>497159.25</v>
      </c>
      <c r="Q141" s="90">
        <f t="shared" si="22"/>
        <v>205470.89767769389</v>
      </c>
      <c r="R141" s="90">
        <f t="shared" si="23"/>
        <v>210122.90066926705</v>
      </c>
      <c r="S141" s="56">
        <f t="shared" si="15"/>
        <v>0.43183495605415956</v>
      </c>
      <c r="T141" s="49">
        <f>ROUND(Q141,0)</f>
        <v>205471</v>
      </c>
      <c r="U141" s="82" t="s">
        <v>431</v>
      </c>
      <c r="AY141" s="3"/>
      <c r="AZ141" s="3"/>
      <c r="BA141" s="3"/>
    </row>
    <row r="142" spans="1:53" s="1" customFormat="1" ht="24" customHeight="1" x14ac:dyDescent="0.2">
      <c r="A142" s="82">
        <v>3</v>
      </c>
      <c r="B142" s="82">
        <v>8715202</v>
      </c>
      <c r="C142" s="84" t="s">
        <v>290</v>
      </c>
      <c r="D142" s="84" t="s">
        <v>250</v>
      </c>
      <c r="E142" s="85">
        <v>1071133</v>
      </c>
      <c r="F142" s="49">
        <v>1039935</v>
      </c>
      <c r="G142" s="49">
        <v>1091932</v>
      </c>
      <c r="H142" s="49">
        <v>141471</v>
      </c>
      <c r="I142" s="49">
        <f t="shared" si="16"/>
        <v>148686.02100000001</v>
      </c>
      <c r="J142" s="49">
        <f t="shared" si="17"/>
        <v>148686</v>
      </c>
      <c r="K142" s="90">
        <f t="shared" si="18"/>
        <v>148686</v>
      </c>
      <c r="L142" s="90">
        <f t="shared" si="19"/>
        <v>1091932</v>
      </c>
      <c r="M142" s="90">
        <f t="shared" si="20"/>
        <v>1055534</v>
      </c>
      <c r="N142" s="90">
        <f t="shared" si="21"/>
        <v>837921.5</v>
      </c>
      <c r="O142" s="90">
        <f t="shared" ref="O142:O205" si="26">AVERAGE(K142,M142)</f>
        <v>602110</v>
      </c>
      <c r="P142" s="90">
        <f t="shared" ref="P142:P205" si="27">AVERAGE(M142,L142)</f>
        <v>1073733</v>
      </c>
      <c r="Q142" s="90">
        <f t="shared" si="22"/>
        <v>419437.56923939672</v>
      </c>
      <c r="R142" s="90">
        <f t="shared" si="23"/>
        <v>459986.94419334701</v>
      </c>
      <c r="S142" s="56">
        <f t="shared" ref="S142:S205" si="28">R142/M142</f>
        <v>0.43578600423420466</v>
      </c>
      <c r="T142" s="49">
        <f>ROUND(Q142,0)</f>
        <v>419438</v>
      </c>
      <c r="U142" s="82" t="s">
        <v>431</v>
      </c>
      <c r="AY142" s="3"/>
      <c r="AZ142" s="3"/>
      <c r="BA142" s="3"/>
    </row>
    <row r="143" spans="1:53" s="1" customFormat="1" ht="24" customHeight="1" x14ac:dyDescent="0.2">
      <c r="A143" s="82">
        <v>4</v>
      </c>
      <c r="B143" s="82">
        <v>8715202</v>
      </c>
      <c r="C143" s="84" t="s">
        <v>291</v>
      </c>
      <c r="D143" s="84" t="s">
        <v>250</v>
      </c>
      <c r="E143" s="85">
        <v>1828385</v>
      </c>
      <c r="F143" s="49">
        <v>1775131</v>
      </c>
      <c r="G143" s="49">
        <v>1899390</v>
      </c>
      <c r="H143" s="49">
        <v>206865</v>
      </c>
      <c r="I143" s="49">
        <f t="shared" ref="I143:I206" si="29">H143+(H143*5.1%)</f>
        <v>217415.11499999999</v>
      </c>
      <c r="J143" s="49">
        <f t="shared" ref="J143:J206" si="30">ROUND(I143,0)</f>
        <v>217415</v>
      </c>
      <c r="K143" s="90">
        <f t="shared" ref="K143:K206" si="31">MIN(E143,F143,G143,J143)</f>
        <v>217415</v>
      </c>
      <c r="L143" s="90">
        <f t="shared" ref="L143:L206" si="32">MAX(E143,F143,G143,J143)</f>
        <v>1899390</v>
      </c>
      <c r="M143" s="90">
        <f t="shared" ref="M143:M206" si="33">MEDIAN(E143,F143,G143,J143)</f>
        <v>1801758</v>
      </c>
      <c r="N143" s="90">
        <f t="shared" ref="N143:N206" si="34">AVERAGE(E143,F143,G143,J143)</f>
        <v>1430080.25</v>
      </c>
      <c r="O143" s="90">
        <f t="shared" si="26"/>
        <v>1009586.5</v>
      </c>
      <c r="P143" s="90">
        <f t="shared" si="27"/>
        <v>1850574</v>
      </c>
      <c r="Q143" s="90">
        <f t="shared" ref="Q143:Q206" si="35">HARMEAN(E143,F143,G143,J143)</f>
        <v>641410.80199713865</v>
      </c>
      <c r="R143" s="90">
        <f t="shared" ref="R143:R206" si="36">STDEVA(E143,F143,G143,J143)</f>
        <v>810044.30824302242</v>
      </c>
      <c r="S143" s="56">
        <f t="shared" si="28"/>
        <v>0.44958552049888079</v>
      </c>
      <c r="T143" s="49">
        <f>ROUND(Q143,0)</f>
        <v>641411</v>
      </c>
      <c r="U143" s="82" t="s">
        <v>431</v>
      </c>
      <c r="AY143" s="3"/>
      <c r="AZ143" s="3"/>
      <c r="BA143" s="3"/>
    </row>
    <row r="144" spans="1:53" s="1" customFormat="1" ht="24" customHeight="1" x14ac:dyDescent="0.2">
      <c r="A144" s="82">
        <v>5</v>
      </c>
      <c r="B144" s="82">
        <v>8715202</v>
      </c>
      <c r="C144" s="84" t="s">
        <v>292</v>
      </c>
      <c r="D144" s="84" t="s">
        <v>250</v>
      </c>
      <c r="E144" s="85">
        <v>570703</v>
      </c>
      <c r="F144" s="49">
        <v>543527</v>
      </c>
      <c r="G144" s="49">
        <v>581574</v>
      </c>
      <c r="H144" s="49">
        <v>90440</v>
      </c>
      <c r="I144" s="49">
        <f t="shared" si="29"/>
        <v>95052.44</v>
      </c>
      <c r="J144" s="49">
        <f t="shared" si="30"/>
        <v>95052</v>
      </c>
      <c r="K144" s="90">
        <f t="shared" si="31"/>
        <v>95052</v>
      </c>
      <c r="L144" s="90">
        <f t="shared" si="32"/>
        <v>581574</v>
      </c>
      <c r="M144" s="90">
        <f t="shared" si="33"/>
        <v>557115</v>
      </c>
      <c r="N144" s="90">
        <f t="shared" si="34"/>
        <v>447714</v>
      </c>
      <c r="O144" s="90">
        <f t="shared" si="26"/>
        <v>326083.5</v>
      </c>
      <c r="P144" s="90">
        <f t="shared" si="27"/>
        <v>569344.5</v>
      </c>
      <c r="Q144" s="90">
        <f t="shared" si="35"/>
        <v>252651.43946837226</v>
      </c>
      <c r="R144" s="90">
        <f t="shared" si="36"/>
        <v>235651.86959722315</v>
      </c>
      <c r="S144" s="56">
        <f t="shared" si="28"/>
        <v>0.42298604345103463</v>
      </c>
      <c r="T144" s="49">
        <f>ROUND(Q144,0)</f>
        <v>252651</v>
      </c>
      <c r="U144" s="82" t="s">
        <v>431</v>
      </c>
      <c r="AY144" s="3"/>
      <c r="AZ144" s="3"/>
      <c r="BA144" s="3"/>
    </row>
    <row r="145" spans="1:53" s="1" customFormat="1" ht="24" customHeight="1" x14ac:dyDescent="0.2">
      <c r="A145" s="82">
        <v>6</v>
      </c>
      <c r="B145" s="82">
        <v>8715202</v>
      </c>
      <c r="C145" s="84" t="s">
        <v>293</v>
      </c>
      <c r="D145" s="84" t="s">
        <v>250</v>
      </c>
      <c r="E145" s="85">
        <v>430517.00000000006</v>
      </c>
      <c r="F145" s="49">
        <v>402353</v>
      </c>
      <c r="G145" s="49">
        <v>442588</v>
      </c>
      <c r="H145" s="49">
        <v>116432</v>
      </c>
      <c r="I145" s="49">
        <f t="shared" si="29"/>
        <v>122370.03200000001</v>
      </c>
      <c r="J145" s="49">
        <f t="shared" si="30"/>
        <v>122370</v>
      </c>
      <c r="K145" s="49">
        <f t="shared" si="31"/>
        <v>122370</v>
      </c>
      <c r="L145" s="49">
        <f t="shared" si="32"/>
        <v>442588</v>
      </c>
      <c r="M145" s="49">
        <f t="shared" si="33"/>
        <v>416435</v>
      </c>
      <c r="N145" s="49">
        <f t="shared" si="34"/>
        <v>349457</v>
      </c>
      <c r="O145" s="49">
        <f t="shared" si="26"/>
        <v>269402.5</v>
      </c>
      <c r="P145" s="49">
        <f t="shared" si="27"/>
        <v>429511.5</v>
      </c>
      <c r="Q145" s="49">
        <f t="shared" si="35"/>
        <v>262475.05141496513</v>
      </c>
      <c r="R145" s="49">
        <f t="shared" si="36"/>
        <v>152327.05947620294</v>
      </c>
      <c r="S145" s="56">
        <f t="shared" si="28"/>
        <v>0.36578832104939052</v>
      </c>
      <c r="T145" s="49">
        <f>K145</f>
        <v>122370</v>
      </c>
      <c r="U145" s="82" t="s">
        <v>432</v>
      </c>
      <c r="AY145" s="3"/>
      <c r="AZ145" s="3"/>
      <c r="BA145" s="3"/>
    </row>
    <row r="146" spans="1:53" s="1" customFormat="1" ht="24" customHeight="1" x14ac:dyDescent="0.2">
      <c r="A146" s="82">
        <v>7</v>
      </c>
      <c r="B146" s="82">
        <v>8715202</v>
      </c>
      <c r="C146" s="84" t="s">
        <v>294</v>
      </c>
      <c r="D146" s="84" t="s">
        <v>250</v>
      </c>
      <c r="E146" s="85">
        <v>935351</v>
      </c>
      <c r="F146" s="49">
        <v>899376.00000000012</v>
      </c>
      <c r="G146" s="49">
        <v>980320.00000000012</v>
      </c>
      <c r="H146" s="49">
        <v>130066</v>
      </c>
      <c r="I146" s="49">
        <f t="shared" si="29"/>
        <v>136699.36600000001</v>
      </c>
      <c r="J146" s="49">
        <f t="shared" si="30"/>
        <v>136699</v>
      </c>
      <c r="K146" s="90">
        <f t="shared" si="31"/>
        <v>136699</v>
      </c>
      <c r="L146" s="90">
        <f t="shared" si="32"/>
        <v>980320.00000000012</v>
      </c>
      <c r="M146" s="90">
        <f t="shared" si="33"/>
        <v>917363.5</v>
      </c>
      <c r="N146" s="90">
        <f t="shared" si="34"/>
        <v>737936.5</v>
      </c>
      <c r="O146" s="90">
        <f t="shared" si="26"/>
        <v>527031.25</v>
      </c>
      <c r="P146" s="90">
        <f t="shared" si="27"/>
        <v>948841.75</v>
      </c>
      <c r="Q146" s="90">
        <f t="shared" si="35"/>
        <v>380357.68518998381</v>
      </c>
      <c r="R146" s="90">
        <f t="shared" si="36"/>
        <v>402190.45631350682</v>
      </c>
      <c r="S146" s="56">
        <f t="shared" si="28"/>
        <v>0.43841994619745261</v>
      </c>
      <c r="T146" s="49">
        <f t="shared" ref="T146:T162" si="37">ROUND(Q146,0)</f>
        <v>380358</v>
      </c>
      <c r="U146" s="82" t="s">
        <v>431</v>
      </c>
      <c r="AY146" s="3"/>
      <c r="AZ146" s="3"/>
      <c r="BA146" s="3"/>
    </row>
    <row r="147" spans="1:53" s="1" customFormat="1" ht="24" customHeight="1" x14ac:dyDescent="0.2">
      <c r="A147" s="82">
        <v>8</v>
      </c>
      <c r="B147" s="82">
        <v>8715202</v>
      </c>
      <c r="C147" s="84" t="s">
        <v>295</v>
      </c>
      <c r="D147" s="84" t="s">
        <v>250</v>
      </c>
      <c r="E147" s="85">
        <v>639063.00000000012</v>
      </c>
      <c r="F147" s="49">
        <v>614484</v>
      </c>
      <c r="G147" s="49">
        <v>663643</v>
      </c>
      <c r="H147" s="49">
        <v>58155</v>
      </c>
      <c r="I147" s="49">
        <f t="shared" si="29"/>
        <v>61120.904999999999</v>
      </c>
      <c r="J147" s="49">
        <f t="shared" si="30"/>
        <v>61121</v>
      </c>
      <c r="K147" s="90">
        <f t="shared" si="31"/>
        <v>61121</v>
      </c>
      <c r="L147" s="90">
        <f t="shared" si="32"/>
        <v>663643</v>
      </c>
      <c r="M147" s="90">
        <f t="shared" si="33"/>
        <v>626773.5</v>
      </c>
      <c r="N147" s="90">
        <f t="shared" si="34"/>
        <v>494577.75</v>
      </c>
      <c r="O147" s="90">
        <f t="shared" si="26"/>
        <v>343947.25</v>
      </c>
      <c r="P147" s="90">
        <f t="shared" si="27"/>
        <v>645208.25</v>
      </c>
      <c r="Q147" s="90">
        <f t="shared" si="35"/>
        <v>189933.56177914233</v>
      </c>
      <c r="R147" s="90">
        <f t="shared" si="36"/>
        <v>289667.22811688011</v>
      </c>
      <c r="S147" s="56">
        <f t="shared" si="28"/>
        <v>0.46215615069379945</v>
      </c>
      <c r="T147" s="49">
        <f t="shared" si="37"/>
        <v>189934</v>
      </c>
      <c r="U147" s="82" t="s">
        <v>431</v>
      </c>
      <c r="AY147" s="3"/>
      <c r="AZ147" s="3"/>
      <c r="BA147" s="3"/>
    </row>
    <row r="148" spans="1:53" s="1" customFormat="1" ht="24" customHeight="1" x14ac:dyDescent="0.2">
      <c r="A148" s="82">
        <v>9</v>
      </c>
      <c r="B148" s="82">
        <v>8715202</v>
      </c>
      <c r="C148" s="84" t="s">
        <v>296</v>
      </c>
      <c r="D148" s="84" t="s">
        <v>250</v>
      </c>
      <c r="E148" s="85">
        <v>475145</v>
      </c>
      <c r="F148" s="49">
        <v>461306.00000000006</v>
      </c>
      <c r="G148" s="49">
        <v>488984</v>
      </c>
      <c r="H148" s="49">
        <v>92274</v>
      </c>
      <c r="I148" s="49">
        <f t="shared" si="29"/>
        <v>96979.974000000002</v>
      </c>
      <c r="J148" s="49">
        <f t="shared" si="30"/>
        <v>96980</v>
      </c>
      <c r="K148" s="90">
        <f t="shared" si="31"/>
        <v>96980</v>
      </c>
      <c r="L148" s="90">
        <f t="shared" si="32"/>
        <v>488984</v>
      </c>
      <c r="M148" s="90">
        <f t="shared" si="33"/>
        <v>468225.5</v>
      </c>
      <c r="N148" s="90">
        <f t="shared" si="34"/>
        <v>380603.75</v>
      </c>
      <c r="O148" s="90">
        <f t="shared" si="26"/>
        <v>282602.75</v>
      </c>
      <c r="P148" s="90">
        <f t="shared" si="27"/>
        <v>478604.75</v>
      </c>
      <c r="Q148" s="90">
        <f t="shared" si="35"/>
        <v>240545.93885785603</v>
      </c>
      <c r="R148" s="90">
        <f t="shared" si="36"/>
        <v>189419.82583734472</v>
      </c>
      <c r="S148" s="56">
        <f t="shared" si="28"/>
        <v>0.40454829102076822</v>
      </c>
      <c r="T148" s="49">
        <f t="shared" si="37"/>
        <v>240546</v>
      </c>
      <c r="U148" s="82" t="s">
        <v>431</v>
      </c>
      <c r="AY148" s="3"/>
      <c r="AZ148" s="3"/>
      <c r="BA148" s="3"/>
    </row>
    <row r="149" spans="1:53" s="1" customFormat="1" ht="24" customHeight="1" x14ac:dyDescent="0.2">
      <c r="A149" s="82">
        <v>10</v>
      </c>
      <c r="B149" s="82">
        <v>8715202</v>
      </c>
      <c r="C149" s="84" t="s">
        <v>297</v>
      </c>
      <c r="D149" s="84" t="s">
        <v>250</v>
      </c>
      <c r="E149" s="85">
        <v>2691133</v>
      </c>
      <c r="F149" s="49">
        <v>2515077</v>
      </c>
      <c r="G149" s="49">
        <v>2691132</v>
      </c>
      <c r="H149" s="49">
        <v>379015</v>
      </c>
      <c r="I149" s="49">
        <f t="shared" si="29"/>
        <v>398344.76500000001</v>
      </c>
      <c r="J149" s="49">
        <f t="shared" si="30"/>
        <v>398345</v>
      </c>
      <c r="K149" s="90">
        <f t="shared" si="31"/>
        <v>398345</v>
      </c>
      <c r="L149" s="90">
        <f t="shared" si="32"/>
        <v>2691133</v>
      </c>
      <c r="M149" s="90">
        <f t="shared" si="33"/>
        <v>2603104.5</v>
      </c>
      <c r="N149" s="90">
        <f t="shared" si="34"/>
        <v>2073921.75</v>
      </c>
      <c r="O149" s="90">
        <f t="shared" si="26"/>
        <v>1500724.75</v>
      </c>
      <c r="P149" s="90">
        <f t="shared" si="27"/>
        <v>2647118.75</v>
      </c>
      <c r="Q149" s="90">
        <f t="shared" si="35"/>
        <v>1095539.1157813072</v>
      </c>
      <c r="R149" s="90">
        <f t="shared" si="36"/>
        <v>1120129.9953688039</v>
      </c>
      <c r="S149" s="56">
        <f t="shared" si="28"/>
        <v>0.43030542775705083</v>
      </c>
      <c r="T149" s="49">
        <f t="shared" si="37"/>
        <v>1095539</v>
      </c>
      <c r="U149" s="82" t="s">
        <v>431</v>
      </c>
      <c r="AY149" s="3"/>
      <c r="AZ149" s="3"/>
      <c r="BA149" s="3"/>
    </row>
    <row r="150" spans="1:53" s="1" customFormat="1" ht="24" customHeight="1" x14ac:dyDescent="0.2">
      <c r="A150" s="82">
        <v>11</v>
      </c>
      <c r="B150" s="82">
        <v>8715202</v>
      </c>
      <c r="C150" s="84" t="s">
        <v>298</v>
      </c>
      <c r="D150" s="84" t="s">
        <v>250</v>
      </c>
      <c r="E150" s="85">
        <v>2077787</v>
      </c>
      <c r="F150" s="49">
        <v>1997872</v>
      </c>
      <c r="G150" s="49">
        <v>2097766</v>
      </c>
      <c r="H150" s="49">
        <v>375148</v>
      </c>
      <c r="I150" s="49">
        <f t="shared" si="29"/>
        <v>394280.54800000001</v>
      </c>
      <c r="J150" s="49">
        <f t="shared" si="30"/>
        <v>394281</v>
      </c>
      <c r="K150" s="90">
        <f t="shared" si="31"/>
        <v>394281</v>
      </c>
      <c r="L150" s="90">
        <f t="shared" si="32"/>
        <v>2097766</v>
      </c>
      <c r="M150" s="90">
        <f t="shared" si="33"/>
        <v>2037829.5</v>
      </c>
      <c r="N150" s="90">
        <f t="shared" si="34"/>
        <v>1641926.5</v>
      </c>
      <c r="O150" s="90">
        <f t="shared" si="26"/>
        <v>1216055.25</v>
      </c>
      <c r="P150" s="90">
        <f t="shared" si="27"/>
        <v>2067797.75</v>
      </c>
      <c r="Q150" s="90">
        <f t="shared" si="35"/>
        <v>1001308.2960262962</v>
      </c>
      <c r="R150" s="90">
        <f t="shared" si="36"/>
        <v>832882.64836870425</v>
      </c>
      <c r="S150" s="56">
        <f t="shared" si="28"/>
        <v>0.40871066414962792</v>
      </c>
      <c r="T150" s="49">
        <f t="shared" si="37"/>
        <v>1001308</v>
      </c>
      <c r="U150" s="82" t="s">
        <v>431</v>
      </c>
      <c r="AY150" s="3"/>
      <c r="AZ150" s="3"/>
      <c r="BA150" s="3"/>
    </row>
    <row r="151" spans="1:53" s="1" customFormat="1" ht="24" customHeight="1" x14ac:dyDescent="0.2">
      <c r="A151" s="82">
        <v>12</v>
      </c>
      <c r="B151" s="82">
        <v>8715202</v>
      </c>
      <c r="C151" s="84" t="s">
        <v>299</v>
      </c>
      <c r="D151" s="84" t="s">
        <v>250</v>
      </c>
      <c r="E151" s="85">
        <v>1331236</v>
      </c>
      <c r="F151" s="49">
        <v>1244146</v>
      </c>
      <c r="G151" s="49">
        <v>1331236</v>
      </c>
      <c r="H151" s="49">
        <v>202482</v>
      </c>
      <c r="I151" s="49">
        <f t="shared" si="29"/>
        <v>212808.58199999999</v>
      </c>
      <c r="J151" s="49">
        <f t="shared" si="30"/>
        <v>212809</v>
      </c>
      <c r="K151" s="90">
        <f t="shared" si="31"/>
        <v>212809</v>
      </c>
      <c r="L151" s="90">
        <f t="shared" si="32"/>
        <v>1331236</v>
      </c>
      <c r="M151" s="90">
        <f t="shared" si="33"/>
        <v>1287691</v>
      </c>
      <c r="N151" s="90">
        <f t="shared" si="34"/>
        <v>1029856.75</v>
      </c>
      <c r="O151" s="90">
        <f t="shared" si="26"/>
        <v>750250</v>
      </c>
      <c r="P151" s="90">
        <f t="shared" si="27"/>
        <v>1309463.5</v>
      </c>
      <c r="Q151" s="90">
        <f t="shared" si="35"/>
        <v>571006.28877718234</v>
      </c>
      <c r="R151" s="90">
        <f t="shared" si="36"/>
        <v>546243.47840706527</v>
      </c>
      <c r="S151" s="56">
        <f t="shared" si="28"/>
        <v>0.42420384891023177</v>
      </c>
      <c r="T151" s="49">
        <f t="shared" si="37"/>
        <v>571006</v>
      </c>
      <c r="U151" s="82" t="s">
        <v>431</v>
      </c>
      <c r="AY151" s="3"/>
      <c r="AZ151" s="3"/>
      <c r="BA151" s="3"/>
    </row>
    <row r="152" spans="1:53" s="1" customFormat="1" ht="24" customHeight="1" x14ac:dyDescent="0.2">
      <c r="A152" s="82">
        <v>13</v>
      </c>
      <c r="B152" s="82">
        <v>8715202</v>
      </c>
      <c r="C152" s="84" t="s">
        <v>300</v>
      </c>
      <c r="D152" s="84" t="s">
        <v>250</v>
      </c>
      <c r="E152" s="85">
        <v>1352665</v>
      </c>
      <c r="F152" s="49">
        <v>1264173</v>
      </c>
      <c r="G152" s="49">
        <v>1327382</v>
      </c>
      <c r="H152" s="49">
        <v>154586</v>
      </c>
      <c r="I152" s="49">
        <f t="shared" si="29"/>
        <v>162469.886</v>
      </c>
      <c r="J152" s="49">
        <f t="shared" si="30"/>
        <v>162470</v>
      </c>
      <c r="K152" s="90">
        <f t="shared" si="31"/>
        <v>162470</v>
      </c>
      <c r="L152" s="90">
        <f t="shared" si="32"/>
        <v>1352665</v>
      </c>
      <c r="M152" s="90">
        <f t="shared" si="33"/>
        <v>1295777.5</v>
      </c>
      <c r="N152" s="90">
        <f t="shared" si="34"/>
        <v>1026672.5</v>
      </c>
      <c r="O152" s="90">
        <f t="shared" si="26"/>
        <v>729123.75</v>
      </c>
      <c r="P152" s="90">
        <f t="shared" si="27"/>
        <v>1324221.25</v>
      </c>
      <c r="Q152" s="90">
        <f t="shared" si="35"/>
        <v>474009.05203069351</v>
      </c>
      <c r="R152" s="90">
        <f t="shared" si="36"/>
        <v>577335.76653249771</v>
      </c>
      <c r="S152" s="56">
        <f t="shared" si="28"/>
        <v>0.44555162173482538</v>
      </c>
      <c r="T152" s="49">
        <f t="shared" si="37"/>
        <v>474009</v>
      </c>
      <c r="U152" s="82" t="s">
        <v>431</v>
      </c>
      <c r="AY152" s="3"/>
      <c r="AZ152" s="3"/>
      <c r="BA152" s="3"/>
    </row>
    <row r="153" spans="1:53" s="1" customFormat="1" ht="24" customHeight="1" x14ac:dyDescent="0.2">
      <c r="A153" s="82">
        <v>14</v>
      </c>
      <c r="B153" s="82">
        <v>8715202</v>
      </c>
      <c r="C153" s="84" t="s">
        <v>301</v>
      </c>
      <c r="D153" s="84" t="s">
        <v>250</v>
      </c>
      <c r="E153" s="85">
        <v>714143</v>
      </c>
      <c r="F153" s="49">
        <v>693343.00000000012</v>
      </c>
      <c r="G153" s="49">
        <v>741877</v>
      </c>
      <c r="H153" s="49">
        <v>134113</v>
      </c>
      <c r="I153" s="49">
        <f t="shared" si="29"/>
        <v>140952.76300000001</v>
      </c>
      <c r="J153" s="49">
        <f t="shared" si="30"/>
        <v>140953</v>
      </c>
      <c r="K153" s="90">
        <f t="shared" si="31"/>
        <v>140953</v>
      </c>
      <c r="L153" s="90">
        <f t="shared" si="32"/>
        <v>741877</v>
      </c>
      <c r="M153" s="90">
        <f t="shared" si="33"/>
        <v>703743</v>
      </c>
      <c r="N153" s="90">
        <f t="shared" si="34"/>
        <v>572579</v>
      </c>
      <c r="O153" s="90">
        <f t="shared" si="26"/>
        <v>422348</v>
      </c>
      <c r="P153" s="90">
        <f t="shared" si="27"/>
        <v>722810</v>
      </c>
      <c r="Q153" s="90">
        <f t="shared" si="35"/>
        <v>354450.83047253912</v>
      </c>
      <c r="R153" s="90">
        <f t="shared" si="36"/>
        <v>288436.66345317487</v>
      </c>
      <c r="S153" s="56">
        <f t="shared" si="28"/>
        <v>0.40986079215448662</v>
      </c>
      <c r="T153" s="49">
        <f t="shared" si="37"/>
        <v>354451</v>
      </c>
      <c r="U153" s="82" t="s">
        <v>431</v>
      </c>
      <c r="AY153" s="3"/>
      <c r="AZ153" s="3"/>
      <c r="BA153" s="3"/>
    </row>
    <row r="154" spans="1:53" s="1" customFormat="1" ht="24" customHeight="1" x14ac:dyDescent="0.2">
      <c r="A154" s="82">
        <v>15</v>
      </c>
      <c r="B154" s="82">
        <v>8715202</v>
      </c>
      <c r="C154" s="84" t="s">
        <v>302</v>
      </c>
      <c r="D154" s="84" t="s">
        <v>250</v>
      </c>
      <c r="E154" s="85">
        <v>852366</v>
      </c>
      <c r="F154" s="49">
        <v>827540.00000000012</v>
      </c>
      <c r="G154" s="49">
        <v>902019</v>
      </c>
      <c r="H154" s="49">
        <v>159088</v>
      </c>
      <c r="I154" s="49">
        <f t="shared" si="29"/>
        <v>167201.48800000001</v>
      </c>
      <c r="J154" s="49">
        <f t="shared" si="30"/>
        <v>167201</v>
      </c>
      <c r="K154" s="90">
        <f t="shared" si="31"/>
        <v>167201</v>
      </c>
      <c r="L154" s="90">
        <f t="shared" si="32"/>
        <v>902019</v>
      </c>
      <c r="M154" s="90">
        <f t="shared" si="33"/>
        <v>839953</v>
      </c>
      <c r="N154" s="90">
        <f t="shared" si="34"/>
        <v>687281.5</v>
      </c>
      <c r="O154" s="90">
        <f t="shared" si="26"/>
        <v>503577</v>
      </c>
      <c r="P154" s="90">
        <f t="shared" si="27"/>
        <v>870986</v>
      </c>
      <c r="Q154" s="90">
        <f t="shared" si="35"/>
        <v>422339.41925981909</v>
      </c>
      <c r="R154" s="90">
        <f t="shared" si="36"/>
        <v>348100.20556778379</v>
      </c>
      <c r="S154" s="56">
        <f t="shared" si="28"/>
        <v>0.41442819487255095</v>
      </c>
      <c r="T154" s="49">
        <f t="shared" si="37"/>
        <v>422339</v>
      </c>
      <c r="U154" s="82" t="s">
        <v>431</v>
      </c>
      <c r="AY154" s="3"/>
      <c r="AZ154" s="3"/>
      <c r="BA154" s="3"/>
    </row>
    <row r="155" spans="1:53" s="1" customFormat="1" ht="24" customHeight="1" x14ac:dyDescent="0.2">
      <c r="A155" s="82">
        <v>16</v>
      </c>
      <c r="B155" s="82">
        <v>8715202</v>
      </c>
      <c r="C155" s="84" t="s">
        <v>303</v>
      </c>
      <c r="D155" s="84" t="s">
        <v>250</v>
      </c>
      <c r="E155" s="85">
        <v>4568685</v>
      </c>
      <c r="F155" s="49">
        <v>4310080</v>
      </c>
      <c r="G155" s="49">
        <v>4697987</v>
      </c>
      <c r="H155" s="49">
        <v>441071</v>
      </c>
      <c r="I155" s="49">
        <f t="shared" si="29"/>
        <v>463565.62099999998</v>
      </c>
      <c r="J155" s="49">
        <f t="shared" si="30"/>
        <v>463566</v>
      </c>
      <c r="K155" s="90">
        <f t="shared" si="31"/>
        <v>463566</v>
      </c>
      <c r="L155" s="90">
        <f t="shared" si="32"/>
        <v>4697987</v>
      </c>
      <c r="M155" s="90">
        <f t="shared" si="33"/>
        <v>4439382.5</v>
      </c>
      <c r="N155" s="90">
        <f t="shared" si="34"/>
        <v>3510079.5</v>
      </c>
      <c r="O155" s="90">
        <f t="shared" si="26"/>
        <v>2451474.25</v>
      </c>
      <c r="P155" s="90">
        <f t="shared" si="27"/>
        <v>4568684.75</v>
      </c>
      <c r="Q155" s="90">
        <f t="shared" si="35"/>
        <v>1417965.6169448495</v>
      </c>
      <c r="R155" s="90">
        <f t="shared" si="36"/>
        <v>2037401.5427229034</v>
      </c>
      <c r="S155" s="56">
        <f t="shared" si="28"/>
        <v>0.45893804886668438</v>
      </c>
      <c r="T155" s="49">
        <f t="shared" si="37"/>
        <v>1417966</v>
      </c>
      <c r="U155" s="82" t="s">
        <v>431</v>
      </c>
      <c r="AY155" s="3"/>
      <c r="AZ155" s="3"/>
      <c r="BA155" s="3"/>
    </row>
    <row r="156" spans="1:53" s="1" customFormat="1" ht="24" customHeight="1" x14ac:dyDescent="0.2">
      <c r="A156" s="82">
        <v>17</v>
      </c>
      <c r="B156" s="82">
        <v>8715202</v>
      </c>
      <c r="C156" s="84" t="s">
        <v>304</v>
      </c>
      <c r="D156" s="84" t="s">
        <v>250</v>
      </c>
      <c r="E156" s="85">
        <v>743568</v>
      </c>
      <c r="F156" s="49">
        <v>694924</v>
      </c>
      <c r="G156" s="49">
        <v>729670.00000000012</v>
      </c>
      <c r="H156" s="49">
        <v>89235</v>
      </c>
      <c r="I156" s="49">
        <f t="shared" si="29"/>
        <v>93785.985000000001</v>
      </c>
      <c r="J156" s="49">
        <f t="shared" si="30"/>
        <v>93786</v>
      </c>
      <c r="K156" s="90">
        <f t="shared" si="31"/>
        <v>93786</v>
      </c>
      <c r="L156" s="90">
        <f t="shared" si="32"/>
        <v>743568</v>
      </c>
      <c r="M156" s="90">
        <f t="shared" si="33"/>
        <v>712297</v>
      </c>
      <c r="N156" s="90">
        <f t="shared" si="34"/>
        <v>565487</v>
      </c>
      <c r="O156" s="90">
        <f t="shared" si="26"/>
        <v>403041.5</v>
      </c>
      <c r="P156" s="90">
        <f t="shared" si="27"/>
        <v>727932.5</v>
      </c>
      <c r="Q156" s="90">
        <f t="shared" si="35"/>
        <v>269961.49310034164</v>
      </c>
      <c r="R156" s="90">
        <f t="shared" si="36"/>
        <v>315132.07306355448</v>
      </c>
      <c r="S156" s="56">
        <f t="shared" si="28"/>
        <v>0.44241667880610824</v>
      </c>
      <c r="T156" s="49">
        <f t="shared" si="37"/>
        <v>269961</v>
      </c>
      <c r="U156" s="82" t="s">
        <v>431</v>
      </c>
      <c r="AY156" s="3"/>
      <c r="AZ156" s="3"/>
      <c r="BA156" s="3"/>
    </row>
    <row r="157" spans="1:53" s="1" customFormat="1" ht="24" customHeight="1" x14ac:dyDescent="0.2">
      <c r="A157" s="82">
        <v>18</v>
      </c>
      <c r="B157" s="82">
        <v>8715202</v>
      </c>
      <c r="C157" s="84" t="s">
        <v>305</v>
      </c>
      <c r="D157" s="84" t="s">
        <v>250</v>
      </c>
      <c r="E157" s="85">
        <v>642422</v>
      </c>
      <c r="F157" s="49">
        <v>617713</v>
      </c>
      <c r="G157" s="49">
        <v>648599.00000000012</v>
      </c>
      <c r="H157" s="49">
        <v>94063</v>
      </c>
      <c r="I157" s="49">
        <f t="shared" si="29"/>
        <v>98860.213000000003</v>
      </c>
      <c r="J157" s="49">
        <f t="shared" si="30"/>
        <v>98860</v>
      </c>
      <c r="K157" s="90">
        <f t="shared" si="31"/>
        <v>98860</v>
      </c>
      <c r="L157" s="90">
        <f t="shared" si="32"/>
        <v>648599.00000000012</v>
      </c>
      <c r="M157" s="90">
        <f t="shared" si="33"/>
        <v>630067.5</v>
      </c>
      <c r="N157" s="90">
        <f t="shared" si="34"/>
        <v>501898.5</v>
      </c>
      <c r="O157" s="90">
        <f t="shared" si="26"/>
        <v>364463.75</v>
      </c>
      <c r="P157" s="90">
        <f t="shared" si="27"/>
        <v>639333.25</v>
      </c>
      <c r="Q157" s="90">
        <f t="shared" si="35"/>
        <v>269676.55809234263</v>
      </c>
      <c r="R157" s="90">
        <f t="shared" si="36"/>
        <v>269023.49441699946</v>
      </c>
      <c r="S157" s="56">
        <f t="shared" si="28"/>
        <v>0.42697567231606048</v>
      </c>
      <c r="T157" s="49">
        <f t="shared" si="37"/>
        <v>269677</v>
      </c>
      <c r="U157" s="82" t="s">
        <v>431</v>
      </c>
      <c r="AY157" s="3"/>
      <c r="AZ157" s="3"/>
      <c r="BA157" s="3"/>
    </row>
    <row r="158" spans="1:53" s="1" customFormat="1" ht="24" customHeight="1" x14ac:dyDescent="0.2">
      <c r="A158" s="82">
        <v>19</v>
      </c>
      <c r="B158" s="82">
        <v>8715202</v>
      </c>
      <c r="C158" s="84" t="s">
        <v>306</v>
      </c>
      <c r="D158" s="84" t="s">
        <v>250</v>
      </c>
      <c r="E158" s="85">
        <v>1473952.0000000002</v>
      </c>
      <c r="F158" s="49">
        <v>1377526</v>
      </c>
      <c r="G158" s="49">
        <v>1446402</v>
      </c>
      <c r="H158" s="49">
        <v>179685</v>
      </c>
      <c r="I158" s="49">
        <f t="shared" si="29"/>
        <v>188848.935</v>
      </c>
      <c r="J158" s="49">
        <f t="shared" si="30"/>
        <v>188849</v>
      </c>
      <c r="K158" s="90">
        <f t="shared" si="31"/>
        <v>188849</v>
      </c>
      <c r="L158" s="90">
        <f t="shared" si="32"/>
        <v>1473952.0000000002</v>
      </c>
      <c r="M158" s="90">
        <f t="shared" si="33"/>
        <v>1411964</v>
      </c>
      <c r="N158" s="90">
        <f t="shared" si="34"/>
        <v>1121682.25</v>
      </c>
      <c r="O158" s="90">
        <f t="shared" si="26"/>
        <v>800406.5</v>
      </c>
      <c r="P158" s="90">
        <f t="shared" si="27"/>
        <v>1442958</v>
      </c>
      <c r="Q158" s="90">
        <f t="shared" si="35"/>
        <v>541199.20500772074</v>
      </c>
      <c r="R158" s="90">
        <f t="shared" si="36"/>
        <v>623209.64624668402</v>
      </c>
      <c r="S158" s="56">
        <f t="shared" si="28"/>
        <v>0.44137785825041148</v>
      </c>
      <c r="T158" s="49">
        <f t="shared" si="37"/>
        <v>541199</v>
      </c>
      <c r="U158" s="82" t="s">
        <v>431</v>
      </c>
      <c r="AY158" s="3"/>
      <c r="AZ158" s="3"/>
      <c r="BA158" s="3"/>
    </row>
    <row r="159" spans="1:53" s="1" customFormat="1" ht="24" customHeight="1" x14ac:dyDescent="0.2">
      <c r="A159" s="82">
        <v>20</v>
      </c>
      <c r="B159" s="82">
        <v>8715202</v>
      </c>
      <c r="C159" s="84" t="s">
        <v>307</v>
      </c>
      <c r="D159" s="84" t="s">
        <v>250</v>
      </c>
      <c r="E159" s="85">
        <v>648343</v>
      </c>
      <c r="F159" s="49">
        <v>623407</v>
      </c>
      <c r="G159" s="49">
        <v>660811</v>
      </c>
      <c r="H159" s="49">
        <v>52952</v>
      </c>
      <c r="I159" s="49">
        <f t="shared" si="29"/>
        <v>55652.551999999996</v>
      </c>
      <c r="J159" s="49">
        <f t="shared" si="30"/>
        <v>55653</v>
      </c>
      <c r="K159" s="90">
        <f t="shared" si="31"/>
        <v>55653</v>
      </c>
      <c r="L159" s="90">
        <f t="shared" si="32"/>
        <v>660811</v>
      </c>
      <c r="M159" s="90">
        <f t="shared" si="33"/>
        <v>635875</v>
      </c>
      <c r="N159" s="90">
        <f t="shared" si="34"/>
        <v>497053.5</v>
      </c>
      <c r="O159" s="90">
        <f t="shared" si="26"/>
        <v>345764</v>
      </c>
      <c r="P159" s="90">
        <f t="shared" si="27"/>
        <v>648343</v>
      </c>
      <c r="Q159" s="90">
        <f t="shared" si="35"/>
        <v>176770.1311753231</v>
      </c>
      <c r="R159" s="90">
        <f t="shared" si="36"/>
        <v>294677.58651278517</v>
      </c>
      <c r="S159" s="56">
        <f t="shared" si="28"/>
        <v>0.46342061963874215</v>
      </c>
      <c r="T159" s="49">
        <f t="shared" si="37"/>
        <v>176770</v>
      </c>
      <c r="U159" s="82" t="s">
        <v>431</v>
      </c>
      <c r="AY159" s="3"/>
      <c r="AZ159" s="3"/>
      <c r="BA159" s="3"/>
    </row>
    <row r="160" spans="1:53" s="1" customFormat="1" ht="24" customHeight="1" x14ac:dyDescent="0.2">
      <c r="A160" s="82">
        <v>21</v>
      </c>
      <c r="B160" s="82">
        <v>8715202</v>
      </c>
      <c r="C160" s="84" t="s">
        <v>308</v>
      </c>
      <c r="D160" s="84" t="s">
        <v>250</v>
      </c>
      <c r="E160" s="85">
        <v>4200078</v>
      </c>
      <c r="F160" s="49">
        <v>4077745.0000000005</v>
      </c>
      <c r="G160" s="49">
        <v>4363187</v>
      </c>
      <c r="H160" s="49">
        <v>517876</v>
      </c>
      <c r="I160" s="49">
        <f t="shared" si="29"/>
        <v>544287.67599999998</v>
      </c>
      <c r="J160" s="49">
        <f t="shared" si="30"/>
        <v>544288</v>
      </c>
      <c r="K160" s="90">
        <f t="shared" si="31"/>
        <v>544288</v>
      </c>
      <c r="L160" s="90">
        <f t="shared" si="32"/>
        <v>4363187</v>
      </c>
      <c r="M160" s="90">
        <f t="shared" si="33"/>
        <v>4138911.5</v>
      </c>
      <c r="N160" s="90">
        <f t="shared" si="34"/>
        <v>3296324.5</v>
      </c>
      <c r="O160" s="90">
        <f t="shared" si="26"/>
        <v>2341599.75</v>
      </c>
      <c r="P160" s="90">
        <f t="shared" si="27"/>
        <v>4251049.25</v>
      </c>
      <c r="Q160" s="90">
        <f t="shared" si="35"/>
        <v>1568764.4629190173</v>
      </c>
      <c r="R160" s="90">
        <f t="shared" si="36"/>
        <v>1838413.1633758682</v>
      </c>
      <c r="S160" s="56">
        <f t="shared" si="28"/>
        <v>0.44417793503820224</v>
      </c>
      <c r="T160" s="49">
        <f t="shared" si="37"/>
        <v>1568764</v>
      </c>
      <c r="U160" s="82" t="s">
        <v>431</v>
      </c>
      <c r="AY160" s="3"/>
      <c r="AZ160" s="3"/>
      <c r="BA160" s="3"/>
    </row>
    <row r="161" spans="1:53" s="1" customFormat="1" ht="24" customHeight="1" x14ac:dyDescent="0.2">
      <c r="A161" s="82">
        <v>22</v>
      </c>
      <c r="B161" s="82">
        <v>8715202</v>
      </c>
      <c r="C161" s="84" t="s">
        <v>309</v>
      </c>
      <c r="D161" s="84" t="s">
        <v>250</v>
      </c>
      <c r="E161" s="85">
        <v>1151755</v>
      </c>
      <c r="F161" s="49">
        <v>1086561</v>
      </c>
      <c r="G161" s="49">
        <v>1140889</v>
      </c>
      <c r="H161" s="49">
        <v>176629</v>
      </c>
      <c r="I161" s="49">
        <f t="shared" si="29"/>
        <v>185637.079</v>
      </c>
      <c r="J161" s="49">
        <f t="shared" si="30"/>
        <v>185637</v>
      </c>
      <c r="K161" s="90">
        <f t="shared" si="31"/>
        <v>185637</v>
      </c>
      <c r="L161" s="90">
        <f t="shared" si="32"/>
        <v>1151755</v>
      </c>
      <c r="M161" s="90">
        <f t="shared" si="33"/>
        <v>1113725</v>
      </c>
      <c r="N161" s="90">
        <f t="shared" si="34"/>
        <v>891210.5</v>
      </c>
      <c r="O161" s="90">
        <f t="shared" si="26"/>
        <v>649681</v>
      </c>
      <c r="P161" s="90">
        <f t="shared" si="27"/>
        <v>1132740</v>
      </c>
      <c r="Q161" s="90">
        <f t="shared" si="35"/>
        <v>496774.58521836274</v>
      </c>
      <c r="R161" s="90">
        <f t="shared" si="36"/>
        <v>471246.06862904795</v>
      </c>
      <c r="S161" s="56">
        <f t="shared" si="28"/>
        <v>0.42312605771536776</v>
      </c>
      <c r="T161" s="49">
        <f t="shared" si="37"/>
        <v>496775</v>
      </c>
      <c r="U161" s="82" t="s">
        <v>431</v>
      </c>
      <c r="AY161" s="3"/>
      <c r="AZ161" s="3"/>
      <c r="BA161" s="3"/>
    </row>
    <row r="162" spans="1:53" s="1" customFormat="1" ht="24" customHeight="1" x14ac:dyDescent="0.2">
      <c r="A162" s="82">
        <v>23</v>
      </c>
      <c r="B162" s="82">
        <v>8715202</v>
      </c>
      <c r="C162" s="84" t="s">
        <v>310</v>
      </c>
      <c r="D162" s="84" t="s">
        <v>250</v>
      </c>
      <c r="E162" s="85">
        <v>860484</v>
      </c>
      <c r="F162" s="49">
        <v>811777</v>
      </c>
      <c r="G162" s="49">
        <v>868601</v>
      </c>
      <c r="H162" s="49">
        <v>157448</v>
      </c>
      <c r="I162" s="49">
        <f t="shared" si="29"/>
        <v>165477.848</v>
      </c>
      <c r="J162" s="49">
        <f t="shared" si="30"/>
        <v>165478</v>
      </c>
      <c r="K162" s="90">
        <f t="shared" si="31"/>
        <v>165478</v>
      </c>
      <c r="L162" s="90">
        <f t="shared" si="32"/>
        <v>868601</v>
      </c>
      <c r="M162" s="90">
        <f t="shared" si="33"/>
        <v>836130.5</v>
      </c>
      <c r="N162" s="90">
        <f t="shared" si="34"/>
        <v>676585</v>
      </c>
      <c r="O162" s="90">
        <f t="shared" si="26"/>
        <v>500804.25</v>
      </c>
      <c r="P162" s="90">
        <f t="shared" si="27"/>
        <v>852365.75</v>
      </c>
      <c r="Q162" s="90">
        <f t="shared" si="35"/>
        <v>417171.70353958063</v>
      </c>
      <c r="R162" s="90">
        <f t="shared" si="36"/>
        <v>341660.7619506031</v>
      </c>
      <c r="S162" s="56">
        <f t="shared" si="28"/>
        <v>0.40862133596442551</v>
      </c>
      <c r="T162" s="49">
        <f t="shared" si="37"/>
        <v>417172</v>
      </c>
      <c r="U162" s="82" t="s">
        <v>431</v>
      </c>
      <c r="AY162" s="3"/>
      <c r="AZ162" s="3"/>
      <c r="BA162" s="3"/>
    </row>
    <row r="163" spans="1:53" s="1" customFormat="1" ht="24" customHeight="1" x14ac:dyDescent="0.2">
      <c r="A163" s="82">
        <v>24</v>
      </c>
      <c r="B163" s="82">
        <v>8715202</v>
      </c>
      <c r="C163" s="84" t="s">
        <v>311</v>
      </c>
      <c r="D163" s="84" t="s">
        <v>250</v>
      </c>
      <c r="E163" s="85">
        <v>195259</v>
      </c>
      <c r="F163" s="49">
        <v>189572</v>
      </c>
      <c r="G163" s="49">
        <v>202842.00000000003</v>
      </c>
      <c r="H163" s="49">
        <v>52509</v>
      </c>
      <c r="I163" s="49">
        <f t="shared" si="29"/>
        <v>55186.959000000003</v>
      </c>
      <c r="J163" s="49">
        <f t="shared" si="30"/>
        <v>55187</v>
      </c>
      <c r="K163" s="49">
        <f t="shared" si="31"/>
        <v>55187</v>
      </c>
      <c r="L163" s="49">
        <f t="shared" si="32"/>
        <v>202842.00000000003</v>
      </c>
      <c r="M163" s="49">
        <f t="shared" si="33"/>
        <v>192415.5</v>
      </c>
      <c r="N163" s="49">
        <f t="shared" si="34"/>
        <v>160715</v>
      </c>
      <c r="O163" s="49">
        <f t="shared" si="26"/>
        <v>123801.25</v>
      </c>
      <c r="P163" s="49">
        <f t="shared" si="27"/>
        <v>197628.75</v>
      </c>
      <c r="Q163" s="49">
        <f t="shared" si="35"/>
        <v>119593.62653686192</v>
      </c>
      <c r="R163" s="49">
        <f t="shared" si="36"/>
        <v>70561.692388056224</v>
      </c>
      <c r="S163" s="56">
        <f t="shared" si="28"/>
        <v>0.36671521986563571</v>
      </c>
      <c r="T163" s="49">
        <f>K163</f>
        <v>55187</v>
      </c>
      <c r="U163" s="82" t="s">
        <v>432</v>
      </c>
      <c r="AY163" s="3"/>
      <c r="AZ163" s="3"/>
      <c r="BA163" s="3"/>
    </row>
    <row r="164" spans="1:53" s="1" customFormat="1" ht="24" customHeight="1" x14ac:dyDescent="0.2">
      <c r="A164" s="82">
        <v>25</v>
      </c>
      <c r="B164" s="82">
        <v>8715202</v>
      </c>
      <c r="C164" s="84" t="s">
        <v>312</v>
      </c>
      <c r="D164" s="84" t="s">
        <v>250</v>
      </c>
      <c r="E164" s="85">
        <v>1196335</v>
      </c>
      <c r="F164" s="49">
        <v>1139367</v>
      </c>
      <c r="G164" s="49">
        <v>1241910</v>
      </c>
      <c r="H164" s="49">
        <v>171212</v>
      </c>
      <c r="I164" s="49">
        <f t="shared" si="29"/>
        <v>179943.81200000001</v>
      </c>
      <c r="J164" s="49">
        <f t="shared" si="30"/>
        <v>179944</v>
      </c>
      <c r="K164" s="90">
        <f t="shared" si="31"/>
        <v>179944</v>
      </c>
      <c r="L164" s="90">
        <f t="shared" si="32"/>
        <v>1241910</v>
      </c>
      <c r="M164" s="90">
        <f t="shared" si="33"/>
        <v>1167851</v>
      </c>
      <c r="N164" s="90">
        <f t="shared" si="34"/>
        <v>939389</v>
      </c>
      <c r="O164" s="90">
        <f t="shared" si="26"/>
        <v>673897.5</v>
      </c>
      <c r="P164" s="90">
        <f t="shared" si="27"/>
        <v>1204880.5</v>
      </c>
      <c r="Q164" s="90">
        <f t="shared" si="35"/>
        <v>495290.87272582354</v>
      </c>
      <c r="R164" s="90">
        <f t="shared" si="36"/>
        <v>508031.53145777609</v>
      </c>
      <c r="S164" s="56">
        <f t="shared" si="28"/>
        <v>0.43501399704052662</v>
      </c>
      <c r="T164" s="49">
        <f>ROUND(Q164,0)</f>
        <v>495291</v>
      </c>
      <c r="U164" s="82" t="s">
        <v>431</v>
      </c>
      <c r="AY164" s="3"/>
      <c r="AZ164" s="3"/>
      <c r="BA164" s="3"/>
    </row>
    <row r="165" spans="1:53" s="1" customFormat="1" ht="24" customHeight="1" x14ac:dyDescent="0.2">
      <c r="A165" s="82">
        <v>26</v>
      </c>
      <c r="B165" s="82">
        <v>8715202</v>
      </c>
      <c r="C165" s="84" t="s">
        <v>313</v>
      </c>
      <c r="D165" s="84" t="s">
        <v>250</v>
      </c>
      <c r="E165" s="85">
        <v>1424209</v>
      </c>
      <c r="F165" s="49">
        <v>1382727.0000000002</v>
      </c>
      <c r="G165" s="49">
        <v>1534827</v>
      </c>
      <c r="H165" s="49">
        <v>196532</v>
      </c>
      <c r="I165" s="49">
        <f t="shared" si="29"/>
        <v>206555.13200000001</v>
      </c>
      <c r="J165" s="49">
        <f t="shared" si="30"/>
        <v>206555</v>
      </c>
      <c r="K165" s="90">
        <f t="shared" si="31"/>
        <v>206555</v>
      </c>
      <c r="L165" s="90">
        <f t="shared" si="32"/>
        <v>1534827</v>
      </c>
      <c r="M165" s="90">
        <f t="shared" si="33"/>
        <v>1403468</v>
      </c>
      <c r="N165" s="90">
        <f t="shared" si="34"/>
        <v>1137079.5</v>
      </c>
      <c r="O165" s="90">
        <f t="shared" si="26"/>
        <v>805011.5</v>
      </c>
      <c r="P165" s="90">
        <f t="shared" si="27"/>
        <v>1469147.5</v>
      </c>
      <c r="Q165" s="90">
        <f t="shared" si="35"/>
        <v>578183.61620630382</v>
      </c>
      <c r="R165" s="90">
        <f t="shared" si="36"/>
        <v>623662.55910361256</v>
      </c>
      <c r="S165" s="56">
        <f t="shared" si="28"/>
        <v>0.44437248238193716</v>
      </c>
      <c r="T165" s="49">
        <f>ROUND(Q165,0)</f>
        <v>578184</v>
      </c>
      <c r="U165" s="82" t="s">
        <v>431</v>
      </c>
      <c r="AY165" s="3"/>
      <c r="AZ165" s="3"/>
      <c r="BA165" s="3"/>
    </row>
    <row r="166" spans="1:53" s="1" customFormat="1" ht="24" customHeight="1" x14ac:dyDescent="0.2">
      <c r="A166" s="82">
        <v>27</v>
      </c>
      <c r="B166" s="82">
        <v>8715202</v>
      </c>
      <c r="C166" s="84" t="s">
        <v>314</v>
      </c>
      <c r="D166" s="84" t="s">
        <v>250</v>
      </c>
      <c r="E166" s="85">
        <v>1498438</v>
      </c>
      <c r="F166" s="49">
        <v>1440806</v>
      </c>
      <c r="G166" s="49">
        <v>1556070.0000000002</v>
      </c>
      <c r="H166" s="49">
        <v>203792</v>
      </c>
      <c r="I166" s="49">
        <f t="shared" si="29"/>
        <v>214185.39199999999</v>
      </c>
      <c r="J166" s="49">
        <f t="shared" si="30"/>
        <v>214185</v>
      </c>
      <c r="K166" s="90">
        <f t="shared" si="31"/>
        <v>214185</v>
      </c>
      <c r="L166" s="90">
        <f t="shared" si="32"/>
        <v>1556070.0000000002</v>
      </c>
      <c r="M166" s="90">
        <f t="shared" si="33"/>
        <v>1469622</v>
      </c>
      <c r="N166" s="90">
        <f t="shared" si="34"/>
        <v>1177374.75</v>
      </c>
      <c r="O166" s="90">
        <f t="shared" si="26"/>
        <v>841903.5</v>
      </c>
      <c r="P166" s="90">
        <f t="shared" si="27"/>
        <v>1512846</v>
      </c>
      <c r="Q166" s="90">
        <f t="shared" si="35"/>
        <v>599437.43807288352</v>
      </c>
      <c r="R166" s="90">
        <f t="shared" si="36"/>
        <v>643848.38299472083</v>
      </c>
      <c r="S166" s="56">
        <f t="shared" si="28"/>
        <v>0.43810475278317884</v>
      </c>
      <c r="T166" s="49">
        <f>ROUND(Q166,0)</f>
        <v>599437</v>
      </c>
      <c r="U166" s="82" t="s">
        <v>431</v>
      </c>
      <c r="AY166" s="3"/>
      <c r="AZ166" s="3"/>
      <c r="BA166" s="3"/>
    </row>
    <row r="167" spans="1:53" s="1" customFormat="1" ht="24" customHeight="1" x14ac:dyDescent="0.2">
      <c r="A167" s="21"/>
      <c r="B167" s="21"/>
      <c r="C167" s="21"/>
      <c r="D167" s="21"/>
      <c r="E167" s="102"/>
      <c r="F167" s="102"/>
      <c r="G167" s="102"/>
      <c r="H167" s="102"/>
      <c r="I167" s="102"/>
      <c r="J167" s="102"/>
      <c r="K167" s="169"/>
      <c r="L167" s="169"/>
      <c r="M167" s="169"/>
      <c r="N167" s="169"/>
      <c r="O167" s="169"/>
      <c r="P167" s="169"/>
      <c r="Q167" s="169"/>
      <c r="R167" s="169"/>
      <c r="S167" s="103"/>
      <c r="T167" s="169"/>
      <c r="U167" s="15"/>
    </row>
    <row r="168" spans="1:53" s="1" customFormat="1" ht="19.5" customHeight="1" x14ac:dyDescent="0.2">
      <c r="A168" s="428" t="s">
        <v>182</v>
      </c>
      <c r="B168" s="429"/>
      <c r="C168" s="429"/>
      <c r="D168" s="429"/>
      <c r="E168" s="193"/>
      <c r="F168" s="123"/>
      <c r="G168" s="123"/>
      <c r="H168" s="123"/>
      <c r="I168" s="123"/>
      <c r="J168" s="123"/>
      <c r="K168" s="174"/>
      <c r="L168" s="174"/>
      <c r="M168" s="174"/>
      <c r="N168" s="174"/>
      <c r="O168" s="174"/>
      <c r="P168" s="174"/>
      <c r="Q168" s="174"/>
      <c r="R168" s="174"/>
      <c r="S168" s="124"/>
      <c r="T168" s="174"/>
      <c r="U168" s="175"/>
      <c r="AY168" s="3"/>
      <c r="AZ168" s="3"/>
      <c r="BA168" s="3"/>
    </row>
    <row r="169" spans="1:53" s="1" customFormat="1" ht="9.75" customHeight="1" x14ac:dyDescent="0.2">
      <c r="A169" s="436" t="s">
        <v>384</v>
      </c>
      <c r="B169" s="437"/>
      <c r="C169" s="437"/>
      <c r="D169" s="437"/>
      <c r="E169" s="178"/>
      <c r="F169" s="127"/>
      <c r="G169" s="127"/>
      <c r="H169" s="127"/>
      <c r="I169" s="127"/>
      <c r="J169" s="127"/>
      <c r="K169" s="179"/>
      <c r="L169" s="179"/>
      <c r="M169" s="179"/>
      <c r="N169" s="179"/>
      <c r="O169" s="179"/>
      <c r="P169" s="179"/>
      <c r="Q169" s="179"/>
      <c r="R169" s="179"/>
      <c r="S169" s="128"/>
      <c r="T169" s="179"/>
      <c r="U169" s="180"/>
      <c r="AY169" s="3"/>
      <c r="AZ169" s="3"/>
      <c r="BA169" s="3"/>
    </row>
    <row r="170" spans="1:53" s="1" customFormat="1" ht="21.75" customHeight="1" x14ac:dyDescent="0.2">
      <c r="A170" s="438"/>
      <c r="B170" s="439"/>
      <c r="C170" s="439"/>
      <c r="D170" s="439"/>
      <c r="E170" s="183"/>
      <c r="F170" s="131"/>
      <c r="G170" s="131"/>
      <c r="H170" s="422" t="s">
        <v>438</v>
      </c>
      <c r="I170" s="422"/>
      <c r="J170" s="422"/>
      <c r="K170" s="184"/>
      <c r="L170" s="184"/>
      <c r="M170" s="184"/>
      <c r="N170" s="184"/>
      <c r="O170" s="184"/>
      <c r="P170" s="184"/>
      <c r="Q170" s="184"/>
      <c r="R170" s="184"/>
      <c r="S170" s="132"/>
      <c r="T170" s="184"/>
      <c r="U170" s="185"/>
      <c r="AY170" s="3"/>
      <c r="AZ170" s="3"/>
      <c r="BA170" s="3"/>
    </row>
    <row r="171" spans="1:53" s="1" customFormat="1" ht="98.25" customHeight="1" x14ac:dyDescent="0.2">
      <c r="A171" s="156" t="s">
        <v>4</v>
      </c>
      <c r="B171" s="156" t="s">
        <v>5</v>
      </c>
      <c r="C171" s="156" t="s">
        <v>6</v>
      </c>
      <c r="D171" s="156" t="s">
        <v>7</v>
      </c>
      <c r="E171" s="99" t="s">
        <v>435</v>
      </c>
      <c r="F171" s="99" t="s">
        <v>434</v>
      </c>
      <c r="G171" s="100" t="s">
        <v>436</v>
      </c>
      <c r="H171" s="157" t="s">
        <v>428</v>
      </c>
      <c r="I171" s="158" t="s">
        <v>429</v>
      </c>
      <c r="J171" s="157" t="s">
        <v>430</v>
      </c>
      <c r="K171" s="203"/>
      <c r="L171" s="203"/>
      <c r="M171" s="203"/>
      <c r="N171" s="203"/>
      <c r="O171" s="203"/>
      <c r="P171" s="203"/>
      <c r="Q171" s="203"/>
      <c r="R171" s="203"/>
      <c r="S171" s="160"/>
      <c r="T171" s="203"/>
      <c r="U171" s="204"/>
      <c r="AY171" s="3"/>
      <c r="AZ171" s="3"/>
      <c r="BA171" s="3"/>
    </row>
    <row r="172" spans="1:53" s="1" customFormat="1" ht="59.25" customHeight="1" x14ac:dyDescent="0.2">
      <c r="A172" s="106">
        <v>1</v>
      </c>
      <c r="B172" s="106">
        <v>8715202</v>
      </c>
      <c r="C172" s="201" t="s">
        <v>315</v>
      </c>
      <c r="D172" s="201" t="s">
        <v>250</v>
      </c>
      <c r="E172" s="202">
        <v>1477354</v>
      </c>
      <c r="F172" s="104">
        <v>1407004.0000000002</v>
      </c>
      <c r="G172" s="104">
        <v>1561774.0000000002</v>
      </c>
      <c r="H172" s="104">
        <v>298002</v>
      </c>
      <c r="I172" s="104">
        <f t="shared" si="29"/>
        <v>313200.10200000001</v>
      </c>
      <c r="J172" s="104">
        <f t="shared" si="30"/>
        <v>313200</v>
      </c>
      <c r="K172" s="170">
        <f t="shared" si="31"/>
        <v>313200</v>
      </c>
      <c r="L172" s="170">
        <f t="shared" si="32"/>
        <v>1561774.0000000002</v>
      </c>
      <c r="M172" s="170">
        <f t="shared" si="33"/>
        <v>1442179</v>
      </c>
      <c r="N172" s="170">
        <f t="shared" si="34"/>
        <v>1189833</v>
      </c>
      <c r="O172" s="170">
        <f t="shared" si="26"/>
        <v>877689.5</v>
      </c>
      <c r="P172" s="170">
        <f t="shared" si="27"/>
        <v>1501976.5</v>
      </c>
      <c r="Q172" s="170">
        <f t="shared" si="35"/>
        <v>766171.76957549562</v>
      </c>
      <c r="R172" s="170">
        <f t="shared" si="36"/>
        <v>587837.02187256003</v>
      </c>
      <c r="S172" s="105">
        <f t="shared" si="28"/>
        <v>0.40760337092175108</v>
      </c>
      <c r="T172" s="104">
        <f>ROUND(Q172,0)</f>
        <v>766172</v>
      </c>
      <c r="U172" s="106" t="s">
        <v>431</v>
      </c>
      <c r="AY172" s="3"/>
      <c r="AZ172" s="3"/>
      <c r="BA172" s="3"/>
    </row>
    <row r="173" spans="1:53" s="1" customFormat="1" ht="59.25" customHeight="1" x14ac:dyDescent="0.2">
      <c r="A173" s="82">
        <v>2</v>
      </c>
      <c r="B173" s="82">
        <v>8715202</v>
      </c>
      <c r="C173" s="84" t="s">
        <v>316</v>
      </c>
      <c r="D173" s="84" t="s">
        <v>250</v>
      </c>
      <c r="E173" s="85">
        <v>1095341</v>
      </c>
      <c r="F173" s="49">
        <v>1043182</v>
      </c>
      <c r="G173" s="49">
        <v>1126637</v>
      </c>
      <c r="H173" s="49">
        <v>304040</v>
      </c>
      <c r="I173" s="49">
        <f t="shared" si="29"/>
        <v>319546.03999999998</v>
      </c>
      <c r="J173" s="49">
        <f t="shared" si="30"/>
        <v>319546</v>
      </c>
      <c r="K173" s="49">
        <f t="shared" si="31"/>
        <v>319546</v>
      </c>
      <c r="L173" s="49">
        <f t="shared" si="32"/>
        <v>1126637</v>
      </c>
      <c r="M173" s="49">
        <f t="shared" si="33"/>
        <v>1069261.5</v>
      </c>
      <c r="N173" s="49">
        <f t="shared" si="34"/>
        <v>896176.5</v>
      </c>
      <c r="O173" s="49">
        <f t="shared" si="26"/>
        <v>694403.75</v>
      </c>
      <c r="P173" s="49">
        <f t="shared" si="27"/>
        <v>1097949.25</v>
      </c>
      <c r="Q173" s="49">
        <f t="shared" si="35"/>
        <v>679278.55694077408</v>
      </c>
      <c r="R173" s="49">
        <f t="shared" si="36"/>
        <v>385958.49979024084</v>
      </c>
      <c r="S173" s="56">
        <f t="shared" si="28"/>
        <v>0.36095800680211609</v>
      </c>
      <c r="T173" s="49">
        <f>K173</f>
        <v>319546</v>
      </c>
      <c r="U173" s="82" t="s">
        <v>432</v>
      </c>
      <c r="AY173" s="3"/>
      <c r="AZ173" s="3"/>
      <c r="BA173" s="3"/>
    </row>
    <row r="174" spans="1:53" s="1" customFormat="1" ht="12.75" x14ac:dyDescent="0.2">
      <c r="A174" s="21"/>
      <c r="B174" s="21"/>
      <c r="C174" s="21"/>
      <c r="D174" s="21"/>
      <c r="E174" s="102"/>
      <c r="F174" s="102"/>
      <c r="G174" s="102"/>
      <c r="H174" s="102"/>
      <c r="I174" s="102"/>
      <c r="J174" s="102"/>
      <c r="K174" s="169"/>
      <c r="L174" s="169"/>
      <c r="M174" s="169"/>
      <c r="N174" s="169"/>
      <c r="O174" s="169"/>
      <c r="P174" s="169"/>
      <c r="Q174" s="169"/>
      <c r="R174" s="169"/>
      <c r="S174" s="103"/>
      <c r="T174" s="169"/>
      <c r="U174" s="15"/>
    </row>
    <row r="175" spans="1:53" s="1" customFormat="1" ht="30.75" customHeight="1" x14ac:dyDescent="0.2">
      <c r="A175" s="171" t="s">
        <v>186</v>
      </c>
      <c r="B175" s="172"/>
      <c r="C175" s="172"/>
      <c r="D175" s="172"/>
      <c r="E175" s="173"/>
      <c r="F175" s="123"/>
      <c r="G175" s="123"/>
      <c r="H175" s="123"/>
      <c r="I175" s="123"/>
      <c r="J175" s="123"/>
      <c r="K175" s="174"/>
      <c r="L175" s="174"/>
      <c r="M175" s="174"/>
      <c r="N175" s="174"/>
      <c r="O175" s="174"/>
      <c r="P175" s="174"/>
      <c r="Q175" s="174"/>
      <c r="R175" s="174"/>
      <c r="S175" s="124"/>
      <c r="T175" s="174"/>
      <c r="U175" s="175"/>
      <c r="AY175" s="3"/>
      <c r="AZ175" s="3"/>
      <c r="BA175" s="3"/>
    </row>
    <row r="176" spans="1:53" s="1" customFormat="1" ht="17.25" customHeight="1" x14ac:dyDescent="0.2">
      <c r="A176" s="430" t="s">
        <v>384</v>
      </c>
      <c r="B176" s="431"/>
      <c r="C176" s="431"/>
      <c r="D176" s="431"/>
      <c r="E176" s="178"/>
      <c r="F176" s="127"/>
      <c r="G176" s="127"/>
      <c r="H176" s="127"/>
      <c r="I176" s="127"/>
      <c r="J176" s="127"/>
      <c r="K176" s="179"/>
      <c r="L176" s="179"/>
      <c r="M176" s="179"/>
      <c r="N176" s="179"/>
      <c r="O176" s="179"/>
      <c r="P176" s="179"/>
      <c r="Q176" s="179"/>
      <c r="R176" s="179"/>
      <c r="S176" s="128"/>
      <c r="T176" s="179"/>
      <c r="U176" s="180"/>
      <c r="AY176" s="3"/>
      <c r="AZ176" s="3"/>
      <c r="BA176" s="3"/>
    </row>
    <row r="177" spans="1:53" s="1" customFormat="1" ht="26.25" customHeight="1" x14ac:dyDescent="0.2">
      <c r="A177" s="432"/>
      <c r="B177" s="433"/>
      <c r="C177" s="433"/>
      <c r="D177" s="433"/>
      <c r="E177" s="183"/>
      <c r="F177" s="131"/>
      <c r="G177" s="131"/>
      <c r="H177" s="422" t="s">
        <v>438</v>
      </c>
      <c r="I177" s="422"/>
      <c r="J177" s="422"/>
      <c r="K177" s="184"/>
      <c r="L177" s="184"/>
      <c r="M177" s="184"/>
      <c r="N177" s="184"/>
      <c r="O177" s="184"/>
      <c r="P177" s="184"/>
      <c r="Q177" s="184"/>
      <c r="R177" s="184"/>
      <c r="S177" s="132"/>
      <c r="T177" s="184"/>
      <c r="U177" s="185"/>
      <c r="AY177" s="3"/>
      <c r="AZ177" s="3"/>
      <c r="BA177" s="3"/>
    </row>
    <row r="178" spans="1:53" s="1" customFormat="1" ht="89.25" x14ac:dyDescent="0.2">
      <c r="A178" s="156" t="s">
        <v>4</v>
      </c>
      <c r="B178" s="156" t="s">
        <v>5</v>
      </c>
      <c r="C178" s="156" t="s">
        <v>6</v>
      </c>
      <c r="D178" s="156" t="s">
        <v>7</v>
      </c>
      <c r="E178" s="99" t="s">
        <v>435</v>
      </c>
      <c r="F178" s="99" t="s">
        <v>434</v>
      </c>
      <c r="G178" s="100" t="s">
        <v>436</v>
      </c>
      <c r="H178" s="157" t="s">
        <v>428</v>
      </c>
      <c r="I178" s="158" t="s">
        <v>429</v>
      </c>
      <c r="J178" s="157" t="s">
        <v>430</v>
      </c>
      <c r="K178" s="196"/>
      <c r="L178" s="196"/>
      <c r="M178" s="196"/>
      <c r="N178" s="196"/>
      <c r="O178" s="196"/>
      <c r="P178" s="196"/>
      <c r="Q178" s="196"/>
      <c r="R178" s="196"/>
      <c r="S178" s="151"/>
      <c r="T178" s="196"/>
      <c r="U178" s="197"/>
      <c r="AY178" s="3"/>
      <c r="AZ178" s="3"/>
      <c r="BA178" s="3"/>
    </row>
    <row r="179" spans="1:53" s="1" customFormat="1" ht="64.5" customHeight="1" x14ac:dyDescent="0.2">
      <c r="A179" s="82">
        <v>1</v>
      </c>
      <c r="B179" s="5">
        <v>8715202</v>
      </c>
      <c r="C179" s="7" t="s">
        <v>317</v>
      </c>
      <c r="D179" s="7" t="s">
        <v>250</v>
      </c>
      <c r="E179" s="24">
        <v>1848194</v>
      </c>
      <c r="F179" s="26">
        <v>1777110.0000000002</v>
      </c>
      <c r="G179" s="26">
        <v>1883737</v>
      </c>
      <c r="H179" s="26">
        <v>372162</v>
      </c>
      <c r="I179" s="26">
        <f t="shared" si="29"/>
        <v>391142.26199999999</v>
      </c>
      <c r="J179" s="26">
        <f t="shared" si="30"/>
        <v>391142</v>
      </c>
      <c r="K179" s="27">
        <f t="shared" si="31"/>
        <v>391142</v>
      </c>
      <c r="L179" s="27">
        <f t="shared" si="32"/>
        <v>1883737</v>
      </c>
      <c r="M179" s="90">
        <f t="shared" si="33"/>
        <v>1812652</v>
      </c>
      <c r="N179" s="90">
        <f t="shared" si="34"/>
        <v>1475045.75</v>
      </c>
      <c r="O179" s="90">
        <f t="shared" si="26"/>
        <v>1101897</v>
      </c>
      <c r="P179" s="90">
        <f t="shared" si="27"/>
        <v>1848194.5</v>
      </c>
      <c r="Q179" s="90">
        <f t="shared" si="35"/>
        <v>954367.84508185007</v>
      </c>
      <c r="R179" s="90">
        <f t="shared" si="36"/>
        <v>723960.93464973418</v>
      </c>
      <c r="S179" s="56">
        <f t="shared" si="28"/>
        <v>0.39939322862288745</v>
      </c>
      <c r="T179" s="49">
        <f>ROUND(Q179,0)</f>
        <v>954368</v>
      </c>
      <c r="U179" s="82" t="s">
        <v>431</v>
      </c>
      <c r="AY179" s="3"/>
      <c r="AZ179" s="3"/>
      <c r="BA179" s="3"/>
    </row>
    <row r="180" spans="1:53" s="1" customFormat="1" ht="12.75" x14ac:dyDescent="0.2">
      <c r="A180" s="21"/>
      <c r="B180" s="21"/>
      <c r="C180" s="21"/>
      <c r="D180" s="21"/>
      <c r="E180" s="102"/>
      <c r="F180" s="102"/>
      <c r="G180" s="102"/>
      <c r="H180" s="102"/>
      <c r="I180" s="102"/>
      <c r="J180" s="102"/>
      <c r="K180" s="169"/>
      <c r="L180" s="169"/>
      <c r="M180" s="169"/>
      <c r="N180" s="169"/>
      <c r="O180" s="169"/>
      <c r="P180" s="169"/>
      <c r="Q180" s="169"/>
      <c r="R180" s="169"/>
      <c r="S180" s="103"/>
      <c r="T180" s="169"/>
      <c r="U180" s="15"/>
    </row>
    <row r="181" spans="1:53" s="1" customFormat="1" ht="22.5" customHeight="1" x14ac:dyDescent="0.2">
      <c r="A181" s="440" t="s">
        <v>318</v>
      </c>
      <c r="B181" s="441"/>
      <c r="C181" s="441"/>
      <c r="D181" s="441"/>
      <c r="E181" s="173"/>
      <c r="F181" s="123"/>
      <c r="G181" s="123"/>
      <c r="H181" s="123"/>
      <c r="I181" s="123"/>
      <c r="J181" s="123"/>
      <c r="K181" s="174"/>
      <c r="L181" s="174"/>
      <c r="M181" s="174"/>
      <c r="N181" s="174"/>
      <c r="O181" s="174"/>
      <c r="P181" s="174"/>
      <c r="Q181" s="174"/>
      <c r="R181" s="174"/>
      <c r="S181" s="124"/>
      <c r="T181" s="174"/>
      <c r="U181" s="175"/>
      <c r="AY181" s="3"/>
      <c r="AZ181" s="3"/>
      <c r="BA181" s="3"/>
    </row>
    <row r="182" spans="1:53" s="1" customFormat="1" ht="15.75" customHeight="1" x14ac:dyDescent="0.2">
      <c r="A182" s="434" t="s">
        <v>319</v>
      </c>
      <c r="B182" s="435"/>
      <c r="C182" s="435"/>
      <c r="D182" s="435"/>
      <c r="E182" s="195"/>
      <c r="F182" s="127"/>
      <c r="G182" s="127"/>
      <c r="H182" s="127"/>
      <c r="I182" s="127"/>
      <c r="J182" s="127"/>
      <c r="K182" s="179"/>
      <c r="L182" s="179"/>
      <c r="M182" s="179"/>
      <c r="N182" s="179"/>
      <c r="O182" s="179"/>
      <c r="P182" s="179"/>
      <c r="Q182" s="179"/>
      <c r="R182" s="179"/>
      <c r="S182" s="128"/>
      <c r="T182" s="179"/>
      <c r="U182" s="180"/>
      <c r="AY182" s="3"/>
      <c r="AZ182" s="3"/>
      <c r="BA182" s="3"/>
    </row>
    <row r="183" spans="1:53" s="1" customFormat="1" ht="15.75" customHeight="1" x14ac:dyDescent="0.2">
      <c r="A183" s="430" t="s">
        <v>382</v>
      </c>
      <c r="B183" s="431"/>
      <c r="C183" s="431"/>
      <c r="D183" s="431"/>
      <c r="E183" s="178"/>
      <c r="F183" s="127"/>
      <c r="G183" s="127"/>
      <c r="H183" s="127"/>
      <c r="I183" s="127"/>
      <c r="J183" s="127"/>
      <c r="K183" s="179"/>
      <c r="L183" s="179"/>
      <c r="M183" s="179"/>
      <c r="N183" s="179"/>
      <c r="O183" s="179"/>
      <c r="P183" s="179"/>
      <c r="Q183" s="179"/>
      <c r="R183" s="179"/>
      <c r="S183" s="128"/>
      <c r="T183" s="179"/>
      <c r="U183" s="180"/>
      <c r="AY183" s="3"/>
      <c r="AZ183" s="3"/>
      <c r="BA183" s="3"/>
    </row>
    <row r="184" spans="1:53" s="1" customFormat="1" ht="31.5" customHeight="1" x14ac:dyDescent="0.2">
      <c r="A184" s="432"/>
      <c r="B184" s="433"/>
      <c r="C184" s="433"/>
      <c r="D184" s="433"/>
      <c r="E184" s="183"/>
      <c r="F184" s="131"/>
      <c r="G184" s="131"/>
      <c r="H184" s="422" t="s">
        <v>438</v>
      </c>
      <c r="I184" s="422"/>
      <c r="J184" s="422"/>
      <c r="K184" s="184"/>
      <c r="L184" s="184"/>
      <c r="M184" s="184"/>
      <c r="N184" s="184"/>
      <c r="O184" s="184"/>
      <c r="P184" s="184"/>
      <c r="Q184" s="184"/>
      <c r="R184" s="184"/>
      <c r="S184" s="132"/>
      <c r="T184" s="184"/>
      <c r="U184" s="185"/>
      <c r="AY184" s="3"/>
      <c r="AZ184" s="3"/>
      <c r="BA184" s="3"/>
    </row>
    <row r="185" spans="1:53" s="1" customFormat="1" ht="83.25" customHeight="1" x14ac:dyDescent="0.2">
      <c r="A185" s="156" t="s">
        <v>4</v>
      </c>
      <c r="B185" s="156" t="s">
        <v>5</v>
      </c>
      <c r="C185" s="156" t="s">
        <v>6</v>
      </c>
      <c r="D185" s="156" t="s">
        <v>7</v>
      </c>
      <c r="E185" s="99" t="s">
        <v>435</v>
      </c>
      <c r="F185" s="99" t="s">
        <v>434</v>
      </c>
      <c r="G185" s="100" t="s">
        <v>436</v>
      </c>
      <c r="H185" s="157" t="s">
        <v>428</v>
      </c>
      <c r="I185" s="158" t="s">
        <v>429</v>
      </c>
      <c r="J185" s="157" t="s">
        <v>430</v>
      </c>
      <c r="K185" s="196"/>
      <c r="L185" s="196"/>
      <c r="M185" s="196"/>
      <c r="N185" s="196"/>
      <c r="O185" s="196"/>
      <c r="P185" s="196"/>
      <c r="Q185" s="196"/>
      <c r="R185" s="196"/>
      <c r="S185" s="151"/>
      <c r="T185" s="196"/>
      <c r="U185" s="197"/>
      <c r="AY185" s="3"/>
      <c r="AZ185" s="3"/>
      <c r="BA185" s="3"/>
    </row>
    <row r="186" spans="1:53" s="1" customFormat="1" ht="24.75" customHeight="1" x14ac:dyDescent="0.2">
      <c r="A186" s="82">
        <v>1</v>
      </c>
      <c r="B186" s="82">
        <v>8715606</v>
      </c>
      <c r="C186" s="84" t="s">
        <v>320</v>
      </c>
      <c r="D186" s="84" t="s">
        <v>250</v>
      </c>
      <c r="E186" s="85">
        <v>272468</v>
      </c>
      <c r="F186" s="49">
        <v>257045</v>
      </c>
      <c r="G186" s="49">
        <v>272468</v>
      </c>
      <c r="H186" s="49">
        <v>50337</v>
      </c>
      <c r="I186" s="49">
        <f t="shared" si="29"/>
        <v>52904.186999999998</v>
      </c>
      <c r="J186" s="49">
        <f t="shared" si="30"/>
        <v>52904</v>
      </c>
      <c r="K186" s="90">
        <f t="shared" si="31"/>
        <v>52904</v>
      </c>
      <c r="L186" s="27">
        <f t="shared" si="32"/>
        <v>272468</v>
      </c>
      <c r="M186" s="90">
        <f t="shared" si="33"/>
        <v>264756.5</v>
      </c>
      <c r="N186" s="90">
        <f t="shared" si="34"/>
        <v>213721.25</v>
      </c>
      <c r="O186" s="90">
        <f t="shared" si="26"/>
        <v>158830.25</v>
      </c>
      <c r="P186" s="90">
        <f t="shared" si="27"/>
        <v>268612.25</v>
      </c>
      <c r="Q186" s="90">
        <f t="shared" si="35"/>
        <v>132745.52147033319</v>
      </c>
      <c r="R186" s="90">
        <f t="shared" si="36"/>
        <v>107457.73817762033</v>
      </c>
      <c r="S186" s="56">
        <f t="shared" si="28"/>
        <v>0.40587384323943065</v>
      </c>
      <c r="T186" s="49">
        <f>ROUND(Q186,0)</f>
        <v>132746</v>
      </c>
      <c r="U186" s="82" t="s">
        <v>431</v>
      </c>
      <c r="AY186" s="3"/>
      <c r="AZ186" s="3"/>
      <c r="BA186" s="3"/>
    </row>
    <row r="187" spans="1:53" s="1" customFormat="1" ht="24.75" customHeight="1" x14ac:dyDescent="0.2">
      <c r="A187" s="82">
        <v>2</v>
      </c>
      <c r="B187" s="82">
        <v>8715606</v>
      </c>
      <c r="C187" s="84" t="s">
        <v>321</v>
      </c>
      <c r="D187" s="84" t="s">
        <v>250</v>
      </c>
      <c r="E187" s="85">
        <v>211022.00000000003</v>
      </c>
      <c r="F187" s="49">
        <v>197217.00000000003</v>
      </c>
      <c r="G187" s="49">
        <v>212994</v>
      </c>
      <c r="H187" s="49">
        <v>40900</v>
      </c>
      <c r="I187" s="49">
        <f t="shared" si="29"/>
        <v>42985.9</v>
      </c>
      <c r="J187" s="49">
        <f t="shared" si="30"/>
        <v>42986</v>
      </c>
      <c r="K187" s="90">
        <f t="shared" si="31"/>
        <v>42986</v>
      </c>
      <c r="L187" s="27">
        <f t="shared" si="32"/>
        <v>212994</v>
      </c>
      <c r="M187" s="90">
        <f t="shared" si="33"/>
        <v>204119.50000000003</v>
      </c>
      <c r="N187" s="90">
        <f t="shared" si="34"/>
        <v>166054.75</v>
      </c>
      <c r="O187" s="90">
        <f t="shared" si="26"/>
        <v>123552.75000000001</v>
      </c>
      <c r="P187" s="90">
        <f t="shared" si="27"/>
        <v>208556.75</v>
      </c>
      <c r="Q187" s="90">
        <f t="shared" si="35"/>
        <v>105910.45133912953</v>
      </c>
      <c r="R187" s="90">
        <f t="shared" si="36"/>
        <v>82345.511544851935</v>
      </c>
      <c r="S187" s="56">
        <f t="shared" si="28"/>
        <v>0.40341815233160927</v>
      </c>
      <c r="T187" s="49">
        <f>ROUND(Q187,0)</f>
        <v>105910</v>
      </c>
      <c r="U187" s="82" t="s">
        <v>431</v>
      </c>
      <c r="AY187" s="3"/>
      <c r="AZ187" s="3"/>
      <c r="BA187" s="3"/>
    </row>
    <row r="188" spans="1:53" s="1" customFormat="1" ht="24.75" customHeight="1" x14ac:dyDescent="0.2">
      <c r="A188" s="82">
        <v>3</v>
      </c>
      <c r="B188" s="82">
        <v>8715606</v>
      </c>
      <c r="C188" s="84" t="s">
        <v>322</v>
      </c>
      <c r="D188" s="84" t="s">
        <v>250</v>
      </c>
      <c r="E188" s="85">
        <v>497690</v>
      </c>
      <c r="F188" s="49">
        <v>469519.00000000006</v>
      </c>
      <c r="G188" s="49">
        <v>516471</v>
      </c>
      <c r="H188" s="49">
        <v>66346</v>
      </c>
      <c r="I188" s="49">
        <f t="shared" si="29"/>
        <v>69729.645999999993</v>
      </c>
      <c r="J188" s="49">
        <f t="shared" si="30"/>
        <v>69730</v>
      </c>
      <c r="K188" s="90">
        <f t="shared" si="31"/>
        <v>69730</v>
      </c>
      <c r="L188" s="27">
        <f t="shared" si="32"/>
        <v>516471</v>
      </c>
      <c r="M188" s="90">
        <f t="shared" si="33"/>
        <v>483604.5</v>
      </c>
      <c r="N188" s="90">
        <f t="shared" si="34"/>
        <v>388352.5</v>
      </c>
      <c r="O188" s="90">
        <f t="shared" si="26"/>
        <v>276667.25</v>
      </c>
      <c r="P188" s="90">
        <f t="shared" si="27"/>
        <v>500037.75</v>
      </c>
      <c r="Q188" s="90">
        <f t="shared" si="35"/>
        <v>195921.22409556783</v>
      </c>
      <c r="R188" s="90">
        <f t="shared" si="36"/>
        <v>213289.58184980968</v>
      </c>
      <c r="S188" s="56">
        <f t="shared" si="28"/>
        <v>0.44104135062806421</v>
      </c>
      <c r="T188" s="49">
        <f>ROUND(Q188,0)</f>
        <v>195921</v>
      </c>
      <c r="U188" s="82" t="s">
        <v>431</v>
      </c>
      <c r="AY188" s="3"/>
      <c r="AZ188" s="3"/>
      <c r="BA188" s="3"/>
    </row>
    <row r="189" spans="1:53" s="1" customFormat="1" ht="24.75" customHeight="1" x14ac:dyDescent="0.2">
      <c r="A189" s="82">
        <v>4</v>
      </c>
      <c r="B189" s="82">
        <v>8715606</v>
      </c>
      <c r="C189" s="84" t="s">
        <v>323</v>
      </c>
      <c r="D189" s="84" t="s">
        <v>250</v>
      </c>
      <c r="E189" s="85">
        <v>407768.00000000006</v>
      </c>
      <c r="F189" s="49">
        <v>395892.00000000006</v>
      </c>
      <c r="G189" s="49">
        <v>439440.00000000006</v>
      </c>
      <c r="H189" s="49">
        <v>69510</v>
      </c>
      <c r="I189" s="49">
        <f t="shared" si="29"/>
        <v>73055.009999999995</v>
      </c>
      <c r="J189" s="49">
        <f t="shared" si="30"/>
        <v>73055</v>
      </c>
      <c r="K189" s="90">
        <f t="shared" si="31"/>
        <v>73055</v>
      </c>
      <c r="L189" s="27">
        <f t="shared" si="32"/>
        <v>439440.00000000006</v>
      </c>
      <c r="M189" s="90">
        <f t="shared" si="33"/>
        <v>401830.00000000006</v>
      </c>
      <c r="N189" s="90">
        <f t="shared" si="34"/>
        <v>329038.75000000006</v>
      </c>
      <c r="O189" s="90">
        <f t="shared" si="26"/>
        <v>237442.50000000003</v>
      </c>
      <c r="P189" s="90">
        <f t="shared" si="27"/>
        <v>420635.00000000006</v>
      </c>
      <c r="Q189" s="90">
        <f t="shared" si="35"/>
        <v>191001.38206072958</v>
      </c>
      <c r="R189" s="90">
        <f t="shared" si="36"/>
        <v>171642.81527516185</v>
      </c>
      <c r="S189" s="56">
        <f t="shared" si="28"/>
        <v>0.42715281406356376</v>
      </c>
      <c r="T189" s="49">
        <f>ROUND(Q189,0)</f>
        <v>191001</v>
      </c>
      <c r="U189" s="82" t="s">
        <v>431</v>
      </c>
      <c r="AY189" s="3"/>
      <c r="AZ189" s="3"/>
      <c r="BA189" s="3"/>
    </row>
    <row r="190" spans="1:53" s="1" customFormat="1" ht="24.75" customHeight="1" x14ac:dyDescent="0.2">
      <c r="A190" s="82">
        <v>5</v>
      </c>
      <c r="B190" s="82">
        <v>8715606</v>
      </c>
      <c r="C190" s="84" t="s">
        <v>324</v>
      </c>
      <c r="D190" s="84" t="s">
        <v>250</v>
      </c>
      <c r="E190" s="85">
        <v>187853</v>
      </c>
      <c r="F190" s="49">
        <v>180627</v>
      </c>
      <c r="G190" s="49">
        <v>191465</v>
      </c>
      <c r="H190" s="49">
        <v>50030</v>
      </c>
      <c r="I190" s="49">
        <f t="shared" si="29"/>
        <v>52581.53</v>
      </c>
      <c r="J190" s="49">
        <f t="shared" si="30"/>
        <v>52582</v>
      </c>
      <c r="K190" s="49">
        <f t="shared" si="31"/>
        <v>52582</v>
      </c>
      <c r="L190" s="26">
        <f t="shared" si="32"/>
        <v>191465</v>
      </c>
      <c r="M190" s="49">
        <f t="shared" si="33"/>
        <v>184240</v>
      </c>
      <c r="N190" s="49">
        <f t="shared" si="34"/>
        <v>153131.75</v>
      </c>
      <c r="O190" s="49">
        <f t="shared" si="26"/>
        <v>118411</v>
      </c>
      <c r="P190" s="49">
        <f t="shared" si="27"/>
        <v>187852.5</v>
      </c>
      <c r="Q190" s="49">
        <f t="shared" si="35"/>
        <v>113958.86802113276</v>
      </c>
      <c r="R190" s="49">
        <f t="shared" si="36"/>
        <v>67184.433352649983</v>
      </c>
      <c r="S190" s="56">
        <f t="shared" si="28"/>
        <v>0.36465715019892525</v>
      </c>
      <c r="T190" s="49">
        <f>K190</f>
        <v>52582</v>
      </c>
      <c r="U190" s="82" t="s">
        <v>432</v>
      </c>
      <c r="AY190" s="3"/>
      <c r="AZ190" s="3"/>
      <c r="BA190" s="3"/>
    </row>
    <row r="191" spans="1:53" s="1" customFormat="1" ht="24.75" customHeight="1" x14ac:dyDescent="0.2">
      <c r="A191" s="82">
        <v>6</v>
      </c>
      <c r="B191" s="82">
        <v>8715606</v>
      </c>
      <c r="C191" s="84" t="s">
        <v>325</v>
      </c>
      <c r="D191" s="84" t="s">
        <v>250</v>
      </c>
      <c r="E191" s="85">
        <v>219067</v>
      </c>
      <c r="F191" s="49">
        <v>210641</v>
      </c>
      <c r="G191" s="49">
        <v>223279.00000000003</v>
      </c>
      <c r="H191" s="49">
        <v>42852</v>
      </c>
      <c r="I191" s="49">
        <f t="shared" si="29"/>
        <v>45037.451999999997</v>
      </c>
      <c r="J191" s="49">
        <f t="shared" si="30"/>
        <v>45037</v>
      </c>
      <c r="K191" s="90">
        <f t="shared" si="31"/>
        <v>45037</v>
      </c>
      <c r="L191" s="27">
        <f t="shared" si="32"/>
        <v>223279.00000000003</v>
      </c>
      <c r="M191" s="90">
        <f t="shared" si="33"/>
        <v>214854</v>
      </c>
      <c r="N191" s="90">
        <f t="shared" si="34"/>
        <v>174506</v>
      </c>
      <c r="O191" s="90">
        <f t="shared" si="26"/>
        <v>129945.5</v>
      </c>
      <c r="P191" s="90">
        <f t="shared" si="27"/>
        <v>219066.5</v>
      </c>
      <c r="Q191" s="90">
        <f t="shared" si="35"/>
        <v>111126.8710191179</v>
      </c>
      <c r="R191" s="90">
        <f t="shared" si="36"/>
        <v>86472.439609392313</v>
      </c>
      <c r="S191" s="56">
        <f t="shared" si="28"/>
        <v>0.40247069921617618</v>
      </c>
      <c r="T191" s="49">
        <f>ROUND(Q191,0)</f>
        <v>111127</v>
      </c>
      <c r="U191" s="82" t="s">
        <v>431</v>
      </c>
      <c r="AY191" s="3"/>
      <c r="AZ191" s="3"/>
      <c r="BA191" s="3"/>
    </row>
    <row r="192" spans="1:53" s="1" customFormat="1" ht="19.5" customHeight="1" x14ac:dyDescent="0.2">
      <c r="A192" s="82">
        <v>7</v>
      </c>
      <c r="B192" s="82">
        <v>8715606</v>
      </c>
      <c r="C192" s="84" t="s">
        <v>326</v>
      </c>
      <c r="D192" s="84" t="s">
        <v>250</v>
      </c>
      <c r="E192" s="85">
        <v>112245.00000000001</v>
      </c>
      <c r="F192" s="49">
        <v>104902</v>
      </c>
      <c r="G192" s="49">
        <v>112245.00000000001</v>
      </c>
      <c r="H192" s="49">
        <v>29321</v>
      </c>
      <c r="I192" s="49">
        <f t="shared" si="29"/>
        <v>30816.370999999999</v>
      </c>
      <c r="J192" s="49">
        <f t="shared" si="30"/>
        <v>30816</v>
      </c>
      <c r="K192" s="49">
        <f t="shared" si="31"/>
        <v>30816</v>
      </c>
      <c r="L192" s="26">
        <f t="shared" si="32"/>
        <v>112245.00000000001</v>
      </c>
      <c r="M192" s="49">
        <f t="shared" si="33"/>
        <v>108573.5</v>
      </c>
      <c r="N192" s="49">
        <f t="shared" si="34"/>
        <v>90052</v>
      </c>
      <c r="O192" s="49">
        <f t="shared" si="26"/>
        <v>69694.75</v>
      </c>
      <c r="P192" s="49">
        <f t="shared" si="27"/>
        <v>110409.25</v>
      </c>
      <c r="Q192" s="49">
        <f t="shared" si="35"/>
        <v>66887.901398643429</v>
      </c>
      <c r="R192" s="49">
        <f t="shared" si="36"/>
        <v>39642.084935078812</v>
      </c>
      <c r="S192" s="56">
        <f t="shared" si="28"/>
        <v>0.36511750044973046</v>
      </c>
      <c r="T192" s="49">
        <f>K192</f>
        <v>30816</v>
      </c>
      <c r="U192" s="82" t="s">
        <v>432</v>
      </c>
      <c r="AY192" s="3"/>
      <c r="AZ192" s="3"/>
      <c r="BA192" s="3"/>
    </row>
    <row r="193" spans="1:53" s="1" customFormat="1" ht="29.25" customHeight="1" x14ac:dyDescent="0.2">
      <c r="A193" s="82">
        <v>8</v>
      </c>
      <c r="B193" s="82">
        <v>8715606</v>
      </c>
      <c r="C193" s="84" t="s">
        <v>327</v>
      </c>
      <c r="D193" s="84" t="s">
        <v>250</v>
      </c>
      <c r="E193" s="85">
        <v>184608.00000000003</v>
      </c>
      <c r="F193" s="49">
        <v>175817.00000000003</v>
      </c>
      <c r="G193" s="49">
        <v>186366</v>
      </c>
      <c r="H193" s="49">
        <v>36428</v>
      </c>
      <c r="I193" s="49">
        <f t="shared" si="29"/>
        <v>38285.828000000001</v>
      </c>
      <c r="J193" s="49">
        <f t="shared" si="30"/>
        <v>38286</v>
      </c>
      <c r="K193" s="90">
        <f t="shared" si="31"/>
        <v>38286</v>
      </c>
      <c r="L193" s="27">
        <f t="shared" si="32"/>
        <v>186366</v>
      </c>
      <c r="M193" s="90">
        <f t="shared" si="33"/>
        <v>180212.50000000003</v>
      </c>
      <c r="N193" s="90">
        <f t="shared" si="34"/>
        <v>146269.25</v>
      </c>
      <c r="O193" s="90">
        <f t="shared" si="26"/>
        <v>109249.25000000001</v>
      </c>
      <c r="P193" s="90">
        <f t="shared" si="27"/>
        <v>183289.25</v>
      </c>
      <c r="Q193" s="90">
        <f t="shared" si="35"/>
        <v>93919.622191967181</v>
      </c>
      <c r="R193" s="90">
        <f t="shared" si="36"/>
        <v>72136.585546101429</v>
      </c>
      <c r="S193" s="56">
        <f t="shared" si="28"/>
        <v>0.40028624843504984</v>
      </c>
      <c r="T193" s="49">
        <f>ROUND(Q193,0)</f>
        <v>93920</v>
      </c>
      <c r="U193" s="82" t="s">
        <v>431</v>
      </c>
      <c r="AY193" s="3"/>
      <c r="AZ193" s="3"/>
      <c r="BA193" s="3"/>
    </row>
    <row r="194" spans="1:53" s="1" customFormat="1" ht="21.75" customHeight="1" x14ac:dyDescent="0.2">
      <c r="A194" s="82">
        <v>9</v>
      </c>
      <c r="B194" s="82">
        <v>8715606</v>
      </c>
      <c r="C194" s="84" t="s">
        <v>328</v>
      </c>
      <c r="D194" s="84" t="s">
        <v>250</v>
      </c>
      <c r="E194" s="85">
        <v>215241</v>
      </c>
      <c r="F194" s="49">
        <v>203058.00000000003</v>
      </c>
      <c r="G194" s="49">
        <v>215241</v>
      </c>
      <c r="H194" s="49">
        <v>43037</v>
      </c>
      <c r="I194" s="49">
        <f t="shared" si="29"/>
        <v>45231.887000000002</v>
      </c>
      <c r="J194" s="49">
        <f t="shared" si="30"/>
        <v>45232</v>
      </c>
      <c r="K194" s="90">
        <f t="shared" si="31"/>
        <v>45232</v>
      </c>
      <c r="L194" s="27">
        <f t="shared" si="32"/>
        <v>215241</v>
      </c>
      <c r="M194" s="90">
        <f t="shared" si="33"/>
        <v>209149.5</v>
      </c>
      <c r="N194" s="90">
        <f t="shared" si="34"/>
        <v>169693</v>
      </c>
      <c r="O194" s="90">
        <f t="shared" si="26"/>
        <v>127190.75</v>
      </c>
      <c r="P194" s="90">
        <f t="shared" si="27"/>
        <v>212195.25</v>
      </c>
      <c r="Q194" s="90">
        <f t="shared" si="35"/>
        <v>110117.44412250732</v>
      </c>
      <c r="R194" s="90">
        <f t="shared" si="36"/>
        <v>83172.520209501919</v>
      </c>
      <c r="S194" s="56">
        <f t="shared" si="28"/>
        <v>0.39767018429162831</v>
      </c>
      <c r="T194" s="49">
        <f>ROUND(Q194,0)</f>
        <v>110117</v>
      </c>
      <c r="U194" s="82" t="s">
        <v>431</v>
      </c>
      <c r="AY194" s="3"/>
      <c r="AZ194" s="3"/>
      <c r="BA194" s="3"/>
    </row>
    <row r="195" spans="1:53" s="1" customFormat="1" ht="24.75" customHeight="1" x14ac:dyDescent="0.2">
      <c r="A195" s="82">
        <v>10</v>
      </c>
      <c r="B195" s="82">
        <v>8715606</v>
      </c>
      <c r="C195" s="84" t="s">
        <v>329</v>
      </c>
      <c r="D195" s="84" t="s">
        <v>250</v>
      </c>
      <c r="E195" s="85">
        <v>92096</v>
      </c>
      <c r="F195" s="49">
        <v>86883</v>
      </c>
      <c r="G195" s="49">
        <v>92096</v>
      </c>
      <c r="H195" s="49">
        <v>27692</v>
      </c>
      <c r="I195" s="49">
        <f t="shared" si="29"/>
        <v>29104.292000000001</v>
      </c>
      <c r="J195" s="49">
        <f t="shared" si="30"/>
        <v>29104</v>
      </c>
      <c r="K195" s="49">
        <f t="shared" si="31"/>
        <v>29104</v>
      </c>
      <c r="L195" s="26">
        <f t="shared" si="32"/>
        <v>92096</v>
      </c>
      <c r="M195" s="49">
        <f t="shared" si="33"/>
        <v>89489.5</v>
      </c>
      <c r="N195" s="49">
        <f t="shared" si="34"/>
        <v>75044.75</v>
      </c>
      <c r="O195" s="49">
        <f t="shared" si="26"/>
        <v>59296.75</v>
      </c>
      <c r="P195" s="49">
        <f t="shared" si="27"/>
        <v>90792.75</v>
      </c>
      <c r="Q195" s="49">
        <f t="shared" si="35"/>
        <v>59184.082798676071</v>
      </c>
      <c r="R195" s="49">
        <f t="shared" si="36"/>
        <v>30725.596965993464</v>
      </c>
      <c r="S195" s="56">
        <f t="shared" si="28"/>
        <v>0.34334303986493908</v>
      </c>
      <c r="T195" s="49">
        <f>K195</f>
        <v>29104</v>
      </c>
      <c r="U195" s="82" t="s">
        <v>432</v>
      </c>
      <c r="AY195" s="3"/>
      <c r="AZ195" s="3"/>
      <c r="BA195" s="3"/>
    </row>
    <row r="196" spans="1:53" s="1" customFormat="1" ht="42" customHeight="1" x14ac:dyDescent="0.2">
      <c r="A196" s="82">
        <v>11</v>
      </c>
      <c r="B196" s="82">
        <v>8715606</v>
      </c>
      <c r="C196" s="84" t="s">
        <v>330</v>
      </c>
      <c r="D196" s="84" t="s">
        <v>250</v>
      </c>
      <c r="E196" s="85">
        <v>214283</v>
      </c>
      <c r="F196" s="49">
        <v>202154</v>
      </c>
      <c r="G196" s="49">
        <v>224391</v>
      </c>
      <c r="H196" s="49">
        <v>42404</v>
      </c>
      <c r="I196" s="49">
        <f t="shared" si="29"/>
        <v>44566.603999999999</v>
      </c>
      <c r="J196" s="49">
        <f t="shared" si="30"/>
        <v>44567</v>
      </c>
      <c r="K196" s="90">
        <f t="shared" si="31"/>
        <v>44567</v>
      </c>
      <c r="L196" s="27">
        <f t="shared" si="32"/>
        <v>224391</v>
      </c>
      <c r="M196" s="90">
        <f t="shared" si="33"/>
        <v>208218.5</v>
      </c>
      <c r="N196" s="90">
        <f t="shared" si="34"/>
        <v>171348.75</v>
      </c>
      <c r="O196" s="90">
        <f t="shared" si="26"/>
        <v>126392.75</v>
      </c>
      <c r="P196" s="90">
        <f t="shared" si="27"/>
        <v>216304.75</v>
      </c>
      <c r="Q196" s="90">
        <f t="shared" si="35"/>
        <v>109564.77729703604</v>
      </c>
      <c r="R196" s="90">
        <f t="shared" si="36"/>
        <v>85008.638127251514</v>
      </c>
      <c r="S196" s="56">
        <f t="shared" si="28"/>
        <v>0.40826649950533461</v>
      </c>
      <c r="T196" s="49">
        <f t="shared" ref="T196:T212" si="38">ROUND(Q196,0)</f>
        <v>109565</v>
      </c>
      <c r="U196" s="82" t="s">
        <v>431</v>
      </c>
      <c r="AY196" s="3"/>
      <c r="AZ196" s="3"/>
      <c r="BA196" s="3"/>
    </row>
    <row r="197" spans="1:53" s="1" customFormat="1" ht="37.5" customHeight="1" x14ac:dyDescent="0.2">
      <c r="A197" s="82">
        <v>12</v>
      </c>
      <c r="B197" s="82">
        <v>8715606</v>
      </c>
      <c r="C197" s="84" t="s">
        <v>331</v>
      </c>
      <c r="D197" s="84" t="s">
        <v>250</v>
      </c>
      <c r="E197" s="85">
        <v>390277.00000000006</v>
      </c>
      <c r="F197" s="49">
        <v>378910</v>
      </c>
      <c r="G197" s="49">
        <v>420590</v>
      </c>
      <c r="H197" s="49">
        <v>66402</v>
      </c>
      <c r="I197" s="49">
        <f t="shared" si="29"/>
        <v>69788.501999999993</v>
      </c>
      <c r="J197" s="49">
        <f t="shared" si="30"/>
        <v>69789</v>
      </c>
      <c r="K197" s="90">
        <f t="shared" si="31"/>
        <v>69789</v>
      </c>
      <c r="L197" s="27">
        <f t="shared" si="32"/>
        <v>420590</v>
      </c>
      <c r="M197" s="90">
        <f t="shared" si="33"/>
        <v>384593.5</v>
      </c>
      <c r="N197" s="90">
        <f t="shared" si="34"/>
        <v>314891.5</v>
      </c>
      <c r="O197" s="90">
        <f t="shared" si="26"/>
        <v>227191.25</v>
      </c>
      <c r="P197" s="90">
        <f t="shared" si="27"/>
        <v>402591.75</v>
      </c>
      <c r="Q197" s="90">
        <f t="shared" si="35"/>
        <v>182582.1226166588</v>
      </c>
      <c r="R197" s="90">
        <f t="shared" si="36"/>
        <v>164345.9261851862</v>
      </c>
      <c r="S197" s="56">
        <f t="shared" si="28"/>
        <v>0.42732372280131148</v>
      </c>
      <c r="T197" s="49">
        <f t="shared" si="38"/>
        <v>182582</v>
      </c>
      <c r="U197" s="82" t="s">
        <v>431</v>
      </c>
      <c r="AY197" s="3"/>
      <c r="AZ197" s="3"/>
      <c r="BA197" s="3"/>
    </row>
    <row r="198" spans="1:53" s="1" customFormat="1" ht="40.5" customHeight="1" x14ac:dyDescent="0.2">
      <c r="A198" s="82">
        <v>13</v>
      </c>
      <c r="B198" s="82">
        <v>8715606</v>
      </c>
      <c r="C198" s="84" t="s">
        <v>332</v>
      </c>
      <c r="D198" s="84" t="s">
        <v>250</v>
      </c>
      <c r="E198" s="85">
        <v>296943</v>
      </c>
      <c r="F198" s="49">
        <v>288294</v>
      </c>
      <c r="G198" s="49">
        <v>311358</v>
      </c>
      <c r="H198" s="49">
        <v>51944</v>
      </c>
      <c r="I198" s="49">
        <f t="shared" si="29"/>
        <v>54593.144</v>
      </c>
      <c r="J198" s="49">
        <f t="shared" si="30"/>
        <v>54593</v>
      </c>
      <c r="K198" s="90">
        <f t="shared" si="31"/>
        <v>54593</v>
      </c>
      <c r="L198" s="27">
        <f t="shared" si="32"/>
        <v>311358</v>
      </c>
      <c r="M198" s="90">
        <f t="shared" si="33"/>
        <v>292618.5</v>
      </c>
      <c r="N198" s="90">
        <f t="shared" si="34"/>
        <v>237797</v>
      </c>
      <c r="O198" s="90">
        <f t="shared" si="26"/>
        <v>173605.75</v>
      </c>
      <c r="P198" s="90">
        <f t="shared" si="27"/>
        <v>301988.25</v>
      </c>
      <c r="Q198" s="90">
        <f t="shared" si="35"/>
        <v>141016.70052142328</v>
      </c>
      <c r="R198" s="90">
        <f t="shared" si="36"/>
        <v>122505.94905554588</v>
      </c>
      <c r="S198" s="56">
        <f t="shared" si="28"/>
        <v>0.41865414885096425</v>
      </c>
      <c r="T198" s="49">
        <f t="shared" si="38"/>
        <v>141017</v>
      </c>
      <c r="U198" s="82" t="s">
        <v>431</v>
      </c>
      <c r="AY198" s="3"/>
      <c r="AZ198" s="3"/>
      <c r="BA198" s="3"/>
    </row>
    <row r="199" spans="1:53" s="1" customFormat="1" ht="30.75" customHeight="1" x14ac:dyDescent="0.2">
      <c r="A199" s="82">
        <v>14</v>
      </c>
      <c r="B199" s="82">
        <v>8715606</v>
      </c>
      <c r="C199" s="84" t="s">
        <v>333</v>
      </c>
      <c r="D199" s="84" t="s">
        <v>250</v>
      </c>
      <c r="E199" s="85">
        <v>323831</v>
      </c>
      <c r="F199" s="49">
        <v>314399</v>
      </c>
      <c r="G199" s="49">
        <v>330119.00000000006</v>
      </c>
      <c r="H199" s="49">
        <v>54793</v>
      </c>
      <c r="I199" s="49">
        <f t="shared" si="29"/>
        <v>57587.442999999999</v>
      </c>
      <c r="J199" s="49">
        <f t="shared" si="30"/>
        <v>57587</v>
      </c>
      <c r="K199" s="90">
        <f t="shared" si="31"/>
        <v>57587</v>
      </c>
      <c r="L199" s="27">
        <f t="shared" si="32"/>
        <v>330119.00000000006</v>
      </c>
      <c r="M199" s="90">
        <f t="shared" si="33"/>
        <v>319115</v>
      </c>
      <c r="N199" s="90">
        <f t="shared" si="34"/>
        <v>256484</v>
      </c>
      <c r="O199" s="90">
        <f t="shared" si="26"/>
        <v>188351</v>
      </c>
      <c r="P199" s="90">
        <f t="shared" si="27"/>
        <v>324617</v>
      </c>
      <c r="Q199" s="90">
        <f t="shared" si="35"/>
        <v>150020.9476508706</v>
      </c>
      <c r="R199" s="90">
        <f t="shared" si="36"/>
        <v>132755.2829683249</v>
      </c>
      <c r="S199" s="56">
        <f t="shared" si="28"/>
        <v>0.41601078911466055</v>
      </c>
      <c r="T199" s="49">
        <f t="shared" si="38"/>
        <v>150021</v>
      </c>
      <c r="U199" s="82" t="s">
        <v>431</v>
      </c>
      <c r="AY199" s="3"/>
      <c r="AZ199" s="3"/>
      <c r="BA199" s="3"/>
    </row>
    <row r="200" spans="1:53" s="1" customFormat="1" ht="41.25" customHeight="1" x14ac:dyDescent="0.2">
      <c r="A200" s="82">
        <v>15</v>
      </c>
      <c r="B200" s="82">
        <v>8715606</v>
      </c>
      <c r="C200" s="84" t="s">
        <v>334</v>
      </c>
      <c r="D200" s="84" t="s">
        <v>250</v>
      </c>
      <c r="E200" s="85">
        <v>290185</v>
      </c>
      <c r="F200" s="49">
        <v>279024</v>
      </c>
      <c r="G200" s="49">
        <v>301346</v>
      </c>
      <c r="H200" s="49">
        <v>39984</v>
      </c>
      <c r="I200" s="49">
        <f t="shared" si="29"/>
        <v>42023.184000000001</v>
      </c>
      <c r="J200" s="49">
        <f t="shared" si="30"/>
        <v>42023</v>
      </c>
      <c r="K200" s="90">
        <f t="shared" si="31"/>
        <v>42023</v>
      </c>
      <c r="L200" s="27">
        <f t="shared" si="32"/>
        <v>301346</v>
      </c>
      <c r="M200" s="90">
        <f t="shared" si="33"/>
        <v>284604.5</v>
      </c>
      <c r="N200" s="90">
        <f t="shared" si="34"/>
        <v>228144.5</v>
      </c>
      <c r="O200" s="90">
        <f t="shared" si="26"/>
        <v>163313.75</v>
      </c>
      <c r="P200" s="90">
        <f t="shared" si="27"/>
        <v>292975.25</v>
      </c>
      <c r="Q200" s="90">
        <f t="shared" si="35"/>
        <v>117147.68040166919</v>
      </c>
      <c r="R200" s="90">
        <f t="shared" si="36"/>
        <v>124415.19136209479</v>
      </c>
      <c r="S200" s="56">
        <f t="shared" si="28"/>
        <v>0.43715117421577943</v>
      </c>
      <c r="T200" s="49">
        <f t="shared" si="38"/>
        <v>117148</v>
      </c>
      <c r="U200" s="82" t="s">
        <v>431</v>
      </c>
      <c r="AY200" s="3"/>
      <c r="AZ200" s="3"/>
      <c r="BA200" s="3"/>
    </row>
    <row r="201" spans="1:53" s="1" customFormat="1" ht="33.75" customHeight="1" x14ac:dyDescent="0.2">
      <c r="A201" s="82">
        <v>16</v>
      </c>
      <c r="B201" s="82">
        <v>8715606</v>
      </c>
      <c r="C201" s="84" t="s">
        <v>335</v>
      </c>
      <c r="D201" s="84" t="s">
        <v>250</v>
      </c>
      <c r="E201" s="85">
        <v>455743.00000000006</v>
      </c>
      <c r="F201" s="49">
        <v>429946.00000000006</v>
      </c>
      <c r="G201" s="49">
        <v>468641</v>
      </c>
      <c r="H201" s="49">
        <v>56632</v>
      </c>
      <c r="I201" s="49">
        <f t="shared" si="29"/>
        <v>59520.232000000004</v>
      </c>
      <c r="J201" s="49">
        <f t="shared" si="30"/>
        <v>59520</v>
      </c>
      <c r="K201" s="90">
        <f t="shared" si="31"/>
        <v>59520</v>
      </c>
      <c r="L201" s="27">
        <f t="shared" si="32"/>
        <v>468641</v>
      </c>
      <c r="M201" s="90">
        <f t="shared" si="33"/>
        <v>442844.50000000006</v>
      </c>
      <c r="N201" s="90">
        <f t="shared" si="34"/>
        <v>353462.5</v>
      </c>
      <c r="O201" s="90">
        <f t="shared" si="26"/>
        <v>251182.25000000003</v>
      </c>
      <c r="P201" s="90">
        <f t="shared" si="27"/>
        <v>455742.75</v>
      </c>
      <c r="Q201" s="90">
        <f t="shared" si="35"/>
        <v>170539.34967740622</v>
      </c>
      <c r="R201" s="90">
        <f t="shared" si="36"/>
        <v>196620.87598641886</v>
      </c>
      <c r="S201" s="56">
        <f t="shared" si="28"/>
        <v>0.44399529854479131</v>
      </c>
      <c r="T201" s="49">
        <f t="shared" si="38"/>
        <v>170539</v>
      </c>
      <c r="U201" s="82" t="s">
        <v>431</v>
      </c>
      <c r="AY201" s="3"/>
      <c r="AZ201" s="3"/>
      <c r="BA201" s="3"/>
    </row>
    <row r="202" spans="1:53" s="1" customFormat="1" ht="33.75" customHeight="1" x14ac:dyDescent="0.2">
      <c r="A202" s="82">
        <v>17</v>
      </c>
      <c r="B202" s="82">
        <v>8715606</v>
      </c>
      <c r="C202" s="84" t="s">
        <v>336</v>
      </c>
      <c r="D202" s="84" t="s">
        <v>250</v>
      </c>
      <c r="E202" s="85">
        <v>375818</v>
      </c>
      <c r="F202" s="49">
        <v>354545</v>
      </c>
      <c r="G202" s="49">
        <v>379363.00000000006</v>
      </c>
      <c r="H202" s="49">
        <v>58929</v>
      </c>
      <c r="I202" s="49">
        <f t="shared" si="29"/>
        <v>61934.379000000001</v>
      </c>
      <c r="J202" s="49">
        <f t="shared" si="30"/>
        <v>61934</v>
      </c>
      <c r="K202" s="90">
        <f t="shared" si="31"/>
        <v>61934</v>
      </c>
      <c r="L202" s="27">
        <f t="shared" si="32"/>
        <v>379363.00000000006</v>
      </c>
      <c r="M202" s="90">
        <f t="shared" si="33"/>
        <v>365181.5</v>
      </c>
      <c r="N202" s="90">
        <f t="shared" si="34"/>
        <v>292915</v>
      </c>
      <c r="O202" s="90">
        <f t="shared" si="26"/>
        <v>213557.75</v>
      </c>
      <c r="P202" s="90">
        <f t="shared" si="27"/>
        <v>372272.25</v>
      </c>
      <c r="Q202" s="90">
        <f t="shared" si="35"/>
        <v>164856.0203189427</v>
      </c>
      <c r="R202" s="90">
        <f t="shared" si="36"/>
        <v>154376.85855723324</v>
      </c>
      <c r="S202" s="56">
        <f t="shared" si="28"/>
        <v>0.42274008556630943</v>
      </c>
      <c r="T202" s="49">
        <f t="shared" si="38"/>
        <v>164856</v>
      </c>
      <c r="U202" s="82" t="s">
        <v>431</v>
      </c>
      <c r="AY202" s="3"/>
      <c r="AZ202" s="3"/>
      <c r="BA202" s="3"/>
    </row>
    <row r="203" spans="1:53" s="1" customFormat="1" ht="33.75" customHeight="1" x14ac:dyDescent="0.2">
      <c r="A203" s="82">
        <v>18</v>
      </c>
      <c r="B203" s="82">
        <v>8715606</v>
      </c>
      <c r="C203" s="84" t="s">
        <v>337</v>
      </c>
      <c r="D203" s="84" t="s">
        <v>250</v>
      </c>
      <c r="E203" s="85">
        <v>337528</v>
      </c>
      <c r="F203" s="49">
        <v>324546</v>
      </c>
      <c r="G203" s="49">
        <v>347264</v>
      </c>
      <c r="H203" s="49">
        <v>58985</v>
      </c>
      <c r="I203" s="49">
        <f t="shared" si="29"/>
        <v>61993.235000000001</v>
      </c>
      <c r="J203" s="49">
        <f t="shared" si="30"/>
        <v>61993</v>
      </c>
      <c r="K203" s="90">
        <f t="shared" si="31"/>
        <v>61993</v>
      </c>
      <c r="L203" s="27">
        <f t="shared" si="32"/>
        <v>347264</v>
      </c>
      <c r="M203" s="90">
        <f t="shared" si="33"/>
        <v>331037</v>
      </c>
      <c r="N203" s="90">
        <f t="shared" si="34"/>
        <v>267832.75</v>
      </c>
      <c r="O203" s="90">
        <f t="shared" si="26"/>
        <v>196515</v>
      </c>
      <c r="P203" s="90">
        <f t="shared" si="27"/>
        <v>339150.5</v>
      </c>
      <c r="Q203" s="90">
        <f t="shared" si="35"/>
        <v>159652.26787608114</v>
      </c>
      <c r="R203" s="90">
        <f t="shared" si="36"/>
        <v>137541.68671685201</v>
      </c>
      <c r="S203" s="56">
        <f t="shared" si="28"/>
        <v>0.41548735252208063</v>
      </c>
      <c r="T203" s="49">
        <f t="shared" si="38"/>
        <v>159652</v>
      </c>
      <c r="U203" s="82" t="s">
        <v>431</v>
      </c>
      <c r="AY203" s="3"/>
      <c r="AZ203" s="3"/>
      <c r="BA203" s="3"/>
    </row>
    <row r="204" spans="1:53" s="1" customFormat="1" ht="33.75" customHeight="1" x14ac:dyDescent="0.2">
      <c r="A204" s="82">
        <v>19</v>
      </c>
      <c r="B204" s="82">
        <v>8715606</v>
      </c>
      <c r="C204" s="84" t="s">
        <v>338</v>
      </c>
      <c r="D204" s="84" t="s">
        <v>250</v>
      </c>
      <c r="E204" s="85">
        <v>456276</v>
      </c>
      <c r="F204" s="49">
        <v>442986.00000000006</v>
      </c>
      <c r="G204" s="49">
        <v>487285</v>
      </c>
      <c r="H204" s="49">
        <v>64674</v>
      </c>
      <c r="I204" s="49">
        <f t="shared" si="29"/>
        <v>67972.373999999996</v>
      </c>
      <c r="J204" s="49">
        <f t="shared" si="30"/>
        <v>67972</v>
      </c>
      <c r="K204" s="90">
        <f t="shared" si="31"/>
        <v>67972</v>
      </c>
      <c r="L204" s="27">
        <f t="shared" si="32"/>
        <v>487285</v>
      </c>
      <c r="M204" s="90">
        <f t="shared" si="33"/>
        <v>449631</v>
      </c>
      <c r="N204" s="90">
        <f t="shared" si="34"/>
        <v>363629.75</v>
      </c>
      <c r="O204" s="90">
        <f t="shared" si="26"/>
        <v>258801.5</v>
      </c>
      <c r="P204" s="90">
        <f t="shared" si="27"/>
        <v>468458</v>
      </c>
      <c r="Q204" s="90">
        <f t="shared" si="35"/>
        <v>188561.91938878541</v>
      </c>
      <c r="R204" s="90">
        <f t="shared" si="36"/>
        <v>197977.16033316404</v>
      </c>
      <c r="S204" s="56">
        <f t="shared" si="28"/>
        <v>0.440310299630506</v>
      </c>
      <c r="T204" s="49">
        <f t="shared" si="38"/>
        <v>188562</v>
      </c>
      <c r="U204" s="82" t="s">
        <v>431</v>
      </c>
      <c r="AY204" s="3"/>
      <c r="AZ204" s="3"/>
      <c r="BA204" s="3"/>
    </row>
    <row r="205" spans="1:53" s="1" customFormat="1" ht="43.5" customHeight="1" x14ac:dyDescent="0.2">
      <c r="A205" s="82">
        <v>20</v>
      </c>
      <c r="B205" s="82">
        <v>8715606</v>
      </c>
      <c r="C205" s="84" t="s">
        <v>339</v>
      </c>
      <c r="D205" s="84" t="s">
        <v>250</v>
      </c>
      <c r="E205" s="85">
        <v>464163</v>
      </c>
      <c r="F205" s="49">
        <v>433797</v>
      </c>
      <c r="G205" s="49">
        <v>468501</v>
      </c>
      <c r="H205" s="49">
        <v>65243</v>
      </c>
      <c r="I205" s="49">
        <f t="shared" si="29"/>
        <v>68570.392999999996</v>
      </c>
      <c r="J205" s="49">
        <f t="shared" si="30"/>
        <v>68570</v>
      </c>
      <c r="K205" s="90">
        <f t="shared" si="31"/>
        <v>68570</v>
      </c>
      <c r="L205" s="27">
        <f t="shared" si="32"/>
        <v>468501</v>
      </c>
      <c r="M205" s="90">
        <f t="shared" si="33"/>
        <v>448980</v>
      </c>
      <c r="N205" s="90">
        <f t="shared" si="34"/>
        <v>358757.75</v>
      </c>
      <c r="O205" s="90">
        <f t="shared" si="26"/>
        <v>258775</v>
      </c>
      <c r="P205" s="90">
        <f t="shared" si="27"/>
        <v>458740.5</v>
      </c>
      <c r="Q205" s="90">
        <f t="shared" si="35"/>
        <v>188877.51660482213</v>
      </c>
      <c r="R205" s="90">
        <f t="shared" si="36"/>
        <v>194073.58307160198</v>
      </c>
      <c r="S205" s="56">
        <f t="shared" si="28"/>
        <v>0.43225440570092649</v>
      </c>
      <c r="T205" s="49">
        <f t="shared" si="38"/>
        <v>188878</v>
      </c>
      <c r="U205" s="82" t="s">
        <v>431</v>
      </c>
      <c r="AY205" s="3"/>
      <c r="AZ205" s="3"/>
      <c r="BA205" s="3"/>
    </row>
    <row r="206" spans="1:53" s="1" customFormat="1" ht="30.75" customHeight="1" x14ac:dyDescent="0.2">
      <c r="A206" s="82">
        <v>21</v>
      </c>
      <c r="B206" s="82">
        <v>8715606</v>
      </c>
      <c r="C206" s="84" t="s">
        <v>340</v>
      </c>
      <c r="D206" s="84" t="s">
        <v>250</v>
      </c>
      <c r="E206" s="85">
        <v>372450</v>
      </c>
      <c r="F206" s="49">
        <v>361602.00000000006</v>
      </c>
      <c r="G206" s="49">
        <v>390530</v>
      </c>
      <c r="H206" s="49">
        <v>36944</v>
      </c>
      <c r="I206" s="49">
        <f t="shared" si="29"/>
        <v>38828.144</v>
      </c>
      <c r="J206" s="49">
        <f t="shared" si="30"/>
        <v>38828</v>
      </c>
      <c r="K206" s="90">
        <f t="shared" si="31"/>
        <v>38828</v>
      </c>
      <c r="L206" s="27">
        <f t="shared" si="32"/>
        <v>390530</v>
      </c>
      <c r="M206" s="90">
        <f t="shared" si="33"/>
        <v>367026</v>
      </c>
      <c r="N206" s="90">
        <f t="shared" si="34"/>
        <v>290852.5</v>
      </c>
      <c r="O206" s="90">
        <f t="shared" ref="O206:O269" si="39">AVERAGE(K206,M206)</f>
        <v>202927</v>
      </c>
      <c r="P206" s="90">
        <f t="shared" ref="P206:P269" si="40">AVERAGE(M206,L206)</f>
        <v>378778</v>
      </c>
      <c r="Q206" s="90">
        <f t="shared" si="35"/>
        <v>118463.66229818859</v>
      </c>
      <c r="R206" s="90">
        <f t="shared" si="36"/>
        <v>168439.50087296433</v>
      </c>
      <c r="S206" s="56">
        <f t="shared" ref="S206:S269" si="41">R206/M206</f>
        <v>0.45893070483552756</v>
      </c>
      <c r="T206" s="49">
        <f t="shared" si="38"/>
        <v>118464</v>
      </c>
      <c r="U206" s="82" t="s">
        <v>431</v>
      </c>
      <c r="AY206" s="3"/>
      <c r="AZ206" s="3"/>
      <c r="BA206" s="3"/>
    </row>
    <row r="207" spans="1:53" s="1" customFormat="1" ht="30.75" customHeight="1" x14ac:dyDescent="0.2">
      <c r="A207" s="82">
        <v>22</v>
      </c>
      <c r="B207" s="82">
        <v>8715606</v>
      </c>
      <c r="C207" s="84" t="s">
        <v>341</v>
      </c>
      <c r="D207" s="84" t="s">
        <v>250</v>
      </c>
      <c r="E207" s="85">
        <v>524946</v>
      </c>
      <c r="F207" s="49">
        <v>490603</v>
      </c>
      <c r="G207" s="49">
        <v>544569</v>
      </c>
      <c r="H207" s="49">
        <v>73859</v>
      </c>
      <c r="I207" s="49">
        <f t="shared" ref="I207:I270" si="42">H207+(H207*5.1%)</f>
        <v>77625.808999999994</v>
      </c>
      <c r="J207" s="49">
        <f t="shared" ref="J207:J270" si="43">ROUND(I207,0)</f>
        <v>77626</v>
      </c>
      <c r="K207" s="90">
        <f t="shared" ref="K207:K270" si="44">MIN(E207,F207,G207,J207)</f>
        <v>77626</v>
      </c>
      <c r="L207" s="27">
        <f t="shared" ref="L207:L270" si="45">MAX(E207,F207,G207,J207)</f>
        <v>544569</v>
      </c>
      <c r="M207" s="90">
        <f t="shared" ref="M207:M270" si="46">MEDIAN(E207,F207,G207,J207)</f>
        <v>507774.5</v>
      </c>
      <c r="N207" s="90">
        <f t="shared" ref="N207:N270" si="47">AVERAGE(E207,F207,G207,J207)</f>
        <v>409436</v>
      </c>
      <c r="O207" s="90">
        <f t="shared" si="39"/>
        <v>292700.25</v>
      </c>
      <c r="P207" s="90">
        <f t="shared" si="40"/>
        <v>526171.75</v>
      </c>
      <c r="Q207" s="90">
        <f t="shared" ref="Q207:Q270" si="48">HARMEAN(E207,F207,G207,J207)</f>
        <v>214340.8829165764</v>
      </c>
      <c r="R207" s="90">
        <f t="shared" ref="R207:R270" si="49">STDEVA(E207,F207,G207,J207)</f>
        <v>222328.17018842514</v>
      </c>
      <c r="S207" s="56">
        <f t="shared" si="41"/>
        <v>0.43784823812228685</v>
      </c>
      <c r="T207" s="49">
        <f t="shared" si="38"/>
        <v>214341</v>
      </c>
      <c r="U207" s="82" t="s">
        <v>431</v>
      </c>
      <c r="AY207" s="3"/>
      <c r="AZ207" s="3"/>
      <c r="BA207" s="3"/>
    </row>
    <row r="208" spans="1:53" s="1" customFormat="1" ht="30.75" customHeight="1" x14ac:dyDescent="0.2">
      <c r="A208" s="82">
        <v>23</v>
      </c>
      <c r="B208" s="82">
        <v>8715606</v>
      </c>
      <c r="C208" s="84" t="s">
        <v>313</v>
      </c>
      <c r="D208" s="84" t="s">
        <v>250</v>
      </c>
      <c r="E208" s="85">
        <v>442059</v>
      </c>
      <c r="F208" s="49">
        <v>413140</v>
      </c>
      <c r="G208" s="49">
        <v>433797</v>
      </c>
      <c r="H208" s="49">
        <v>69033</v>
      </c>
      <c r="I208" s="49">
        <f t="shared" si="42"/>
        <v>72553.683000000005</v>
      </c>
      <c r="J208" s="49">
        <f t="shared" si="43"/>
        <v>72554</v>
      </c>
      <c r="K208" s="90">
        <f t="shared" si="44"/>
        <v>72554</v>
      </c>
      <c r="L208" s="27">
        <f t="shared" si="45"/>
        <v>442059</v>
      </c>
      <c r="M208" s="90">
        <f t="shared" si="46"/>
        <v>423468.5</v>
      </c>
      <c r="N208" s="90">
        <f t="shared" si="47"/>
        <v>340387.5</v>
      </c>
      <c r="O208" s="90">
        <f t="shared" si="39"/>
        <v>248011.25</v>
      </c>
      <c r="P208" s="90">
        <f t="shared" si="40"/>
        <v>432763.75</v>
      </c>
      <c r="Q208" s="90">
        <f t="shared" si="48"/>
        <v>192579.04537067289</v>
      </c>
      <c r="R208" s="90">
        <f t="shared" si="49"/>
        <v>178969.40016010185</v>
      </c>
      <c r="S208" s="56">
        <f t="shared" si="41"/>
        <v>0.42262742130784664</v>
      </c>
      <c r="T208" s="49">
        <f t="shared" si="38"/>
        <v>192579</v>
      </c>
      <c r="U208" s="82" t="s">
        <v>431</v>
      </c>
      <c r="AY208" s="3"/>
      <c r="AZ208" s="3"/>
      <c r="BA208" s="3"/>
    </row>
    <row r="209" spans="1:53" s="1" customFormat="1" ht="39" customHeight="1" x14ac:dyDescent="0.2">
      <c r="A209" s="82">
        <v>24</v>
      </c>
      <c r="B209" s="82">
        <v>8715606</v>
      </c>
      <c r="C209" s="84" t="s">
        <v>342</v>
      </c>
      <c r="D209" s="84" t="s">
        <v>250</v>
      </c>
      <c r="E209" s="85">
        <v>590735</v>
      </c>
      <c r="F209" s="49">
        <v>573529</v>
      </c>
      <c r="G209" s="49">
        <v>619411</v>
      </c>
      <c r="H209" s="49">
        <v>81878</v>
      </c>
      <c r="I209" s="49">
        <f t="shared" si="42"/>
        <v>86053.778000000006</v>
      </c>
      <c r="J209" s="49">
        <f t="shared" si="43"/>
        <v>86054</v>
      </c>
      <c r="K209" s="90">
        <f t="shared" si="44"/>
        <v>86054</v>
      </c>
      <c r="L209" s="27">
        <f t="shared" si="45"/>
        <v>619411</v>
      </c>
      <c r="M209" s="90">
        <f t="shared" si="46"/>
        <v>582132</v>
      </c>
      <c r="N209" s="90">
        <f t="shared" si="47"/>
        <v>467432.25</v>
      </c>
      <c r="O209" s="90">
        <f t="shared" si="39"/>
        <v>334093</v>
      </c>
      <c r="P209" s="90">
        <f t="shared" si="40"/>
        <v>600771.5</v>
      </c>
      <c r="Q209" s="90">
        <f t="shared" si="48"/>
        <v>239931.21647268019</v>
      </c>
      <c r="R209" s="90">
        <f t="shared" si="49"/>
        <v>254955.55072910912</v>
      </c>
      <c r="S209" s="56">
        <f t="shared" si="41"/>
        <v>0.43796862348936172</v>
      </c>
      <c r="T209" s="49">
        <f t="shared" si="38"/>
        <v>239931</v>
      </c>
      <c r="U209" s="82" t="s">
        <v>431</v>
      </c>
      <c r="AY209" s="3"/>
      <c r="AZ209" s="3"/>
      <c r="BA209" s="3"/>
    </row>
    <row r="210" spans="1:53" s="1" customFormat="1" ht="20.25" customHeight="1" x14ac:dyDescent="0.2">
      <c r="A210" s="82">
        <v>25</v>
      </c>
      <c r="B210" s="82">
        <v>8715606</v>
      </c>
      <c r="C210" s="84" t="s">
        <v>343</v>
      </c>
      <c r="D210" s="84" t="s">
        <v>250</v>
      </c>
      <c r="E210" s="85">
        <v>396472</v>
      </c>
      <c r="F210" s="49">
        <v>370535.00000000006</v>
      </c>
      <c r="G210" s="49">
        <v>411294</v>
      </c>
      <c r="H210" s="49">
        <v>60109</v>
      </c>
      <c r="I210" s="49">
        <f t="shared" si="42"/>
        <v>63174.559000000001</v>
      </c>
      <c r="J210" s="49">
        <f t="shared" si="43"/>
        <v>63175</v>
      </c>
      <c r="K210" s="90">
        <f t="shared" si="44"/>
        <v>63175</v>
      </c>
      <c r="L210" s="27">
        <f t="shared" si="45"/>
        <v>411294</v>
      </c>
      <c r="M210" s="90">
        <f t="shared" si="46"/>
        <v>383503.5</v>
      </c>
      <c r="N210" s="90">
        <f t="shared" si="47"/>
        <v>310369</v>
      </c>
      <c r="O210" s="90">
        <f t="shared" si="39"/>
        <v>223339.25</v>
      </c>
      <c r="P210" s="90">
        <f t="shared" si="40"/>
        <v>397398.75</v>
      </c>
      <c r="Q210" s="90">
        <f t="shared" si="48"/>
        <v>170347.27720793051</v>
      </c>
      <c r="R210" s="90">
        <f t="shared" si="49"/>
        <v>165654.66431304216</v>
      </c>
      <c r="S210" s="56">
        <f t="shared" si="41"/>
        <v>0.43195085393755772</v>
      </c>
      <c r="T210" s="49">
        <f t="shared" si="38"/>
        <v>170347</v>
      </c>
      <c r="U210" s="82" t="s">
        <v>431</v>
      </c>
      <c r="AY210" s="3"/>
      <c r="AZ210" s="3"/>
      <c r="BA210" s="3"/>
    </row>
    <row r="211" spans="1:53" s="1" customFormat="1" ht="20.25" customHeight="1" x14ac:dyDescent="0.2">
      <c r="A211" s="82">
        <v>26</v>
      </c>
      <c r="B211" s="82">
        <v>8715606</v>
      </c>
      <c r="C211" s="84" t="s">
        <v>344</v>
      </c>
      <c r="D211" s="84" t="s">
        <v>250</v>
      </c>
      <c r="E211" s="85">
        <v>359509</v>
      </c>
      <c r="F211" s="49">
        <v>342389</v>
      </c>
      <c r="G211" s="49">
        <v>362932</v>
      </c>
      <c r="H211" s="49">
        <v>57907</v>
      </c>
      <c r="I211" s="49">
        <f t="shared" si="42"/>
        <v>60860.256999999998</v>
      </c>
      <c r="J211" s="49">
        <f t="shared" si="43"/>
        <v>60860</v>
      </c>
      <c r="K211" s="90">
        <f t="shared" si="44"/>
        <v>60860</v>
      </c>
      <c r="L211" s="27">
        <f t="shared" si="45"/>
        <v>362932</v>
      </c>
      <c r="M211" s="90">
        <f t="shared" si="46"/>
        <v>350949</v>
      </c>
      <c r="N211" s="90">
        <f t="shared" si="47"/>
        <v>281422.5</v>
      </c>
      <c r="O211" s="90">
        <f t="shared" si="39"/>
        <v>205904.5</v>
      </c>
      <c r="P211" s="90">
        <f t="shared" si="40"/>
        <v>356940.5</v>
      </c>
      <c r="Q211" s="90">
        <f t="shared" si="48"/>
        <v>160715.39782271712</v>
      </c>
      <c r="R211" s="90">
        <f t="shared" si="49"/>
        <v>147316.0215330747</v>
      </c>
      <c r="S211" s="56">
        <f t="shared" si="41"/>
        <v>0.41976475651184275</v>
      </c>
      <c r="T211" s="49">
        <f t="shared" si="38"/>
        <v>160715</v>
      </c>
      <c r="U211" s="82" t="s">
        <v>431</v>
      </c>
      <c r="AY211" s="3"/>
      <c r="AZ211" s="3"/>
      <c r="BA211" s="3"/>
    </row>
    <row r="212" spans="1:53" s="1" customFormat="1" ht="40.5" customHeight="1" x14ac:dyDescent="0.2">
      <c r="A212" s="82">
        <v>27</v>
      </c>
      <c r="B212" s="82">
        <v>8715606</v>
      </c>
      <c r="C212" s="84" t="s">
        <v>345</v>
      </c>
      <c r="D212" s="84" t="s">
        <v>250</v>
      </c>
      <c r="E212" s="85">
        <v>483195</v>
      </c>
      <c r="F212" s="49">
        <v>455844.00000000006</v>
      </c>
      <c r="G212" s="49">
        <v>478636</v>
      </c>
      <c r="H212" s="49">
        <v>68544</v>
      </c>
      <c r="I212" s="49">
        <f t="shared" si="42"/>
        <v>72039.744000000006</v>
      </c>
      <c r="J212" s="49">
        <f t="shared" si="43"/>
        <v>72040</v>
      </c>
      <c r="K212" s="90">
        <f t="shared" si="44"/>
        <v>72040</v>
      </c>
      <c r="L212" s="27">
        <f t="shared" si="45"/>
        <v>483195</v>
      </c>
      <c r="M212" s="90">
        <f t="shared" si="46"/>
        <v>467240</v>
      </c>
      <c r="N212" s="90">
        <f t="shared" si="47"/>
        <v>372428.75</v>
      </c>
      <c r="O212" s="90">
        <f t="shared" si="39"/>
        <v>269640</v>
      </c>
      <c r="P212" s="90">
        <f t="shared" si="40"/>
        <v>475217.5</v>
      </c>
      <c r="Q212" s="90">
        <f t="shared" si="48"/>
        <v>197689.61872636157</v>
      </c>
      <c r="R212" s="90">
        <f t="shared" si="49"/>
        <v>200616.25652868548</v>
      </c>
      <c r="S212" s="56">
        <f t="shared" si="41"/>
        <v>0.42936447335135153</v>
      </c>
      <c r="T212" s="49">
        <f t="shared" si="38"/>
        <v>197690</v>
      </c>
      <c r="U212" s="82" t="s">
        <v>431</v>
      </c>
      <c r="AY212" s="3"/>
      <c r="AZ212" s="3"/>
      <c r="BA212" s="3"/>
    </row>
    <row r="213" spans="1:53" s="1" customFormat="1" ht="12.75" x14ac:dyDescent="0.2">
      <c r="A213" s="21"/>
      <c r="B213" s="21"/>
      <c r="C213" s="21"/>
      <c r="D213" s="21"/>
      <c r="E213" s="102"/>
      <c r="F213" s="102"/>
      <c r="G213" s="102"/>
      <c r="H213" s="102"/>
      <c r="I213" s="102"/>
      <c r="J213" s="102"/>
      <c r="K213" s="169"/>
      <c r="L213" s="169"/>
      <c r="M213" s="169"/>
      <c r="N213" s="169"/>
      <c r="O213" s="169"/>
      <c r="P213" s="169"/>
      <c r="Q213" s="169"/>
      <c r="R213" s="169"/>
      <c r="S213" s="103"/>
      <c r="T213" s="169"/>
      <c r="U213" s="15"/>
    </row>
    <row r="214" spans="1:53" s="1" customFormat="1" ht="24" customHeight="1" x14ac:dyDescent="0.2">
      <c r="A214" s="428" t="s">
        <v>226</v>
      </c>
      <c r="B214" s="429"/>
      <c r="C214" s="429"/>
      <c r="D214" s="192"/>
      <c r="E214" s="193"/>
      <c r="F214" s="123"/>
      <c r="G214" s="123"/>
      <c r="H214" s="123"/>
      <c r="I214" s="123"/>
      <c r="J214" s="123"/>
      <c r="K214" s="174"/>
      <c r="L214" s="174"/>
      <c r="M214" s="174"/>
      <c r="N214" s="174"/>
      <c r="O214" s="174"/>
      <c r="P214" s="174"/>
      <c r="Q214" s="174"/>
      <c r="R214" s="174"/>
      <c r="S214" s="124"/>
      <c r="T214" s="174"/>
      <c r="U214" s="175"/>
      <c r="AY214" s="3"/>
      <c r="AZ214" s="3"/>
      <c r="BA214" s="3"/>
    </row>
    <row r="215" spans="1:53" s="1" customFormat="1" ht="28.5" customHeight="1" x14ac:dyDescent="0.2">
      <c r="A215" s="181" t="s">
        <v>382</v>
      </c>
      <c r="B215" s="182"/>
      <c r="C215" s="182"/>
      <c r="D215" s="182"/>
      <c r="E215" s="183"/>
      <c r="F215" s="131"/>
      <c r="G215" s="131"/>
      <c r="H215" s="422" t="s">
        <v>438</v>
      </c>
      <c r="I215" s="422"/>
      <c r="J215" s="422"/>
      <c r="K215" s="184"/>
      <c r="L215" s="184"/>
      <c r="M215" s="184"/>
      <c r="N215" s="184"/>
      <c r="O215" s="184"/>
      <c r="P215" s="184"/>
      <c r="Q215" s="184"/>
      <c r="R215" s="184"/>
      <c r="S215" s="132"/>
      <c r="T215" s="184"/>
      <c r="U215" s="185"/>
      <c r="AY215" s="3"/>
      <c r="AZ215" s="3"/>
      <c r="BA215" s="3"/>
    </row>
    <row r="216" spans="1:53" s="1" customFormat="1" ht="95.25" customHeight="1" x14ac:dyDescent="0.2">
      <c r="A216" s="156" t="s">
        <v>4</v>
      </c>
      <c r="B216" s="156" t="s">
        <v>5</v>
      </c>
      <c r="C216" s="156" t="s">
        <v>6</v>
      </c>
      <c r="D216" s="156" t="s">
        <v>7</v>
      </c>
      <c r="E216" s="99" t="s">
        <v>435</v>
      </c>
      <c r="F216" s="99" t="s">
        <v>434</v>
      </c>
      <c r="G216" s="100" t="s">
        <v>436</v>
      </c>
      <c r="H216" s="157" t="s">
        <v>428</v>
      </c>
      <c r="I216" s="158" t="s">
        <v>429</v>
      </c>
      <c r="J216" s="157" t="s">
        <v>430</v>
      </c>
      <c r="K216" s="196"/>
      <c r="L216" s="196"/>
      <c r="M216" s="196"/>
      <c r="N216" s="196"/>
      <c r="O216" s="196"/>
      <c r="P216" s="196"/>
      <c r="Q216" s="196"/>
      <c r="R216" s="196"/>
      <c r="S216" s="151"/>
      <c r="T216" s="196"/>
      <c r="U216" s="197"/>
      <c r="AY216" s="3"/>
      <c r="AZ216" s="3"/>
      <c r="BA216" s="3"/>
    </row>
    <row r="217" spans="1:53" s="1" customFormat="1" ht="26.25" customHeight="1" x14ac:dyDescent="0.2">
      <c r="A217" s="82">
        <v>1</v>
      </c>
      <c r="B217" s="5">
        <v>8715606</v>
      </c>
      <c r="C217" s="7" t="s">
        <v>346</v>
      </c>
      <c r="D217" s="7" t="s">
        <v>250</v>
      </c>
      <c r="E217" s="24">
        <v>202457.00000000003</v>
      </c>
      <c r="F217" s="26">
        <v>192816.00000000003</v>
      </c>
      <c r="G217" s="26">
        <v>202457.00000000003</v>
      </c>
      <c r="H217" s="26">
        <v>40478</v>
      </c>
      <c r="I217" s="26">
        <f t="shared" si="42"/>
        <v>42542.377999999997</v>
      </c>
      <c r="J217" s="26">
        <f t="shared" si="43"/>
        <v>42542</v>
      </c>
      <c r="K217" s="27">
        <f t="shared" si="44"/>
        <v>42542</v>
      </c>
      <c r="L217" s="27">
        <f t="shared" si="45"/>
        <v>202457.00000000003</v>
      </c>
      <c r="M217" s="90">
        <f t="shared" si="46"/>
        <v>197636.50000000003</v>
      </c>
      <c r="N217" s="90">
        <f t="shared" si="47"/>
        <v>160068.00000000003</v>
      </c>
      <c r="O217" s="90">
        <f t="shared" si="39"/>
        <v>120089.25000000001</v>
      </c>
      <c r="P217" s="90">
        <f t="shared" si="40"/>
        <v>200046.75000000003</v>
      </c>
      <c r="Q217" s="90">
        <f t="shared" si="48"/>
        <v>103704.54781424443</v>
      </c>
      <c r="R217" s="90">
        <f t="shared" si="49"/>
        <v>78482.369192067621</v>
      </c>
      <c r="S217" s="56">
        <f t="shared" si="41"/>
        <v>0.39710462992447049</v>
      </c>
      <c r="T217" s="49">
        <f>ROUND(Q217,0)</f>
        <v>103705</v>
      </c>
      <c r="U217" s="82" t="s">
        <v>431</v>
      </c>
      <c r="AY217" s="3"/>
      <c r="AZ217" s="3"/>
      <c r="BA217" s="3"/>
    </row>
    <row r="218" spans="1:53" s="1" customFormat="1" ht="26.25" customHeight="1" x14ac:dyDescent="0.2">
      <c r="A218" s="82">
        <v>2</v>
      </c>
      <c r="B218" s="5">
        <v>8715606</v>
      </c>
      <c r="C218" s="7" t="s">
        <v>347</v>
      </c>
      <c r="D218" s="7" t="s">
        <v>250</v>
      </c>
      <c r="E218" s="24">
        <v>453192</v>
      </c>
      <c r="F218" s="26">
        <v>427540.00000000006</v>
      </c>
      <c r="G218" s="26">
        <v>448917</v>
      </c>
      <c r="H218" s="26">
        <v>68634</v>
      </c>
      <c r="I218" s="26">
        <f t="shared" si="42"/>
        <v>72134.334000000003</v>
      </c>
      <c r="J218" s="26">
        <f t="shared" si="43"/>
        <v>72134</v>
      </c>
      <c r="K218" s="27">
        <f t="shared" si="44"/>
        <v>72134</v>
      </c>
      <c r="L218" s="27">
        <f t="shared" si="45"/>
        <v>453192</v>
      </c>
      <c r="M218" s="90">
        <f t="shared" si="46"/>
        <v>438228.5</v>
      </c>
      <c r="N218" s="90">
        <f t="shared" si="47"/>
        <v>350445.75</v>
      </c>
      <c r="O218" s="90">
        <f t="shared" si="39"/>
        <v>255181.25</v>
      </c>
      <c r="P218" s="90">
        <f t="shared" si="40"/>
        <v>445710.25</v>
      </c>
      <c r="Q218" s="90">
        <f t="shared" si="48"/>
        <v>193834.09729859003</v>
      </c>
      <c r="R218" s="90">
        <f t="shared" si="49"/>
        <v>185880.18769873423</v>
      </c>
      <c r="S218" s="56">
        <f t="shared" si="41"/>
        <v>0.42416270894917657</v>
      </c>
      <c r="T218" s="49">
        <f>ROUND(Q218,0)</f>
        <v>193834</v>
      </c>
      <c r="U218" s="82" t="s">
        <v>431</v>
      </c>
      <c r="AY218" s="3"/>
      <c r="AZ218" s="3"/>
      <c r="BA218" s="3"/>
    </row>
    <row r="219" spans="1:53" s="1" customFormat="1" ht="26.25" customHeight="1" x14ac:dyDescent="0.2">
      <c r="A219" s="82">
        <v>3</v>
      </c>
      <c r="B219" s="5">
        <v>8715606</v>
      </c>
      <c r="C219" s="7" t="s">
        <v>335</v>
      </c>
      <c r="D219" s="7" t="s">
        <v>250</v>
      </c>
      <c r="E219" s="24">
        <v>262609</v>
      </c>
      <c r="F219" s="26">
        <v>254960</v>
      </c>
      <c r="G219" s="26">
        <v>270258</v>
      </c>
      <c r="H219" s="26">
        <v>42394</v>
      </c>
      <c r="I219" s="26">
        <f t="shared" si="42"/>
        <v>44556.093999999997</v>
      </c>
      <c r="J219" s="26">
        <f t="shared" si="43"/>
        <v>44556</v>
      </c>
      <c r="K219" s="27">
        <f t="shared" si="44"/>
        <v>44556</v>
      </c>
      <c r="L219" s="27">
        <f t="shared" si="45"/>
        <v>270258</v>
      </c>
      <c r="M219" s="90">
        <f t="shared" si="46"/>
        <v>258784.5</v>
      </c>
      <c r="N219" s="90">
        <f t="shared" si="47"/>
        <v>208095.75</v>
      </c>
      <c r="O219" s="90">
        <f t="shared" si="39"/>
        <v>151670.25</v>
      </c>
      <c r="P219" s="90">
        <f t="shared" si="40"/>
        <v>264521.25</v>
      </c>
      <c r="Q219" s="90">
        <f t="shared" si="48"/>
        <v>118084.80313543045</v>
      </c>
      <c r="R219" s="90">
        <f t="shared" si="49"/>
        <v>109205.2311151653</v>
      </c>
      <c r="S219" s="56">
        <f t="shared" si="41"/>
        <v>0.42199293665256343</v>
      </c>
      <c r="T219" s="49">
        <f>ROUND(Q219,0)</f>
        <v>118085</v>
      </c>
      <c r="U219" s="82" t="s">
        <v>431</v>
      </c>
      <c r="AY219" s="3"/>
      <c r="AZ219" s="3"/>
      <c r="BA219" s="3"/>
    </row>
    <row r="220" spans="1:53" s="1" customFormat="1" ht="26.25" customHeight="1" x14ac:dyDescent="0.2">
      <c r="A220" s="82">
        <v>4</v>
      </c>
      <c r="B220" s="5">
        <v>8715606</v>
      </c>
      <c r="C220" s="7" t="s">
        <v>313</v>
      </c>
      <c r="D220" s="7" t="s">
        <v>250</v>
      </c>
      <c r="E220" s="24">
        <v>429581.00000000006</v>
      </c>
      <c r="F220" s="26">
        <v>401478</v>
      </c>
      <c r="G220" s="26">
        <v>441626</v>
      </c>
      <c r="H220" s="26">
        <v>69415</v>
      </c>
      <c r="I220" s="26">
        <f t="shared" si="42"/>
        <v>72955.164999999994</v>
      </c>
      <c r="J220" s="26">
        <f t="shared" si="43"/>
        <v>72955</v>
      </c>
      <c r="K220" s="27">
        <f t="shared" si="44"/>
        <v>72955</v>
      </c>
      <c r="L220" s="27">
        <f t="shared" si="45"/>
        <v>441626</v>
      </c>
      <c r="M220" s="90">
        <f t="shared" si="46"/>
        <v>415529.5</v>
      </c>
      <c r="N220" s="90">
        <f t="shared" si="47"/>
        <v>336410</v>
      </c>
      <c r="O220" s="90">
        <f t="shared" si="39"/>
        <v>244242.25</v>
      </c>
      <c r="P220" s="90">
        <f t="shared" si="40"/>
        <v>428577.75</v>
      </c>
      <c r="Q220" s="90">
        <f t="shared" si="48"/>
        <v>192399.40258782118</v>
      </c>
      <c r="R220" s="90">
        <f t="shared" si="49"/>
        <v>176440.38043675458</v>
      </c>
      <c r="S220" s="56">
        <f t="shared" si="41"/>
        <v>0.4246157744197574</v>
      </c>
      <c r="T220" s="49">
        <f>ROUND(Q220,0)</f>
        <v>192399</v>
      </c>
      <c r="U220" s="82" t="s">
        <v>431</v>
      </c>
      <c r="AY220" s="3"/>
      <c r="AZ220" s="3"/>
      <c r="BA220" s="3"/>
    </row>
    <row r="221" spans="1:53" s="1" customFormat="1" ht="12.75" x14ac:dyDescent="0.2">
      <c r="A221" s="21"/>
      <c r="B221" s="21"/>
      <c r="C221" s="21"/>
      <c r="D221" s="21"/>
      <c r="E221" s="102"/>
      <c r="F221" s="102"/>
      <c r="G221" s="102"/>
      <c r="H221" s="102"/>
      <c r="I221" s="102"/>
      <c r="J221" s="102"/>
      <c r="K221" s="169"/>
      <c r="L221" s="169"/>
      <c r="M221" s="169"/>
      <c r="N221" s="169"/>
      <c r="O221" s="169"/>
      <c r="P221" s="169"/>
      <c r="Q221" s="169"/>
      <c r="R221" s="169"/>
      <c r="S221" s="103"/>
      <c r="T221" s="169"/>
      <c r="U221" s="15"/>
    </row>
    <row r="222" spans="1:53" s="1" customFormat="1" ht="32.25" customHeight="1" x14ac:dyDescent="0.2">
      <c r="A222" s="428" t="s">
        <v>221</v>
      </c>
      <c r="B222" s="429"/>
      <c r="C222" s="429"/>
      <c r="D222" s="429"/>
      <c r="E222" s="193"/>
      <c r="F222" s="123"/>
      <c r="G222" s="123"/>
      <c r="H222" s="123"/>
      <c r="I222" s="123"/>
      <c r="J222" s="123"/>
      <c r="K222" s="174"/>
      <c r="L222" s="174"/>
      <c r="M222" s="174"/>
      <c r="N222" s="174"/>
      <c r="O222" s="174"/>
      <c r="P222" s="174"/>
      <c r="Q222" s="174"/>
      <c r="R222" s="174"/>
      <c r="S222" s="124"/>
      <c r="T222" s="174"/>
      <c r="U222" s="175"/>
      <c r="AY222" s="3"/>
      <c r="AZ222" s="3"/>
      <c r="BA222" s="3"/>
    </row>
    <row r="223" spans="1:53" s="1" customFormat="1" ht="33.75" customHeight="1" x14ac:dyDescent="0.2">
      <c r="A223" s="181" t="s">
        <v>384</v>
      </c>
      <c r="B223" s="182"/>
      <c r="C223" s="182"/>
      <c r="D223" s="182"/>
      <c r="E223" s="183"/>
      <c r="F223" s="131"/>
      <c r="G223" s="131"/>
      <c r="H223" s="422" t="s">
        <v>438</v>
      </c>
      <c r="I223" s="422"/>
      <c r="J223" s="422"/>
      <c r="K223" s="184"/>
      <c r="L223" s="184"/>
      <c r="M223" s="184"/>
      <c r="N223" s="184"/>
      <c r="O223" s="184"/>
      <c r="P223" s="184"/>
      <c r="Q223" s="184"/>
      <c r="R223" s="184"/>
      <c r="S223" s="132"/>
      <c r="T223" s="184"/>
      <c r="U223" s="185"/>
      <c r="AY223" s="3"/>
      <c r="AZ223" s="3"/>
      <c r="BA223" s="3"/>
    </row>
    <row r="224" spans="1:53" s="1" customFormat="1" ht="89.25" x14ac:dyDescent="0.2">
      <c r="A224" s="156" t="s">
        <v>4</v>
      </c>
      <c r="B224" s="156" t="s">
        <v>5</v>
      </c>
      <c r="C224" s="156" t="s">
        <v>6</v>
      </c>
      <c r="D224" s="156" t="s">
        <v>7</v>
      </c>
      <c r="E224" s="99" t="s">
        <v>435</v>
      </c>
      <c r="F224" s="99" t="s">
        <v>434</v>
      </c>
      <c r="G224" s="100" t="s">
        <v>436</v>
      </c>
      <c r="H224" s="157" t="s">
        <v>428</v>
      </c>
      <c r="I224" s="158" t="s">
        <v>429</v>
      </c>
      <c r="J224" s="157" t="s">
        <v>430</v>
      </c>
      <c r="K224" s="196"/>
      <c r="L224" s="196"/>
      <c r="M224" s="196"/>
      <c r="N224" s="196"/>
      <c r="O224" s="196"/>
      <c r="P224" s="196"/>
      <c r="Q224" s="196"/>
      <c r="R224" s="196"/>
      <c r="S224" s="151"/>
      <c r="T224" s="196"/>
      <c r="U224" s="197"/>
      <c r="AY224" s="3"/>
      <c r="AZ224" s="3"/>
      <c r="BA224" s="3"/>
    </row>
    <row r="225" spans="1:53" s="1" customFormat="1" ht="24" customHeight="1" x14ac:dyDescent="0.2">
      <c r="A225" s="82">
        <v>1</v>
      </c>
      <c r="B225" s="5">
        <v>8715606</v>
      </c>
      <c r="C225" s="7" t="s">
        <v>348</v>
      </c>
      <c r="D225" s="7" t="s">
        <v>250</v>
      </c>
      <c r="E225" s="24">
        <v>644260.00000000012</v>
      </c>
      <c r="F225" s="26">
        <v>607792</v>
      </c>
      <c r="G225" s="26">
        <v>650337</v>
      </c>
      <c r="H225" s="26">
        <v>77481</v>
      </c>
      <c r="I225" s="26">
        <f t="shared" si="42"/>
        <v>81432.531000000003</v>
      </c>
      <c r="J225" s="26">
        <f t="shared" si="43"/>
        <v>81433</v>
      </c>
      <c r="K225" s="27">
        <f t="shared" si="44"/>
        <v>81433</v>
      </c>
      <c r="L225" s="27">
        <f t="shared" si="45"/>
        <v>650337</v>
      </c>
      <c r="M225" s="90">
        <f t="shared" si="46"/>
        <v>626026</v>
      </c>
      <c r="N225" s="90">
        <f t="shared" si="47"/>
        <v>495955.5</v>
      </c>
      <c r="O225" s="90">
        <f t="shared" si="39"/>
        <v>353729.5</v>
      </c>
      <c r="P225" s="90">
        <f t="shared" si="40"/>
        <v>638181.5</v>
      </c>
      <c r="Q225" s="90">
        <f t="shared" si="48"/>
        <v>235084.39058493331</v>
      </c>
      <c r="R225" s="90">
        <f t="shared" si="49"/>
        <v>276986.26801161101</v>
      </c>
      <c r="S225" s="56">
        <f t="shared" si="41"/>
        <v>0.44245170010768087</v>
      </c>
      <c r="T225" s="49">
        <f>ROUND(Q225,0)</f>
        <v>235084</v>
      </c>
      <c r="U225" s="82" t="s">
        <v>431</v>
      </c>
      <c r="AY225" s="3"/>
      <c r="AZ225" s="3"/>
      <c r="BA225" s="3"/>
    </row>
    <row r="226" spans="1:53" s="1" customFormat="1" ht="24" customHeight="1" x14ac:dyDescent="0.2">
      <c r="A226" s="82">
        <v>2</v>
      </c>
      <c r="B226" s="5">
        <v>8715606</v>
      </c>
      <c r="C226" s="7" t="s">
        <v>349</v>
      </c>
      <c r="D226" s="7" t="s">
        <v>250</v>
      </c>
      <c r="E226" s="24">
        <v>333297</v>
      </c>
      <c r="F226" s="26">
        <v>311493</v>
      </c>
      <c r="G226" s="26">
        <v>327068</v>
      </c>
      <c r="H226" s="26">
        <v>51231</v>
      </c>
      <c r="I226" s="26">
        <f t="shared" si="42"/>
        <v>53843.781000000003</v>
      </c>
      <c r="J226" s="26">
        <f t="shared" si="43"/>
        <v>53844</v>
      </c>
      <c r="K226" s="27">
        <f t="shared" si="44"/>
        <v>53844</v>
      </c>
      <c r="L226" s="27">
        <f t="shared" si="45"/>
        <v>333297</v>
      </c>
      <c r="M226" s="90">
        <f t="shared" si="46"/>
        <v>319280.5</v>
      </c>
      <c r="N226" s="90">
        <f t="shared" si="47"/>
        <v>256425.5</v>
      </c>
      <c r="O226" s="90">
        <f t="shared" si="39"/>
        <v>186562.25</v>
      </c>
      <c r="P226" s="90">
        <f t="shared" si="40"/>
        <v>326288.75</v>
      </c>
      <c r="Q226" s="90">
        <f t="shared" si="48"/>
        <v>143676.5523951542</v>
      </c>
      <c r="R226" s="90">
        <f t="shared" si="49"/>
        <v>135365.28853070125</v>
      </c>
      <c r="S226" s="56">
        <f t="shared" si="41"/>
        <v>0.42396979624719094</v>
      </c>
      <c r="T226" s="49">
        <f>ROUND(Q226,0)</f>
        <v>143677</v>
      </c>
      <c r="U226" s="82" t="s">
        <v>431</v>
      </c>
      <c r="AY226" s="3"/>
      <c r="AZ226" s="3"/>
      <c r="BA226" s="3"/>
    </row>
    <row r="227" spans="1:53" s="1" customFormat="1" ht="24" customHeight="1" x14ac:dyDescent="0.2">
      <c r="A227" s="82">
        <v>3</v>
      </c>
      <c r="B227" s="5">
        <v>8715606</v>
      </c>
      <c r="C227" s="7" t="s">
        <v>350</v>
      </c>
      <c r="D227" s="7" t="s">
        <v>250</v>
      </c>
      <c r="E227" s="24">
        <v>325473</v>
      </c>
      <c r="F227" s="26">
        <v>309974</v>
      </c>
      <c r="G227" s="26">
        <v>344071</v>
      </c>
      <c r="H227" s="26">
        <v>46028</v>
      </c>
      <c r="I227" s="26">
        <f t="shared" si="42"/>
        <v>48375.428</v>
      </c>
      <c r="J227" s="26">
        <f t="shared" si="43"/>
        <v>48375</v>
      </c>
      <c r="K227" s="27">
        <f t="shared" si="44"/>
        <v>48375</v>
      </c>
      <c r="L227" s="27">
        <f t="shared" si="45"/>
        <v>344071</v>
      </c>
      <c r="M227" s="90">
        <f t="shared" si="46"/>
        <v>317723.5</v>
      </c>
      <c r="N227" s="90">
        <f t="shared" si="47"/>
        <v>256973.25</v>
      </c>
      <c r="O227" s="90">
        <f t="shared" si="39"/>
        <v>183049.25</v>
      </c>
      <c r="P227" s="90">
        <f t="shared" si="40"/>
        <v>330897.25</v>
      </c>
      <c r="Q227" s="90">
        <f t="shared" si="48"/>
        <v>133883.41561134599</v>
      </c>
      <c r="R227" s="90">
        <f t="shared" si="49"/>
        <v>139762.34973309754</v>
      </c>
      <c r="S227" s="56">
        <f t="shared" si="41"/>
        <v>0.43988672456742273</v>
      </c>
      <c r="T227" s="49">
        <f>ROUND(Q227,0)</f>
        <v>133883</v>
      </c>
      <c r="U227" s="82" t="s">
        <v>431</v>
      </c>
      <c r="AY227" s="3"/>
      <c r="AZ227" s="3"/>
      <c r="BA227" s="3"/>
    </row>
    <row r="228" spans="1:53" s="1" customFormat="1" ht="30.75" customHeight="1" x14ac:dyDescent="0.2">
      <c r="A228" s="82">
        <v>4</v>
      </c>
      <c r="B228" s="5">
        <v>8715606</v>
      </c>
      <c r="C228" s="7" t="s">
        <v>351</v>
      </c>
      <c r="D228" s="7" t="s">
        <v>250</v>
      </c>
      <c r="E228" s="24">
        <v>372204</v>
      </c>
      <c r="F228" s="26">
        <v>351136.00000000006</v>
      </c>
      <c r="G228" s="26">
        <v>389761</v>
      </c>
      <c r="H228" s="26">
        <v>54888</v>
      </c>
      <c r="I228" s="26">
        <f t="shared" si="42"/>
        <v>57687.288</v>
      </c>
      <c r="J228" s="26">
        <f t="shared" si="43"/>
        <v>57687</v>
      </c>
      <c r="K228" s="27">
        <f t="shared" si="44"/>
        <v>57687</v>
      </c>
      <c r="L228" s="27">
        <f t="shared" si="45"/>
        <v>389761</v>
      </c>
      <c r="M228" s="90">
        <f t="shared" si="46"/>
        <v>361670</v>
      </c>
      <c r="N228" s="90">
        <f t="shared" si="47"/>
        <v>292697</v>
      </c>
      <c r="O228" s="90">
        <f t="shared" si="39"/>
        <v>209678.5</v>
      </c>
      <c r="P228" s="90">
        <f t="shared" si="40"/>
        <v>375715.5</v>
      </c>
      <c r="Q228" s="90">
        <f t="shared" si="48"/>
        <v>157262.36980640114</v>
      </c>
      <c r="R228" s="90">
        <f t="shared" si="49"/>
        <v>157467.03355094156</v>
      </c>
      <c r="S228" s="56">
        <f t="shared" si="41"/>
        <v>0.43538870669655089</v>
      </c>
      <c r="T228" s="49">
        <f>ROUND(Q228,0)</f>
        <v>157262</v>
      </c>
      <c r="U228" s="82" t="s">
        <v>431</v>
      </c>
      <c r="AY228" s="3"/>
      <c r="AZ228" s="3"/>
      <c r="BA228" s="3"/>
    </row>
    <row r="229" spans="1:53" s="1" customFormat="1" ht="41.25" customHeight="1" x14ac:dyDescent="0.2">
      <c r="A229" s="82">
        <v>5</v>
      </c>
      <c r="B229" s="5">
        <v>8715606</v>
      </c>
      <c r="C229" s="7" t="s">
        <v>352</v>
      </c>
      <c r="D229" s="7" t="s">
        <v>250</v>
      </c>
      <c r="E229" s="24">
        <v>1149034</v>
      </c>
      <c r="F229" s="26">
        <v>1073863</v>
      </c>
      <c r="G229" s="26">
        <v>1159772</v>
      </c>
      <c r="H229" s="26">
        <v>90664</v>
      </c>
      <c r="I229" s="26">
        <f t="shared" si="42"/>
        <v>95287.864000000001</v>
      </c>
      <c r="J229" s="26">
        <f t="shared" si="43"/>
        <v>95288</v>
      </c>
      <c r="K229" s="27">
        <f t="shared" si="44"/>
        <v>95288</v>
      </c>
      <c r="L229" s="27">
        <f t="shared" si="45"/>
        <v>1159772</v>
      </c>
      <c r="M229" s="90">
        <f t="shared" si="46"/>
        <v>1111448.5</v>
      </c>
      <c r="N229" s="90">
        <f t="shared" si="47"/>
        <v>869489.25</v>
      </c>
      <c r="O229" s="90">
        <f t="shared" si="39"/>
        <v>603368.25</v>
      </c>
      <c r="P229" s="90">
        <f t="shared" si="40"/>
        <v>1135610.25</v>
      </c>
      <c r="Q229" s="90">
        <f t="shared" si="48"/>
        <v>303991.72127742221</v>
      </c>
      <c r="R229" s="90">
        <f t="shared" si="49"/>
        <v>517547.2755831909</v>
      </c>
      <c r="S229" s="56">
        <f t="shared" si="41"/>
        <v>0.46565115305224752</v>
      </c>
      <c r="T229" s="49">
        <f>ROUND(Q229,0)</f>
        <v>303992</v>
      </c>
      <c r="U229" s="82" t="s">
        <v>431</v>
      </c>
      <c r="AY229" s="3"/>
      <c r="AZ229" s="3"/>
      <c r="BA229" s="3"/>
    </row>
    <row r="230" spans="1:53" s="1" customFormat="1" ht="12.75" x14ac:dyDescent="0.2">
      <c r="A230" s="21"/>
      <c r="B230" s="21"/>
      <c r="C230" s="21"/>
      <c r="D230" s="21"/>
      <c r="E230" s="102"/>
      <c r="F230" s="102"/>
      <c r="G230" s="102"/>
      <c r="H230" s="102"/>
      <c r="I230" s="102"/>
      <c r="J230" s="102"/>
      <c r="K230" s="169"/>
      <c r="L230" s="169"/>
      <c r="M230" s="169"/>
      <c r="N230" s="169"/>
      <c r="O230" s="169"/>
      <c r="P230" s="169"/>
      <c r="Q230" s="169"/>
      <c r="R230" s="169"/>
      <c r="S230" s="103"/>
      <c r="T230" s="169"/>
      <c r="U230" s="15"/>
    </row>
    <row r="231" spans="1:53" s="1" customFormat="1" ht="12.75" customHeight="1" x14ac:dyDescent="0.2">
      <c r="A231" s="428" t="s">
        <v>232</v>
      </c>
      <c r="B231" s="429"/>
      <c r="C231" s="429"/>
      <c r="D231" s="192"/>
      <c r="E231" s="193"/>
      <c r="F231" s="123"/>
      <c r="G231" s="123"/>
      <c r="H231" s="123"/>
      <c r="I231" s="123"/>
      <c r="J231" s="123"/>
      <c r="K231" s="174"/>
      <c r="L231" s="174"/>
      <c r="M231" s="174"/>
      <c r="N231" s="174"/>
      <c r="O231" s="174"/>
      <c r="P231" s="174"/>
      <c r="Q231" s="174"/>
      <c r="R231" s="174"/>
      <c r="S231" s="124"/>
      <c r="T231" s="174"/>
      <c r="U231" s="175"/>
      <c r="AY231" s="3"/>
      <c r="AZ231" s="3"/>
      <c r="BA231" s="3"/>
    </row>
    <row r="232" spans="1:53" s="1" customFormat="1" ht="12.75" x14ac:dyDescent="0.2">
      <c r="A232" s="430" t="s">
        <v>382</v>
      </c>
      <c r="B232" s="431"/>
      <c r="C232" s="431"/>
      <c r="D232" s="431"/>
      <c r="E232" s="178"/>
      <c r="F232" s="127"/>
      <c r="G232" s="127"/>
      <c r="H232" s="127"/>
      <c r="I232" s="127"/>
      <c r="J232" s="127"/>
      <c r="K232" s="179"/>
      <c r="L232" s="179"/>
      <c r="M232" s="179"/>
      <c r="N232" s="179"/>
      <c r="O232" s="179"/>
      <c r="P232" s="179"/>
      <c r="Q232" s="179"/>
      <c r="R232" s="179"/>
      <c r="S232" s="128"/>
      <c r="T232" s="179"/>
      <c r="U232" s="180"/>
      <c r="AY232" s="3"/>
      <c r="AZ232" s="3"/>
      <c r="BA232" s="3"/>
    </row>
    <row r="233" spans="1:53" s="1" customFormat="1" ht="29.25" customHeight="1" x14ac:dyDescent="0.2">
      <c r="A233" s="432"/>
      <c r="B233" s="433"/>
      <c r="C233" s="433"/>
      <c r="D233" s="433"/>
      <c r="E233" s="183"/>
      <c r="F233" s="131"/>
      <c r="G233" s="131"/>
      <c r="H233" s="422" t="s">
        <v>438</v>
      </c>
      <c r="I233" s="422"/>
      <c r="J233" s="422"/>
      <c r="K233" s="184"/>
      <c r="L233" s="184"/>
      <c r="M233" s="184"/>
      <c r="N233" s="184"/>
      <c r="O233" s="184"/>
      <c r="P233" s="184"/>
      <c r="Q233" s="184"/>
      <c r="R233" s="184"/>
      <c r="S233" s="132"/>
      <c r="T233" s="184"/>
      <c r="U233" s="185"/>
      <c r="AY233" s="3"/>
      <c r="AZ233" s="3"/>
      <c r="BA233" s="3"/>
    </row>
    <row r="234" spans="1:53" s="1" customFormat="1" ht="89.25" x14ac:dyDescent="0.2">
      <c r="A234" s="156" t="s">
        <v>4</v>
      </c>
      <c r="B234" s="156" t="s">
        <v>5</v>
      </c>
      <c r="C234" s="156" t="s">
        <v>6</v>
      </c>
      <c r="D234" s="156" t="s">
        <v>7</v>
      </c>
      <c r="E234" s="99" t="s">
        <v>435</v>
      </c>
      <c r="F234" s="99" t="s">
        <v>434</v>
      </c>
      <c r="G234" s="100" t="s">
        <v>436</v>
      </c>
      <c r="H234" s="157" t="s">
        <v>428</v>
      </c>
      <c r="I234" s="158" t="s">
        <v>429</v>
      </c>
      <c r="J234" s="157" t="s">
        <v>430</v>
      </c>
      <c r="K234" s="196"/>
      <c r="L234" s="196"/>
      <c r="M234" s="196"/>
      <c r="N234" s="196"/>
      <c r="O234" s="196"/>
      <c r="P234" s="196"/>
      <c r="Q234" s="196"/>
      <c r="R234" s="196"/>
      <c r="S234" s="151"/>
      <c r="T234" s="196"/>
      <c r="U234" s="197"/>
      <c r="AY234" s="3"/>
      <c r="AZ234" s="3"/>
      <c r="BA234" s="3"/>
    </row>
    <row r="235" spans="1:53" s="1" customFormat="1" ht="36" customHeight="1" x14ac:dyDescent="0.2">
      <c r="A235" s="82">
        <v>1</v>
      </c>
      <c r="B235" s="5">
        <v>8715699</v>
      </c>
      <c r="C235" s="7" t="s">
        <v>353</v>
      </c>
      <c r="D235" s="7" t="s">
        <v>250</v>
      </c>
      <c r="E235" s="24">
        <v>239732</v>
      </c>
      <c r="F235" s="26">
        <v>224049</v>
      </c>
      <c r="G235" s="26">
        <v>235251</v>
      </c>
      <c r="H235" s="26">
        <v>47453</v>
      </c>
      <c r="I235" s="26">
        <f t="shared" si="42"/>
        <v>49873.103000000003</v>
      </c>
      <c r="J235" s="26">
        <f t="shared" si="43"/>
        <v>49873</v>
      </c>
      <c r="K235" s="27">
        <f t="shared" si="44"/>
        <v>49873</v>
      </c>
      <c r="L235" s="27">
        <f t="shared" si="45"/>
        <v>239732</v>
      </c>
      <c r="M235" s="90">
        <f t="shared" si="46"/>
        <v>229650</v>
      </c>
      <c r="N235" s="90">
        <f t="shared" si="47"/>
        <v>187226.25</v>
      </c>
      <c r="O235" s="90">
        <f t="shared" si="39"/>
        <v>139761.5</v>
      </c>
      <c r="P235" s="90">
        <f t="shared" si="40"/>
        <v>234691</v>
      </c>
      <c r="Q235" s="90">
        <f t="shared" si="48"/>
        <v>121446.39378236533</v>
      </c>
      <c r="R235" s="90">
        <f t="shared" si="49"/>
        <v>91806.064793763304</v>
      </c>
      <c r="S235" s="56">
        <f t="shared" si="41"/>
        <v>0.39976514171026911</v>
      </c>
      <c r="T235" s="49">
        <f>ROUND(Q235,0)</f>
        <v>121446</v>
      </c>
      <c r="U235" s="82" t="s">
        <v>431</v>
      </c>
      <c r="AY235" s="3"/>
      <c r="AZ235" s="3"/>
      <c r="BA235" s="3"/>
    </row>
    <row r="236" spans="1:53" s="1" customFormat="1" ht="66.75" customHeight="1" x14ac:dyDescent="0.2">
      <c r="A236" s="82">
        <v>2</v>
      </c>
      <c r="B236" s="5">
        <v>8715699</v>
      </c>
      <c r="C236" s="7" t="s">
        <v>354</v>
      </c>
      <c r="D236" s="7" t="s">
        <v>250</v>
      </c>
      <c r="E236" s="24">
        <v>429626</v>
      </c>
      <c r="F236" s="26">
        <v>417112</v>
      </c>
      <c r="G236" s="26">
        <v>458823.00000000006</v>
      </c>
      <c r="H236" s="26">
        <v>66652</v>
      </c>
      <c r="I236" s="26">
        <f t="shared" si="42"/>
        <v>70051.251999999993</v>
      </c>
      <c r="J236" s="26">
        <f t="shared" si="43"/>
        <v>70051</v>
      </c>
      <c r="K236" s="27">
        <f t="shared" si="44"/>
        <v>70051</v>
      </c>
      <c r="L236" s="27">
        <f t="shared" si="45"/>
        <v>458823.00000000006</v>
      </c>
      <c r="M236" s="90">
        <f t="shared" si="46"/>
        <v>423369</v>
      </c>
      <c r="N236" s="90">
        <f t="shared" si="47"/>
        <v>343903</v>
      </c>
      <c r="O236" s="90">
        <f t="shared" si="39"/>
        <v>246710</v>
      </c>
      <c r="P236" s="90">
        <f t="shared" si="40"/>
        <v>441096</v>
      </c>
      <c r="Q236" s="90">
        <f t="shared" si="48"/>
        <v>188858.7779639528</v>
      </c>
      <c r="R236" s="90">
        <f t="shared" si="49"/>
        <v>183402.57605788056</v>
      </c>
      <c r="S236" s="56">
        <f t="shared" si="41"/>
        <v>0.43319793385410971</v>
      </c>
      <c r="T236" s="49">
        <f>ROUND(Q236,0)</f>
        <v>188859</v>
      </c>
      <c r="U236" s="82" t="s">
        <v>431</v>
      </c>
      <c r="AY236" s="3"/>
      <c r="AZ236" s="3"/>
      <c r="BA236" s="3"/>
    </row>
    <row r="237" spans="1:53" s="1" customFormat="1" ht="12.75" x14ac:dyDescent="0.2">
      <c r="A237" s="21"/>
      <c r="B237" s="21"/>
      <c r="C237" s="21"/>
      <c r="D237" s="21"/>
      <c r="E237" s="102"/>
      <c r="F237" s="102"/>
      <c r="G237" s="102"/>
      <c r="H237" s="102"/>
      <c r="I237" s="102"/>
      <c r="J237" s="102"/>
      <c r="K237" s="169"/>
      <c r="L237" s="169"/>
      <c r="M237" s="169"/>
      <c r="N237" s="169"/>
      <c r="O237" s="169"/>
      <c r="P237" s="169"/>
      <c r="Q237" s="169"/>
      <c r="R237" s="169"/>
      <c r="S237" s="103"/>
      <c r="T237" s="169"/>
      <c r="U237" s="15"/>
    </row>
    <row r="238" spans="1:53" s="1" customFormat="1" ht="15" customHeight="1" x14ac:dyDescent="0.2">
      <c r="A238" s="428" t="s">
        <v>355</v>
      </c>
      <c r="B238" s="429"/>
      <c r="C238" s="429"/>
      <c r="D238" s="192"/>
      <c r="E238" s="193"/>
      <c r="F238" s="123"/>
      <c r="G238" s="123"/>
      <c r="H238" s="123"/>
      <c r="I238" s="123"/>
      <c r="J238" s="123"/>
      <c r="K238" s="174"/>
      <c r="L238" s="174"/>
      <c r="M238" s="174"/>
      <c r="N238" s="174"/>
      <c r="O238" s="174"/>
      <c r="P238" s="174"/>
      <c r="Q238" s="174"/>
      <c r="R238" s="174"/>
      <c r="S238" s="124"/>
      <c r="T238" s="174"/>
      <c r="U238" s="175"/>
      <c r="AY238" s="3"/>
      <c r="AZ238" s="3"/>
      <c r="BA238" s="3"/>
    </row>
    <row r="239" spans="1:53" s="1" customFormat="1" ht="15" customHeight="1" x14ac:dyDescent="0.2">
      <c r="A239" s="430" t="s">
        <v>382</v>
      </c>
      <c r="B239" s="431"/>
      <c r="C239" s="431"/>
      <c r="D239" s="431"/>
      <c r="E239" s="178"/>
      <c r="F239" s="127"/>
      <c r="G239" s="127"/>
      <c r="H239" s="127"/>
      <c r="I239" s="127"/>
      <c r="J239" s="127"/>
      <c r="K239" s="179"/>
      <c r="L239" s="179"/>
      <c r="M239" s="179"/>
      <c r="N239" s="179"/>
      <c r="O239" s="179"/>
      <c r="P239" s="179"/>
      <c r="Q239" s="179"/>
      <c r="R239" s="179"/>
      <c r="S239" s="128"/>
      <c r="T239" s="179"/>
      <c r="U239" s="180"/>
      <c r="AY239" s="3"/>
      <c r="AZ239" s="3"/>
      <c r="BA239" s="3"/>
    </row>
    <row r="240" spans="1:53" s="1" customFormat="1" ht="39.75" customHeight="1" x14ac:dyDescent="0.2">
      <c r="A240" s="432"/>
      <c r="B240" s="433"/>
      <c r="C240" s="433"/>
      <c r="D240" s="433"/>
      <c r="E240" s="183"/>
      <c r="F240" s="131"/>
      <c r="G240" s="131"/>
      <c r="H240" s="422" t="s">
        <v>438</v>
      </c>
      <c r="I240" s="422"/>
      <c r="J240" s="422"/>
      <c r="K240" s="184"/>
      <c r="L240" s="184"/>
      <c r="M240" s="184"/>
      <c r="N240" s="184"/>
      <c r="O240" s="184"/>
      <c r="P240" s="184"/>
      <c r="Q240" s="184"/>
      <c r="R240" s="184"/>
      <c r="S240" s="132"/>
      <c r="T240" s="184"/>
      <c r="U240" s="185"/>
      <c r="AY240" s="3"/>
      <c r="AZ240" s="3"/>
      <c r="BA240" s="3"/>
    </row>
    <row r="241" spans="1:53" s="1" customFormat="1" ht="89.25" x14ac:dyDescent="0.2">
      <c r="A241" s="156" t="s">
        <v>4</v>
      </c>
      <c r="B241" s="156" t="s">
        <v>5</v>
      </c>
      <c r="C241" s="156" t="s">
        <v>6</v>
      </c>
      <c r="D241" s="156" t="s">
        <v>7</v>
      </c>
      <c r="E241" s="99" t="s">
        <v>435</v>
      </c>
      <c r="F241" s="99" t="s">
        <v>434</v>
      </c>
      <c r="G241" s="100" t="s">
        <v>436</v>
      </c>
      <c r="H241" s="157" t="s">
        <v>428</v>
      </c>
      <c r="I241" s="158" t="s">
        <v>429</v>
      </c>
      <c r="J241" s="157" t="s">
        <v>430</v>
      </c>
      <c r="K241" s="196"/>
      <c r="L241" s="196"/>
      <c r="M241" s="196"/>
      <c r="N241" s="196"/>
      <c r="O241" s="196"/>
      <c r="P241" s="196"/>
      <c r="Q241" s="196"/>
      <c r="R241" s="196"/>
      <c r="S241" s="151"/>
      <c r="T241" s="196"/>
      <c r="U241" s="197"/>
      <c r="AY241" s="3"/>
      <c r="AZ241" s="3"/>
      <c r="BA241" s="3"/>
    </row>
    <row r="242" spans="1:53" s="1" customFormat="1" ht="55.5" customHeight="1" x14ac:dyDescent="0.2">
      <c r="A242" s="82">
        <v>1</v>
      </c>
      <c r="B242" s="5">
        <v>8715699</v>
      </c>
      <c r="C242" s="7" t="s">
        <v>356</v>
      </c>
      <c r="D242" s="7" t="s">
        <v>250</v>
      </c>
      <c r="E242" s="24">
        <v>879424</v>
      </c>
      <c r="F242" s="26">
        <v>829646</v>
      </c>
      <c r="G242" s="26">
        <v>879425</v>
      </c>
      <c r="H242" s="26">
        <v>131676</v>
      </c>
      <c r="I242" s="26">
        <f t="shared" si="42"/>
        <v>138391.476</v>
      </c>
      <c r="J242" s="26">
        <f t="shared" si="43"/>
        <v>138391</v>
      </c>
      <c r="K242" s="27">
        <f t="shared" si="44"/>
        <v>138391</v>
      </c>
      <c r="L242" s="27">
        <f t="shared" si="45"/>
        <v>879425</v>
      </c>
      <c r="M242" s="90">
        <f t="shared" si="46"/>
        <v>854535</v>
      </c>
      <c r="N242" s="90">
        <f t="shared" si="47"/>
        <v>681721.5</v>
      </c>
      <c r="O242" s="90">
        <f t="shared" si="39"/>
        <v>496463</v>
      </c>
      <c r="P242" s="90">
        <f t="shared" si="40"/>
        <v>866980</v>
      </c>
      <c r="Q242" s="90">
        <f t="shared" si="48"/>
        <v>373641.41639956704</v>
      </c>
      <c r="R242" s="90">
        <f t="shared" si="49"/>
        <v>362979.63319769519</v>
      </c>
      <c r="S242" s="56">
        <f t="shared" si="41"/>
        <v>0.42476859718758764</v>
      </c>
      <c r="T242" s="49">
        <f>ROUND(Q242,0)</f>
        <v>373641</v>
      </c>
      <c r="U242" s="82" t="s">
        <v>431</v>
      </c>
      <c r="AY242" s="3"/>
      <c r="AZ242" s="3"/>
      <c r="BA242" s="3"/>
    </row>
    <row r="243" spans="1:53" s="1" customFormat="1" ht="12.75" x14ac:dyDescent="0.2">
      <c r="A243" s="21"/>
      <c r="B243" s="21"/>
      <c r="C243" s="21"/>
      <c r="D243" s="21"/>
      <c r="E243" s="102"/>
      <c r="F243" s="102"/>
      <c r="G243" s="102"/>
      <c r="H243" s="102"/>
      <c r="I243" s="102"/>
      <c r="J243" s="102"/>
      <c r="K243" s="169"/>
      <c r="L243" s="169"/>
      <c r="M243" s="169"/>
      <c r="N243" s="169"/>
      <c r="O243" s="169"/>
      <c r="P243" s="169"/>
      <c r="Q243" s="169"/>
      <c r="R243" s="169"/>
      <c r="S243" s="103"/>
      <c r="T243" s="169"/>
      <c r="U243" s="15"/>
    </row>
    <row r="244" spans="1:53" s="1" customFormat="1" ht="25.5" customHeight="1" x14ac:dyDescent="0.2">
      <c r="A244" s="171" t="s">
        <v>357</v>
      </c>
      <c r="B244" s="172"/>
      <c r="C244" s="172"/>
      <c r="D244" s="172"/>
      <c r="E244" s="173"/>
      <c r="F244" s="123"/>
      <c r="G244" s="123"/>
      <c r="H244" s="123"/>
      <c r="I244" s="123"/>
      <c r="J244" s="123"/>
      <c r="K244" s="174"/>
      <c r="L244" s="174"/>
      <c r="M244" s="174"/>
      <c r="N244" s="174"/>
      <c r="O244" s="174"/>
      <c r="P244" s="174"/>
      <c r="Q244" s="174"/>
      <c r="R244" s="174"/>
      <c r="S244" s="124"/>
      <c r="T244" s="174"/>
      <c r="U244" s="175"/>
      <c r="AY244" s="3"/>
      <c r="AZ244" s="3"/>
      <c r="BA244" s="3"/>
    </row>
    <row r="245" spans="1:53" s="1" customFormat="1" ht="15" customHeight="1" x14ac:dyDescent="0.2">
      <c r="A245" s="430" t="s">
        <v>382</v>
      </c>
      <c r="B245" s="431"/>
      <c r="C245" s="431"/>
      <c r="D245" s="431"/>
      <c r="E245" s="178"/>
      <c r="F245" s="127"/>
      <c r="G245" s="127"/>
      <c r="H245" s="127"/>
      <c r="I245" s="127"/>
      <c r="J245" s="127"/>
      <c r="K245" s="179"/>
      <c r="L245" s="179"/>
      <c r="M245" s="179"/>
      <c r="N245" s="179"/>
      <c r="O245" s="179"/>
      <c r="P245" s="179"/>
      <c r="Q245" s="179"/>
      <c r="R245" s="179"/>
      <c r="S245" s="128"/>
      <c r="T245" s="179"/>
      <c r="U245" s="180"/>
      <c r="AY245" s="3"/>
      <c r="AZ245" s="3"/>
      <c r="BA245" s="3"/>
    </row>
    <row r="246" spans="1:53" s="1" customFormat="1" ht="36.75" customHeight="1" x14ac:dyDescent="0.2">
      <c r="A246" s="432"/>
      <c r="B246" s="433"/>
      <c r="C246" s="433"/>
      <c r="D246" s="433"/>
      <c r="E246" s="183"/>
      <c r="F246" s="131"/>
      <c r="G246" s="131"/>
      <c r="H246" s="422" t="s">
        <v>438</v>
      </c>
      <c r="I246" s="422"/>
      <c r="J246" s="422"/>
      <c r="K246" s="184"/>
      <c r="L246" s="184"/>
      <c r="M246" s="184"/>
      <c r="N246" s="184"/>
      <c r="O246" s="184"/>
      <c r="P246" s="184"/>
      <c r="Q246" s="184"/>
      <c r="R246" s="184"/>
      <c r="S246" s="132"/>
      <c r="T246" s="184"/>
      <c r="U246" s="185"/>
      <c r="AY246" s="3"/>
      <c r="AZ246" s="3"/>
      <c r="BA246" s="3"/>
    </row>
    <row r="247" spans="1:53" s="1" customFormat="1" ht="89.25" x14ac:dyDescent="0.2">
      <c r="A247" s="156" t="s">
        <v>4</v>
      </c>
      <c r="B247" s="156" t="s">
        <v>5</v>
      </c>
      <c r="C247" s="156" t="s">
        <v>6</v>
      </c>
      <c r="D247" s="156" t="s">
        <v>7</v>
      </c>
      <c r="E247" s="99" t="s">
        <v>435</v>
      </c>
      <c r="F247" s="99" t="s">
        <v>434</v>
      </c>
      <c r="G247" s="100" t="s">
        <v>436</v>
      </c>
      <c r="H247" s="157" t="s">
        <v>428</v>
      </c>
      <c r="I247" s="158" t="s">
        <v>429</v>
      </c>
      <c r="J247" s="157" t="s">
        <v>430</v>
      </c>
      <c r="K247" s="196"/>
      <c r="L247" s="196"/>
      <c r="M247" s="196"/>
      <c r="N247" s="196"/>
      <c r="O247" s="196"/>
      <c r="P247" s="196"/>
      <c r="Q247" s="196"/>
      <c r="R247" s="196"/>
      <c r="S247" s="151"/>
      <c r="T247" s="196"/>
      <c r="U247" s="197"/>
      <c r="AY247" s="3"/>
      <c r="AZ247" s="3"/>
      <c r="BA247" s="3"/>
    </row>
    <row r="248" spans="1:53" s="1" customFormat="1" ht="24" customHeight="1" x14ac:dyDescent="0.2">
      <c r="A248" s="82">
        <v>1</v>
      </c>
      <c r="B248" s="5">
        <v>8715610</v>
      </c>
      <c r="C248" s="7" t="s">
        <v>358</v>
      </c>
      <c r="D248" s="7" t="s">
        <v>250</v>
      </c>
      <c r="E248" s="24">
        <v>290790</v>
      </c>
      <c r="F248" s="26">
        <v>279605</v>
      </c>
      <c r="G248" s="26">
        <v>299177</v>
      </c>
      <c r="H248" s="26">
        <v>40408</v>
      </c>
      <c r="I248" s="26">
        <f t="shared" si="42"/>
        <v>42468.807999999997</v>
      </c>
      <c r="J248" s="26">
        <f t="shared" si="43"/>
        <v>42469</v>
      </c>
      <c r="K248" s="27">
        <f t="shared" si="44"/>
        <v>42469</v>
      </c>
      <c r="L248" s="27">
        <f t="shared" si="45"/>
        <v>299177</v>
      </c>
      <c r="M248" s="90">
        <f t="shared" si="46"/>
        <v>285197.5</v>
      </c>
      <c r="N248" s="90">
        <f t="shared" si="47"/>
        <v>228010.25</v>
      </c>
      <c r="O248" s="90">
        <f t="shared" si="39"/>
        <v>163833.25</v>
      </c>
      <c r="P248" s="90">
        <f t="shared" si="40"/>
        <v>292187.25</v>
      </c>
      <c r="Q248" s="90">
        <f t="shared" si="48"/>
        <v>117978.53822111685</v>
      </c>
      <c r="R248" s="90">
        <f t="shared" si="49"/>
        <v>123953.72388482996</v>
      </c>
      <c r="S248" s="56">
        <f t="shared" si="41"/>
        <v>0.43462416004638876</v>
      </c>
      <c r="T248" s="49">
        <f t="shared" ref="T248:T253" si="50">ROUND(Q248,0)</f>
        <v>117979</v>
      </c>
      <c r="U248" s="82" t="s">
        <v>431</v>
      </c>
      <c r="AY248" s="3"/>
      <c r="AZ248" s="3"/>
      <c r="BA248" s="3"/>
    </row>
    <row r="249" spans="1:53" s="1" customFormat="1" ht="24" customHeight="1" x14ac:dyDescent="0.2">
      <c r="A249" s="82">
        <v>2</v>
      </c>
      <c r="B249" s="5">
        <v>8715610</v>
      </c>
      <c r="C249" s="7" t="s">
        <v>359</v>
      </c>
      <c r="D249" s="7" t="s">
        <v>250</v>
      </c>
      <c r="E249" s="24">
        <v>469739</v>
      </c>
      <c r="F249" s="26">
        <v>451672</v>
      </c>
      <c r="G249" s="26">
        <v>487806</v>
      </c>
      <c r="H249" s="26">
        <v>61514</v>
      </c>
      <c r="I249" s="26">
        <f t="shared" si="42"/>
        <v>64651.214</v>
      </c>
      <c r="J249" s="26">
        <f t="shared" si="43"/>
        <v>64651</v>
      </c>
      <c r="K249" s="27">
        <f t="shared" si="44"/>
        <v>64651</v>
      </c>
      <c r="L249" s="27">
        <f t="shared" si="45"/>
        <v>487806</v>
      </c>
      <c r="M249" s="90">
        <f t="shared" si="46"/>
        <v>460705.5</v>
      </c>
      <c r="N249" s="90">
        <f t="shared" si="47"/>
        <v>368467</v>
      </c>
      <c r="O249" s="90">
        <f t="shared" si="39"/>
        <v>262678.25</v>
      </c>
      <c r="P249" s="90">
        <f t="shared" si="40"/>
        <v>474255.75</v>
      </c>
      <c r="Q249" s="90">
        <f t="shared" si="48"/>
        <v>182978.4490802954</v>
      </c>
      <c r="R249" s="90">
        <f t="shared" si="49"/>
        <v>203080.48386949117</v>
      </c>
      <c r="S249" s="56">
        <f t="shared" si="41"/>
        <v>0.4408032547245283</v>
      </c>
      <c r="T249" s="49">
        <f t="shared" si="50"/>
        <v>182978</v>
      </c>
      <c r="U249" s="82" t="s">
        <v>431</v>
      </c>
      <c r="AY249" s="3"/>
      <c r="AZ249" s="3"/>
      <c r="BA249" s="3"/>
    </row>
    <row r="250" spans="1:53" s="1" customFormat="1" ht="31.5" customHeight="1" x14ac:dyDescent="0.2">
      <c r="A250" s="82">
        <v>3</v>
      </c>
      <c r="B250" s="5">
        <v>8715610</v>
      </c>
      <c r="C250" s="7" t="s">
        <v>360</v>
      </c>
      <c r="D250" s="7" t="s">
        <v>250</v>
      </c>
      <c r="E250" s="24">
        <v>432651.00000000006</v>
      </c>
      <c r="F250" s="26">
        <v>416011.00000000006</v>
      </c>
      <c r="G250" s="26">
        <v>461772.00000000006</v>
      </c>
      <c r="H250" s="26">
        <v>88111</v>
      </c>
      <c r="I250" s="26">
        <f t="shared" si="42"/>
        <v>92604.660999999993</v>
      </c>
      <c r="J250" s="26">
        <f t="shared" si="43"/>
        <v>92605</v>
      </c>
      <c r="K250" s="27">
        <f t="shared" si="44"/>
        <v>92605</v>
      </c>
      <c r="L250" s="27">
        <f t="shared" si="45"/>
        <v>461772.00000000006</v>
      </c>
      <c r="M250" s="90">
        <f t="shared" si="46"/>
        <v>424331.00000000006</v>
      </c>
      <c r="N250" s="90">
        <f t="shared" si="47"/>
        <v>350759.75000000006</v>
      </c>
      <c r="O250" s="90">
        <f t="shared" si="39"/>
        <v>258468.00000000003</v>
      </c>
      <c r="P250" s="90">
        <f t="shared" si="40"/>
        <v>443051.50000000006</v>
      </c>
      <c r="Q250" s="90">
        <f t="shared" si="48"/>
        <v>226254.09226608646</v>
      </c>
      <c r="R250" s="90">
        <f t="shared" si="49"/>
        <v>173139.15121538326</v>
      </c>
      <c r="S250" s="56">
        <f t="shared" si="41"/>
        <v>0.40802852305248316</v>
      </c>
      <c r="T250" s="49">
        <f t="shared" si="50"/>
        <v>226254</v>
      </c>
      <c r="U250" s="82" t="s">
        <v>431</v>
      </c>
      <c r="AY250" s="3"/>
      <c r="AZ250" s="3"/>
      <c r="BA250" s="3"/>
    </row>
    <row r="251" spans="1:53" s="1" customFormat="1" ht="31.5" customHeight="1" x14ac:dyDescent="0.2">
      <c r="A251" s="82">
        <v>4</v>
      </c>
      <c r="B251" s="5">
        <v>8715610</v>
      </c>
      <c r="C251" s="7" t="s">
        <v>361</v>
      </c>
      <c r="D251" s="7" t="s">
        <v>250</v>
      </c>
      <c r="E251" s="24">
        <v>408031</v>
      </c>
      <c r="F251" s="26">
        <v>392337</v>
      </c>
      <c r="G251" s="26">
        <v>411954</v>
      </c>
      <c r="H251" s="26">
        <v>63851</v>
      </c>
      <c r="I251" s="26">
        <f t="shared" si="42"/>
        <v>67107.400999999998</v>
      </c>
      <c r="J251" s="26">
        <f t="shared" si="43"/>
        <v>67107</v>
      </c>
      <c r="K251" s="27">
        <f t="shared" si="44"/>
        <v>67107</v>
      </c>
      <c r="L251" s="27">
        <f t="shared" si="45"/>
        <v>411954</v>
      </c>
      <c r="M251" s="90">
        <f t="shared" si="46"/>
        <v>400184</v>
      </c>
      <c r="N251" s="90">
        <f t="shared" si="47"/>
        <v>319857.25</v>
      </c>
      <c r="O251" s="90">
        <f t="shared" si="39"/>
        <v>233645.5</v>
      </c>
      <c r="P251" s="90">
        <f t="shared" si="40"/>
        <v>406069</v>
      </c>
      <c r="Q251" s="90">
        <f t="shared" si="48"/>
        <v>179142.01216085601</v>
      </c>
      <c r="R251" s="90">
        <f t="shared" si="49"/>
        <v>168713.19310667439</v>
      </c>
      <c r="S251" s="56">
        <f t="shared" si="41"/>
        <v>0.42158905180285666</v>
      </c>
      <c r="T251" s="49">
        <f t="shared" si="50"/>
        <v>179142</v>
      </c>
      <c r="U251" s="82" t="s">
        <v>431</v>
      </c>
      <c r="AY251" s="3"/>
      <c r="AZ251" s="3"/>
      <c r="BA251" s="3"/>
    </row>
    <row r="252" spans="1:53" s="1" customFormat="1" ht="46.5" customHeight="1" x14ac:dyDescent="0.2">
      <c r="A252" s="82">
        <v>5</v>
      </c>
      <c r="B252" s="5">
        <v>8715610</v>
      </c>
      <c r="C252" s="7" t="s">
        <v>362</v>
      </c>
      <c r="D252" s="7" t="s">
        <v>250</v>
      </c>
      <c r="E252" s="24">
        <v>628348</v>
      </c>
      <c r="F252" s="26">
        <v>592781</v>
      </c>
      <c r="G252" s="26">
        <v>652059</v>
      </c>
      <c r="H252" s="26">
        <v>95463</v>
      </c>
      <c r="I252" s="26">
        <f t="shared" si="42"/>
        <v>100331.613</v>
      </c>
      <c r="J252" s="26">
        <f t="shared" si="43"/>
        <v>100332</v>
      </c>
      <c r="K252" s="27">
        <f t="shared" si="44"/>
        <v>100332</v>
      </c>
      <c r="L252" s="27">
        <f t="shared" si="45"/>
        <v>652059</v>
      </c>
      <c r="M252" s="90">
        <f t="shared" si="46"/>
        <v>610564.5</v>
      </c>
      <c r="N252" s="90">
        <f t="shared" si="47"/>
        <v>493380</v>
      </c>
      <c r="O252" s="90">
        <f t="shared" si="39"/>
        <v>355448.25</v>
      </c>
      <c r="P252" s="90">
        <f t="shared" si="40"/>
        <v>631311.75</v>
      </c>
      <c r="Q252" s="90">
        <f t="shared" si="48"/>
        <v>270655.18853768491</v>
      </c>
      <c r="R252" s="90">
        <f t="shared" si="49"/>
        <v>263161.97494445636</v>
      </c>
      <c r="S252" s="56">
        <f t="shared" si="41"/>
        <v>0.43101420889104486</v>
      </c>
      <c r="T252" s="49">
        <f t="shared" si="50"/>
        <v>270655</v>
      </c>
      <c r="U252" s="82" t="s">
        <v>431</v>
      </c>
      <c r="AY252" s="3"/>
      <c r="AZ252" s="3"/>
      <c r="BA252" s="3"/>
    </row>
    <row r="253" spans="1:53" s="1" customFormat="1" ht="51" customHeight="1" x14ac:dyDescent="0.2">
      <c r="A253" s="82">
        <v>6</v>
      </c>
      <c r="B253" s="5">
        <v>8715610</v>
      </c>
      <c r="C253" s="7" t="s">
        <v>363</v>
      </c>
      <c r="D253" s="7" t="s">
        <v>250</v>
      </c>
      <c r="E253" s="24">
        <v>1034483</v>
      </c>
      <c r="F253" s="26">
        <v>966806</v>
      </c>
      <c r="G253" s="26">
        <v>1073155</v>
      </c>
      <c r="H253" s="26">
        <v>145418</v>
      </c>
      <c r="I253" s="26">
        <f t="shared" si="42"/>
        <v>152834.318</v>
      </c>
      <c r="J253" s="26">
        <f t="shared" si="43"/>
        <v>152834</v>
      </c>
      <c r="K253" s="27">
        <f t="shared" si="44"/>
        <v>152834</v>
      </c>
      <c r="L253" s="27">
        <f t="shared" si="45"/>
        <v>1073155</v>
      </c>
      <c r="M253" s="90">
        <f t="shared" si="46"/>
        <v>1000644.5</v>
      </c>
      <c r="N253" s="90">
        <f t="shared" si="47"/>
        <v>806819.5</v>
      </c>
      <c r="O253" s="90">
        <f t="shared" si="39"/>
        <v>576739.25</v>
      </c>
      <c r="P253" s="90">
        <f t="shared" si="40"/>
        <v>1036899.75</v>
      </c>
      <c r="Q253" s="90">
        <f t="shared" si="48"/>
        <v>422124.44291264017</v>
      </c>
      <c r="R253" s="90">
        <f t="shared" si="49"/>
        <v>438200.09972043592</v>
      </c>
      <c r="S253" s="56">
        <f t="shared" si="41"/>
        <v>0.43791786165859697</v>
      </c>
      <c r="T253" s="49">
        <f t="shared" si="50"/>
        <v>422124</v>
      </c>
      <c r="U253" s="82" t="s">
        <v>431</v>
      </c>
      <c r="AY253" s="3"/>
      <c r="AZ253" s="3"/>
      <c r="BA253" s="3"/>
    </row>
    <row r="254" spans="1:53" s="1" customFormat="1" ht="12.75" x14ac:dyDescent="0.2">
      <c r="A254" s="21"/>
      <c r="B254" s="21"/>
      <c r="C254" s="21"/>
      <c r="D254" s="21"/>
      <c r="E254" s="102"/>
      <c r="F254" s="102"/>
      <c r="G254" s="102"/>
      <c r="H254" s="102"/>
      <c r="I254" s="102"/>
      <c r="J254" s="102"/>
      <c r="K254" s="169"/>
      <c r="L254" s="169"/>
      <c r="M254" s="169"/>
      <c r="N254" s="169"/>
      <c r="O254" s="169"/>
      <c r="P254" s="169"/>
      <c r="Q254" s="169"/>
      <c r="R254" s="169"/>
      <c r="S254" s="103"/>
      <c r="T254" s="169"/>
      <c r="U254" s="15"/>
    </row>
    <row r="255" spans="1:53" s="1" customFormat="1" ht="12.75" customHeight="1" x14ac:dyDescent="0.2">
      <c r="A255" s="428" t="s">
        <v>117</v>
      </c>
      <c r="B255" s="429"/>
      <c r="C255" s="429"/>
      <c r="D255" s="192"/>
      <c r="E255" s="193"/>
      <c r="F255" s="123"/>
      <c r="G255" s="123"/>
      <c r="H255" s="123"/>
      <c r="I255" s="123"/>
      <c r="J255" s="123"/>
      <c r="K255" s="174"/>
      <c r="L255" s="174"/>
      <c r="M255" s="174"/>
      <c r="N255" s="174"/>
      <c r="O255" s="174"/>
      <c r="P255" s="174"/>
      <c r="Q255" s="174"/>
      <c r="R255" s="174"/>
      <c r="S255" s="124"/>
      <c r="T255" s="174"/>
      <c r="U255" s="175"/>
      <c r="AY255" s="3"/>
      <c r="AZ255" s="3"/>
      <c r="BA255" s="3"/>
    </row>
    <row r="256" spans="1:53" s="1" customFormat="1" ht="12.75" x14ac:dyDescent="0.2">
      <c r="A256" s="430" t="s">
        <v>382</v>
      </c>
      <c r="B256" s="431"/>
      <c r="C256" s="431"/>
      <c r="D256" s="431"/>
      <c r="E256" s="178"/>
      <c r="F256" s="127"/>
      <c r="G256" s="127"/>
      <c r="H256" s="127"/>
      <c r="I256" s="127"/>
      <c r="J256" s="127"/>
      <c r="K256" s="179"/>
      <c r="L256" s="179"/>
      <c r="M256" s="179"/>
      <c r="N256" s="179"/>
      <c r="O256" s="179"/>
      <c r="P256" s="179"/>
      <c r="Q256" s="179"/>
      <c r="R256" s="179"/>
      <c r="S256" s="128"/>
      <c r="T256" s="179"/>
      <c r="U256" s="180"/>
      <c r="AY256" s="3"/>
      <c r="AZ256" s="3"/>
      <c r="BA256" s="3"/>
    </row>
    <row r="257" spans="1:53" s="1" customFormat="1" ht="29.25" customHeight="1" x14ac:dyDescent="0.2">
      <c r="A257" s="432"/>
      <c r="B257" s="433"/>
      <c r="C257" s="433"/>
      <c r="D257" s="433"/>
      <c r="E257" s="183"/>
      <c r="F257" s="131"/>
      <c r="G257" s="131"/>
      <c r="H257" s="422" t="s">
        <v>438</v>
      </c>
      <c r="I257" s="422"/>
      <c r="J257" s="422"/>
      <c r="K257" s="184"/>
      <c r="L257" s="184"/>
      <c r="M257" s="184"/>
      <c r="N257" s="184"/>
      <c r="O257" s="184"/>
      <c r="P257" s="184"/>
      <c r="Q257" s="184"/>
      <c r="R257" s="184"/>
      <c r="S257" s="132"/>
      <c r="T257" s="184"/>
      <c r="U257" s="185"/>
      <c r="AY257" s="3"/>
      <c r="AZ257" s="3"/>
      <c r="BA257" s="3"/>
    </row>
    <row r="258" spans="1:53" s="1" customFormat="1" ht="89.25" x14ac:dyDescent="0.2">
      <c r="A258" s="156" t="s">
        <v>4</v>
      </c>
      <c r="B258" s="156" t="s">
        <v>5</v>
      </c>
      <c r="C258" s="156" t="s">
        <v>6</v>
      </c>
      <c r="D258" s="156" t="s">
        <v>7</v>
      </c>
      <c r="E258" s="99" t="s">
        <v>435</v>
      </c>
      <c r="F258" s="99" t="s">
        <v>434</v>
      </c>
      <c r="G258" s="100" t="s">
        <v>436</v>
      </c>
      <c r="H258" s="157" t="s">
        <v>428</v>
      </c>
      <c r="I258" s="158" t="s">
        <v>429</v>
      </c>
      <c r="J258" s="157" t="s">
        <v>430</v>
      </c>
      <c r="K258" s="196"/>
      <c r="L258" s="196"/>
      <c r="M258" s="196"/>
      <c r="N258" s="196"/>
      <c r="O258" s="196"/>
      <c r="P258" s="196"/>
      <c r="Q258" s="196"/>
      <c r="R258" s="196"/>
      <c r="S258" s="151"/>
      <c r="T258" s="196"/>
      <c r="U258" s="197"/>
      <c r="AY258" s="3"/>
      <c r="AZ258" s="3"/>
      <c r="BA258" s="3"/>
    </row>
    <row r="259" spans="1:53" s="1" customFormat="1" ht="25.5" customHeight="1" x14ac:dyDescent="0.2">
      <c r="A259" s="82">
        <v>1</v>
      </c>
      <c r="B259" s="5">
        <v>8715610</v>
      </c>
      <c r="C259" s="7" t="s">
        <v>364</v>
      </c>
      <c r="D259" s="7" t="s">
        <v>250</v>
      </c>
      <c r="E259" s="24">
        <v>427661.00000000006</v>
      </c>
      <c r="F259" s="26">
        <v>411213.00000000006</v>
      </c>
      <c r="G259" s="26">
        <v>444110</v>
      </c>
      <c r="H259" s="26">
        <v>75991</v>
      </c>
      <c r="I259" s="26">
        <f t="shared" si="42"/>
        <v>79866.540999999997</v>
      </c>
      <c r="J259" s="26">
        <f t="shared" si="43"/>
        <v>79867</v>
      </c>
      <c r="K259" s="27">
        <f t="shared" si="44"/>
        <v>79867</v>
      </c>
      <c r="L259" s="27">
        <f t="shared" si="45"/>
        <v>444110</v>
      </c>
      <c r="M259" s="90">
        <f t="shared" si="46"/>
        <v>419437.00000000006</v>
      </c>
      <c r="N259" s="90">
        <f t="shared" si="47"/>
        <v>340712.75</v>
      </c>
      <c r="O259" s="90">
        <f t="shared" si="39"/>
        <v>249652.00000000003</v>
      </c>
      <c r="P259" s="90">
        <f t="shared" si="40"/>
        <v>431773.5</v>
      </c>
      <c r="Q259" s="90">
        <f t="shared" si="48"/>
        <v>204680.62996545294</v>
      </c>
      <c r="R259" s="90">
        <f t="shared" si="49"/>
        <v>174415.00320476075</v>
      </c>
      <c r="S259" s="56">
        <f t="shared" si="41"/>
        <v>0.41583122901594455</v>
      </c>
      <c r="T259" s="49">
        <f>ROUND(Q259,0)</f>
        <v>204681</v>
      </c>
      <c r="U259" s="82" t="s">
        <v>431</v>
      </c>
      <c r="AY259" s="3"/>
      <c r="AZ259" s="3"/>
      <c r="BA259" s="3"/>
    </row>
    <row r="260" spans="1:53" s="1" customFormat="1" ht="25.5" customHeight="1" x14ac:dyDescent="0.2">
      <c r="A260" s="82">
        <v>2</v>
      </c>
      <c r="B260" s="5">
        <v>8715610</v>
      </c>
      <c r="C260" s="7" t="s">
        <v>365</v>
      </c>
      <c r="D260" s="7" t="s">
        <v>250</v>
      </c>
      <c r="E260" s="24">
        <v>307636</v>
      </c>
      <c r="F260" s="26">
        <v>290223</v>
      </c>
      <c r="G260" s="26">
        <v>316343</v>
      </c>
      <c r="H260" s="26">
        <v>44586</v>
      </c>
      <c r="I260" s="26">
        <f t="shared" si="42"/>
        <v>46859.885999999999</v>
      </c>
      <c r="J260" s="26">
        <f t="shared" si="43"/>
        <v>46860</v>
      </c>
      <c r="K260" s="27">
        <f t="shared" si="44"/>
        <v>46860</v>
      </c>
      <c r="L260" s="27">
        <f t="shared" si="45"/>
        <v>316343</v>
      </c>
      <c r="M260" s="90">
        <f t="shared" si="46"/>
        <v>298929.5</v>
      </c>
      <c r="N260" s="90">
        <f t="shared" si="47"/>
        <v>240265.5</v>
      </c>
      <c r="O260" s="90">
        <f t="shared" si="39"/>
        <v>172894.75</v>
      </c>
      <c r="P260" s="90">
        <f t="shared" si="40"/>
        <v>307636.25</v>
      </c>
      <c r="Q260" s="90">
        <f t="shared" si="48"/>
        <v>128215.36456455634</v>
      </c>
      <c r="R260" s="90">
        <f t="shared" si="49"/>
        <v>129393.46906883155</v>
      </c>
      <c r="S260" s="56">
        <f t="shared" si="41"/>
        <v>0.43285613855049954</v>
      </c>
      <c r="T260" s="49">
        <f>ROUND(Q260,0)</f>
        <v>128215</v>
      </c>
      <c r="U260" s="82" t="s">
        <v>431</v>
      </c>
      <c r="AY260" s="3"/>
      <c r="AZ260" s="3"/>
      <c r="BA260" s="3"/>
    </row>
    <row r="261" spans="1:53" s="1" customFormat="1" ht="25.5" customHeight="1" x14ac:dyDescent="0.2">
      <c r="A261" s="82">
        <v>3</v>
      </c>
      <c r="B261" s="5">
        <v>8715610</v>
      </c>
      <c r="C261" s="7" t="s">
        <v>366</v>
      </c>
      <c r="D261" s="7" t="s">
        <v>250</v>
      </c>
      <c r="E261" s="24">
        <v>483195</v>
      </c>
      <c r="F261" s="26">
        <v>455844.00000000006</v>
      </c>
      <c r="G261" s="26">
        <v>483195</v>
      </c>
      <c r="H261" s="26">
        <v>54295</v>
      </c>
      <c r="I261" s="26">
        <f t="shared" si="42"/>
        <v>57064.044999999998</v>
      </c>
      <c r="J261" s="26">
        <f t="shared" si="43"/>
        <v>57064</v>
      </c>
      <c r="K261" s="27">
        <f t="shared" si="44"/>
        <v>57064</v>
      </c>
      <c r="L261" s="27">
        <f t="shared" si="45"/>
        <v>483195</v>
      </c>
      <c r="M261" s="90">
        <f t="shared" si="46"/>
        <v>469519.5</v>
      </c>
      <c r="N261" s="90">
        <f t="shared" si="47"/>
        <v>369824.5</v>
      </c>
      <c r="O261" s="90">
        <f t="shared" si="39"/>
        <v>263291.75</v>
      </c>
      <c r="P261" s="90">
        <f t="shared" si="40"/>
        <v>476357.25</v>
      </c>
      <c r="Q261" s="90">
        <f t="shared" si="48"/>
        <v>167665.44978796379</v>
      </c>
      <c r="R261" s="90">
        <f t="shared" si="49"/>
        <v>208905.26184612967</v>
      </c>
      <c r="S261" s="56">
        <f t="shared" si="41"/>
        <v>0.44493415469672648</v>
      </c>
      <c r="T261" s="49">
        <f>ROUND(Q261,0)</f>
        <v>167665</v>
      </c>
      <c r="U261" s="82" t="s">
        <v>431</v>
      </c>
      <c r="AY261" s="3"/>
      <c r="AZ261" s="3"/>
      <c r="BA261" s="3"/>
    </row>
    <row r="262" spans="1:53" s="1" customFormat="1" ht="18" customHeight="1" x14ac:dyDescent="0.2">
      <c r="A262" s="82">
        <v>4</v>
      </c>
      <c r="B262" s="5">
        <v>8715610</v>
      </c>
      <c r="C262" s="7" t="s">
        <v>367</v>
      </c>
      <c r="D262" s="7" t="s">
        <v>250</v>
      </c>
      <c r="E262" s="24">
        <v>292091</v>
      </c>
      <c r="F262" s="26">
        <v>278182</v>
      </c>
      <c r="G262" s="26">
        <v>294873</v>
      </c>
      <c r="H262" s="26">
        <v>46007</v>
      </c>
      <c r="I262" s="26">
        <f t="shared" si="42"/>
        <v>48353.357000000004</v>
      </c>
      <c r="J262" s="26">
        <f t="shared" si="43"/>
        <v>48353</v>
      </c>
      <c r="K262" s="27">
        <f t="shared" si="44"/>
        <v>48353</v>
      </c>
      <c r="L262" s="27">
        <f t="shared" si="45"/>
        <v>294873</v>
      </c>
      <c r="M262" s="90">
        <f t="shared" si="46"/>
        <v>285136.5</v>
      </c>
      <c r="N262" s="90">
        <f t="shared" si="47"/>
        <v>228374.75</v>
      </c>
      <c r="O262" s="90">
        <f t="shared" si="39"/>
        <v>166744.75</v>
      </c>
      <c r="P262" s="90">
        <f t="shared" si="40"/>
        <v>290004.75</v>
      </c>
      <c r="Q262" s="90">
        <f t="shared" si="48"/>
        <v>128655.04967381725</v>
      </c>
      <c r="R262" s="90">
        <f t="shared" si="49"/>
        <v>120236.39270585535</v>
      </c>
      <c r="S262" s="56">
        <f t="shared" si="41"/>
        <v>0.42168011708727349</v>
      </c>
      <c r="T262" s="49">
        <f>ROUND(Q262,0)</f>
        <v>128655</v>
      </c>
      <c r="U262" s="82" t="s">
        <v>431</v>
      </c>
      <c r="AY262" s="3"/>
      <c r="AZ262" s="3"/>
      <c r="BA262" s="3"/>
    </row>
    <row r="263" spans="1:53" s="1" customFormat="1" ht="18" customHeight="1" x14ac:dyDescent="0.2">
      <c r="A263" s="82">
        <v>5</v>
      </c>
      <c r="B263" s="5">
        <v>8715610</v>
      </c>
      <c r="C263" s="7" t="s">
        <v>368</v>
      </c>
      <c r="D263" s="7" t="s">
        <v>250</v>
      </c>
      <c r="E263" s="24">
        <v>489029.00000000006</v>
      </c>
      <c r="F263" s="26">
        <v>465742</v>
      </c>
      <c r="G263" s="26">
        <v>512316</v>
      </c>
      <c r="H263" s="26">
        <v>65005</v>
      </c>
      <c r="I263" s="26">
        <f t="shared" si="42"/>
        <v>68320.255000000005</v>
      </c>
      <c r="J263" s="26">
        <f t="shared" si="43"/>
        <v>68320</v>
      </c>
      <c r="K263" s="27">
        <f t="shared" si="44"/>
        <v>68320</v>
      </c>
      <c r="L263" s="27">
        <f t="shared" si="45"/>
        <v>512316</v>
      </c>
      <c r="M263" s="90">
        <f t="shared" si="46"/>
        <v>477385.5</v>
      </c>
      <c r="N263" s="90">
        <f t="shared" si="47"/>
        <v>383851.75</v>
      </c>
      <c r="O263" s="90">
        <f t="shared" si="39"/>
        <v>272852.75</v>
      </c>
      <c r="P263" s="90">
        <f t="shared" si="40"/>
        <v>494850.75</v>
      </c>
      <c r="Q263" s="90">
        <f t="shared" si="48"/>
        <v>192484.42042770842</v>
      </c>
      <c r="R263" s="90">
        <f t="shared" si="49"/>
        <v>211212.07016389159</v>
      </c>
      <c r="S263" s="56">
        <f t="shared" si="41"/>
        <v>0.44243503450333449</v>
      </c>
      <c r="T263" s="49">
        <f>ROUND(Q263,0)</f>
        <v>192484</v>
      </c>
      <c r="U263" s="82" t="s">
        <v>431</v>
      </c>
      <c r="AY263" s="3"/>
      <c r="AZ263" s="3"/>
      <c r="BA263" s="3"/>
    </row>
    <row r="264" spans="1:53" s="1" customFormat="1" ht="12.75" x14ac:dyDescent="0.2">
      <c r="A264" s="21"/>
      <c r="B264" s="21"/>
      <c r="C264" s="21"/>
      <c r="D264" s="21"/>
      <c r="E264" s="102"/>
      <c r="F264" s="102"/>
      <c r="G264" s="102"/>
      <c r="H264" s="102"/>
      <c r="I264" s="102"/>
      <c r="J264" s="102"/>
      <c r="K264" s="169"/>
      <c r="L264" s="169"/>
      <c r="M264" s="169"/>
      <c r="N264" s="169"/>
      <c r="O264" s="169"/>
      <c r="P264" s="169"/>
      <c r="Q264" s="169"/>
      <c r="R264" s="169"/>
      <c r="S264" s="103"/>
      <c r="T264" s="169"/>
      <c r="U264" s="15"/>
    </row>
    <row r="265" spans="1:53" s="1" customFormat="1" ht="24.75" customHeight="1" x14ac:dyDescent="0.2">
      <c r="A265" s="428" t="s">
        <v>63</v>
      </c>
      <c r="B265" s="429"/>
      <c r="C265" s="429"/>
      <c r="D265" s="192"/>
      <c r="E265" s="193"/>
      <c r="F265" s="123"/>
      <c r="G265" s="123"/>
      <c r="H265" s="123"/>
      <c r="I265" s="123"/>
      <c r="J265" s="123"/>
      <c r="K265" s="174"/>
      <c r="L265" s="174"/>
      <c r="M265" s="174"/>
      <c r="N265" s="174"/>
      <c r="O265" s="174"/>
      <c r="P265" s="174"/>
      <c r="Q265" s="174"/>
      <c r="R265" s="174"/>
      <c r="S265" s="124"/>
      <c r="T265" s="174"/>
      <c r="U265" s="175"/>
      <c r="AY265" s="3"/>
      <c r="AZ265" s="3"/>
      <c r="BA265" s="3"/>
    </row>
    <row r="266" spans="1:53" s="1" customFormat="1" ht="12.75" customHeight="1" x14ac:dyDescent="0.2">
      <c r="A266" s="430" t="s">
        <v>382</v>
      </c>
      <c r="B266" s="431"/>
      <c r="C266" s="431"/>
      <c r="D266" s="431"/>
      <c r="E266" s="178"/>
      <c r="F266" s="127"/>
      <c r="G266" s="127"/>
      <c r="H266" s="127"/>
      <c r="I266" s="127"/>
      <c r="J266" s="127"/>
      <c r="K266" s="179"/>
      <c r="L266" s="179"/>
      <c r="M266" s="179"/>
      <c r="N266" s="179"/>
      <c r="O266" s="179"/>
      <c r="P266" s="179"/>
      <c r="Q266" s="179"/>
      <c r="R266" s="179"/>
      <c r="S266" s="128"/>
      <c r="T266" s="179"/>
      <c r="U266" s="180"/>
      <c r="AY266" s="3"/>
      <c r="AZ266" s="3"/>
      <c r="BA266" s="3"/>
    </row>
    <row r="267" spans="1:53" s="1" customFormat="1" ht="33" customHeight="1" x14ac:dyDescent="0.2">
      <c r="A267" s="432"/>
      <c r="B267" s="433"/>
      <c r="C267" s="433"/>
      <c r="D267" s="433"/>
      <c r="E267" s="183"/>
      <c r="F267" s="131"/>
      <c r="G267" s="131"/>
      <c r="H267" s="422" t="s">
        <v>438</v>
      </c>
      <c r="I267" s="422"/>
      <c r="J267" s="422"/>
      <c r="K267" s="184"/>
      <c r="L267" s="184"/>
      <c r="M267" s="184"/>
      <c r="N267" s="184"/>
      <c r="O267" s="184"/>
      <c r="P267" s="184"/>
      <c r="Q267" s="184"/>
      <c r="R267" s="184"/>
      <c r="S267" s="132"/>
      <c r="T267" s="184"/>
      <c r="U267" s="185"/>
      <c r="AY267" s="3"/>
      <c r="AZ267" s="3"/>
      <c r="BA267" s="3"/>
    </row>
    <row r="268" spans="1:53" s="1" customFormat="1" ht="89.25" x14ac:dyDescent="0.2">
      <c r="A268" s="156" t="s">
        <v>4</v>
      </c>
      <c r="B268" s="156" t="s">
        <v>5</v>
      </c>
      <c r="C268" s="156" t="s">
        <v>6</v>
      </c>
      <c r="D268" s="156" t="s">
        <v>7</v>
      </c>
      <c r="E268" s="99" t="s">
        <v>435</v>
      </c>
      <c r="F268" s="99" t="s">
        <v>434</v>
      </c>
      <c r="G268" s="100" t="s">
        <v>436</v>
      </c>
      <c r="H268" s="157" t="s">
        <v>428</v>
      </c>
      <c r="I268" s="158" t="s">
        <v>429</v>
      </c>
      <c r="J268" s="157" t="s">
        <v>430</v>
      </c>
      <c r="K268" s="196"/>
      <c r="L268" s="196"/>
      <c r="M268" s="196"/>
      <c r="N268" s="196"/>
      <c r="O268" s="196"/>
      <c r="P268" s="196"/>
      <c r="Q268" s="196"/>
      <c r="R268" s="196"/>
      <c r="S268" s="151"/>
      <c r="T268" s="196"/>
      <c r="U268" s="197"/>
      <c r="AY268" s="3"/>
      <c r="AZ268" s="3"/>
      <c r="BA268" s="3"/>
    </row>
    <row r="269" spans="1:53" s="1" customFormat="1" ht="36.75" customHeight="1" x14ac:dyDescent="0.2">
      <c r="A269" s="82">
        <v>1</v>
      </c>
      <c r="B269" s="5">
        <v>8711003</v>
      </c>
      <c r="C269" s="7" t="s">
        <v>369</v>
      </c>
      <c r="D269" s="7" t="s">
        <v>250</v>
      </c>
      <c r="E269" s="24">
        <v>796339</v>
      </c>
      <c r="F269" s="26">
        <v>773145</v>
      </c>
      <c r="G269" s="26">
        <v>819534</v>
      </c>
      <c r="H269" s="26">
        <v>328715</v>
      </c>
      <c r="I269" s="26">
        <f t="shared" si="42"/>
        <v>345479.46500000003</v>
      </c>
      <c r="J269" s="26">
        <f t="shared" si="43"/>
        <v>345479</v>
      </c>
      <c r="K269" s="49">
        <f t="shared" si="44"/>
        <v>345479</v>
      </c>
      <c r="L269" s="26">
        <f t="shared" si="45"/>
        <v>819534</v>
      </c>
      <c r="M269" s="49">
        <f t="shared" si="46"/>
        <v>784742</v>
      </c>
      <c r="N269" s="49">
        <f t="shared" si="47"/>
        <v>683624.25</v>
      </c>
      <c r="O269" s="49">
        <f t="shared" si="39"/>
        <v>565110.5</v>
      </c>
      <c r="P269" s="49">
        <f t="shared" si="40"/>
        <v>802138</v>
      </c>
      <c r="Q269" s="49">
        <f t="shared" si="48"/>
        <v>600248.86743098265</v>
      </c>
      <c r="R269" s="49">
        <f t="shared" si="49"/>
        <v>226224.26173360951</v>
      </c>
      <c r="S269" s="56">
        <f t="shared" si="41"/>
        <v>0.28827851922492936</v>
      </c>
      <c r="T269" s="49">
        <f t="shared" ref="T269:T270" si="51">K269</f>
        <v>345479</v>
      </c>
      <c r="U269" s="82" t="s">
        <v>432</v>
      </c>
      <c r="AY269" s="3"/>
      <c r="AZ269" s="3"/>
      <c r="BA269" s="3"/>
    </row>
    <row r="270" spans="1:53" s="1" customFormat="1" ht="36.75" customHeight="1" x14ac:dyDescent="0.2">
      <c r="A270" s="82">
        <v>2</v>
      </c>
      <c r="B270" s="5">
        <v>8711003</v>
      </c>
      <c r="C270" s="7" t="s">
        <v>370</v>
      </c>
      <c r="D270" s="7" t="s">
        <v>250</v>
      </c>
      <c r="E270" s="24">
        <v>442307</v>
      </c>
      <c r="F270" s="26">
        <v>417271</v>
      </c>
      <c r="G270" s="26">
        <v>438135.00000000006</v>
      </c>
      <c r="H270" s="26">
        <v>135704</v>
      </c>
      <c r="I270" s="26">
        <f t="shared" si="42"/>
        <v>142624.90400000001</v>
      </c>
      <c r="J270" s="26">
        <f t="shared" si="43"/>
        <v>142625</v>
      </c>
      <c r="K270" s="49">
        <f t="shared" si="44"/>
        <v>142625</v>
      </c>
      <c r="L270" s="26">
        <f t="shared" si="45"/>
        <v>442307</v>
      </c>
      <c r="M270" s="49">
        <f t="shared" si="46"/>
        <v>427703</v>
      </c>
      <c r="N270" s="49">
        <f t="shared" si="47"/>
        <v>360084.5</v>
      </c>
      <c r="O270" s="49">
        <f t="shared" ref="O270:O280" si="52">AVERAGE(K270,M270)</f>
        <v>285164</v>
      </c>
      <c r="P270" s="49">
        <f t="shared" ref="P270:P280" si="53">AVERAGE(M270,L270)</f>
        <v>435005</v>
      </c>
      <c r="Q270" s="49">
        <f t="shared" si="48"/>
        <v>286713.84713094385</v>
      </c>
      <c r="R270" s="49">
        <f t="shared" si="49"/>
        <v>145386.09513865714</v>
      </c>
      <c r="S270" s="56">
        <f t="shared" ref="S270:S280" si="54">R270/M270</f>
        <v>0.33992301933504593</v>
      </c>
      <c r="T270" s="49">
        <f t="shared" si="51"/>
        <v>142625</v>
      </c>
      <c r="U270" s="82" t="s">
        <v>432</v>
      </c>
      <c r="AY270" s="3"/>
      <c r="AZ270" s="3"/>
      <c r="BA270" s="3"/>
    </row>
    <row r="271" spans="1:53" s="1" customFormat="1" ht="39" customHeight="1" x14ac:dyDescent="0.2">
      <c r="A271" s="82">
        <v>3</v>
      </c>
      <c r="B271" s="5">
        <v>8711003</v>
      </c>
      <c r="C271" s="7" t="s">
        <v>371</v>
      </c>
      <c r="D271" s="7" t="s">
        <v>250</v>
      </c>
      <c r="E271" s="24">
        <v>212767</v>
      </c>
      <c r="F271" s="26">
        <v>206570</v>
      </c>
      <c r="G271" s="26">
        <v>221030.00000000003</v>
      </c>
      <c r="H271" s="26">
        <v>33201</v>
      </c>
      <c r="I271" s="26">
        <f t="shared" ref="I271:I279" si="55">H271+(H271*5.1%)</f>
        <v>34894.250999999997</v>
      </c>
      <c r="J271" s="26">
        <f t="shared" ref="J271:J279" si="56">ROUND(I271,0)</f>
        <v>34894</v>
      </c>
      <c r="K271" s="27">
        <f t="shared" ref="K271:K280" si="57">MIN(E271,F271,G271,J271)</f>
        <v>34894</v>
      </c>
      <c r="L271" s="27">
        <f t="shared" ref="L271:L280" si="58">MAX(E271,F271,G271,J271)</f>
        <v>221030.00000000003</v>
      </c>
      <c r="M271" s="90">
        <f t="shared" ref="M271:M280" si="59">MEDIAN(E271,F271,G271,J271)</f>
        <v>209668.5</v>
      </c>
      <c r="N271" s="90">
        <f t="shared" ref="N271:N280" si="60">AVERAGE(E271,F271,G271,J271)</f>
        <v>168815.25</v>
      </c>
      <c r="O271" s="90">
        <f t="shared" si="52"/>
        <v>122281.25</v>
      </c>
      <c r="P271" s="90">
        <f t="shared" si="53"/>
        <v>215349.25</v>
      </c>
      <c r="Q271" s="90">
        <f t="shared" ref="Q271:Q280" si="61">HARMEAN(E271,F271,G271,J271)</f>
        <v>93625.40709462564</v>
      </c>
      <c r="R271" s="90">
        <f t="shared" ref="R271:R280" si="62">STDEVA(E271,F271,G271,J271)</f>
        <v>89477.108422117293</v>
      </c>
      <c r="S271" s="56">
        <f t="shared" si="54"/>
        <v>0.42675513213533406</v>
      </c>
      <c r="T271" s="49">
        <f>ROUND(Q271,0)</f>
        <v>93625</v>
      </c>
      <c r="U271" s="82" t="s">
        <v>431</v>
      </c>
      <c r="AY271" s="3"/>
      <c r="AZ271" s="3"/>
      <c r="BA271" s="3"/>
    </row>
    <row r="272" spans="1:53" s="1" customFormat="1" ht="39" customHeight="1" x14ac:dyDescent="0.2">
      <c r="A272" s="82">
        <v>4</v>
      </c>
      <c r="B272" s="5">
        <v>8711003</v>
      </c>
      <c r="C272" s="7" t="s">
        <v>372</v>
      </c>
      <c r="D272" s="7" t="s">
        <v>250</v>
      </c>
      <c r="E272" s="24">
        <v>226597</v>
      </c>
      <c r="F272" s="26">
        <v>213770.00000000003</v>
      </c>
      <c r="G272" s="26">
        <v>237285</v>
      </c>
      <c r="H272" s="26">
        <v>44877</v>
      </c>
      <c r="I272" s="26">
        <f t="shared" si="55"/>
        <v>47165.726999999999</v>
      </c>
      <c r="J272" s="26">
        <f t="shared" si="56"/>
        <v>47166</v>
      </c>
      <c r="K272" s="27">
        <f t="shared" si="57"/>
        <v>47166</v>
      </c>
      <c r="L272" s="27">
        <f t="shared" si="58"/>
        <v>237285</v>
      </c>
      <c r="M272" s="90">
        <f t="shared" si="59"/>
        <v>220183.5</v>
      </c>
      <c r="N272" s="90">
        <f t="shared" si="60"/>
        <v>181204.5</v>
      </c>
      <c r="O272" s="90">
        <f t="shared" si="52"/>
        <v>133674.75</v>
      </c>
      <c r="P272" s="90">
        <f t="shared" si="53"/>
        <v>228734.25</v>
      </c>
      <c r="Q272" s="90">
        <f t="shared" si="61"/>
        <v>115918.17179476254</v>
      </c>
      <c r="R272" s="90">
        <f t="shared" si="62"/>
        <v>89874.603029257749</v>
      </c>
      <c r="S272" s="56">
        <f t="shared" si="54"/>
        <v>0.40818046324660001</v>
      </c>
      <c r="T272" s="49">
        <f>ROUND(Q272,0)</f>
        <v>115918</v>
      </c>
      <c r="U272" s="82" t="s">
        <v>431</v>
      </c>
      <c r="AY272" s="3"/>
      <c r="AZ272" s="3"/>
      <c r="BA272" s="3"/>
    </row>
    <row r="273" spans="1:53" s="1" customFormat="1" ht="29.25" customHeight="1" x14ac:dyDescent="0.2">
      <c r="A273" s="82">
        <v>5</v>
      </c>
      <c r="B273" s="5">
        <v>8711003</v>
      </c>
      <c r="C273" s="7" t="s">
        <v>373</v>
      </c>
      <c r="D273" s="7" t="s">
        <v>250</v>
      </c>
      <c r="E273" s="24">
        <v>278944</v>
      </c>
      <c r="F273" s="26">
        <v>260695</v>
      </c>
      <c r="G273" s="26">
        <v>281551</v>
      </c>
      <c r="H273" s="26">
        <v>39984</v>
      </c>
      <c r="I273" s="26">
        <f t="shared" si="55"/>
        <v>42023.184000000001</v>
      </c>
      <c r="J273" s="26">
        <f t="shared" si="56"/>
        <v>42023</v>
      </c>
      <c r="K273" s="27">
        <f t="shared" si="57"/>
        <v>42023</v>
      </c>
      <c r="L273" s="27">
        <f t="shared" si="58"/>
        <v>281551</v>
      </c>
      <c r="M273" s="90">
        <f t="shared" si="59"/>
        <v>269819.5</v>
      </c>
      <c r="N273" s="90">
        <f t="shared" si="60"/>
        <v>215803.25</v>
      </c>
      <c r="O273" s="90">
        <f t="shared" si="52"/>
        <v>155921.25</v>
      </c>
      <c r="P273" s="90">
        <f t="shared" si="53"/>
        <v>275685.25</v>
      </c>
      <c r="Q273" s="90">
        <f t="shared" si="61"/>
        <v>115044.69395690353</v>
      </c>
      <c r="R273" s="90">
        <f t="shared" si="62"/>
        <v>116224.44586338109</v>
      </c>
      <c r="S273" s="56">
        <f t="shared" si="54"/>
        <v>0.43074887420435176</v>
      </c>
      <c r="T273" s="49">
        <f>ROUND(Q273,0)</f>
        <v>115045</v>
      </c>
      <c r="U273" s="82" t="s">
        <v>431</v>
      </c>
      <c r="AY273" s="3"/>
      <c r="AZ273" s="3"/>
      <c r="BA273" s="3"/>
    </row>
    <row r="274" spans="1:53" s="1" customFormat="1" ht="45" customHeight="1" x14ac:dyDescent="0.2">
      <c r="A274" s="82">
        <v>6</v>
      </c>
      <c r="B274" s="5">
        <v>8711003</v>
      </c>
      <c r="C274" s="7" t="s">
        <v>374</v>
      </c>
      <c r="D274" s="7" t="s">
        <v>250</v>
      </c>
      <c r="E274" s="24">
        <v>220151</v>
      </c>
      <c r="F274" s="26">
        <v>211684</v>
      </c>
      <c r="G274" s="26">
        <v>226502.00000000003</v>
      </c>
      <c r="H274" s="26">
        <v>50509</v>
      </c>
      <c r="I274" s="26">
        <f t="shared" si="55"/>
        <v>53084.959000000003</v>
      </c>
      <c r="J274" s="26">
        <f t="shared" si="56"/>
        <v>53085</v>
      </c>
      <c r="K274" s="27">
        <f t="shared" si="57"/>
        <v>53085</v>
      </c>
      <c r="L274" s="27">
        <f t="shared" si="58"/>
        <v>226502.00000000003</v>
      </c>
      <c r="M274" s="90">
        <f t="shared" si="59"/>
        <v>215917.5</v>
      </c>
      <c r="N274" s="90">
        <f t="shared" si="60"/>
        <v>177855.5</v>
      </c>
      <c r="O274" s="90">
        <f t="shared" si="52"/>
        <v>134501.25</v>
      </c>
      <c r="P274" s="90">
        <f t="shared" si="53"/>
        <v>221209.75</v>
      </c>
      <c r="Q274" s="90">
        <f t="shared" si="61"/>
        <v>123004.84373273337</v>
      </c>
      <c r="R274" s="90">
        <f t="shared" si="62"/>
        <v>83401.511507086412</v>
      </c>
      <c r="S274" s="56">
        <f t="shared" si="54"/>
        <v>0.38626564084470416</v>
      </c>
      <c r="T274" s="49">
        <f>ROUND(Q274,0)</f>
        <v>123005</v>
      </c>
      <c r="U274" s="82" t="s">
        <v>431</v>
      </c>
      <c r="AY274" s="3"/>
      <c r="AZ274" s="3"/>
      <c r="BA274" s="3"/>
    </row>
    <row r="275" spans="1:53" s="1" customFormat="1" ht="45" customHeight="1" x14ac:dyDescent="0.2">
      <c r="A275" s="82">
        <v>7</v>
      </c>
      <c r="B275" s="5">
        <v>8711003</v>
      </c>
      <c r="C275" s="84" t="s">
        <v>375</v>
      </c>
      <c r="D275" s="84" t="s">
        <v>250</v>
      </c>
      <c r="E275" s="85">
        <v>234760</v>
      </c>
      <c r="F275" s="49">
        <v>227922.00000000003</v>
      </c>
      <c r="G275" s="49">
        <v>239318</v>
      </c>
      <c r="H275" s="49">
        <v>48747</v>
      </c>
      <c r="I275" s="49">
        <f t="shared" si="55"/>
        <v>51233.097000000002</v>
      </c>
      <c r="J275" s="49">
        <f t="shared" si="56"/>
        <v>51233</v>
      </c>
      <c r="K275" s="90">
        <f t="shared" si="57"/>
        <v>51233</v>
      </c>
      <c r="L275" s="90">
        <f t="shared" si="58"/>
        <v>239318</v>
      </c>
      <c r="M275" s="90">
        <f t="shared" si="59"/>
        <v>231341</v>
      </c>
      <c r="N275" s="90">
        <f t="shared" si="60"/>
        <v>188308.25</v>
      </c>
      <c r="O275" s="90">
        <f t="shared" si="52"/>
        <v>141287</v>
      </c>
      <c r="P275" s="90">
        <f t="shared" si="53"/>
        <v>235329.5</v>
      </c>
      <c r="Q275" s="90">
        <f t="shared" si="61"/>
        <v>123669.22013602566</v>
      </c>
      <c r="R275" s="90">
        <f t="shared" si="62"/>
        <v>91503.429853293841</v>
      </c>
      <c r="S275" s="56">
        <f t="shared" si="54"/>
        <v>0.39553485916155734</v>
      </c>
      <c r="T275" s="49">
        <f>ROUND(Q275,0)</f>
        <v>123669</v>
      </c>
      <c r="U275" s="82" t="s">
        <v>431</v>
      </c>
      <c r="AY275" s="3"/>
      <c r="AZ275" s="3"/>
      <c r="BA275" s="3"/>
    </row>
    <row r="276" spans="1:53" s="1" customFormat="1" ht="31.5" customHeight="1" x14ac:dyDescent="0.2">
      <c r="A276" s="82">
        <v>8</v>
      </c>
      <c r="B276" s="5">
        <v>8711003</v>
      </c>
      <c r="C276" s="84" t="s">
        <v>376</v>
      </c>
      <c r="D276" s="84" t="s">
        <v>250</v>
      </c>
      <c r="E276" s="85">
        <v>193436.00000000003</v>
      </c>
      <c r="F276" s="49">
        <v>182487</v>
      </c>
      <c r="G276" s="49">
        <v>193436</v>
      </c>
      <c r="H276" s="49">
        <v>52995</v>
      </c>
      <c r="I276" s="49">
        <f t="shared" si="55"/>
        <v>55697.745000000003</v>
      </c>
      <c r="J276" s="49">
        <f t="shared" si="56"/>
        <v>55698</v>
      </c>
      <c r="K276" s="49">
        <f t="shared" si="57"/>
        <v>55698</v>
      </c>
      <c r="L276" s="49">
        <f t="shared" si="58"/>
        <v>193436.00000000003</v>
      </c>
      <c r="M276" s="49">
        <f t="shared" si="59"/>
        <v>187961.5</v>
      </c>
      <c r="N276" s="49">
        <f t="shared" si="60"/>
        <v>156264.25</v>
      </c>
      <c r="O276" s="49">
        <f t="shared" si="52"/>
        <v>121829.75</v>
      </c>
      <c r="P276" s="49">
        <f t="shared" si="53"/>
        <v>190698.75</v>
      </c>
      <c r="Q276" s="49">
        <f t="shared" si="61"/>
        <v>118437.29519515902</v>
      </c>
      <c r="R276" s="49">
        <f t="shared" si="62"/>
        <v>67242.549160359267</v>
      </c>
      <c r="S276" s="56">
        <f t="shared" si="54"/>
        <v>0.35774639572656775</v>
      </c>
      <c r="T276" s="49">
        <f t="shared" ref="T276:T277" si="63">K276</f>
        <v>55698</v>
      </c>
      <c r="U276" s="82" t="s">
        <v>432</v>
      </c>
      <c r="AY276" s="3"/>
      <c r="AZ276" s="3"/>
      <c r="BA276" s="3"/>
    </row>
    <row r="277" spans="1:53" s="1" customFormat="1" ht="32.25" customHeight="1" x14ac:dyDescent="0.2">
      <c r="A277" s="82">
        <v>9</v>
      </c>
      <c r="B277" s="5">
        <v>8711003</v>
      </c>
      <c r="C277" s="84" t="s">
        <v>377</v>
      </c>
      <c r="D277" s="84" t="s">
        <v>250</v>
      </c>
      <c r="E277" s="85">
        <v>159575</v>
      </c>
      <c r="F277" s="49">
        <v>154927</v>
      </c>
      <c r="G277" s="49">
        <v>168870</v>
      </c>
      <c r="H277" s="49">
        <v>45158</v>
      </c>
      <c r="I277" s="49">
        <f t="shared" si="55"/>
        <v>47461.057999999997</v>
      </c>
      <c r="J277" s="49">
        <f t="shared" si="56"/>
        <v>47461</v>
      </c>
      <c r="K277" s="49">
        <f t="shared" si="57"/>
        <v>47461</v>
      </c>
      <c r="L277" s="49">
        <f t="shared" si="58"/>
        <v>168870</v>
      </c>
      <c r="M277" s="49">
        <f t="shared" si="59"/>
        <v>157251</v>
      </c>
      <c r="N277" s="49">
        <f t="shared" si="60"/>
        <v>132708.25</v>
      </c>
      <c r="O277" s="49">
        <f t="shared" si="52"/>
        <v>102356</v>
      </c>
      <c r="P277" s="49">
        <f t="shared" si="53"/>
        <v>163060.5</v>
      </c>
      <c r="Q277" s="49">
        <f t="shared" si="61"/>
        <v>100722.82566366652</v>
      </c>
      <c r="R277" s="49">
        <f t="shared" si="62"/>
        <v>57126.353821302706</v>
      </c>
      <c r="S277" s="56">
        <f t="shared" si="54"/>
        <v>0.36328133888689235</v>
      </c>
      <c r="T277" s="49">
        <f t="shared" si="63"/>
        <v>47461</v>
      </c>
      <c r="U277" s="82" t="s">
        <v>432</v>
      </c>
      <c r="AY277" s="3"/>
      <c r="AZ277" s="3"/>
      <c r="BA277" s="3"/>
    </row>
    <row r="278" spans="1:53" s="1" customFormat="1" ht="36" customHeight="1" x14ac:dyDescent="0.2">
      <c r="A278" s="82">
        <v>10</v>
      </c>
      <c r="B278" s="5">
        <v>8711003</v>
      </c>
      <c r="C278" s="84" t="s">
        <v>378</v>
      </c>
      <c r="D278" s="84" t="s">
        <v>250</v>
      </c>
      <c r="E278" s="85">
        <v>809575.00000000012</v>
      </c>
      <c r="F278" s="49">
        <v>785996.00000000012</v>
      </c>
      <c r="G278" s="49">
        <v>833156.00000000012</v>
      </c>
      <c r="H278" s="49">
        <v>145775</v>
      </c>
      <c r="I278" s="49">
        <f t="shared" si="55"/>
        <v>153209.52499999999</v>
      </c>
      <c r="J278" s="49">
        <f t="shared" si="56"/>
        <v>153210</v>
      </c>
      <c r="K278" s="90">
        <f t="shared" si="57"/>
        <v>153210</v>
      </c>
      <c r="L278" s="90">
        <f t="shared" si="58"/>
        <v>833156.00000000012</v>
      </c>
      <c r="M278" s="90">
        <f t="shared" si="59"/>
        <v>797785.50000000012</v>
      </c>
      <c r="N278" s="90">
        <f t="shared" si="60"/>
        <v>645484.25000000012</v>
      </c>
      <c r="O278" s="90">
        <f t="shared" si="52"/>
        <v>475497.75000000006</v>
      </c>
      <c r="P278" s="90">
        <f t="shared" si="53"/>
        <v>815470.75000000012</v>
      </c>
      <c r="Q278" s="90">
        <f t="shared" si="61"/>
        <v>390826.07587934367</v>
      </c>
      <c r="R278" s="90">
        <f t="shared" si="62"/>
        <v>328747.09077787556</v>
      </c>
      <c r="S278" s="56">
        <f t="shared" si="54"/>
        <v>0.41207453730091048</v>
      </c>
      <c r="T278" s="49">
        <f>ROUND(Q278,0)</f>
        <v>390826</v>
      </c>
      <c r="U278" s="82" t="s">
        <v>431</v>
      </c>
      <c r="AY278" s="3"/>
      <c r="AZ278" s="3"/>
      <c r="BA278" s="3"/>
    </row>
    <row r="279" spans="1:53" s="1" customFormat="1" ht="20.25" customHeight="1" x14ac:dyDescent="0.2">
      <c r="A279" s="82">
        <v>11</v>
      </c>
      <c r="B279" s="5">
        <v>8711003</v>
      </c>
      <c r="C279" s="84" t="s">
        <v>379</v>
      </c>
      <c r="D279" s="84" t="s">
        <v>380</v>
      </c>
      <c r="E279" s="85">
        <v>355625</v>
      </c>
      <c r="F279" s="49">
        <v>338690</v>
      </c>
      <c r="G279" s="49">
        <v>355625</v>
      </c>
      <c r="H279" s="49">
        <v>83331</v>
      </c>
      <c r="I279" s="49">
        <f t="shared" si="55"/>
        <v>87580.880999999994</v>
      </c>
      <c r="J279" s="49">
        <f t="shared" si="56"/>
        <v>87581</v>
      </c>
      <c r="K279" s="90">
        <f t="shared" si="57"/>
        <v>87581</v>
      </c>
      <c r="L279" s="90">
        <f t="shared" si="58"/>
        <v>355625</v>
      </c>
      <c r="M279" s="90">
        <f t="shared" si="59"/>
        <v>347157.5</v>
      </c>
      <c r="N279" s="90">
        <f t="shared" si="60"/>
        <v>284380.25</v>
      </c>
      <c r="O279" s="90">
        <f t="shared" si="52"/>
        <v>217369.25</v>
      </c>
      <c r="P279" s="90">
        <f t="shared" si="53"/>
        <v>351391.25</v>
      </c>
      <c r="Q279" s="90">
        <f t="shared" si="61"/>
        <v>200055.45852698889</v>
      </c>
      <c r="R279" s="90">
        <f t="shared" si="62"/>
        <v>131442.15781190598</v>
      </c>
      <c r="S279" s="56">
        <f t="shared" si="54"/>
        <v>0.37862399001002711</v>
      </c>
      <c r="T279" s="49">
        <f>ROUND(Q279,0)</f>
        <v>200055</v>
      </c>
      <c r="U279" s="82" t="s">
        <v>431</v>
      </c>
      <c r="AY279" s="3"/>
      <c r="AZ279" s="3"/>
      <c r="BA279" s="3"/>
    </row>
    <row r="280" spans="1:53" s="1" customFormat="1" ht="39" customHeight="1" x14ac:dyDescent="0.2">
      <c r="A280" s="82">
        <v>12</v>
      </c>
      <c r="B280" s="5">
        <v>8711003</v>
      </c>
      <c r="C280" s="84" t="s">
        <v>416</v>
      </c>
      <c r="D280" s="84" t="s">
        <v>380</v>
      </c>
      <c r="E280" s="85">
        <v>2340000</v>
      </c>
      <c r="F280" s="49">
        <v>2154778</v>
      </c>
      <c r="G280" s="49">
        <v>2305612.46</v>
      </c>
      <c r="H280" s="49" t="s">
        <v>446</v>
      </c>
      <c r="I280" s="49" t="s">
        <v>446</v>
      </c>
      <c r="J280" s="49" t="s">
        <v>446</v>
      </c>
      <c r="K280" s="49">
        <f t="shared" si="57"/>
        <v>2154778</v>
      </c>
      <c r="L280" s="49">
        <f t="shared" si="58"/>
        <v>2340000</v>
      </c>
      <c r="M280" s="49">
        <f t="shared" si="59"/>
        <v>2305612.46</v>
      </c>
      <c r="N280" s="49">
        <f t="shared" si="60"/>
        <v>2266796.8199999998</v>
      </c>
      <c r="O280" s="49">
        <f t="shared" si="52"/>
        <v>2230195.23</v>
      </c>
      <c r="P280" s="49">
        <f t="shared" si="53"/>
        <v>2322806.23</v>
      </c>
      <c r="Q280" s="49">
        <f t="shared" si="61"/>
        <v>2263878.2640888505</v>
      </c>
      <c r="R280" s="49">
        <f t="shared" si="62"/>
        <v>1136249.5974148898</v>
      </c>
      <c r="S280" s="56">
        <f t="shared" si="54"/>
        <v>0.49281898720086281</v>
      </c>
      <c r="T280" s="49">
        <f>K280</f>
        <v>2154778</v>
      </c>
      <c r="U280" s="82" t="s">
        <v>432</v>
      </c>
      <c r="AY280" s="3"/>
      <c r="AZ280" s="3"/>
      <c r="BA280" s="3"/>
    </row>
    <row r="281" spans="1:53" s="1" customFormat="1" ht="24" customHeight="1" x14ac:dyDescent="0.2">
      <c r="A281" s="17"/>
      <c r="B281" s="17"/>
      <c r="C281" s="17"/>
      <c r="D281" s="17"/>
      <c r="E281" s="57"/>
      <c r="F281" s="57"/>
      <c r="G281" s="57"/>
      <c r="H281" s="57"/>
      <c r="I281" s="57"/>
      <c r="J281" s="57"/>
      <c r="K281" s="23"/>
      <c r="L281" s="23"/>
      <c r="M281" s="23"/>
      <c r="N281" s="23"/>
      <c r="O281" s="23"/>
      <c r="P281" s="23"/>
      <c r="Q281" s="23"/>
      <c r="R281" s="23"/>
      <c r="T281" s="23"/>
    </row>
    <row r="282" spans="1:53" s="1" customFormat="1" ht="24" customHeight="1" x14ac:dyDescent="0.2">
      <c r="A282" s="17"/>
      <c r="B282" s="17"/>
      <c r="C282" s="17"/>
      <c r="D282" s="1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T282" s="17"/>
      <c r="U282" s="17"/>
    </row>
    <row r="283" spans="1:53" s="1" customFormat="1" ht="24" customHeight="1" x14ac:dyDescent="0.2">
      <c r="A283" s="17"/>
      <c r="B283" s="17"/>
      <c r="C283" s="17"/>
      <c r="D283" s="1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T283" s="17"/>
      <c r="U283" s="17"/>
    </row>
    <row r="284" spans="1:53" s="1" customFormat="1" ht="24" customHeight="1" x14ac:dyDescent="0.2">
      <c r="A284" s="17"/>
      <c r="B284" s="17"/>
      <c r="C284" s="17"/>
      <c r="D284" s="1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T284" s="17"/>
      <c r="U284" s="17"/>
    </row>
    <row r="285" spans="1:53" s="1" customFormat="1" ht="24" customHeight="1" x14ac:dyDescent="0.2">
      <c r="A285" s="17"/>
      <c r="B285" s="17"/>
      <c r="C285" s="17"/>
      <c r="D285" s="1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T285" s="17"/>
      <c r="U285" s="17"/>
    </row>
    <row r="286" spans="1:53" s="1" customFormat="1" ht="24" customHeight="1" x14ac:dyDescent="0.2">
      <c r="A286" s="17"/>
      <c r="B286" s="17"/>
      <c r="C286" s="17"/>
      <c r="D286" s="1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T286" s="17"/>
      <c r="U286" s="17"/>
    </row>
    <row r="287" spans="1:53" s="1" customFormat="1" ht="24" customHeight="1" x14ac:dyDescent="0.2">
      <c r="A287" s="17"/>
      <c r="B287" s="17"/>
      <c r="C287" s="17"/>
      <c r="D287" s="1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T287" s="17"/>
      <c r="U287" s="17"/>
    </row>
    <row r="288" spans="1:53" s="1" customFormat="1" ht="24" customHeight="1" x14ac:dyDescent="0.2">
      <c r="A288" s="17"/>
      <c r="B288" s="17"/>
      <c r="C288" s="17"/>
      <c r="D288" s="1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T288" s="17"/>
      <c r="U288" s="17"/>
    </row>
    <row r="289" spans="1:21" s="1" customFormat="1" ht="24" customHeight="1" x14ac:dyDescent="0.2">
      <c r="A289" s="17"/>
      <c r="B289" s="17"/>
      <c r="C289" s="17"/>
      <c r="D289" s="1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T289" s="17"/>
      <c r="U289" s="17"/>
    </row>
    <row r="290" spans="1:21" s="1" customFormat="1" ht="24" customHeight="1" x14ac:dyDescent="0.2">
      <c r="A290" s="17"/>
      <c r="B290" s="17"/>
      <c r="C290" s="17"/>
      <c r="D290" s="1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T290" s="17"/>
      <c r="U290" s="17"/>
    </row>
    <row r="291" spans="1:21" s="1" customFormat="1" ht="24" customHeight="1" x14ac:dyDescent="0.2">
      <c r="A291" s="17"/>
      <c r="B291" s="17"/>
      <c r="C291" s="17"/>
      <c r="D291" s="1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T291" s="17"/>
      <c r="U291" s="17"/>
    </row>
    <row r="292" spans="1:21" s="1" customFormat="1" ht="24" customHeight="1" x14ac:dyDescent="0.2">
      <c r="A292" s="17"/>
      <c r="B292" s="17"/>
      <c r="C292" s="17"/>
      <c r="D292" s="1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T292" s="17"/>
      <c r="U292" s="17"/>
    </row>
    <row r="293" spans="1:21" s="1" customFormat="1" ht="24" customHeight="1" x14ac:dyDescent="0.2">
      <c r="A293" s="17"/>
      <c r="B293" s="17"/>
      <c r="C293" s="17"/>
      <c r="D293" s="1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T293" s="17"/>
      <c r="U293" s="17"/>
    </row>
    <row r="294" spans="1:21" s="1" customFormat="1" ht="24" customHeight="1" x14ac:dyDescent="0.2">
      <c r="A294" s="17"/>
      <c r="B294" s="17"/>
      <c r="C294" s="17"/>
      <c r="D294" s="1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T294" s="17"/>
      <c r="U294" s="17"/>
    </row>
    <row r="295" spans="1:21" s="1" customFormat="1" ht="24" customHeight="1" x14ac:dyDescent="0.2">
      <c r="A295" s="17"/>
      <c r="B295" s="17"/>
      <c r="C295" s="17"/>
      <c r="D295" s="1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T295" s="17"/>
      <c r="U295" s="17"/>
    </row>
    <row r="296" spans="1:21" s="1" customFormat="1" ht="24" customHeight="1" x14ac:dyDescent="0.2">
      <c r="A296" s="17"/>
      <c r="B296" s="17"/>
      <c r="C296" s="17"/>
      <c r="D296" s="1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T296" s="17"/>
      <c r="U296" s="17"/>
    </row>
    <row r="297" spans="1:21" s="1" customFormat="1" ht="24" customHeight="1" x14ac:dyDescent="0.2">
      <c r="A297" s="17"/>
      <c r="B297" s="17"/>
      <c r="C297" s="17"/>
      <c r="D297" s="1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T297" s="17"/>
      <c r="U297" s="17"/>
    </row>
    <row r="298" spans="1:21" s="1" customFormat="1" ht="24" customHeight="1" x14ac:dyDescent="0.2">
      <c r="A298" s="17"/>
      <c r="B298" s="17"/>
      <c r="C298" s="17"/>
      <c r="D298" s="1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T298" s="17"/>
      <c r="U298" s="17"/>
    </row>
    <row r="299" spans="1:21" s="1" customFormat="1" ht="24" customHeight="1" x14ac:dyDescent="0.2">
      <c r="A299" s="17"/>
      <c r="B299" s="17"/>
      <c r="C299" s="17"/>
      <c r="D299" s="1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T299" s="17"/>
      <c r="U299" s="17"/>
    </row>
    <row r="300" spans="1:21" s="1" customFormat="1" ht="24" customHeight="1" x14ac:dyDescent="0.2">
      <c r="A300" s="17"/>
      <c r="B300" s="17"/>
      <c r="C300" s="17"/>
      <c r="D300" s="1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T300" s="17"/>
      <c r="U300" s="17"/>
    </row>
    <row r="301" spans="1:21" s="1" customFormat="1" ht="24" customHeight="1" x14ac:dyDescent="0.2">
      <c r="A301" s="17"/>
      <c r="B301" s="17"/>
      <c r="C301" s="17"/>
      <c r="D301" s="1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T301" s="17"/>
      <c r="U301" s="17"/>
    </row>
    <row r="302" spans="1:21" s="1" customFormat="1" ht="24" customHeight="1" x14ac:dyDescent="0.2">
      <c r="A302" s="17"/>
      <c r="B302" s="17"/>
      <c r="C302" s="17"/>
      <c r="D302" s="1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T302" s="17"/>
      <c r="U302" s="17"/>
    </row>
    <row r="303" spans="1:21" s="1" customFormat="1" ht="24" customHeight="1" x14ac:dyDescent="0.2">
      <c r="A303" s="17"/>
      <c r="B303" s="17"/>
      <c r="C303" s="17"/>
      <c r="D303" s="1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T303" s="17"/>
      <c r="U303" s="17"/>
    </row>
    <row r="304" spans="1:21" s="1" customFormat="1" ht="24" customHeight="1" x14ac:dyDescent="0.2">
      <c r="A304" s="17"/>
      <c r="B304" s="17"/>
      <c r="C304" s="17"/>
      <c r="D304" s="1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T304" s="17"/>
      <c r="U304" s="17"/>
    </row>
    <row r="305" spans="1:21" s="1" customFormat="1" ht="24" customHeight="1" x14ac:dyDescent="0.2">
      <c r="A305" s="17"/>
      <c r="B305" s="17"/>
      <c r="C305" s="17"/>
      <c r="D305" s="1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T305" s="17"/>
      <c r="U305" s="17"/>
    </row>
    <row r="306" spans="1:21" s="1" customFormat="1" ht="24" customHeight="1" x14ac:dyDescent="0.2">
      <c r="A306" s="17"/>
      <c r="B306" s="17"/>
      <c r="C306" s="17"/>
      <c r="D306" s="1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T306" s="17"/>
      <c r="U306" s="17"/>
    </row>
    <row r="307" spans="1:21" s="1" customFormat="1" ht="24" customHeight="1" x14ac:dyDescent="0.2">
      <c r="A307" s="17"/>
      <c r="B307" s="17"/>
      <c r="C307" s="17"/>
      <c r="D307" s="1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T307" s="17"/>
      <c r="U307" s="17"/>
    </row>
    <row r="308" spans="1:21" s="1" customFormat="1" ht="24" customHeight="1" x14ac:dyDescent="0.2">
      <c r="A308" s="17"/>
      <c r="B308" s="17"/>
      <c r="C308" s="17"/>
      <c r="D308" s="1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T308" s="17"/>
      <c r="U308" s="17"/>
    </row>
    <row r="309" spans="1:21" s="1" customFormat="1" ht="24" customHeight="1" x14ac:dyDescent="0.2">
      <c r="A309" s="17"/>
      <c r="B309" s="17"/>
      <c r="C309" s="17"/>
      <c r="D309" s="1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T309" s="17"/>
      <c r="U309" s="17"/>
    </row>
    <row r="310" spans="1:21" s="1" customFormat="1" ht="24" customHeight="1" x14ac:dyDescent="0.2">
      <c r="A310" s="17"/>
      <c r="B310" s="17"/>
      <c r="C310" s="17"/>
      <c r="D310" s="1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T310" s="17"/>
      <c r="U310" s="17"/>
    </row>
    <row r="311" spans="1:21" s="1" customFormat="1" ht="24" customHeight="1" x14ac:dyDescent="0.2">
      <c r="A311" s="17"/>
      <c r="B311" s="17"/>
      <c r="C311" s="17"/>
      <c r="D311" s="1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T311" s="17"/>
      <c r="U311" s="17"/>
    </row>
    <row r="312" spans="1:21" s="1" customFormat="1" ht="24" customHeight="1" x14ac:dyDescent="0.2">
      <c r="A312" s="17"/>
      <c r="B312" s="17"/>
      <c r="C312" s="17"/>
      <c r="D312" s="1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T312" s="17"/>
      <c r="U312" s="17"/>
    </row>
    <row r="313" spans="1:21" s="1" customFormat="1" ht="24" customHeight="1" x14ac:dyDescent="0.2">
      <c r="A313" s="17"/>
      <c r="B313" s="17"/>
      <c r="C313" s="17"/>
      <c r="D313" s="1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T313" s="17"/>
      <c r="U313" s="17"/>
    </row>
    <row r="314" spans="1:21" s="1" customFormat="1" ht="24" customHeight="1" x14ac:dyDescent="0.2">
      <c r="A314" s="17"/>
      <c r="B314" s="17"/>
      <c r="C314" s="17"/>
      <c r="D314" s="1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T314" s="17"/>
      <c r="U314" s="17"/>
    </row>
    <row r="315" spans="1:21" s="1" customFormat="1" ht="24" customHeight="1" x14ac:dyDescent="0.2">
      <c r="A315" s="17"/>
      <c r="B315" s="17"/>
      <c r="C315" s="17"/>
      <c r="D315" s="1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T315" s="17"/>
      <c r="U315" s="17"/>
    </row>
    <row r="316" spans="1:21" s="1" customFormat="1" ht="24" customHeight="1" x14ac:dyDescent="0.2">
      <c r="A316" s="17"/>
      <c r="B316" s="17"/>
      <c r="C316" s="17"/>
      <c r="D316" s="1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T316" s="17"/>
      <c r="U316" s="17"/>
    </row>
    <row r="317" spans="1:21" s="1" customFormat="1" ht="24" customHeight="1" x14ac:dyDescent="0.2">
      <c r="A317" s="17"/>
      <c r="B317" s="17"/>
      <c r="C317" s="17"/>
      <c r="D317" s="1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T317" s="17"/>
      <c r="U317" s="17"/>
    </row>
    <row r="318" spans="1:21" s="1" customFormat="1" ht="24" customHeight="1" x14ac:dyDescent="0.2">
      <c r="A318" s="17"/>
      <c r="B318" s="17"/>
      <c r="C318" s="17"/>
      <c r="D318" s="1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T318" s="17"/>
      <c r="U318" s="17"/>
    </row>
    <row r="319" spans="1:21" s="1" customFormat="1" ht="24" customHeight="1" x14ac:dyDescent="0.2">
      <c r="A319" s="17"/>
      <c r="B319" s="17"/>
      <c r="C319" s="17"/>
      <c r="D319" s="1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T319" s="17"/>
      <c r="U319" s="17"/>
    </row>
    <row r="320" spans="1:21" s="1" customFormat="1" ht="24" customHeight="1" x14ac:dyDescent="0.2">
      <c r="A320" s="17"/>
      <c r="B320" s="17"/>
      <c r="C320" s="17"/>
      <c r="D320" s="1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T320" s="17"/>
      <c r="U320" s="17"/>
    </row>
    <row r="321" spans="1:21" s="1" customFormat="1" ht="24" customHeight="1" x14ac:dyDescent="0.2">
      <c r="A321" s="17"/>
      <c r="B321" s="17"/>
      <c r="C321" s="17"/>
      <c r="D321" s="1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T321" s="17"/>
      <c r="U321" s="17"/>
    </row>
    <row r="322" spans="1:21" s="1" customFormat="1" ht="24" customHeight="1" x14ac:dyDescent="0.2">
      <c r="A322" s="17"/>
      <c r="B322" s="17"/>
      <c r="C322" s="17"/>
      <c r="D322" s="1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T322" s="17"/>
      <c r="U322" s="17"/>
    </row>
    <row r="323" spans="1:21" s="1" customFormat="1" ht="24" customHeight="1" x14ac:dyDescent="0.2">
      <c r="A323" s="17"/>
      <c r="B323" s="17"/>
      <c r="C323" s="17"/>
      <c r="D323" s="1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T323" s="17"/>
      <c r="U323" s="17"/>
    </row>
    <row r="324" spans="1:21" s="1" customFormat="1" ht="24" customHeight="1" x14ac:dyDescent="0.2">
      <c r="A324" s="17"/>
      <c r="B324" s="17"/>
      <c r="C324" s="17"/>
      <c r="D324" s="1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T324" s="17"/>
      <c r="U324" s="17"/>
    </row>
    <row r="325" spans="1:21" s="1" customFormat="1" ht="24" customHeight="1" x14ac:dyDescent="0.2">
      <c r="A325" s="17"/>
      <c r="B325" s="17"/>
      <c r="C325" s="17"/>
      <c r="D325" s="1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T325" s="17"/>
      <c r="U325" s="17"/>
    </row>
    <row r="326" spans="1:21" s="1" customFormat="1" ht="24" customHeight="1" x14ac:dyDescent="0.2">
      <c r="A326" s="17"/>
      <c r="B326" s="17"/>
      <c r="C326" s="17"/>
      <c r="D326" s="1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T326" s="17"/>
      <c r="U326" s="17"/>
    </row>
    <row r="327" spans="1:21" s="1" customFormat="1" ht="24" customHeight="1" x14ac:dyDescent="0.2">
      <c r="A327" s="17"/>
      <c r="B327" s="17"/>
      <c r="C327" s="17"/>
      <c r="D327" s="1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T327" s="17"/>
      <c r="U327" s="17"/>
    </row>
  </sheetData>
  <sheetProtection algorithmName="SHA-512" hashValue="sDj9SW6ee7vnKKxhkumj2G70Uafrzcx61v/JtY6NJ9hMS3kb+VUBbUmNO2su9Dabzq1mUPM2WjtVGoo5o/GlXw==" saltValue="ZmkjOGXss4QEL0vITh+hoA==" spinCount="100000" sheet="1" objects="1" scenarios="1"/>
  <autoFilter ref="A13:U281" xr:uid="{667727C9-EE71-40CE-AA71-968A5C01FFAF}"/>
  <mergeCells count="68">
    <mergeCell ref="A266:D267"/>
    <mergeCell ref="H267:J267"/>
    <mergeCell ref="A245:D246"/>
    <mergeCell ref="H246:J246"/>
    <mergeCell ref="A255:C255"/>
    <mergeCell ref="A256:D257"/>
    <mergeCell ref="H257:J257"/>
    <mergeCell ref="A265:C265"/>
    <mergeCell ref="A231:C231"/>
    <mergeCell ref="A232:D233"/>
    <mergeCell ref="H233:J233"/>
    <mergeCell ref="A238:C238"/>
    <mergeCell ref="A239:D240"/>
    <mergeCell ref="H240:J240"/>
    <mergeCell ref="H223:J223"/>
    <mergeCell ref="A169:D170"/>
    <mergeCell ref="H170:J170"/>
    <mergeCell ref="A176:D177"/>
    <mergeCell ref="H177:J177"/>
    <mergeCell ref="A181:D181"/>
    <mergeCell ref="A182:D182"/>
    <mergeCell ref="A183:D184"/>
    <mergeCell ref="H184:J184"/>
    <mergeCell ref="A214:C214"/>
    <mergeCell ref="H215:J215"/>
    <mergeCell ref="A222:D222"/>
    <mergeCell ref="A168:D168"/>
    <mergeCell ref="A68:C68"/>
    <mergeCell ref="A69:C69"/>
    <mergeCell ref="A70:D71"/>
    <mergeCell ref="H71:J71"/>
    <mergeCell ref="A101:C101"/>
    <mergeCell ref="A102:C102"/>
    <mergeCell ref="A103:C103"/>
    <mergeCell ref="A104:D105"/>
    <mergeCell ref="H105:J105"/>
    <mergeCell ref="A137:D138"/>
    <mergeCell ref="H138:J138"/>
    <mergeCell ref="A62:C62"/>
    <mergeCell ref="A63:C63"/>
    <mergeCell ref="A64:C64"/>
    <mergeCell ref="A65:C65"/>
    <mergeCell ref="A66:C66"/>
    <mergeCell ref="A67:C67"/>
    <mergeCell ref="T12:T13"/>
    <mergeCell ref="U12:U13"/>
    <mergeCell ref="H50:J50"/>
    <mergeCell ref="A59:C59"/>
    <mergeCell ref="A60:C60"/>
    <mergeCell ref="A61:C61"/>
    <mergeCell ref="N12:N13"/>
    <mergeCell ref="O12:O13"/>
    <mergeCell ref="P12:P13"/>
    <mergeCell ref="Q12:Q13"/>
    <mergeCell ref="R12:R13"/>
    <mergeCell ref="S12:S13"/>
    <mergeCell ref="F12:F13"/>
    <mergeCell ref="G12:G13"/>
    <mergeCell ref="H12:J12"/>
    <mergeCell ref="K12:K13"/>
    <mergeCell ref="L12:L13"/>
    <mergeCell ref="M12:M13"/>
    <mergeCell ref="A2:E3"/>
    <mergeCell ref="A12:A13"/>
    <mergeCell ref="B12:B13"/>
    <mergeCell ref="C12:C13"/>
    <mergeCell ref="D12:D13"/>
    <mergeCell ref="E12:E13"/>
  </mergeCells>
  <pageMargins left="0.39370078740157483" right="0.19685039370078741" top="0.59055118110236227" bottom="0.39370078740157483" header="0" footer="0"/>
  <pageSetup paperSize="162" scale="80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97128-F7BA-4D38-BF6E-6C7E40524459}">
  <sheetPr>
    <tabColor rgb="FF92D050"/>
  </sheetPr>
  <dimension ref="A1:AH508"/>
  <sheetViews>
    <sheetView zoomScale="80" zoomScaleNormal="80" workbookViewId="0">
      <selection activeCell="I5" sqref="A4:U5"/>
    </sheetView>
  </sheetViews>
  <sheetFormatPr baseColWidth="10" defaultRowHeight="12.75" x14ac:dyDescent="0.2"/>
  <cols>
    <col min="1" max="1" width="8.7109375" style="3" customWidth="1"/>
    <col min="2" max="2" width="15.85546875" style="3" customWidth="1"/>
    <col min="3" max="3" width="41.7109375" style="4" customWidth="1"/>
    <col min="4" max="4" width="14.42578125" style="3" customWidth="1"/>
    <col min="5" max="5" width="15.85546875" style="55" customWidth="1"/>
    <col min="6" max="6" width="21.42578125" style="23" customWidth="1"/>
    <col min="7" max="7" width="19" style="23" customWidth="1"/>
    <col min="8" max="10" width="19.42578125" style="23" customWidth="1"/>
    <col min="11" max="11" width="14.140625" style="23" customWidth="1"/>
    <col min="12" max="12" width="15.7109375" style="23" customWidth="1"/>
    <col min="13" max="13" width="14.42578125" style="23" customWidth="1"/>
    <col min="14" max="14" width="16.28515625" style="1" customWidth="1"/>
    <col min="15" max="15" width="14" style="1" customWidth="1"/>
    <col min="16" max="17" width="13.5703125" style="1" customWidth="1"/>
    <col min="18" max="18" width="15.42578125" style="1" customWidth="1"/>
    <col min="19" max="19" width="15" style="1" customWidth="1"/>
    <col min="20" max="20" width="17.140625" style="1" hidden="1" customWidth="1"/>
    <col min="21" max="21" width="18.5703125" style="17" hidden="1" customWidth="1"/>
    <col min="22" max="22" width="15" style="1" customWidth="1"/>
    <col min="23" max="28" width="11.42578125" style="1"/>
    <col min="29" max="16384" width="11.42578125" style="3"/>
  </cols>
  <sheetData>
    <row r="1" spans="1:34" s="1" customFormat="1" x14ac:dyDescent="0.2">
      <c r="C1" s="2"/>
      <c r="E1" s="50"/>
      <c r="F1" s="23"/>
      <c r="G1" s="23"/>
      <c r="H1" s="23"/>
      <c r="I1" s="23"/>
      <c r="J1" s="23"/>
      <c r="K1" s="23"/>
      <c r="L1" s="23"/>
      <c r="M1" s="23"/>
      <c r="U1" s="17"/>
    </row>
    <row r="2" spans="1:34" s="1" customFormat="1" x14ac:dyDescent="0.2">
      <c r="C2" s="2"/>
      <c r="E2" s="50"/>
      <c r="F2" s="23"/>
      <c r="G2" s="23"/>
      <c r="H2" s="23"/>
      <c r="I2" s="23"/>
      <c r="J2" s="23"/>
      <c r="K2" s="23"/>
      <c r="L2" s="23"/>
      <c r="M2" s="23"/>
      <c r="U2" s="17"/>
    </row>
    <row r="3" spans="1:34" s="1" customFormat="1" x14ac:dyDescent="0.2">
      <c r="C3" s="2"/>
      <c r="E3" s="50"/>
      <c r="F3" s="23"/>
      <c r="G3" s="23"/>
      <c r="H3" s="23"/>
      <c r="I3" s="23"/>
      <c r="J3" s="23"/>
      <c r="K3" s="23"/>
      <c r="L3" s="23"/>
      <c r="M3" s="23"/>
      <c r="U3" s="17"/>
    </row>
    <row r="4" spans="1:34" s="1" customFormat="1" ht="12.75" customHeight="1" x14ac:dyDescent="0.2">
      <c r="A4" s="412" t="s">
        <v>0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42"/>
    </row>
    <row r="5" spans="1:34" s="1" customFormat="1" ht="24" customHeight="1" x14ac:dyDescent="0.2">
      <c r="A5" s="47" t="s">
        <v>2</v>
      </c>
      <c r="B5" s="63"/>
      <c r="C5" s="63"/>
      <c r="D5" s="63"/>
      <c r="E5" s="64"/>
      <c r="F5" s="68"/>
      <c r="G5" s="68"/>
      <c r="H5" s="68"/>
      <c r="I5" s="68"/>
      <c r="J5" s="68"/>
      <c r="K5" s="68"/>
      <c r="L5" s="68"/>
      <c r="M5" s="68"/>
      <c r="N5" s="69"/>
      <c r="O5" s="69"/>
      <c r="P5" s="69"/>
      <c r="Q5" s="69"/>
      <c r="R5" s="69"/>
      <c r="S5" s="69"/>
      <c r="T5" s="69"/>
      <c r="U5" s="70"/>
      <c r="AC5" s="3"/>
      <c r="AD5" s="3"/>
      <c r="AE5" s="3"/>
      <c r="AF5" s="3"/>
      <c r="AG5" s="3"/>
      <c r="AH5" s="3"/>
    </row>
    <row r="6" spans="1:34" s="1" customFormat="1" ht="19.5" customHeight="1" x14ac:dyDescent="0.2">
      <c r="A6" s="47" t="s">
        <v>2</v>
      </c>
      <c r="B6" s="63"/>
      <c r="C6" s="63"/>
      <c r="D6" s="63"/>
      <c r="E6" s="64"/>
      <c r="F6" s="68"/>
      <c r="G6" s="68"/>
      <c r="H6" s="68"/>
      <c r="I6" s="68"/>
      <c r="J6" s="68"/>
      <c r="K6" s="68"/>
      <c r="L6" s="68"/>
      <c r="M6" s="68"/>
      <c r="N6" s="69"/>
      <c r="O6" s="69"/>
      <c r="P6" s="69"/>
      <c r="Q6" s="69"/>
      <c r="R6" s="69"/>
      <c r="S6" s="69"/>
      <c r="T6" s="69"/>
      <c r="U6" s="70"/>
      <c r="AC6" s="3"/>
      <c r="AD6" s="3"/>
      <c r="AE6" s="3"/>
      <c r="AF6" s="3"/>
      <c r="AG6" s="3"/>
      <c r="AH6" s="3"/>
    </row>
    <row r="7" spans="1:34" ht="18.75" customHeight="1" x14ac:dyDescent="0.2">
      <c r="A7" s="47" t="s">
        <v>2</v>
      </c>
      <c r="B7" s="63"/>
      <c r="C7" s="63"/>
      <c r="D7" s="63"/>
      <c r="E7" s="64"/>
      <c r="F7" s="68"/>
      <c r="G7" s="68"/>
      <c r="H7" s="68"/>
      <c r="I7" s="68"/>
      <c r="J7" s="68"/>
      <c r="K7" s="68"/>
      <c r="L7" s="68"/>
      <c r="M7" s="68"/>
      <c r="N7" s="69"/>
      <c r="O7" s="69"/>
      <c r="P7" s="69"/>
      <c r="Q7" s="69"/>
      <c r="R7" s="69"/>
      <c r="S7" s="69"/>
      <c r="T7" s="69"/>
      <c r="U7" s="70"/>
    </row>
    <row r="8" spans="1:34" ht="18.75" customHeight="1" x14ac:dyDescent="0.2">
      <c r="A8" s="47" t="s">
        <v>3</v>
      </c>
      <c r="B8" s="63"/>
      <c r="C8" s="63"/>
      <c r="D8" s="63"/>
      <c r="E8" s="64"/>
      <c r="F8" s="68"/>
      <c r="G8" s="68"/>
      <c r="H8" s="68"/>
      <c r="I8" s="68"/>
      <c r="J8" s="68"/>
      <c r="K8" s="68"/>
      <c r="L8" s="68"/>
      <c r="M8" s="68"/>
      <c r="N8" s="69"/>
      <c r="O8" s="69"/>
      <c r="P8" s="69"/>
      <c r="Q8" s="69"/>
      <c r="R8" s="69"/>
      <c r="S8" s="69"/>
      <c r="T8" s="69"/>
      <c r="U8" s="70"/>
    </row>
    <row r="9" spans="1:34" ht="21" customHeight="1" x14ac:dyDescent="0.2">
      <c r="A9" s="13" t="s">
        <v>240</v>
      </c>
      <c r="B9" s="14"/>
      <c r="C9" s="14"/>
      <c r="D9" s="14"/>
      <c r="E9" s="65"/>
      <c r="F9" s="71"/>
      <c r="G9" s="71"/>
      <c r="H9" s="71"/>
      <c r="I9" s="71"/>
      <c r="J9" s="71"/>
      <c r="K9" s="71"/>
      <c r="L9" s="71"/>
      <c r="M9" s="71"/>
      <c r="N9" s="72"/>
      <c r="O9" s="72"/>
      <c r="P9" s="72"/>
      <c r="Q9" s="72"/>
      <c r="R9" s="72"/>
      <c r="S9" s="72"/>
      <c r="T9" s="72"/>
      <c r="U9" s="73"/>
    </row>
    <row r="10" spans="1:34" ht="39" customHeight="1" x14ac:dyDescent="0.2">
      <c r="A10" s="443" t="s">
        <v>4</v>
      </c>
      <c r="B10" s="443" t="s">
        <v>5</v>
      </c>
      <c r="C10" s="443" t="s">
        <v>6</v>
      </c>
      <c r="D10" s="443" t="s">
        <v>7</v>
      </c>
      <c r="E10" s="445" t="s">
        <v>435</v>
      </c>
      <c r="F10" s="447" t="s">
        <v>434</v>
      </c>
      <c r="G10" s="447" t="s">
        <v>436</v>
      </c>
      <c r="H10" s="426" t="s">
        <v>438</v>
      </c>
      <c r="I10" s="427"/>
      <c r="J10" s="449"/>
      <c r="K10" s="410" t="s">
        <v>421</v>
      </c>
      <c r="L10" s="410" t="s">
        <v>439</v>
      </c>
      <c r="M10" s="410" t="s">
        <v>425</v>
      </c>
      <c r="N10" s="410" t="s">
        <v>440</v>
      </c>
      <c r="O10" s="410" t="s">
        <v>443</v>
      </c>
      <c r="P10" s="410" t="s">
        <v>442</v>
      </c>
      <c r="Q10" s="410" t="s">
        <v>431</v>
      </c>
      <c r="R10" s="410" t="s">
        <v>441</v>
      </c>
      <c r="S10" s="420" t="s">
        <v>444</v>
      </c>
      <c r="T10" s="410" t="s">
        <v>437</v>
      </c>
      <c r="U10" s="420" t="s">
        <v>445</v>
      </c>
    </row>
    <row r="11" spans="1:34" s="4" customFormat="1" ht="88.5" customHeight="1" x14ac:dyDescent="0.2">
      <c r="A11" s="444"/>
      <c r="B11" s="444"/>
      <c r="C11" s="444"/>
      <c r="D11" s="444"/>
      <c r="E11" s="446"/>
      <c r="F11" s="448"/>
      <c r="G11" s="448"/>
      <c r="H11" s="80" t="s">
        <v>428</v>
      </c>
      <c r="I11" s="81" t="s">
        <v>429</v>
      </c>
      <c r="J11" s="80" t="s">
        <v>430</v>
      </c>
      <c r="K11" s="411"/>
      <c r="L11" s="411"/>
      <c r="M11" s="411"/>
      <c r="N11" s="411"/>
      <c r="O11" s="411"/>
      <c r="P11" s="411"/>
      <c r="Q11" s="411"/>
      <c r="R11" s="411"/>
      <c r="S11" s="421"/>
      <c r="T11" s="411"/>
      <c r="U11" s="421"/>
      <c r="V11" s="2"/>
      <c r="W11" s="2"/>
      <c r="X11" s="2"/>
      <c r="Y11" s="2"/>
      <c r="Z11" s="2"/>
      <c r="AA11" s="2"/>
      <c r="AB11" s="2"/>
    </row>
    <row r="12" spans="1:34" ht="32.25" customHeight="1" x14ac:dyDescent="0.2">
      <c r="A12" s="5">
        <v>1</v>
      </c>
      <c r="B12" s="5">
        <v>4394103</v>
      </c>
      <c r="C12" s="6" t="s">
        <v>8</v>
      </c>
      <c r="D12" s="7" t="s">
        <v>9</v>
      </c>
      <c r="E12" s="24">
        <v>51920023.000000007</v>
      </c>
      <c r="F12" s="24">
        <v>565289</v>
      </c>
      <c r="G12" s="26">
        <v>621818</v>
      </c>
      <c r="H12" s="26">
        <v>67000</v>
      </c>
      <c r="I12" s="26">
        <f>H12+(H12*5.1%)</f>
        <v>70417</v>
      </c>
      <c r="J12" s="26">
        <f>ROUND(I12,0)</f>
        <v>70417</v>
      </c>
      <c r="K12" s="26">
        <f>MIN(F12,G12,J12)</f>
        <v>70417</v>
      </c>
      <c r="L12" s="26">
        <f>MAX(F12,G12,J12)</f>
        <v>621818</v>
      </c>
      <c r="M12" s="26">
        <f>MEDIAN(F12,G12,J12)</f>
        <v>565289</v>
      </c>
      <c r="N12" s="26">
        <f>AVERAGE(F12,G12,J12)</f>
        <v>419174.66666666669</v>
      </c>
      <c r="O12" s="49">
        <f>AVERAGE(K12,M12)</f>
        <v>317853</v>
      </c>
      <c r="P12" s="49">
        <f>AVERAGE(M12,L12)</f>
        <v>593553.5</v>
      </c>
      <c r="Q12" s="49">
        <f>HARMEAN(F12,G12,J12)</f>
        <v>170664.86602665382</v>
      </c>
      <c r="R12" s="49">
        <f>STDEVA(F12,G12,J12)</f>
        <v>303352.62402743998</v>
      </c>
      <c r="S12" s="56">
        <f t="shared" ref="S12:S75" si="0">R12/M12</f>
        <v>0.53663280910727074</v>
      </c>
      <c r="T12" s="49">
        <f>O12</f>
        <v>317853</v>
      </c>
      <c r="U12" s="84" t="s">
        <v>433</v>
      </c>
      <c r="V12" s="23"/>
    </row>
    <row r="13" spans="1:34" ht="16.5" customHeight="1" x14ac:dyDescent="0.2">
      <c r="A13" s="5">
        <v>2</v>
      </c>
      <c r="B13" s="5">
        <v>4394103</v>
      </c>
      <c r="C13" s="6" t="s">
        <v>10</v>
      </c>
      <c r="D13" s="7" t="s">
        <v>9</v>
      </c>
      <c r="E13" s="24">
        <v>180070</v>
      </c>
      <c r="F13" s="24">
        <v>166732</v>
      </c>
      <c r="G13" s="26">
        <v>181738</v>
      </c>
      <c r="H13" s="26">
        <v>45771</v>
      </c>
      <c r="I13" s="26">
        <f t="shared" ref="I13:I76" si="1">H13+(H13*5.1%)</f>
        <v>48105.320999999996</v>
      </c>
      <c r="J13" s="26">
        <f t="shared" ref="J13:J76" si="2">ROUND(I13,0)</f>
        <v>48105</v>
      </c>
      <c r="K13" s="49">
        <f t="shared" ref="K13:K34" si="3">MIN(E13,F13,G13,J13)</f>
        <v>48105</v>
      </c>
      <c r="L13" s="26">
        <f t="shared" ref="L13:L34" si="4">MAX(E13,F13,G13,J13)</f>
        <v>181738</v>
      </c>
      <c r="M13" s="26">
        <f t="shared" ref="M13:M34" si="5">MEDIAN(E13,F13,G13,J13)</f>
        <v>173401</v>
      </c>
      <c r="N13" s="49">
        <f t="shared" ref="N13:N34" si="6">AVERAGE(E13,F13,G13,J13)</f>
        <v>144161.25</v>
      </c>
      <c r="O13" s="49">
        <f t="shared" ref="O13:O76" si="7">AVERAGE(K13,M13)</f>
        <v>110753</v>
      </c>
      <c r="P13" s="49">
        <f t="shared" ref="P13:P76" si="8">AVERAGE(M13,L13)</f>
        <v>177569.5</v>
      </c>
      <c r="Q13" s="49">
        <f t="shared" ref="Q13:Q34" si="9">HARMEAN(E13,F13,G13,J13)</f>
        <v>105704.52635687905</v>
      </c>
      <c r="R13" s="49">
        <f t="shared" ref="R13:R34" si="10">STDEVA(E13,F13,G13,J13)</f>
        <v>64388.643891993874</v>
      </c>
      <c r="S13" s="56">
        <f t="shared" si="0"/>
        <v>0.37132798479820689</v>
      </c>
      <c r="T13" s="49">
        <f t="shared" ref="T13:T26" si="11">ROUND(Q13,0)</f>
        <v>105705</v>
      </c>
      <c r="U13" s="82" t="s">
        <v>431</v>
      </c>
    </row>
    <row r="14" spans="1:34" ht="16.5" customHeight="1" x14ac:dyDescent="0.2">
      <c r="A14" s="5">
        <v>3</v>
      </c>
      <c r="B14" s="5">
        <v>4394103</v>
      </c>
      <c r="C14" s="6" t="s">
        <v>11</v>
      </c>
      <c r="D14" s="7" t="s">
        <v>9</v>
      </c>
      <c r="E14" s="24">
        <v>6081459</v>
      </c>
      <c r="F14" s="24">
        <v>5847557</v>
      </c>
      <c r="G14" s="26">
        <v>6139935</v>
      </c>
      <c r="H14" s="26">
        <v>1025446</v>
      </c>
      <c r="I14" s="26">
        <f t="shared" si="1"/>
        <v>1077743.746</v>
      </c>
      <c r="J14" s="26">
        <f t="shared" si="2"/>
        <v>1077744</v>
      </c>
      <c r="K14" s="49">
        <f t="shared" si="3"/>
        <v>1077744</v>
      </c>
      <c r="L14" s="26">
        <f t="shared" si="4"/>
        <v>6139935</v>
      </c>
      <c r="M14" s="26">
        <f t="shared" si="5"/>
        <v>5964508</v>
      </c>
      <c r="N14" s="49">
        <f t="shared" si="6"/>
        <v>4786673.75</v>
      </c>
      <c r="O14" s="49">
        <f t="shared" si="7"/>
        <v>3521126</v>
      </c>
      <c r="P14" s="49">
        <f t="shared" si="8"/>
        <v>6052221.5</v>
      </c>
      <c r="Q14" s="49">
        <f t="shared" si="9"/>
        <v>2804698.7633121284</v>
      </c>
      <c r="R14" s="49">
        <f t="shared" si="10"/>
        <v>2475844.5033923779</v>
      </c>
      <c r="S14" s="56">
        <f t="shared" si="0"/>
        <v>0.41509618285236233</v>
      </c>
      <c r="T14" s="49">
        <f t="shared" si="11"/>
        <v>2804699</v>
      </c>
      <c r="U14" s="82" t="s">
        <v>431</v>
      </c>
    </row>
    <row r="15" spans="1:34" ht="16.5" customHeight="1" x14ac:dyDescent="0.2">
      <c r="A15" s="5">
        <v>4</v>
      </c>
      <c r="B15" s="5">
        <v>4394103</v>
      </c>
      <c r="C15" s="6" t="s">
        <v>12</v>
      </c>
      <c r="D15" s="7" t="s">
        <v>9</v>
      </c>
      <c r="E15" s="24">
        <v>434259</v>
      </c>
      <c r="F15" s="24">
        <v>417557</v>
      </c>
      <c r="G15" s="26">
        <v>446786.00000000006</v>
      </c>
      <c r="H15" s="26">
        <v>71310</v>
      </c>
      <c r="I15" s="26">
        <f t="shared" si="1"/>
        <v>74946.81</v>
      </c>
      <c r="J15" s="26">
        <f t="shared" si="2"/>
        <v>74947</v>
      </c>
      <c r="K15" s="49">
        <f t="shared" si="3"/>
        <v>74947</v>
      </c>
      <c r="L15" s="26">
        <f t="shared" si="4"/>
        <v>446786.00000000006</v>
      </c>
      <c r="M15" s="26">
        <f t="shared" si="5"/>
        <v>425908</v>
      </c>
      <c r="N15" s="49">
        <f t="shared" si="6"/>
        <v>343387.25</v>
      </c>
      <c r="O15" s="49">
        <f t="shared" si="7"/>
        <v>250427.5</v>
      </c>
      <c r="P15" s="49">
        <f t="shared" si="8"/>
        <v>436347</v>
      </c>
      <c r="Q15" s="49">
        <f t="shared" si="9"/>
        <v>197252.02226694487</v>
      </c>
      <c r="R15" s="49">
        <f t="shared" si="10"/>
        <v>179360.24836879733</v>
      </c>
      <c r="S15" s="56">
        <f t="shared" si="0"/>
        <v>0.42112439392732076</v>
      </c>
      <c r="T15" s="49">
        <f t="shared" si="11"/>
        <v>197252</v>
      </c>
      <c r="U15" s="82" t="s">
        <v>431</v>
      </c>
    </row>
    <row r="16" spans="1:34" ht="27" customHeight="1" x14ac:dyDescent="0.2">
      <c r="A16" s="5">
        <v>5</v>
      </c>
      <c r="B16" s="5">
        <v>4394103</v>
      </c>
      <c r="C16" s="6" t="s">
        <v>13</v>
      </c>
      <c r="D16" s="7" t="s">
        <v>9</v>
      </c>
      <c r="E16" s="24">
        <v>1077108</v>
      </c>
      <c r="F16" s="24">
        <v>997322</v>
      </c>
      <c r="G16" s="26">
        <v>1107027</v>
      </c>
      <c r="H16" s="26">
        <v>93225</v>
      </c>
      <c r="I16" s="26">
        <f t="shared" si="1"/>
        <v>97979.475000000006</v>
      </c>
      <c r="J16" s="26">
        <f t="shared" si="2"/>
        <v>97979</v>
      </c>
      <c r="K16" s="49">
        <f t="shared" si="3"/>
        <v>97979</v>
      </c>
      <c r="L16" s="26">
        <f t="shared" si="4"/>
        <v>1107027</v>
      </c>
      <c r="M16" s="26">
        <f t="shared" si="5"/>
        <v>1037215</v>
      </c>
      <c r="N16" s="49">
        <f t="shared" si="6"/>
        <v>819859</v>
      </c>
      <c r="O16" s="49">
        <f t="shared" si="7"/>
        <v>567597</v>
      </c>
      <c r="P16" s="49">
        <f t="shared" si="8"/>
        <v>1072121</v>
      </c>
      <c r="Q16" s="49">
        <f t="shared" si="9"/>
        <v>306732.32464100036</v>
      </c>
      <c r="R16" s="49">
        <f t="shared" si="10"/>
        <v>483475.73499745916</v>
      </c>
      <c r="S16" s="56">
        <f t="shared" si="0"/>
        <v>0.4661287534382545</v>
      </c>
      <c r="T16" s="49">
        <f t="shared" si="11"/>
        <v>306732</v>
      </c>
      <c r="U16" s="82" t="s">
        <v>431</v>
      </c>
    </row>
    <row r="17" spans="1:34" ht="16.5" customHeight="1" x14ac:dyDescent="0.2">
      <c r="A17" s="5">
        <v>6</v>
      </c>
      <c r="B17" s="5">
        <v>4394103</v>
      </c>
      <c r="C17" s="6" t="s">
        <v>14</v>
      </c>
      <c r="D17" s="7" t="s">
        <v>9</v>
      </c>
      <c r="E17" s="24">
        <v>465200</v>
      </c>
      <c r="F17" s="24">
        <v>443047</v>
      </c>
      <c r="G17" s="26">
        <v>482921</v>
      </c>
      <c r="H17" s="26">
        <v>88574</v>
      </c>
      <c r="I17" s="26">
        <f t="shared" si="1"/>
        <v>93091.274000000005</v>
      </c>
      <c r="J17" s="26">
        <f t="shared" si="2"/>
        <v>93091</v>
      </c>
      <c r="K17" s="49">
        <f t="shared" si="3"/>
        <v>93091</v>
      </c>
      <c r="L17" s="26">
        <f t="shared" si="4"/>
        <v>482921</v>
      </c>
      <c r="M17" s="26">
        <f t="shared" si="5"/>
        <v>454123.5</v>
      </c>
      <c r="N17" s="49">
        <f t="shared" si="6"/>
        <v>371064.75</v>
      </c>
      <c r="O17" s="49">
        <f t="shared" si="7"/>
        <v>273607.25</v>
      </c>
      <c r="P17" s="49">
        <f t="shared" si="8"/>
        <v>468522.25</v>
      </c>
      <c r="Q17" s="49">
        <f t="shared" si="9"/>
        <v>232293.17645697968</v>
      </c>
      <c r="R17" s="49">
        <f t="shared" si="10"/>
        <v>186032.35915717282</v>
      </c>
      <c r="S17" s="56">
        <f t="shared" si="0"/>
        <v>0.40965146960501453</v>
      </c>
      <c r="T17" s="49">
        <f t="shared" si="11"/>
        <v>232293</v>
      </c>
      <c r="U17" s="82" t="s">
        <v>431</v>
      </c>
    </row>
    <row r="18" spans="1:34" ht="16.5" customHeight="1" x14ac:dyDescent="0.2">
      <c r="A18" s="5">
        <v>7</v>
      </c>
      <c r="B18" s="5">
        <v>4394103</v>
      </c>
      <c r="C18" s="6" t="s">
        <v>15</v>
      </c>
      <c r="D18" s="7" t="s">
        <v>9</v>
      </c>
      <c r="E18" s="24">
        <v>4542548</v>
      </c>
      <c r="F18" s="24">
        <v>4367835</v>
      </c>
      <c r="G18" s="26">
        <v>4629905</v>
      </c>
      <c r="H18" s="26">
        <v>665221</v>
      </c>
      <c r="I18" s="26">
        <f t="shared" si="1"/>
        <v>699147.27099999995</v>
      </c>
      <c r="J18" s="26">
        <f t="shared" si="2"/>
        <v>699147</v>
      </c>
      <c r="K18" s="49">
        <f t="shared" si="3"/>
        <v>699147</v>
      </c>
      <c r="L18" s="26">
        <f t="shared" si="4"/>
        <v>4629905</v>
      </c>
      <c r="M18" s="26">
        <f t="shared" si="5"/>
        <v>4455191.5</v>
      </c>
      <c r="N18" s="49">
        <f t="shared" si="6"/>
        <v>3559858.75</v>
      </c>
      <c r="O18" s="49">
        <f t="shared" si="7"/>
        <v>2577169.25</v>
      </c>
      <c r="P18" s="49">
        <f t="shared" si="8"/>
        <v>4542548.25</v>
      </c>
      <c r="Q18" s="49">
        <f t="shared" si="9"/>
        <v>1908953.7253279048</v>
      </c>
      <c r="R18" s="49">
        <f t="shared" si="10"/>
        <v>1910250.8104397138</v>
      </c>
      <c r="S18" s="56">
        <f t="shared" si="0"/>
        <v>0.42876962986657563</v>
      </c>
      <c r="T18" s="49">
        <f t="shared" si="11"/>
        <v>1908954</v>
      </c>
      <c r="U18" s="82" t="s">
        <v>431</v>
      </c>
    </row>
    <row r="19" spans="1:34" ht="16.5" customHeight="1" x14ac:dyDescent="0.2">
      <c r="A19" s="5">
        <v>8</v>
      </c>
      <c r="B19" s="5">
        <v>4394103</v>
      </c>
      <c r="C19" s="6" t="s">
        <v>16</v>
      </c>
      <c r="D19" s="7" t="s">
        <v>9</v>
      </c>
      <c r="E19" s="24">
        <v>439485</v>
      </c>
      <c r="F19" s="24">
        <v>418557</v>
      </c>
      <c r="G19" s="26">
        <v>460413</v>
      </c>
      <c r="H19" s="26">
        <v>45159</v>
      </c>
      <c r="I19" s="26">
        <f t="shared" si="1"/>
        <v>47462.108999999997</v>
      </c>
      <c r="J19" s="26">
        <f t="shared" si="2"/>
        <v>47462</v>
      </c>
      <c r="K19" s="49">
        <f t="shared" si="3"/>
        <v>47462</v>
      </c>
      <c r="L19" s="26">
        <f t="shared" si="4"/>
        <v>460413</v>
      </c>
      <c r="M19" s="26">
        <f t="shared" si="5"/>
        <v>429021</v>
      </c>
      <c r="N19" s="49">
        <f t="shared" si="6"/>
        <v>341479.25</v>
      </c>
      <c r="O19" s="49">
        <f t="shared" si="7"/>
        <v>238241.5</v>
      </c>
      <c r="P19" s="49">
        <f t="shared" si="8"/>
        <v>444717</v>
      </c>
      <c r="Q19" s="49">
        <f t="shared" si="9"/>
        <v>143338.34228571155</v>
      </c>
      <c r="R19" s="49">
        <f t="shared" si="10"/>
        <v>196754.91248822733</v>
      </c>
      <c r="S19" s="56">
        <f t="shared" si="0"/>
        <v>0.45861371002404855</v>
      </c>
      <c r="T19" s="49">
        <f t="shared" si="11"/>
        <v>143338</v>
      </c>
      <c r="U19" s="82" t="s">
        <v>431</v>
      </c>
    </row>
    <row r="20" spans="1:34" ht="16.5" customHeight="1" x14ac:dyDescent="0.2">
      <c r="A20" s="5">
        <v>9</v>
      </c>
      <c r="B20" s="5">
        <v>4394103</v>
      </c>
      <c r="C20" s="6" t="s">
        <v>17</v>
      </c>
      <c r="D20" s="7" t="s">
        <v>9</v>
      </c>
      <c r="E20" s="24">
        <v>952838.00000000012</v>
      </c>
      <c r="F20" s="24">
        <v>898904</v>
      </c>
      <c r="G20" s="26">
        <v>988794</v>
      </c>
      <c r="H20" s="26">
        <v>102556</v>
      </c>
      <c r="I20" s="26">
        <f t="shared" si="1"/>
        <v>107786.356</v>
      </c>
      <c r="J20" s="26">
        <f t="shared" si="2"/>
        <v>107786</v>
      </c>
      <c r="K20" s="49">
        <f t="shared" si="3"/>
        <v>107786</v>
      </c>
      <c r="L20" s="26">
        <f t="shared" si="4"/>
        <v>988794</v>
      </c>
      <c r="M20" s="26">
        <f t="shared" si="5"/>
        <v>925871</v>
      </c>
      <c r="N20" s="49">
        <f t="shared" si="6"/>
        <v>737080.5</v>
      </c>
      <c r="O20" s="49">
        <f t="shared" si="7"/>
        <v>516828.5</v>
      </c>
      <c r="P20" s="49">
        <f t="shared" si="8"/>
        <v>957332.5</v>
      </c>
      <c r="Q20" s="49">
        <f t="shared" si="9"/>
        <v>321260.93817965675</v>
      </c>
      <c r="R20" s="49">
        <f t="shared" si="10"/>
        <v>421152.94045868894</v>
      </c>
      <c r="S20" s="56">
        <f t="shared" si="0"/>
        <v>0.45487215871183884</v>
      </c>
      <c r="T20" s="49">
        <f t="shared" si="11"/>
        <v>321261</v>
      </c>
      <c r="U20" s="82" t="s">
        <v>431</v>
      </c>
    </row>
    <row r="21" spans="1:34" ht="16.5" customHeight="1" x14ac:dyDescent="0.2">
      <c r="A21" s="5">
        <v>10</v>
      </c>
      <c r="B21" s="5">
        <v>4394103</v>
      </c>
      <c r="C21" s="6" t="s">
        <v>18</v>
      </c>
      <c r="D21" s="7" t="s">
        <v>9</v>
      </c>
      <c r="E21" s="24">
        <v>118044</v>
      </c>
      <c r="F21" s="24">
        <v>112423.00000000001</v>
      </c>
      <c r="G21" s="26">
        <v>118044</v>
      </c>
      <c r="H21" s="26">
        <v>13264</v>
      </c>
      <c r="I21" s="26">
        <f t="shared" si="1"/>
        <v>13940.464</v>
      </c>
      <c r="J21" s="26">
        <f t="shared" si="2"/>
        <v>13940</v>
      </c>
      <c r="K21" s="49">
        <f t="shared" si="3"/>
        <v>13940</v>
      </c>
      <c r="L21" s="26">
        <f t="shared" si="4"/>
        <v>118044</v>
      </c>
      <c r="M21" s="26">
        <f t="shared" si="5"/>
        <v>115233.5</v>
      </c>
      <c r="N21" s="49">
        <f t="shared" si="6"/>
        <v>90612.75</v>
      </c>
      <c r="O21" s="49">
        <f t="shared" si="7"/>
        <v>64586.75</v>
      </c>
      <c r="P21" s="49">
        <f t="shared" si="8"/>
        <v>116638.75</v>
      </c>
      <c r="Q21" s="49">
        <f t="shared" si="9"/>
        <v>40994.60144415433</v>
      </c>
      <c r="R21" s="49">
        <f t="shared" si="10"/>
        <v>51183.801313664328</v>
      </c>
      <c r="S21" s="56">
        <f t="shared" si="0"/>
        <v>0.44417466547197065</v>
      </c>
      <c r="T21" s="49">
        <f t="shared" si="11"/>
        <v>40995</v>
      </c>
      <c r="U21" s="82" t="s">
        <v>431</v>
      </c>
    </row>
    <row r="22" spans="1:34" s="1" customFormat="1" ht="16.5" customHeight="1" x14ac:dyDescent="0.2">
      <c r="A22" s="5">
        <v>11</v>
      </c>
      <c r="B22" s="5">
        <v>4394103</v>
      </c>
      <c r="C22" s="6" t="s">
        <v>19</v>
      </c>
      <c r="D22" s="7" t="s">
        <v>9</v>
      </c>
      <c r="E22" s="24">
        <v>589563</v>
      </c>
      <c r="F22" s="24">
        <v>566887</v>
      </c>
      <c r="G22" s="26">
        <v>612238</v>
      </c>
      <c r="H22" s="26">
        <v>39559</v>
      </c>
      <c r="I22" s="26">
        <f t="shared" si="1"/>
        <v>41576.508999999998</v>
      </c>
      <c r="J22" s="26">
        <f t="shared" si="2"/>
        <v>41577</v>
      </c>
      <c r="K22" s="49">
        <f t="shared" si="3"/>
        <v>41577</v>
      </c>
      <c r="L22" s="26">
        <f t="shared" si="4"/>
        <v>612238</v>
      </c>
      <c r="M22" s="26">
        <f t="shared" si="5"/>
        <v>578225</v>
      </c>
      <c r="N22" s="49">
        <f t="shared" si="6"/>
        <v>452566.25</v>
      </c>
      <c r="O22" s="49">
        <f t="shared" si="7"/>
        <v>309901</v>
      </c>
      <c r="P22" s="49">
        <f t="shared" si="8"/>
        <v>595231.5</v>
      </c>
      <c r="Q22" s="49">
        <f t="shared" si="9"/>
        <v>137243.38510079816</v>
      </c>
      <c r="R22" s="49">
        <f t="shared" si="10"/>
        <v>274617.65830256313</v>
      </c>
      <c r="S22" s="56">
        <f t="shared" si="0"/>
        <v>0.47493217744401078</v>
      </c>
      <c r="T22" s="49">
        <f t="shared" si="11"/>
        <v>137243</v>
      </c>
      <c r="U22" s="82" t="s">
        <v>431</v>
      </c>
      <c r="AC22" s="3"/>
      <c r="AD22" s="3"/>
      <c r="AE22" s="3"/>
      <c r="AF22" s="3"/>
      <c r="AG22" s="3"/>
      <c r="AH22" s="3"/>
    </row>
    <row r="23" spans="1:34" s="1" customFormat="1" ht="16.5" customHeight="1" x14ac:dyDescent="0.2">
      <c r="A23" s="5">
        <v>12</v>
      </c>
      <c r="B23" s="5">
        <v>4394103</v>
      </c>
      <c r="C23" s="6" t="s">
        <v>20</v>
      </c>
      <c r="D23" s="7" t="s">
        <v>9</v>
      </c>
      <c r="E23" s="24">
        <v>624741</v>
      </c>
      <c r="F23" s="24">
        <v>578464</v>
      </c>
      <c r="G23" s="26">
        <v>613172</v>
      </c>
      <c r="H23" s="26">
        <v>81452</v>
      </c>
      <c r="I23" s="26">
        <f t="shared" si="1"/>
        <v>85606.051999999996</v>
      </c>
      <c r="J23" s="26">
        <f t="shared" si="2"/>
        <v>85606</v>
      </c>
      <c r="K23" s="49">
        <f t="shared" si="3"/>
        <v>85606</v>
      </c>
      <c r="L23" s="26">
        <f t="shared" si="4"/>
        <v>624741</v>
      </c>
      <c r="M23" s="26">
        <f t="shared" si="5"/>
        <v>595818</v>
      </c>
      <c r="N23" s="49">
        <f t="shared" si="6"/>
        <v>475495.75</v>
      </c>
      <c r="O23" s="49">
        <f t="shared" si="7"/>
        <v>340712</v>
      </c>
      <c r="P23" s="49">
        <f t="shared" si="8"/>
        <v>610279.5</v>
      </c>
      <c r="Q23" s="49">
        <f t="shared" si="9"/>
        <v>240360.53118976098</v>
      </c>
      <c r="R23" s="49">
        <f t="shared" si="10"/>
        <v>260669.24900132863</v>
      </c>
      <c r="S23" s="56">
        <f t="shared" si="0"/>
        <v>0.43749811016338652</v>
      </c>
      <c r="T23" s="49">
        <f t="shared" si="11"/>
        <v>240361</v>
      </c>
      <c r="U23" s="82" t="s">
        <v>431</v>
      </c>
      <c r="AC23" s="3"/>
      <c r="AD23" s="3"/>
      <c r="AE23" s="3"/>
      <c r="AF23" s="3"/>
      <c r="AG23" s="3"/>
      <c r="AH23" s="3"/>
    </row>
    <row r="24" spans="1:34" s="1" customFormat="1" ht="16.5" customHeight="1" x14ac:dyDescent="0.2">
      <c r="A24" s="5">
        <v>13</v>
      </c>
      <c r="B24" s="5">
        <v>4394103</v>
      </c>
      <c r="C24" s="6" t="s">
        <v>21</v>
      </c>
      <c r="D24" s="7" t="s">
        <v>9</v>
      </c>
      <c r="E24" s="24">
        <v>130658</v>
      </c>
      <c r="F24" s="24">
        <v>122110.00000000001</v>
      </c>
      <c r="G24" s="26">
        <v>133100</v>
      </c>
      <c r="H24" s="26">
        <v>24015</v>
      </c>
      <c r="I24" s="26">
        <f t="shared" si="1"/>
        <v>25239.764999999999</v>
      </c>
      <c r="J24" s="26">
        <f t="shared" si="2"/>
        <v>25240</v>
      </c>
      <c r="K24" s="49">
        <f t="shared" si="3"/>
        <v>25240</v>
      </c>
      <c r="L24" s="26">
        <f t="shared" si="4"/>
        <v>133100</v>
      </c>
      <c r="M24" s="26">
        <f t="shared" si="5"/>
        <v>126384</v>
      </c>
      <c r="N24" s="49">
        <f t="shared" si="6"/>
        <v>102777</v>
      </c>
      <c r="O24" s="49">
        <f t="shared" si="7"/>
        <v>75812</v>
      </c>
      <c r="P24" s="49">
        <f t="shared" si="8"/>
        <v>129742</v>
      </c>
      <c r="Q24" s="49">
        <f t="shared" si="9"/>
        <v>63516.556990915269</v>
      </c>
      <c r="R24" s="49">
        <f t="shared" si="10"/>
        <v>51905.637933979131</v>
      </c>
      <c r="S24" s="56">
        <f t="shared" si="0"/>
        <v>0.41069785680132875</v>
      </c>
      <c r="T24" s="49">
        <f t="shared" si="11"/>
        <v>63517</v>
      </c>
      <c r="U24" s="82" t="s">
        <v>431</v>
      </c>
      <c r="AC24" s="3"/>
      <c r="AD24" s="3"/>
      <c r="AE24" s="3"/>
      <c r="AF24" s="3"/>
      <c r="AG24" s="3"/>
      <c r="AH24" s="3"/>
    </row>
    <row r="25" spans="1:34" s="1" customFormat="1" ht="16.5" customHeight="1" x14ac:dyDescent="0.2">
      <c r="A25" s="5">
        <v>14</v>
      </c>
      <c r="B25" s="5">
        <v>4394103</v>
      </c>
      <c r="C25" s="6" t="s">
        <v>22</v>
      </c>
      <c r="D25" s="7" t="s">
        <v>9</v>
      </c>
      <c r="E25" s="24">
        <v>2756293.0000000005</v>
      </c>
      <c r="F25" s="24">
        <v>2650282</v>
      </c>
      <c r="G25" s="26">
        <v>2809299</v>
      </c>
      <c r="H25" s="26">
        <v>235994</v>
      </c>
      <c r="I25" s="26">
        <f t="shared" si="1"/>
        <v>248029.69399999999</v>
      </c>
      <c r="J25" s="26">
        <f t="shared" si="2"/>
        <v>248030</v>
      </c>
      <c r="K25" s="49">
        <f t="shared" si="3"/>
        <v>248030</v>
      </c>
      <c r="L25" s="26">
        <f t="shared" si="4"/>
        <v>2809299</v>
      </c>
      <c r="M25" s="26">
        <f t="shared" si="5"/>
        <v>2703287.5</v>
      </c>
      <c r="N25" s="49">
        <f t="shared" si="6"/>
        <v>2115976</v>
      </c>
      <c r="O25" s="49">
        <f t="shared" si="7"/>
        <v>1475658.75</v>
      </c>
      <c r="P25" s="49">
        <f t="shared" si="8"/>
        <v>2756293.25</v>
      </c>
      <c r="Q25" s="49">
        <f t="shared" si="9"/>
        <v>780053.18114533089</v>
      </c>
      <c r="R25" s="49">
        <f t="shared" si="10"/>
        <v>1247050.8948942975</v>
      </c>
      <c r="S25" s="56">
        <f t="shared" si="0"/>
        <v>0.46130901537268881</v>
      </c>
      <c r="T25" s="49">
        <f t="shared" si="11"/>
        <v>780053</v>
      </c>
      <c r="U25" s="82" t="s">
        <v>431</v>
      </c>
      <c r="AC25" s="3"/>
      <c r="AD25" s="3"/>
      <c r="AE25" s="3"/>
      <c r="AF25" s="3"/>
      <c r="AG25" s="3"/>
      <c r="AH25" s="3"/>
    </row>
    <row r="26" spans="1:34" s="1" customFormat="1" ht="16.5" customHeight="1" x14ac:dyDescent="0.2">
      <c r="A26" s="5">
        <v>15</v>
      </c>
      <c r="B26" s="5">
        <v>4394103</v>
      </c>
      <c r="C26" s="6" t="s">
        <v>23</v>
      </c>
      <c r="D26" s="7" t="s">
        <v>9</v>
      </c>
      <c r="E26" s="24">
        <v>4793990</v>
      </c>
      <c r="F26" s="24">
        <v>4565705</v>
      </c>
      <c r="G26" s="26">
        <v>4839647</v>
      </c>
      <c r="H26" s="26">
        <v>526441</v>
      </c>
      <c r="I26" s="26">
        <f t="shared" si="1"/>
        <v>553289.49100000004</v>
      </c>
      <c r="J26" s="26">
        <f t="shared" si="2"/>
        <v>553289</v>
      </c>
      <c r="K26" s="49">
        <f t="shared" si="3"/>
        <v>553289</v>
      </c>
      <c r="L26" s="26">
        <f t="shared" si="4"/>
        <v>4839647</v>
      </c>
      <c r="M26" s="26">
        <f t="shared" si="5"/>
        <v>4679847.5</v>
      </c>
      <c r="N26" s="49">
        <f t="shared" si="6"/>
        <v>3688157.75</v>
      </c>
      <c r="O26" s="49">
        <f t="shared" si="7"/>
        <v>2616568.25</v>
      </c>
      <c r="P26" s="49">
        <f t="shared" si="8"/>
        <v>4759747.25</v>
      </c>
      <c r="Q26" s="49">
        <f t="shared" si="9"/>
        <v>1638257.171325003</v>
      </c>
      <c r="R26" s="49">
        <f t="shared" si="10"/>
        <v>2093345.3062593974</v>
      </c>
      <c r="S26" s="56">
        <f t="shared" si="0"/>
        <v>0.44731058143655267</v>
      </c>
      <c r="T26" s="49">
        <f t="shared" si="11"/>
        <v>1638257</v>
      </c>
      <c r="U26" s="82" t="s">
        <v>431</v>
      </c>
      <c r="AC26" s="3"/>
      <c r="AD26" s="3"/>
      <c r="AE26" s="3"/>
      <c r="AF26" s="3"/>
      <c r="AG26" s="3"/>
      <c r="AH26" s="3"/>
    </row>
    <row r="27" spans="1:34" s="1" customFormat="1" ht="16.5" customHeight="1" x14ac:dyDescent="0.2">
      <c r="A27" s="5">
        <v>16</v>
      </c>
      <c r="B27" s="5">
        <v>4394103</v>
      </c>
      <c r="C27" s="6" t="s">
        <v>24</v>
      </c>
      <c r="D27" s="7" t="s">
        <v>9</v>
      </c>
      <c r="E27" s="24">
        <v>237788.00000000003</v>
      </c>
      <c r="F27" s="24">
        <v>222232.00000000003</v>
      </c>
      <c r="G27" s="26">
        <v>233344</v>
      </c>
      <c r="H27" s="26">
        <v>79510</v>
      </c>
      <c r="I27" s="26">
        <f t="shared" si="1"/>
        <v>83565.009999999995</v>
      </c>
      <c r="J27" s="26">
        <f t="shared" si="2"/>
        <v>83565</v>
      </c>
      <c r="K27" s="49">
        <f t="shared" si="3"/>
        <v>83565</v>
      </c>
      <c r="L27" s="26">
        <f t="shared" si="4"/>
        <v>237788.00000000003</v>
      </c>
      <c r="M27" s="26">
        <f t="shared" si="5"/>
        <v>227788</v>
      </c>
      <c r="N27" s="26">
        <f t="shared" si="6"/>
        <v>194232.25</v>
      </c>
      <c r="O27" s="49">
        <f t="shared" si="7"/>
        <v>155676.5</v>
      </c>
      <c r="P27" s="49">
        <f t="shared" si="8"/>
        <v>232788</v>
      </c>
      <c r="Q27" s="49">
        <f t="shared" si="9"/>
        <v>160272.59450530101</v>
      </c>
      <c r="R27" s="49">
        <f t="shared" si="10"/>
        <v>74067.668539766237</v>
      </c>
      <c r="S27" s="56">
        <f t="shared" si="0"/>
        <v>0.3251605376041154</v>
      </c>
      <c r="T27" s="49">
        <f>K27</f>
        <v>83565</v>
      </c>
      <c r="U27" s="82" t="s">
        <v>432</v>
      </c>
      <c r="AC27" s="3"/>
      <c r="AD27" s="3"/>
      <c r="AE27" s="3"/>
      <c r="AF27" s="3"/>
      <c r="AG27" s="3"/>
      <c r="AH27" s="3"/>
    </row>
    <row r="28" spans="1:34" s="1" customFormat="1" ht="16.5" customHeight="1" x14ac:dyDescent="0.2">
      <c r="A28" s="5">
        <v>17</v>
      </c>
      <c r="B28" s="5">
        <v>4394103</v>
      </c>
      <c r="C28" s="6" t="s">
        <v>25</v>
      </c>
      <c r="D28" s="7" t="s">
        <v>9</v>
      </c>
      <c r="E28" s="24">
        <v>4673583</v>
      </c>
      <c r="F28" s="24">
        <v>4367835</v>
      </c>
      <c r="G28" s="26">
        <v>4848297</v>
      </c>
      <c r="H28" s="26">
        <v>580025</v>
      </c>
      <c r="I28" s="26">
        <f t="shared" si="1"/>
        <v>609606.27500000002</v>
      </c>
      <c r="J28" s="26">
        <f t="shared" si="2"/>
        <v>609606</v>
      </c>
      <c r="K28" s="49">
        <f t="shared" si="3"/>
        <v>609606</v>
      </c>
      <c r="L28" s="26">
        <f t="shared" si="4"/>
        <v>4848297</v>
      </c>
      <c r="M28" s="26">
        <f t="shared" si="5"/>
        <v>4520709</v>
      </c>
      <c r="N28" s="49">
        <f t="shared" si="6"/>
        <v>3624830.25</v>
      </c>
      <c r="O28" s="49">
        <f t="shared" si="7"/>
        <v>2565157.5</v>
      </c>
      <c r="P28" s="49">
        <f t="shared" si="8"/>
        <v>4684503</v>
      </c>
      <c r="Q28" s="49">
        <f t="shared" si="9"/>
        <v>1747047.7758718194</v>
      </c>
      <c r="R28" s="49">
        <f t="shared" si="10"/>
        <v>2019932.8829855337</v>
      </c>
      <c r="S28" s="56">
        <f t="shared" si="0"/>
        <v>0.4468177188546163</v>
      </c>
      <c r="T28" s="49">
        <f t="shared" ref="T28:T34" si="12">ROUND(Q28,0)</f>
        <v>1747048</v>
      </c>
      <c r="U28" s="82" t="s">
        <v>431</v>
      </c>
      <c r="AC28" s="3"/>
      <c r="AD28" s="3"/>
      <c r="AE28" s="3"/>
      <c r="AF28" s="3"/>
      <c r="AG28" s="3"/>
      <c r="AH28" s="3"/>
    </row>
    <row r="29" spans="1:34" s="1" customFormat="1" ht="16.5" customHeight="1" x14ac:dyDescent="0.2">
      <c r="A29" s="5">
        <v>18</v>
      </c>
      <c r="B29" s="5">
        <v>4394103</v>
      </c>
      <c r="C29" s="6" t="s">
        <v>26</v>
      </c>
      <c r="D29" s="7" t="s">
        <v>9</v>
      </c>
      <c r="E29" s="24">
        <v>1495785.0000000002</v>
      </c>
      <c r="F29" s="24">
        <v>1424557</v>
      </c>
      <c r="G29" s="26">
        <v>1552767</v>
      </c>
      <c r="H29" s="26">
        <v>102556</v>
      </c>
      <c r="I29" s="26">
        <f t="shared" si="1"/>
        <v>107786.356</v>
      </c>
      <c r="J29" s="26">
        <f t="shared" si="2"/>
        <v>107786</v>
      </c>
      <c r="K29" s="49">
        <f t="shared" si="3"/>
        <v>107786</v>
      </c>
      <c r="L29" s="26">
        <f t="shared" si="4"/>
        <v>1552767</v>
      </c>
      <c r="M29" s="26">
        <f t="shared" si="5"/>
        <v>1460171</v>
      </c>
      <c r="N29" s="49">
        <f t="shared" si="6"/>
        <v>1145223.75</v>
      </c>
      <c r="O29" s="49">
        <f t="shared" si="7"/>
        <v>783978.5</v>
      </c>
      <c r="P29" s="49">
        <f t="shared" si="8"/>
        <v>1506469</v>
      </c>
      <c r="Q29" s="49">
        <f t="shared" si="9"/>
        <v>354227.68178649072</v>
      </c>
      <c r="R29" s="49">
        <f t="shared" si="10"/>
        <v>693611.04381412256</v>
      </c>
      <c r="S29" s="56">
        <f t="shared" si="0"/>
        <v>0.47502042145346168</v>
      </c>
      <c r="T29" s="49">
        <f t="shared" si="12"/>
        <v>354228</v>
      </c>
      <c r="U29" s="82" t="s">
        <v>431</v>
      </c>
      <c r="AC29" s="3"/>
      <c r="AD29" s="3"/>
      <c r="AE29" s="3"/>
      <c r="AF29" s="3"/>
      <c r="AG29" s="3"/>
      <c r="AH29" s="3"/>
    </row>
    <row r="30" spans="1:34" s="1" customFormat="1" ht="16.5" customHeight="1" x14ac:dyDescent="0.2">
      <c r="A30" s="5">
        <v>19</v>
      </c>
      <c r="B30" s="5">
        <v>4394103</v>
      </c>
      <c r="C30" s="6" t="s">
        <v>27</v>
      </c>
      <c r="D30" s="7" t="s">
        <v>9</v>
      </c>
      <c r="E30" s="24">
        <v>610512</v>
      </c>
      <c r="F30" s="24">
        <v>565289</v>
      </c>
      <c r="G30" s="26">
        <v>621818</v>
      </c>
      <c r="H30" s="26">
        <v>67854</v>
      </c>
      <c r="I30" s="26">
        <f t="shared" si="1"/>
        <v>71314.554000000004</v>
      </c>
      <c r="J30" s="26">
        <f t="shared" si="2"/>
        <v>71315</v>
      </c>
      <c r="K30" s="49">
        <f t="shared" si="3"/>
        <v>71315</v>
      </c>
      <c r="L30" s="26">
        <f t="shared" si="4"/>
        <v>621818</v>
      </c>
      <c r="M30" s="26">
        <f t="shared" si="5"/>
        <v>587900.5</v>
      </c>
      <c r="N30" s="49">
        <f t="shared" si="6"/>
        <v>467233.5</v>
      </c>
      <c r="O30" s="49">
        <f t="shared" si="7"/>
        <v>329607.75</v>
      </c>
      <c r="P30" s="49">
        <f t="shared" si="8"/>
        <v>604859.25</v>
      </c>
      <c r="Q30" s="49">
        <f t="shared" si="9"/>
        <v>210112.07269173689</v>
      </c>
      <c r="R30" s="49">
        <f t="shared" si="10"/>
        <v>265073.22002609016</v>
      </c>
      <c r="S30" s="56">
        <f t="shared" si="0"/>
        <v>0.4508810930184447</v>
      </c>
      <c r="T30" s="49">
        <f t="shared" si="12"/>
        <v>210112</v>
      </c>
      <c r="U30" s="82" t="s">
        <v>431</v>
      </c>
      <c r="AC30" s="3"/>
      <c r="AD30" s="3"/>
      <c r="AE30" s="3"/>
      <c r="AF30" s="3"/>
      <c r="AG30" s="3"/>
      <c r="AH30" s="3"/>
    </row>
    <row r="31" spans="1:34" s="1" customFormat="1" ht="29.25" customHeight="1" x14ac:dyDescent="0.2">
      <c r="A31" s="5">
        <v>20</v>
      </c>
      <c r="B31" s="5">
        <v>4394103</v>
      </c>
      <c r="C31" s="6" t="s">
        <v>28</v>
      </c>
      <c r="D31" s="7" t="s">
        <v>9</v>
      </c>
      <c r="E31" s="24">
        <v>1077108</v>
      </c>
      <c r="F31" s="24">
        <v>997322</v>
      </c>
      <c r="G31" s="26">
        <v>1047188</v>
      </c>
      <c r="H31" s="26">
        <v>93225</v>
      </c>
      <c r="I31" s="26">
        <f t="shared" si="1"/>
        <v>97979.475000000006</v>
      </c>
      <c r="J31" s="26">
        <f t="shared" si="2"/>
        <v>97979</v>
      </c>
      <c r="K31" s="49">
        <f t="shared" si="3"/>
        <v>97979</v>
      </c>
      <c r="L31" s="26">
        <f t="shared" si="4"/>
        <v>1077108</v>
      </c>
      <c r="M31" s="26">
        <f t="shared" si="5"/>
        <v>1022255</v>
      </c>
      <c r="N31" s="49">
        <f t="shared" si="6"/>
        <v>804899.25</v>
      </c>
      <c r="O31" s="49">
        <f t="shared" si="7"/>
        <v>560117</v>
      </c>
      <c r="P31" s="49">
        <f t="shared" si="8"/>
        <v>1049681.5</v>
      </c>
      <c r="Q31" s="49">
        <f t="shared" si="9"/>
        <v>305522.99439878576</v>
      </c>
      <c r="R31" s="49">
        <f t="shared" si="10"/>
        <v>472427.84159091429</v>
      </c>
      <c r="S31" s="56">
        <f t="shared" si="0"/>
        <v>0.46214285241051822</v>
      </c>
      <c r="T31" s="49">
        <f t="shared" si="12"/>
        <v>305523</v>
      </c>
      <c r="U31" s="82" t="s">
        <v>431</v>
      </c>
      <c r="AC31" s="3"/>
      <c r="AD31" s="3"/>
      <c r="AE31" s="3"/>
      <c r="AF31" s="3"/>
      <c r="AG31" s="3"/>
      <c r="AH31" s="3"/>
    </row>
    <row r="32" spans="1:34" s="1" customFormat="1" ht="16.5" customHeight="1" x14ac:dyDescent="0.2">
      <c r="A32" s="5">
        <v>21</v>
      </c>
      <c r="B32" s="5">
        <v>4394103</v>
      </c>
      <c r="C32" s="6" t="s">
        <v>29</v>
      </c>
      <c r="D32" s="7" t="s">
        <v>9</v>
      </c>
      <c r="E32" s="24">
        <v>571935</v>
      </c>
      <c r="F32" s="24">
        <v>544700</v>
      </c>
      <c r="G32" s="26">
        <v>571935</v>
      </c>
      <c r="H32" s="26">
        <v>49885</v>
      </c>
      <c r="I32" s="26">
        <f t="shared" si="1"/>
        <v>52429.135000000002</v>
      </c>
      <c r="J32" s="26">
        <f t="shared" si="2"/>
        <v>52429</v>
      </c>
      <c r="K32" s="49">
        <f t="shared" si="3"/>
        <v>52429</v>
      </c>
      <c r="L32" s="26">
        <f t="shared" si="4"/>
        <v>571935</v>
      </c>
      <c r="M32" s="26">
        <f t="shared" si="5"/>
        <v>558317.5</v>
      </c>
      <c r="N32" s="49">
        <f t="shared" si="6"/>
        <v>435249.75</v>
      </c>
      <c r="O32" s="49">
        <f t="shared" si="7"/>
        <v>305373.25</v>
      </c>
      <c r="P32" s="49">
        <f t="shared" si="8"/>
        <v>565126.25</v>
      </c>
      <c r="Q32" s="49">
        <f t="shared" si="9"/>
        <v>163892.86596744152</v>
      </c>
      <c r="R32" s="49">
        <f t="shared" si="10"/>
        <v>255536.55902222026</v>
      </c>
      <c r="S32" s="56">
        <f t="shared" si="0"/>
        <v>0.45769039842423043</v>
      </c>
      <c r="T32" s="49">
        <f t="shared" si="12"/>
        <v>163893</v>
      </c>
      <c r="U32" s="82" t="s">
        <v>431</v>
      </c>
      <c r="AC32" s="3"/>
      <c r="AD32" s="3"/>
      <c r="AE32" s="3"/>
      <c r="AF32" s="3"/>
      <c r="AG32" s="3"/>
      <c r="AH32" s="3"/>
    </row>
    <row r="33" spans="1:34" s="1" customFormat="1" ht="16.5" customHeight="1" x14ac:dyDescent="0.2">
      <c r="A33" s="5">
        <v>22</v>
      </c>
      <c r="B33" s="5">
        <v>4394103</v>
      </c>
      <c r="C33" s="6" t="s">
        <v>30</v>
      </c>
      <c r="D33" s="7" t="s">
        <v>9</v>
      </c>
      <c r="E33" s="24">
        <v>4436257</v>
      </c>
      <c r="F33" s="24">
        <v>4185148</v>
      </c>
      <c r="G33" s="26">
        <v>4394405</v>
      </c>
      <c r="H33" s="26">
        <v>200115</v>
      </c>
      <c r="I33" s="26">
        <f t="shared" si="1"/>
        <v>210320.86499999999</v>
      </c>
      <c r="J33" s="26">
        <f t="shared" si="2"/>
        <v>210321</v>
      </c>
      <c r="K33" s="49">
        <f t="shared" si="3"/>
        <v>210321</v>
      </c>
      <c r="L33" s="26">
        <f t="shared" si="4"/>
        <v>4436257</v>
      </c>
      <c r="M33" s="26">
        <f t="shared" si="5"/>
        <v>4289776.5</v>
      </c>
      <c r="N33" s="49">
        <f t="shared" si="6"/>
        <v>3306532.75</v>
      </c>
      <c r="O33" s="49">
        <f t="shared" si="7"/>
        <v>2250048.75</v>
      </c>
      <c r="P33" s="49">
        <f t="shared" si="8"/>
        <v>4363016.75</v>
      </c>
      <c r="Q33" s="49">
        <f t="shared" si="9"/>
        <v>734409.25125865603</v>
      </c>
      <c r="R33" s="49">
        <f t="shared" si="10"/>
        <v>2067061.9142258214</v>
      </c>
      <c r="S33" s="56">
        <f t="shared" si="0"/>
        <v>0.48185771781486086</v>
      </c>
      <c r="T33" s="49">
        <f t="shared" si="12"/>
        <v>734409</v>
      </c>
      <c r="U33" s="82" t="s">
        <v>431</v>
      </c>
      <c r="AC33" s="3"/>
      <c r="AD33" s="3"/>
      <c r="AE33" s="3"/>
      <c r="AF33" s="3"/>
      <c r="AG33" s="3"/>
      <c r="AH33" s="3"/>
    </row>
    <row r="34" spans="1:34" s="1" customFormat="1" ht="16.5" customHeight="1" x14ac:dyDescent="0.2">
      <c r="A34" s="82">
        <v>23</v>
      </c>
      <c r="B34" s="82">
        <v>4394103</v>
      </c>
      <c r="C34" s="83" t="s">
        <v>31</v>
      </c>
      <c r="D34" s="84" t="s">
        <v>9</v>
      </c>
      <c r="E34" s="85">
        <v>1042776</v>
      </c>
      <c r="F34" s="24">
        <v>974557</v>
      </c>
      <c r="G34" s="26">
        <v>1081758</v>
      </c>
      <c r="H34" s="26">
        <v>109556</v>
      </c>
      <c r="I34" s="26">
        <f t="shared" si="1"/>
        <v>115143.356</v>
      </c>
      <c r="J34" s="26">
        <f t="shared" si="2"/>
        <v>115143</v>
      </c>
      <c r="K34" s="49">
        <f t="shared" si="3"/>
        <v>115143</v>
      </c>
      <c r="L34" s="26">
        <f t="shared" si="4"/>
        <v>1081758</v>
      </c>
      <c r="M34" s="26">
        <f t="shared" si="5"/>
        <v>1008666.5</v>
      </c>
      <c r="N34" s="49">
        <f t="shared" si="6"/>
        <v>803558.5</v>
      </c>
      <c r="O34" s="49">
        <f t="shared" si="7"/>
        <v>561904.75</v>
      </c>
      <c r="P34" s="49">
        <f t="shared" si="8"/>
        <v>1045212.25</v>
      </c>
      <c r="Q34" s="49">
        <f t="shared" si="9"/>
        <v>344995.32844668243</v>
      </c>
      <c r="R34" s="49">
        <f t="shared" si="10"/>
        <v>461077.13083929894</v>
      </c>
      <c r="S34" s="56">
        <f t="shared" si="0"/>
        <v>0.45711553902037882</v>
      </c>
      <c r="T34" s="49">
        <f t="shared" si="12"/>
        <v>344995</v>
      </c>
      <c r="U34" s="82" t="s">
        <v>431</v>
      </c>
      <c r="AC34" s="3"/>
      <c r="AD34" s="3"/>
      <c r="AE34" s="3"/>
      <c r="AF34" s="3"/>
      <c r="AG34" s="3"/>
      <c r="AH34" s="3"/>
    </row>
    <row r="35" spans="1:34" s="1" customFormat="1" x14ac:dyDescent="0.2">
      <c r="A35" s="15"/>
      <c r="B35" s="15"/>
      <c r="C35" s="16"/>
      <c r="D35" s="15"/>
      <c r="E35" s="54"/>
      <c r="F35" s="54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02"/>
      <c r="U35" s="21"/>
    </row>
    <row r="36" spans="1:34" s="1" customFormat="1" ht="16.5" customHeight="1" x14ac:dyDescent="0.2">
      <c r="A36" s="12" t="s">
        <v>32</v>
      </c>
      <c r="B36" s="62"/>
      <c r="C36" s="62"/>
      <c r="D36" s="62"/>
      <c r="E36" s="52"/>
      <c r="F36" s="52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134"/>
      <c r="T36" s="74"/>
      <c r="U36" s="67"/>
      <c r="AC36" s="3"/>
      <c r="AD36" s="3"/>
      <c r="AE36" s="3"/>
      <c r="AF36" s="3"/>
      <c r="AG36" s="3"/>
      <c r="AH36" s="3"/>
    </row>
    <row r="37" spans="1:34" s="1" customFormat="1" ht="16.5" customHeight="1" x14ac:dyDescent="0.2">
      <c r="A37" s="47" t="s">
        <v>33</v>
      </c>
      <c r="B37" s="63"/>
      <c r="C37" s="63"/>
      <c r="D37" s="63"/>
      <c r="E37" s="107"/>
      <c r="F37" s="107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135"/>
      <c r="T37" s="95"/>
      <c r="U37" s="70"/>
      <c r="AC37" s="3"/>
      <c r="AD37" s="3"/>
      <c r="AE37" s="3"/>
      <c r="AF37" s="3"/>
      <c r="AG37" s="3"/>
      <c r="AH37" s="3"/>
    </row>
    <row r="38" spans="1:34" s="1" customFormat="1" ht="16.5" customHeight="1" x14ac:dyDescent="0.2">
      <c r="A38" s="47" t="s">
        <v>34</v>
      </c>
      <c r="B38" s="63"/>
      <c r="C38" s="63"/>
      <c r="D38" s="63"/>
      <c r="E38" s="107"/>
      <c r="F38" s="107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135"/>
      <c r="T38" s="95"/>
      <c r="U38" s="70"/>
      <c r="AC38" s="3"/>
      <c r="AD38" s="3"/>
      <c r="AE38" s="3"/>
      <c r="AF38" s="3"/>
      <c r="AG38" s="3"/>
      <c r="AH38" s="3"/>
    </row>
    <row r="39" spans="1:34" s="1" customFormat="1" ht="16.5" customHeight="1" x14ac:dyDescent="0.2">
      <c r="A39" s="47" t="s">
        <v>35</v>
      </c>
      <c r="B39" s="63"/>
      <c r="C39" s="63"/>
      <c r="D39" s="63"/>
      <c r="E39" s="107"/>
      <c r="F39" s="107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135"/>
      <c r="T39" s="95"/>
      <c r="U39" s="70"/>
      <c r="AC39" s="3"/>
      <c r="AD39" s="3"/>
      <c r="AE39" s="3"/>
      <c r="AF39" s="3"/>
      <c r="AG39" s="3"/>
      <c r="AH39" s="3"/>
    </row>
    <row r="40" spans="1:34" s="1" customFormat="1" ht="16.5" customHeight="1" x14ac:dyDescent="0.2">
      <c r="A40" s="47" t="s">
        <v>36</v>
      </c>
      <c r="B40" s="63"/>
      <c r="C40" s="63"/>
      <c r="D40" s="63"/>
      <c r="E40" s="107"/>
      <c r="F40" s="107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135"/>
      <c r="T40" s="95"/>
      <c r="U40" s="70"/>
      <c r="AC40" s="3"/>
      <c r="AD40" s="3"/>
      <c r="AE40" s="3"/>
      <c r="AF40" s="3"/>
      <c r="AG40" s="3"/>
      <c r="AH40" s="3"/>
    </row>
    <row r="41" spans="1:34" s="1" customFormat="1" ht="16.5" customHeight="1" x14ac:dyDescent="0.2">
      <c r="A41" s="47" t="s">
        <v>37</v>
      </c>
      <c r="B41" s="63"/>
      <c r="C41" s="63"/>
      <c r="D41" s="63"/>
      <c r="E41" s="107"/>
      <c r="F41" s="107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135"/>
      <c r="T41" s="95"/>
      <c r="U41" s="70"/>
      <c r="AC41" s="3"/>
      <c r="AD41" s="3"/>
      <c r="AE41" s="3"/>
      <c r="AF41" s="3"/>
      <c r="AG41" s="3"/>
      <c r="AH41" s="3"/>
    </row>
    <row r="42" spans="1:34" s="1" customFormat="1" ht="16.5" customHeight="1" x14ac:dyDescent="0.2">
      <c r="A42" s="47" t="s">
        <v>38</v>
      </c>
      <c r="B42" s="63"/>
      <c r="C42" s="63"/>
      <c r="D42" s="63"/>
      <c r="E42" s="107"/>
      <c r="F42" s="107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135"/>
      <c r="T42" s="95"/>
      <c r="U42" s="70"/>
      <c r="AC42" s="3"/>
      <c r="AD42" s="3"/>
      <c r="AE42" s="3"/>
      <c r="AF42" s="3"/>
      <c r="AG42" s="3"/>
      <c r="AH42" s="3"/>
    </row>
    <row r="43" spans="1:34" s="1" customFormat="1" ht="16.5" customHeight="1" x14ac:dyDescent="0.2">
      <c r="A43" s="47" t="s">
        <v>39</v>
      </c>
      <c r="B43" s="63"/>
      <c r="C43" s="63"/>
      <c r="D43" s="63"/>
      <c r="E43" s="107"/>
      <c r="F43" s="107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135"/>
      <c r="T43" s="95"/>
      <c r="U43" s="70"/>
      <c r="AC43" s="3"/>
      <c r="AD43" s="3"/>
      <c r="AE43" s="3"/>
      <c r="AF43" s="3"/>
      <c r="AG43" s="3"/>
      <c r="AH43" s="3"/>
    </row>
    <row r="44" spans="1:34" s="1" customFormat="1" ht="12.75" customHeight="1" x14ac:dyDescent="0.2">
      <c r="A44" s="13" t="s">
        <v>40</v>
      </c>
      <c r="B44" s="14"/>
      <c r="C44" s="14"/>
      <c r="D44" s="14"/>
      <c r="E44" s="53"/>
      <c r="F44" s="53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136"/>
      <c r="T44" s="97"/>
      <c r="U44" s="73"/>
      <c r="AC44" s="3"/>
      <c r="AD44" s="3"/>
      <c r="AE44" s="3"/>
      <c r="AF44" s="3"/>
      <c r="AG44" s="3"/>
      <c r="AH44" s="3"/>
    </row>
    <row r="45" spans="1:34" s="1" customFormat="1" x14ac:dyDescent="0.2">
      <c r="A45" s="47" t="s">
        <v>41</v>
      </c>
      <c r="B45" s="48"/>
      <c r="C45" s="48"/>
      <c r="D45" s="48"/>
      <c r="E45" s="51"/>
      <c r="F45" s="107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135"/>
      <c r="T45" s="95"/>
      <c r="U45" s="96"/>
      <c r="AC45" s="3"/>
      <c r="AD45" s="3"/>
      <c r="AE45" s="3"/>
      <c r="AF45" s="3"/>
      <c r="AG45" s="3"/>
      <c r="AH45" s="3"/>
    </row>
    <row r="46" spans="1:34" s="1" customFormat="1" ht="36" customHeight="1" x14ac:dyDescent="0.2">
      <c r="A46" s="108" t="s">
        <v>239</v>
      </c>
      <c r="B46" s="108"/>
      <c r="C46" s="108"/>
      <c r="D46" s="108"/>
      <c r="E46" s="109"/>
      <c r="F46" s="109"/>
      <c r="G46" s="61"/>
      <c r="H46" s="425" t="s">
        <v>438</v>
      </c>
      <c r="I46" s="425"/>
      <c r="J46" s="425"/>
      <c r="K46" s="61"/>
      <c r="L46" s="61"/>
      <c r="M46" s="61"/>
      <c r="N46" s="61"/>
      <c r="O46" s="61"/>
      <c r="P46" s="61"/>
      <c r="Q46" s="61"/>
      <c r="R46" s="61"/>
      <c r="S46" s="101"/>
      <c r="T46" s="61"/>
      <c r="U46" s="60"/>
      <c r="AC46" s="3"/>
      <c r="AD46" s="3"/>
      <c r="AE46" s="3"/>
      <c r="AF46" s="3"/>
      <c r="AG46" s="3"/>
      <c r="AH46" s="3"/>
    </row>
    <row r="47" spans="1:34" s="1" customFormat="1" ht="38.25" customHeight="1" x14ac:dyDescent="0.2">
      <c r="A47" s="77" t="s">
        <v>4</v>
      </c>
      <c r="B47" s="77" t="s">
        <v>5</v>
      </c>
      <c r="C47" s="77" t="s">
        <v>6</v>
      </c>
      <c r="D47" s="77" t="s">
        <v>7</v>
      </c>
      <c r="E47" s="78" t="s">
        <v>435</v>
      </c>
      <c r="F47" s="78" t="s">
        <v>434</v>
      </c>
      <c r="G47" s="79" t="s">
        <v>436</v>
      </c>
      <c r="H47" s="80" t="s">
        <v>428</v>
      </c>
      <c r="I47" s="81" t="s">
        <v>429</v>
      </c>
      <c r="J47" s="80" t="s">
        <v>430</v>
      </c>
      <c r="K47" s="61"/>
      <c r="L47" s="61"/>
      <c r="M47" s="61"/>
      <c r="N47" s="61"/>
      <c r="O47" s="61"/>
      <c r="P47" s="61"/>
      <c r="Q47" s="61"/>
      <c r="R47" s="61"/>
      <c r="S47" s="101"/>
      <c r="T47" s="61"/>
      <c r="U47" s="60"/>
      <c r="AC47" s="3"/>
      <c r="AD47" s="3"/>
      <c r="AE47" s="3"/>
      <c r="AF47" s="3"/>
      <c r="AG47" s="3"/>
      <c r="AH47" s="3"/>
    </row>
    <row r="48" spans="1:34" s="1" customFormat="1" ht="15" customHeight="1" x14ac:dyDescent="0.2">
      <c r="A48" s="5">
        <v>1</v>
      </c>
      <c r="B48" s="5">
        <v>4394</v>
      </c>
      <c r="C48" s="6" t="s">
        <v>42</v>
      </c>
      <c r="D48" s="7" t="s">
        <v>9</v>
      </c>
      <c r="E48" s="24">
        <v>940523</v>
      </c>
      <c r="F48" s="24">
        <v>870854</v>
      </c>
      <c r="G48" s="26">
        <v>966648</v>
      </c>
      <c r="H48" s="26">
        <v>105332</v>
      </c>
      <c r="I48" s="26">
        <f t="shared" si="1"/>
        <v>110703.932</v>
      </c>
      <c r="J48" s="26">
        <f t="shared" si="2"/>
        <v>110704</v>
      </c>
      <c r="K48" s="49">
        <f t="shared" ref="K48:K65" si="13">MIN(E48,F48,G48,J48)</f>
        <v>110704</v>
      </c>
      <c r="L48" s="26">
        <f t="shared" ref="L48:L65" si="14">MAX(E48,F48,G48,J48)</f>
        <v>966648</v>
      </c>
      <c r="M48" s="26">
        <f t="shared" ref="M48:M65" si="15">MEDIAN(E48,F48,G48,J48)</f>
        <v>905688.5</v>
      </c>
      <c r="N48" s="49">
        <f t="shared" ref="N48:N65" si="16">AVERAGE(E48,F48,G48,J48)</f>
        <v>722182.25</v>
      </c>
      <c r="O48" s="49">
        <f t="shared" si="7"/>
        <v>508196.25</v>
      </c>
      <c r="P48" s="49">
        <f t="shared" si="8"/>
        <v>936168.25</v>
      </c>
      <c r="Q48" s="49">
        <f t="shared" ref="Q48:Q65" si="17">HARMEAN(E48,F48,G48,J48)</f>
        <v>325755.80988045834</v>
      </c>
      <c r="R48" s="49">
        <f t="shared" ref="R48:R65" si="18">STDEVA(E48,F48,G48,J48)</f>
        <v>409652.342645464</v>
      </c>
      <c r="S48" s="56">
        <f t="shared" si="0"/>
        <v>0.45231041649028775</v>
      </c>
      <c r="T48" s="49">
        <f t="shared" ref="T48:T53" si="19">ROUND(Q48,0)</f>
        <v>325756</v>
      </c>
      <c r="U48" s="82" t="s">
        <v>431</v>
      </c>
      <c r="AC48" s="3"/>
      <c r="AD48" s="3"/>
      <c r="AE48" s="3"/>
      <c r="AF48" s="3"/>
      <c r="AG48" s="3"/>
      <c r="AH48" s="3"/>
    </row>
    <row r="49" spans="1:34" s="1" customFormat="1" ht="15" customHeight="1" x14ac:dyDescent="0.2">
      <c r="A49" s="5">
        <v>2</v>
      </c>
      <c r="B49" s="5">
        <v>4394</v>
      </c>
      <c r="C49" s="6" t="s">
        <v>43</v>
      </c>
      <c r="D49" s="7" t="s">
        <v>9</v>
      </c>
      <c r="E49" s="24">
        <v>145605</v>
      </c>
      <c r="F49" s="24">
        <v>138671</v>
      </c>
      <c r="G49" s="26">
        <v>153925</v>
      </c>
      <c r="H49" s="26">
        <v>27448</v>
      </c>
      <c r="I49" s="26">
        <f t="shared" si="1"/>
        <v>28847.847999999998</v>
      </c>
      <c r="J49" s="26">
        <f t="shared" si="2"/>
        <v>28848</v>
      </c>
      <c r="K49" s="49">
        <f t="shared" si="13"/>
        <v>28848</v>
      </c>
      <c r="L49" s="26">
        <f t="shared" si="14"/>
        <v>153925</v>
      </c>
      <c r="M49" s="26">
        <f t="shared" si="15"/>
        <v>142138</v>
      </c>
      <c r="N49" s="49">
        <f t="shared" si="16"/>
        <v>116762.25</v>
      </c>
      <c r="O49" s="49">
        <f t="shared" si="7"/>
        <v>85493</v>
      </c>
      <c r="P49" s="49">
        <f t="shared" si="8"/>
        <v>148031.5</v>
      </c>
      <c r="Q49" s="49">
        <f t="shared" si="17"/>
        <v>72410.866564896118</v>
      </c>
      <c r="R49" s="49">
        <f t="shared" si="18"/>
        <v>58940.31697333046</v>
      </c>
      <c r="S49" s="56">
        <f t="shared" si="0"/>
        <v>0.41466966591151178</v>
      </c>
      <c r="T49" s="49">
        <f t="shared" si="19"/>
        <v>72411</v>
      </c>
      <c r="U49" s="82" t="s">
        <v>431</v>
      </c>
      <c r="AC49" s="3"/>
      <c r="AD49" s="3"/>
      <c r="AE49" s="3"/>
      <c r="AF49" s="3"/>
      <c r="AG49" s="3"/>
      <c r="AH49" s="3"/>
    </row>
    <row r="50" spans="1:34" s="1" customFormat="1" ht="15" customHeight="1" x14ac:dyDescent="0.2">
      <c r="A50" s="5">
        <v>3</v>
      </c>
      <c r="B50" s="5">
        <v>4394</v>
      </c>
      <c r="C50" s="6" t="s">
        <v>44</v>
      </c>
      <c r="D50" s="7" t="s">
        <v>9</v>
      </c>
      <c r="E50" s="24">
        <v>609747</v>
      </c>
      <c r="F50" s="24">
        <v>569857</v>
      </c>
      <c r="G50" s="26">
        <v>604048</v>
      </c>
      <c r="H50" s="26">
        <v>105226</v>
      </c>
      <c r="I50" s="26">
        <f t="shared" si="1"/>
        <v>110592.526</v>
      </c>
      <c r="J50" s="26">
        <f t="shared" si="2"/>
        <v>110593</v>
      </c>
      <c r="K50" s="26">
        <f t="shared" si="13"/>
        <v>110593</v>
      </c>
      <c r="L50" s="26">
        <f t="shared" si="14"/>
        <v>609747</v>
      </c>
      <c r="M50" s="26">
        <f t="shared" si="15"/>
        <v>586952.5</v>
      </c>
      <c r="N50" s="26">
        <f t="shared" si="16"/>
        <v>473561.25</v>
      </c>
      <c r="O50" s="49">
        <f t="shared" si="7"/>
        <v>348772.75</v>
      </c>
      <c r="P50" s="49">
        <f t="shared" si="8"/>
        <v>598349.75</v>
      </c>
      <c r="Q50" s="49">
        <f t="shared" si="17"/>
        <v>283838.68243349943</v>
      </c>
      <c r="R50" s="49">
        <f t="shared" si="18"/>
        <v>242619.16137900157</v>
      </c>
      <c r="S50" s="56">
        <f t="shared" si="0"/>
        <v>0.41335399607123502</v>
      </c>
      <c r="T50" s="49">
        <f t="shared" si="19"/>
        <v>283839</v>
      </c>
      <c r="U50" s="82" t="s">
        <v>431</v>
      </c>
      <c r="AC50" s="3"/>
      <c r="AD50" s="3"/>
      <c r="AE50" s="3"/>
      <c r="AF50" s="3"/>
      <c r="AG50" s="3"/>
      <c r="AH50" s="3"/>
    </row>
    <row r="51" spans="1:34" s="1" customFormat="1" ht="15" customHeight="1" x14ac:dyDescent="0.2">
      <c r="A51" s="5">
        <v>4</v>
      </c>
      <c r="B51" s="5">
        <v>4394</v>
      </c>
      <c r="C51" s="6" t="s">
        <v>45</v>
      </c>
      <c r="D51" s="7" t="s">
        <v>9</v>
      </c>
      <c r="E51" s="24">
        <v>925302.00000000012</v>
      </c>
      <c r="F51" s="24">
        <v>889714</v>
      </c>
      <c r="G51" s="26">
        <v>934200</v>
      </c>
      <c r="H51" s="26">
        <v>154110</v>
      </c>
      <c r="I51" s="26">
        <f t="shared" si="1"/>
        <v>161969.60999999999</v>
      </c>
      <c r="J51" s="26">
        <f t="shared" si="2"/>
        <v>161970</v>
      </c>
      <c r="K51" s="49">
        <f t="shared" si="13"/>
        <v>161970</v>
      </c>
      <c r="L51" s="26">
        <f t="shared" si="14"/>
        <v>934200</v>
      </c>
      <c r="M51" s="26">
        <f t="shared" si="15"/>
        <v>907508</v>
      </c>
      <c r="N51" s="26">
        <f t="shared" si="16"/>
        <v>727796.5</v>
      </c>
      <c r="O51" s="49">
        <f t="shared" si="7"/>
        <v>534739</v>
      </c>
      <c r="P51" s="49">
        <f t="shared" si="8"/>
        <v>920854</v>
      </c>
      <c r="Q51" s="49">
        <f t="shared" si="17"/>
        <v>423320.63390740642</v>
      </c>
      <c r="R51" s="49">
        <f t="shared" si="18"/>
        <v>377706.99942812813</v>
      </c>
      <c r="S51" s="56">
        <f t="shared" si="0"/>
        <v>0.41620239097410505</v>
      </c>
      <c r="T51" s="49">
        <f t="shared" si="19"/>
        <v>423321</v>
      </c>
      <c r="U51" s="82" t="s">
        <v>431</v>
      </c>
      <c r="AC51" s="3"/>
      <c r="AD51" s="3"/>
      <c r="AE51" s="3"/>
      <c r="AF51" s="3"/>
      <c r="AG51" s="3"/>
      <c r="AH51" s="3"/>
    </row>
    <row r="52" spans="1:34" s="1" customFormat="1" ht="15" customHeight="1" x14ac:dyDescent="0.2">
      <c r="A52" s="5">
        <v>5</v>
      </c>
      <c r="B52" s="5">
        <v>4394</v>
      </c>
      <c r="C52" s="6" t="s">
        <v>46</v>
      </c>
      <c r="D52" s="7" t="s">
        <v>9</v>
      </c>
      <c r="E52" s="24">
        <v>221075</v>
      </c>
      <c r="F52" s="24">
        <v>208561</v>
      </c>
      <c r="G52" s="26">
        <v>225246</v>
      </c>
      <c r="H52" s="26">
        <v>34115</v>
      </c>
      <c r="I52" s="26">
        <f t="shared" si="1"/>
        <v>35854.864999999998</v>
      </c>
      <c r="J52" s="26">
        <f t="shared" si="2"/>
        <v>35855</v>
      </c>
      <c r="K52" s="49">
        <f t="shared" si="13"/>
        <v>35855</v>
      </c>
      <c r="L52" s="26">
        <f t="shared" si="14"/>
        <v>225246</v>
      </c>
      <c r="M52" s="26">
        <f t="shared" si="15"/>
        <v>214818</v>
      </c>
      <c r="N52" s="26">
        <f t="shared" si="16"/>
        <v>172684.25</v>
      </c>
      <c r="O52" s="49">
        <f t="shared" si="7"/>
        <v>125336.5</v>
      </c>
      <c r="P52" s="49">
        <f t="shared" si="8"/>
        <v>220032</v>
      </c>
      <c r="Q52" s="49">
        <f t="shared" si="17"/>
        <v>96043.452662429743</v>
      </c>
      <c r="R52" s="49">
        <f t="shared" si="18"/>
        <v>91494.602927804808</v>
      </c>
      <c r="S52" s="56">
        <f t="shared" si="0"/>
        <v>0.42591683624186433</v>
      </c>
      <c r="T52" s="49">
        <f t="shared" si="19"/>
        <v>96043</v>
      </c>
      <c r="U52" s="82" t="s">
        <v>431</v>
      </c>
      <c r="AC52" s="3"/>
      <c r="AD52" s="3"/>
      <c r="AE52" s="3"/>
      <c r="AF52" s="3"/>
      <c r="AG52" s="3"/>
      <c r="AH52" s="3"/>
    </row>
    <row r="53" spans="1:34" s="1" customFormat="1" ht="15" customHeight="1" x14ac:dyDescent="0.2">
      <c r="A53" s="5">
        <v>6</v>
      </c>
      <c r="B53" s="5">
        <v>4394</v>
      </c>
      <c r="C53" s="6" t="s">
        <v>47</v>
      </c>
      <c r="D53" s="7" t="s">
        <v>9</v>
      </c>
      <c r="E53" s="24">
        <v>1382102</v>
      </c>
      <c r="F53" s="24">
        <v>1316288</v>
      </c>
      <c r="G53" s="26">
        <v>1395265</v>
      </c>
      <c r="H53" s="26">
        <v>54115</v>
      </c>
      <c r="I53" s="26">
        <f t="shared" si="1"/>
        <v>56874.864999999998</v>
      </c>
      <c r="J53" s="26">
        <f t="shared" si="2"/>
        <v>56875</v>
      </c>
      <c r="K53" s="49">
        <f t="shared" si="13"/>
        <v>56875</v>
      </c>
      <c r="L53" s="26">
        <f t="shared" si="14"/>
        <v>1395265</v>
      </c>
      <c r="M53" s="26">
        <f t="shared" si="15"/>
        <v>1349195</v>
      </c>
      <c r="N53" s="26">
        <f t="shared" si="16"/>
        <v>1037632.5</v>
      </c>
      <c r="O53" s="49">
        <f t="shared" si="7"/>
        <v>703035</v>
      </c>
      <c r="P53" s="49">
        <f t="shared" si="8"/>
        <v>1372230</v>
      </c>
      <c r="Q53" s="49">
        <f t="shared" si="17"/>
        <v>202200.19009282536</v>
      </c>
      <c r="R53" s="49">
        <f t="shared" si="18"/>
        <v>654750.43667364842</v>
      </c>
      <c r="S53" s="56">
        <f t="shared" si="0"/>
        <v>0.48528969991265047</v>
      </c>
      <c r="T53" s="49">
        <f t="shared" si="19"/>
        <v>202200</v>
      </c>
      <c r="U53" s="82" t="s">
        <v>431</v>
      </c>
      <c r="AC53" s="3"/>
      <c r="AD53" s="3"/>
      <c r="AE53" s="3"/>
      <c r="AF53" s="3"/>
      <c r="AG53" s="3"/>
      <c r="AH53" s="3"/>
    </row>
    <row r="54" spans="1:34" s="1" customFormat="1" ht="15" customHeight="1" x14ac:dyDescent="0.2">
      <c r="A54" s="5">
        <v>7</v>
      </c>
      <c r="B54" s="5">
        <v>4394</v>
      </c>
      <c r="C54" s="6" t="s">
        <v>48</v>
      </c>
      <c r="D54" s="7" t="s">
        <v>9</v>
      </c>
      <c r="E54" s="24">
        <v>541581</v>
      </c>
      <c r="F54" s="24">
        <v>520751.00000000006</v>
      </c>
      <c r="G54" s="26">
        <v>567619</v>
      </c>
      <c r="H54" s="26">
        <v>160225</v>
      </c>
      <c r="I54" s="26">
        <f t="shared" si="1"/>
        <v>168396.47500000001</v>
      </c>
      <c r="J54" s="26">
        <f t="shared" si="2"/>
        <v>168396</v>
      </c>
      <c r="K54" s="49">
        <f t="shared" si="13"/>
        <v>168396</v>
      </c>
      <c r="L54" s="26">
        <f t="shared" si="14"/>
        <v>567619</v>
      </c>
      <c r="M54" s="26">
        <f t="shared" si="15"/>
        <v>531166</v>
      </c>
      <c r="N54" s="26">
        <f t="shared" si="16"/>
        <v>449586.75</v>
      </c>
      <c r="O54" s="49">
        <f t="shared" si="7"/>
        <v>349781</v>
      </c>
      <c r="P54" s="49">
        <f t="shared" si="8"/>
        <v>549392.5</v>
      </c>
      <c r="Q54" s="49">
        <f t="shared" si="17"/>
        <v>348830.78395027999</v>
      </c>
      <c r="R54" s="49">
        <f t="shared" si="18"/>
        <v>188438.44480072707</v>
      </c>
      <c r="S54" s="56">
        <f t="shared" si="0"/>
        <v>0.35476375521160441</v>
      </c>
      <c r="T54" s="49">
        <f t="shared" ref="T54:T55" si="20">K54</f>
        <v>168396</v>
      </c>
      <c r="U54" s="82" t="s">
        <v>432</v>
      </c>
      <c r="AC54" s="3"/>
      <c r="AD54" s="3"/>
      <c r="AE54" s="3"/>
      <c r="AF54" s="3"/>
      <c r="AG54" s="3"/>
      <c r="AH54" s="3"/>
    </row>
    <row r="55" spans="1:34" s="1" customFormat="1" ht="15" customHeight="1" x14ac:dyDescent="0.2">
      <c r="A55" s="5">
        <v>8</v>
      </c>
      <c r="B55" s="5">
        <v>4394</v>
      </c>
      <c r="C55" s="6" t="s">
        <v>49</v>
      </c>
      <c r="D55" s="7" t="s">
        <v>9</v>
      </c>
      <c r="E55" s="24">
        <v>574408</v>
      </c>
      <c r="F55" s="24">
        <v>536830</v>
      </c>
      <c r="G55" s="26">
        <v>579776</v>
      </c>
      <c r="H55" s="26">
        <v>180449</v>
      </c>
      <c r="I55" s="26">
        <f t="shared" si="1"/>
        <v>189651.899</v>
      </c>
      <c r="J55" s="26">
        <f t="shared" si="2"/>
        <v>189652</v>
      </c>
      <c r="K55" s="49">
        <f t="shared" si="13"/>
        <v>189652</v>
      </c>
      <c r="L55" s="26">
        <f t="shared" si="14"/>
        <v>579776</v>
      </c>
      <c r="M55" s="26">
        <f t="shared" si="15"/>
        <v>555619</v>
      </c>
      <c r="N55" s="26">
        <f t="shared" si="16"/>
        <v>470166.5</v>
      </c>
      <c r="O55" s="49">
        <f t="shared" si="7"/>
        <v>372635.5</v>
      </c>
      <c r="P55" s="49">
        <f t="shared" si="8"/>
        <v>567697.5</v>
      </c>
      <c r="Q55" s="49">
        <f t="shared" si="17"/>
        <v>377311.16772798367</v>
      </c>
      <c r="R55" s="49">
        <f t="shared" si="18"/>
        <v>187983.101860247</v>
      </c>
      <c r="S55" s="56">
        <f t="shared" si="0"/>
        <v>0.3383309459544166</v>
      </c>
      <c r="T55" s="49">
        <f t="shared" si="20"/>
        <v>189652</v>
      </c>
      <c r="U55" s="82" t="s">
        <v>432</v>
      </c>
      <c r="AC55" s="3"/>
      <c r="AD55" s="3"/>
      <c r="AE55" s="3"/>
      <c r="AF55" s="3"/>
      <c r="AG55" s="3"/>
      <c r="AH55" s="3"/>
    </row>
    <row r="56" spans="1:34" s="1" customFormat="1" ht="15" customHeight="1" x14ac:dyDescent="0.2">
      <c r="A56" s="5">
        <v>9</v>
      </c>
      <c r="B56" s="5">
        <v>4394</v>
      </c>
      <c r="C56" s="6" t="s">
        <v>50</v>
      </c>
      <c r="D56" s="7" t="s">
        <v>9</v>
      </c>
      <c r="E56" s="24">
        <v>351603</v>
      </c>
      <c r="F56" s="24">
        <v>331701</v>
      </c>
      <c r="G56" s="26">
        <v>354920</v>
      </c>
      <c r="H56" s="26">
        <v>54125</v>
      </c>
      <c r="I56" s="26">
        <f t="shared" si="1"/>
        <v>56885.375</v>
      </c>
      <c r="J56" s="26">
        <f t="shared" si="2"/>
        <v>56885</v>
      </c>
      <c r="K56" s="49">
        <f t="shared" si="13"/>
        <v>56885</v>
      </c>
      <c r="L56" s="26">
        <f t="shared" si="14"/>
        <v>354920</v>
      </c>
      <c r="M56" s="26">
        <f t="shared" si="15"/>
        <v>341652</v>
      </c>
      <c r="N56" s="26">
        <f t="shared" si="16"/>
        <v>273777.25</v>
      </c>
      <c r="O56" s="49">
        <f t="shared" si="7"/>
        <v>199268.5</v>
      </c>
      <c r="P56" s="49">
        <f t="shared" si="8"/>
        <v>348286</v>
      </c>
      <c r="Q56" s="49">
        <f t="shared" si="17"/>
        <v>152347.62071770258</v>
      </c>
      <c r="R56" s="49">
        <f t="shared" si="18"/>
        <v>144957.92741890086</v>
      </c>
      <c r="S56" s="56">
        <f t="shared" si="0"/>
        <v>0.42428531786408641</v>
      </c>
      <c r="T56" s="49">
        <f>ROUND(Q56,0)</f>
        <v>152348</v>
      </c>
      <c r="U56" s="82" t="s">
        <v>431</v>
      </c>
      <c r="AC56" s="3"/>
      <c r="AD56" s="3"/>
      <c r="AE56" s="3"/>
      <c r="AF56" s="3"/>
      <c r="AG56" s="3"/>
      <c r="AH56" s="3"/>
    </row>
    <row r="57" spans="1:34" s="1" customFormat="1" ht="15" customHeight="1" x14ac:dyDescent="0.2">
      <c r="A57" s="5">
        <v>10</v>
      </c>
      <c r="B57" s="5">
        <v>4394</v>
      </c>
      <c r="C57" s="6" t="s">
        <v>51</v>
      </c>
      <c r="D57" s="7" t="s">
        <v>9</v>
      </c>
      <c r="E57" s="24">
        <v>49922</v>
      </c>
      <c r="F57" s="24">
        <v>47096</v>
      </c>
      <c r="G57" s="26">
        <v>50864</v>
      </c>
      <c r="H57" s="26">
        <v>15473</v>
      </c>
      <c r="I57" s="26">
        <f t="shared" si="1"/>
        <v>16262.123</v>
      </c>
      <c r="J57" s="26">
        <f t="shared" si="2"/>
        <v>16262</v>
      </c>
      <c r="K57" s="49">
        <f t="shared" si="13"/>
        <v>16262</v>
      </c>
      <c r="L57" s="26">
        <f t="shared" si="14"/>
        <v>50864</v>
      </c>
      <c r="M57" s="26">
        <f t="shared" si="15"/>
        <v>48509</v>
      </c>
      <c r="N57" s="26">
        <f t="shared" si="16"/>
        <v>41036</v>
      </c>
      <c r="O57" s="49">
        <f t="shared" si="7"/>
        <v>32385.5</v>
      </c>
      <c r="P57" s="49">
        <f t="shared" si="8"/>
        <v>49686.5</v>
      </c>
      <c r="Q57" s="49">
        <f t="shared" si="17"/>
        <v>32674.987792324137</v>
      </c>
      <c r="R57" s="49">
        <f t="shared" si="18"/>
        <v>16593.424962918296</v>
      </c>
      <c r="S57" s="56">
        <f t="shared" si="0"/>
        <v>0.34206899674118812</v>
      </c>
      <c r="T57" s="49">
        <f>K57</f>
        <v>16262</v>
      </c>
      <c r="U57" s="82" t="s">
        <v>432</v>
      </c>
      <c r="AC57" s="3"/>
      <c r="AD57" s="3"/>
      <c r="AE57" s="3"/>
      <c r="AF57" s="3"/>
      <c r="AG57" s="3"/>
      <c r="AH57" s="3"/>
    </row>
    <row r="58" spans="1:34" s="1" customFormat="1" ht="15" customHeight="1" x14ac:dyDescent="0.2">
      <c r="A58" s="5">
        <v>11</v>
      </c>
      <c r="B58" s="5">
        <v>4394</v>
      </c>
      <c r="C58" s="6" t="s">
        <v>52</v>
      </c>
      <c r="D58" s="7" t="s">
        <v>9</v>
      </c>
      <c r="E58" s="24">
        <v>2177824</v>
      </c>
      <c r="F58" s="24">
        <v>2054551</v>
      </c>
      <c r="G58" s="26">
        <v>2157279</v>
      </c>
      <c r="H58" s="26">
        <v>209885</v>
      </c>
      <c r="I58" s="26">
        <f t="shared" si="1"/>
        <v>220589.13500000001</v>
      </c>
      <c r="J58" s="26">
        <f t="shared" si="2"/>
        <v>220589</v>
      </c>
      <c r="K58" s="49">
        <f t="shared" si="13"/>
        <v>220589</v>
      </c>
      <c r="L58" s="26">
        <f t="shared" si="14"/>
        <v>2177824</v>
      </c>
      <c r="M58" s="26">
        <f t="shared" si="15"/>
        <v>2105915</v>
      </c>
      <c r="N58" s="26">
        <f t="shared" si="16"/>
        <v>1652560.75</v>
      </c>
      <c r="O58" s="49">
        <f t="shared" si="7"/>
        <v>1163252</v>
      </c>
      <c r="P58" s="49">
        <f t="shared" si="8"/>
        <v>2141869.5</v>
      </c>
      <c r="Q58" s="49">
        <f t="shared" si="17"/>
        <v>673087.60847191559</v>
      </c>
      <c r="R58" s="49">
        <f t="shared" si="18"/>
        <v>956169.65851198009</v>
      </c>
      <c r="S58" s="56">
        <f t="shared" si="0"/>
        <v>0.45404000565643915</v>
      </c>
      <c r="T58" s="49">
        <f t="shared" ref="T58:T65" si="21">ROUND(Q58,0)</f>
        <v>673088</v>
      </c>
      <c r="U58" s="82" t="s">
        <v>431</v>
      </c>
      <c r="AC58" s="3"/>
      <c r="AD58" s="3"/>
      <c r="AE58" s="3"/>
      <c r="AF58" s="3"/>
      <c r="AG58" s="3"/>
      <c r="AH58" s="3"/>
    </row>
    <row r="59" spans="1:34" s="1" customFormat="1" ht="15" customHeight="1" x14ac:dyDescent="0.2">
      <c r="A59" s="5">
        <v>12</v>
      </c>
      <c r="B59" s="5">
        <v>4394</v>
      </c>
      <c r="C59" s="6" t="s">
        <v>53</v>
      </c>
      <c r="D59" s="7" t="s">
        <v>9</v>
      </c>
      <c r="E59" s="24">
        <v>927450</v>
      </c>
      <c r="F59" s="24">
        <v>866776</v>
      </c>
      <c r="G59" s="26">
        <v>910115</v>
      </c>
      <c r="H59" s="26">
        <v>98667</v>
      </c>
      <c r="I59" s="26">
        <f t="shared" si="1"/>
        <v>103699.01699999999</v>
      </c>
      <c r="J59" s="26">
        <f t="shared" si="2"/>
        <v>103699</v>
      </c>
      <c r="K59" s="49">
        <f t="shared" si="13"/>
        <v>103699</v>
      </c>
      <c r="L59" s="26">
        <f t="shared" si="14"/>
        <v>927450</v>
      </c>
      <c r="M59" s="26">
        <f t="shared" si="15"/>
        <v>888445.5</v>
      </c>
      <c r="N59" s="26">
        <f t="shared" si="16"/>
        <v>702010</v>
      </c>
      <c r="O59" s="49">
        <f t="shared" si="7"/>
        <v>496072.25</v>
      </c>
      <c r="P59" s="49">
        <f t="shared" si="8"/>
        <v>907947.75</v>
      </c>
      <c r="Q59" s="49">
        <f t="shared" si="17"/>
        <v>308309.33829848515</v>
      </c>
      <c r="R59" s="49">
        <f t="shared" si="18"/>
        <v>399689.36776034796</v>
      </c>
      <c r="S59" s="56">
        <f t="shared" si="0"/>
        <v>0.44987494197488531</v>
      </c>
      <c r="T59" s="49">
        <f t="shared" si="21"/>
        <v>308309</v>
      </c>
      <c r="U59" s="82" t="s">
        <v>431</v>
      </c>
      <c r="AC59" s="3"/>
      <c r="AD59" s="3"/>
      <c r="AE59" s="3"/>
      <c r="AF59" s="3"/>
      <c r="AG59" s="3"/>
      <c r="AH59" s="3"/>
    </row>
    <row r="60" spans="1:34" s="1" customFormat="1" ht="15" customHeight="1" x14ac:dyDescent="0.2">
      <c r="A60" s="5">
        <v>13</v>
      </c>
      <c r="B60" s="5">
        <v>4394</v>
      </c>
      <c r="C60" s="6" t="s">
        <v>54</v>
      </c>
      <c r="D60" s="7" t="s">
        <v>9</v>
      </c>
      <c r="E60" s="24">
        <v>509771.00000000006</v>
      </c>
      <c r="F60" s="24">
        <v>476421.00000000006</v>
      </c>
      <c r="G60" s="26">
        <v>514535.00000000006</v>
      </c>
      <c r="H60" s="26">
        <v>95663</v>
      </c>
      <c r="I60" s="26">
        <f t="shared" si="1"/>
        <v>100541.81299999999</v>
      </c>
      <c r="J60" s="26">
        <f t="shared" si="2"/>
        <v>100542</v>
      </c>
      <c r="K60" s="49">
        <f t="shared" si="13"/>
        <v>100542</v>
      </c>
      <c r="L60" s="26">
        <f t="shared" si="14"/>
        <v>514535.00000000006</v>
      </c>
      <c r="M60" s="26">
        <f t="shared" si="15"/>
        <v>493096.00000000006</v>
      </c>
      <c r="N60" s="26">
        <f t="shared" si="16"/>
        <v>400317.25000000006</v>
      </c>
      <c r="O60" s="49">
        <f t="shared" si="7"/>
        <v>296819</v>
      </c>
      <c r="P60" s="49">
        <f t="shared" si="8"/>
        <v>503815.50000000006</v>
      </c>
      <c r="Q60" s="49">
        <f t="shared" si="17"/>
        <v>250779.86915927994</v>
      </c>
      <c r="R60" s="49">
        <f t="shared" si="18"/>
        <v>200568.19212822191</v>
      </c>
      <c r="S60" s="56">
        <f t="shared" si="0"/>
        <v>0.40675282729574341</v>
      </c>
      <c r="T60" s="49">
        <f t="shared" si="21"/>
        <v>250780</v>
      </c>
      <c r="U60" s="82" t="s">
        <v>431</v>
      </c>
      <c r="AC60" s="3"/>
      <c r="AD60" s="3"/>
      <c r="AE60" s="3"/>
      <c r="AF60" s="3"/>
      <c r="AG60" s="3"/>
      <c r="AH60" s="3"/>
    </row>
    <row r="61" spans="1:34" s="1" customFormat="1" ht="15" customHeight="1" x14ac:dyDescent="0.2">
      <c r="A61" s="5">
        <v>14</v>
      </c>
      <c r="B61" s="5">
        <v>4394</v>
      </c>
      <c r="C61" s="6" t="s">
        <v>55</v>
      </c>
      <c r="D61" s="7" t="s">
        <v>9</v>
      </c>
      <c r="E61" s="24">
        <v>549182</v>
      </c>
      <c r="F61" s="24">
        <v>528060</v>
      </c>
      <c r="G61" s="26">
        <v>554463</v>
      </c>
      <c r="H61" s="26">
        <v>64152</v>
      </c>
      <c r="I61" s="26">
        <f t="shared" si="1"/>
        <v>67423.751999999993</v>
      </c>
      <c r="J61" s="26">
        <f t="shared" si="2"/>
        <v>67424</v>
      </c>
      <c r="K61" s="49">
        <f t="shared" si="13"/>
        <v>67424</v>
      </c>
      <c r="L61" s="26">
        <f t="shared" si="14"/>
        <v>554463</v>
      </c>
      <c r="M61" s="26">
        <f t="shared" si="15"/>
        <v>538621</v>
      </c>
      <c r="N61" s="26">
        <f t="shared" si="16"/>
        <v>424782.25</v>
      </c>
      <c r="O61" s="49">
        <f t="shared" si="7"/>
        <v>303022.5</v>
      </c>
      <c r="P61" s="49">
        <f t="shared" si="8"/>
        <v>546542</v>
      </c>
      <c r="Q61" s="49">
        <f t="shared" si="17"/>
        <v>196563.33546524213</v>
      </c>
      <c r="R61" s="49">
        <f t="shared" si="18"/>
        <v>238511.77972918516</v>
      </c>
      <c r="S61" s="56">
        <f t="shared" si="0"/>
        <v>0.44281931029273863</v>
      </c>
      <c r="T61" s="49">
        <f t="shared" si="21"/>
        <v>196563</v>
      </c>
      <c r="U61" s="82" t="s">
        <v>431</v>
      </c>
      <c r="AC61" s="3"/>
      <c r="AD61" s="3"/>
      <c r="AE61" s="3"/>
      <c r="AF61" s="3"/>
      <c r="AG61" s="3"/>
      <c r="AH61" s="3"/>
    </row>
    <row r="62" spans="1:34" s="1" customFormat="1" ht="15" customHeight="1" x14ac:dyDescent="0.2">
      <c r="A62" s="5">
        <v>15</v>
      </c>
      <c r="B62" s="5">
        <v>4394</v>
      </c>
      <c r="C62" s="6" t="s">
        <v>56</v>
      </c>
      <c r="D62" s="7" t="s">
        <v>9</v>
      </c>
      <c r="E62" s="24">
        <v>951802</v>
      </c>
      <c r="F62" s="24">
        <v>897926</v>
      </c>
      <c r="G62" s="26">
        <v>942822.00000000012</v>
      </c>
      <c r="H62" s="26">
        <v>56995</v>
      </c>
      <c r="I62" s="26">
        <f t="shared" si="1"/>
        <v>59901.745000000003</v>
      </c>
      <c r="J62" s="26">
        <f t="shared" si="2"/>
        <v>59902</v>
      </c>
      <c r="K62" s="49">
        <f t="shared" si="13"/>
        <v>59902</v>
      </c>
      <c r="L62" s="26">
        <f t="shared" si="14"/>
        <v>951802</v>
      </c>
      <c r="M62" s="26">
        <f t="shared" si="15"/>
        <v>920374</v>
      </c>
      <c r="N62" s="26">
        <f t="shared" si="16"/>
        <v>713113</v>
      </c>
      <c r="O62" s="49">
        <f t="shared" si="7"/>
        <v>490138</v>
      </c>
      <c r="P62" s="49">
        <f t="shared" si="8"/>
        <v>936088</v>
      </c>
      <c r="Q62" s="49">
        <f t="shared" si="17"/>
        <v>200814.35017765264</v>
      </c>
      <c r="R62" s="49">
        <f t="shared" si="18"/>
        <v>436111.26978176873</v>
      </c>
      <c r="S62" s="56">
        <f t="shared" si="0"/>
        <v>0.47384136207864275</v>
      </c>
      <c r="T62" s="49">
        <f t="shared" si="21"/>
        <v>200814</v>
      </c>
      <c r="U62" s="82" t="s">
        <v>431</v>
      </c>
      <c r="AC62" s="3"/>
      <c r="AD62" s="3"/>
      <c r="AE62" s="3"/>
      <c r="AF62" s="3"/>
      <c r="AG62" s="3"/>
      <c r="AH62" s="3"/>
    </row>
    <row r="63" spans="1:34" s="1" customFormat="1" ht="15" customHeight="1" x14ac:dyDescent="0.2">
      <c r="A63" s="5">
        <v>16</v>
      </c>
      <c r="B63" s="5">
        <v>4394</v>
      </c>
      <c r="C63" s="6" t="s">
        <v>57</v>
      </c>
      <c r="D63" s="7" t="s">
        <v>9</v>
      </c>
      <c r="E63" s="24">
        <v>1052875</v>
      </c>
      <c r="F63" s="24">
        <v>974884</v>
      </c>
      <c r="G63" s="26">
        <v>1082121</v>
      </c>
      <c r="H63" s="26">
        <v>97448</v>
      </c>
      <c r="I63" s="26">
        <f t="shared" si="1"/>
        <v>102417.848</v>
      </c>
      <c r="J63" s="26">
        <f t="shared" si="2"/>
        <v>102418</v>
      </c>
      <c r="K63" s="49">
        <f t="shared" si="13"/>
        <v>102418</v>
      </c>
      <c r="L63" s="26">
        <f t="shared" si="14"/>
        <v>1082121</v>
      </c>
      <c r="M63" s="26">
        <f t="shared" si="15"/>
        <v>1013879.5</v>
      </c>
      <c r="N63" s="26">
        <f t="shared" si="16"/>
        <v>803074.5</v>
      </c>
      <c r="O63" s="49">
        <f t="shared" si="7"/>
        <v>558148.75</v>
      </c>
      <c r="P63" s="49">
        <f t="shared" si="8"/>
        <v>1048000.25</v>
      </c>
      <c r="Q63" s="49">
        <f t="shared" si="17"/>
        <v>315866.86461998173</v>
      </c>
      <c r="R63" s="49">
        <f t="shared" si="18"/>
        <v>469292.11735868739</v>
      </c>
      <c r="S63" s="56">
        <f t="shared" si="0"/>
        <v>0.46286774449891471</v>
      </c>
      <c r="T63" s="49">
        <f t="shared" si="21"/>
        <v>315867</v>
      </c>
      <c r="U63" s="82" t="s">
        <v>431</v>
      </c>
      <c r="AC63" s="3"/>
      <c r="AD63" s="3"/>
      <c r="AE63" s="3"/>
      <c r="AF63" s="3"/>
      <c r="AG63" s="3"/>
      <c r="AH63" s="3"/>
    </row>
    <row r="64" spans="1:34" s="1" customFormat="1" ht="15" customHeight="1" x14ac:dyDescent="0.2">
      <c r="A64" s="5">
        <v>17</v>
      </c>
      <c r="B64" s="5">
        <v>4394</v>
      </c>
      <c r="C64" s="6" t="s">
        <v>58</v>
      </c>
      <c r="D64" s="7" t="s">
        <v>9</v>
      </c>
      <c r="E64" s="24">
        <v>658214.00000000012</v>
      </c>
      <c r="F64" s="24">
        <v>626871</v>
      </c>
      <c r="G64" s="26">
        <v>689558</v>
      </c>
      <c r="H64" s="26">
        <v>96153</v>
      </c>
      <c r="I64" s="26">
        <f t="shared" si="1"/>
        <v>101056.803</v>
      </c>
      <c r="J64" s="26">
        <f t="shared" si="2"/>
        <v>101057</v>
      </c>
      <c r="K64" s="49">
        <f t="shared" si="13"/>
        <v>101057</v>
      </c>
      <c r="L64" s="26">
        <f t="shared" si="14"/>
        <v>689558</v>
      </c>
      <c r="M64" s="26">
        <f t="shared" si="15"/>
        <v>642542.5</v>
      </c>
      <c r="N64" s="26">
        <f t="shared" si="16"/>
        <v>518925</v>
      </c>
      <c r="O64" s="49">
        <f t="shared" si="7"/>
        <v>371799.75</v>
      </c>
      <c r="P64" s="49">
        <f t="shared" si="8"/>
        <v>666050.25</v>
      </c>
      <c r="Q64" s="49">
        <f t="shared" si="17"/>
        <v>276623.31410069839</v>
      </c>
      <c r="R64" s="49">
        <f t="shared" si="18"/>
        <v>279751.70571419236</v>
      </c>
      <c r="S64" s="56">
        <f t="shared" si="0"/>
        <v>0.43538241550433215</v>
      </c>
      <c r="T64" s="49">
        <f t="shared" si="21"/>
        <v>276623</v>
      </c>
      <c r="U64" s="82" t="s">
        <v>431</v>
      </c>
      <c r="AC64" s="3"/>
      <c r="AD64" s="3"/>
      <c r="AE64" s="3"/>
      <c r="AF64" s="3"/>
      <c r="AG64" s="3"/>
      <c r="AH64" s="3"/>
    </row>
    <row r="65" spans="1:34" s="1" customFormat="1" ht="15" customHeight="1" x14ac:dyDescent="0.2">
      <c r="A65" s="82">
        <v>18</v>
      </c>
      <c r="B65" s="82">
        <v>4394</v>
      </c>
      <c r="C65" s="83" t="s">
        <v>59</v>
      </c>
      <c r="D65" s="84" t="s">
        <v>9</v>
      </c>
      <c r="E65" s="85">
        <v>893751.00000000012</v>
      </c>
      <c r="F65" s="24">
        <v>851191</v>
      </c>
      <c r="G65" s="26">
        <v>927798</v>
      </c>
      <c r="H65" s="26">
        <v>96774</v>
      </c>
      <c r="I65" s="26">
        <f t="shared" si="1"/>
        <v>101709.474</v>
      </c>
      <c r="J65" s="26">
        <f t="shared" si="2"/>
        <v>101709</v>
      </c>
      <c r="K65" s="26">
        <f t="shared" si="13"/>
        <v>101709</v>
      </c>
      <c r="L65" s="26">
        <f t="shared" si="14"/>
        <v>927798</v>
      </c>
      <c r="M65" s="26">
        <f t="shared" si="15"/>
        <v>872471</v>
      </c>
      <c r="N65" s="26">
        <f t="shared" si="16"/>
        <v>693612.25</v>
      </c>
      <c r="O65" s="49">
        <f t="shared" si="7"/>
        <v>487090</v>
      </c>
      <c r="P65" s="49">
        <f t="shared" si="8"/>
        <v>900134.5</v>
      </c>
      <c r="Q65" s="49">
        <f t="shared" si="17"/>
        <v>302950.05011921184</v>
      </c>
      <c r="R65" s="49">
        <f t="shared" si="18"/>
        <v>395844.66842721275</v>
      </c>
      <c r="S65" s="56">
        <f t="shared" si="0"/>
        <v>0.45370524456080802</v>
      </c>
      <c r="T65" s="49">
        <f t="shared" si="21"/>
        <v>302950</v>
      </c>
      <c r="U65" s="82" t="s">
        <v>431</v>
      </c>
      <c r="AC65" s="3"/>
      <c r="AD65" s="3"/>
      <c r="AE65" s="3"/>
      <c r="AF65" s="3"/>
      <c r="AG65" s="3"/>
      <c r="AH65" s="3"/>
    </row>
    <row r="66" spans="1:34" s="1" customFormat="1" x14ac:dyDescent="0.2">
      <c r="A66" s="15"/>
      <c r="B66" s="15"/>
      <c r="C66" s="16"/>
      <c r="D66" s="15"/>
      <c r="E66" s="54"/>
      <c r="F66" s="54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3"/>
      <c r="T66" s="102"/>
      <c r="U66" s="21"/>
    </row>
    <row r="67" spans="1:34" s="1" customFormat="1" x14ac:dyDescent="0.2">
      <c r="A67" s="153" t="s">
        <v>1</v>
      </c>
      <c r="B67" s="154"/>
      <c r="C67" s="154"/>
      <c r="D67" s="154"/>
      <c r="E67" s="155"/>
      <c r="F67" s="155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2"/>
      <c r="T67" s="111"/>
      <c r="U67" s="113"/>
      <c r="AC67" s="3"/>
      <c r="AD67" s="3"/>
      <c r="AE67" s="3"/>
      <c r="AF67" s="3"/>
      <c r="AG67" s="3"/>
      <c r="AH67" s="3"/>
    </row>
    <row r="68" spans="1:34" s="1" customFormat="1" ht="20.25" customHeight="1" x14ac:dyDescent="0.2">
      <c r="A68" s="450" t="s">
        <v>60</v>
      </c>
      <c r="B68" s="451"/>
      <c r="C68" s="451"/>
      <c r="D68" s="451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6"/>
      <c r="T68" s="115"/>
      <c r="U68" s="117"/>
      <c r="AC68" s="3"/>
      <c r="AD68" s="3"/>
      <c r="AE68" s="3"/>
      <c r="AF68" s="3"/>
      <c r="AG68" s="3"/>
      <c r="AH68" s="3"/>
    </row>
    <row r="69" spans="1:34" s="1" customFormat="1" ht="18.75" customHeight="1" x14ac:dyDescent="0.2">
      <c r="A69" s="450" t="s">
        <v>61</v>
      </c>
      <c r="B69" s="451"/>
      <c r="C69" s="451"/>
      <c r="D69" s="451"/>
      <c r="E69" s="114"/>
      <c r="F69" s="114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5"/>
      <c r="S69" s="116"/>
      <c r="T69" s="115"/>
      <c r="U69" s="117"/>
      <c r="AC69" s="3"/>
      <c r="AD69" s="3"/>
      <c r="AE69" s="3"/>
      <c r="AF69" s="3"/>
      <c r="AG69" s="3"/>
      <c r="AH69" s="3"/>
    </row>
    <row r="70" spans="1:34" s="1" customFormat="1" ht="19.5" customHeight="1" x14ac:dyDescent="0.2">
      <c r="A70" s="450" t="s">
        <v>62</v>
      </c>
      <c r="B70" s="451"/>
      <c r="C70" s="451"/>
      <c r="D70" s="451"/>
      <c r="E70" s="114"/>
      <c r="F70" s="114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6"/>
      <c r="T70" s="115"/>
      <c r="U70" s="117"/>
      <c r="AC70" s="3"/>
      <c r="AD70" s="3"/>
      <c r="AE70" s="3"/>
      <c r="AF70" s="3"/>
      <c r="AG70" s="3"/>
      <c r="AH70" s="3"/>
    </row>
    <row r="71" spans="1:34" s="1" customFormat="1" ht="18.75" customHeight="1" x14ac:dyDescent="0.2">
      <c r="A71" s="452" t="s">
        <v>63</v>
      </c>
      <c r="B71" s="453"/>
      <c r="C71" s="453"/>
      <c r="D71" s="453"/>
      <c r="E71" s="118"/>
      <c r="F71" s="118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20"/>
      <c r="T71" s="119"/>
      <c r="U71" s="121"/>
      <c r="AC71" s="3"/>
      <c r="AD71" s="3"/>
      <c r="AE71" s="3"/>
      <c r="AF71" s="3"/>
      <c r="AG71" s="3"/>
      <c r="AH71" s="3"/>
    </row>
    <row r="72" spans="1:34" s="1" customFormat="1" ht="33.75" customHeight="1" x14ac:dyDescent="0.2">
      <c r="A72" s="137" t="s">
        <v>239</v>
      </c>
      <c r="B72" s="138"/>
      <c r="C72" s="138"/>
      <c r="D72" s="138"/>
      <c r="E72" s="139"/>
      <c r="F72" s="149"/>
      <c r="G72" s="150"/>
      <c r="H72" s="448" t="s">
        <v>438</v>
      </c>
      <c r="I72" s="448"/>
      <c r="J72" s="448"/>
      <c r="K72" s="150"/>
      <c r="L72" s="150"/>
      <c r="M72" s="150"/>
      <c r="N72" s="150"/>
      <c r="O72" s="150"/>
      <c r="P72" s="150"/>
      <c r="Q72" s="150"/>
      <c r="R72" s="150"/>
      <c r="S72" s="151"/>
      <c r="T72" s="150"/>
      <c r="U72" s="152"/>
      <c r="AC72" s="3"/>
      <c r="AD72" s="3"/>
      <c r="AE72" s="3"/>
      <c r="AF72" s="3"/>
      <c r="AG72" s="3"/>
      <c r="AH72" s="3"/>
    </row>
    <row r="73" spans="1:34" s="1" customFormat="1" ht="60.75" customHeight="1" x14ac:dyDescent="0.2">
      <c r="A73" s="77" t="s">
        <v>4</v>
      </c>
      <c r="B73" s="77" t="s">
        <v>5</v>
      </c>
      <c r="C73" s="77" t="s">
        <v>6</v>
      </c>
      <c r="D73" s="77" t="s">
        <v>7</v>
      </c>
      <c r="E73" s="78" t="s">
        <v>435</v>
      </c>
      <c r="F73" s="78" t="s">
        <v>434</v>
      </c>
      <c r="G73" s="79" t="s">
        <v>436</v>
      </c>
      <c r="H73" s="80" t="s">
        <v>428</v>
      </c>
      <c r="I73" s="81" t="s">
        <v>429</v>
      </c>
      <c r="J73" s="80" t="s">
        <v>430</v>
      </c>
      <c r="K73" s="61"/>
      <c r="L73" s="61"/>
      <c r="M73" s="61"/>
      <c r="N73" s="61"/>
      <c r="O73" s="61"/>
      <c r="P73" s="61"/>
      <c r="Q73" s="61"/>
      <c r="R73" s="61"/>
      <c r="S73" s="101"/>
      <c r="T73" s="61"/>
      <c r="U73" s="60"/>
      <c r="AC73" s="3"/>
      <c r="AD73" s="3"/>
      <c r="AE73" s="3"/>
      <c r="AF73" s="3"/>
      <c r="AG73" s="3"/>
      <c r="AH73" s="3"/>
    </row>
    <row r="74" spans="1:34" s="1" customFormat="1" ht="25.5" x14ac:dyDescent="0.2">
      <c r="A74" s="5">
        <v>1</v>
      </c>
      <c r="B74" s="5">
        <v>4325101</v>
      </c>
      <c r="C74" s="6" t="s">
        <v>64</v>
      </c>
      <c r="D74" s="7" t="s">
        <v>9</v>
      </c>
      <c r="E74" s="24">
        <v>5749545</v>
      </c>
      <c r="F74" s="24">
        <v>5475757</v>
      </c>
      <c r="G74" s="26">
        <v>5968575</v>
      </c>
      <c r="H74" s="26">
        <v>1321554</v>
      </c>
      <c r="I74" s="26">
        <f t="shared" si="1"/>
        <v>1388953.254</v>
      </c>
      <c r="J74" s="26">
        <f t="shared" si="2"/>
        <v>1388953</v>
      </c>
      <c r="K74" s="26">
        <f t="shared" ref="K74:K137" si="22">MIN(E74,F74,G74,J74)</f>
        <v>1388953</v>
      </c>
      <c r="L74" s="26">
        <f t="shared" ref="L74:L137" si="23">MAX(E74,F74,G74,J74)</f>
        <v>5968575</v>
      </c>
      <c r="M74" s="26">
        <f t="shared" ref="M74:M137" si="24">MEDIAN(E74,F74,G74,J74)</f>
        <v>5612651</v>
      </c>
      <c r="N74" s="26">
        <f t="shared" ref="N74:N137" si="25">AVERAGE(E74,F74,G74,J74)</f>
        <v>4645707.5</v>
      </c>
      <c r="O74" s="49">
        <f t="shared" si="7"/>
        <v>3500802</v>
      </c>
      <c r="P74" s="49">
        <f t="shared" si="8"/>
        <v>5790613</v>
      </c>
      <c r="Q74" s="49">
        <f t="shared" ref="Q74:Q137" si="26">HARMEAN(E74,F74,G74,J74)</f>
        <v>3215276.6707695439</v>
      </c>
      <c r="R74" s="49">
        <f t="shared" ref="R74:R137" si="27">STDEVA(E74,F74,G74,J74)</f>
        <v>2180509.7030039406</v>
      </c>
      <c r="S74" s="56">
        <f t="shared" si="0"/>
        <v>0.38849907165151382</v>
      </c>
      <c r="T74" s="49">
        <f t="shared" ref="T74:T81" si="28">ROUND(Q74,0)</f>
        <v>3215277</v>
      </c>
      <c r="U74" s="82" t="s">
        <v>431</v>
      </c>
      <c r="AC74" s="3"/>
      <c r="AD74" s="3"/>
      <c r="AE74" s="3"/>
      <c r="AF74" s="3"/>
      <c r="AG74" s="3"/>
      <c r="AH74" s="3"/>
    </row>
    <row r="75" spans="1:34" s="1" customFormat="1" x14ac:dyDescent="0.2">
      <c r="A75" s="5">
        <v>2</v>
      </c>
      <c r="B75" s="5">
        <v>4325101</v>
      </c>
      <c r="C75" s="6" t="s">
        <v>65</v>
      </c>
      <c r="D75" s="7" t="s">
        <v>9</v>
      </c>
      <c r="E75" s="24">
        <v>3513805</v>
      </c>
      <c r="F75" s="24">
        <v>3378659</v>
      </c>
      <c r="G75" s="26">
        <v>3615165</v>
      </c>
      <c r="H75" s="26">
        <v>370115</v>
      </c>
      <c r="I75" s="26">
        <f t="shared" si="1"/>
        <v>388990.86499999999</v>
      </c>
      <c r="J75" s="26">
        <f t="shared" si="2"/>
        <v>388991</v>
      </c>
      <c r="K75" s="26">
        <f t="shared" si="22"/>
        <v>388991</v>
      </c>
      <c r="L75" s="26">
        <f t="shared" si="23"/>
        <v>3615165</v>
      </c>
      <c r="M75" s="26">
        <f t="shared" si="24"/>
        <v>3446232</v>
      </c>
      <c r="N75" s="26">
        <f t="shared" si="25"/>
        <v>2724155</v>
      </c>
      <c r="O75" s="49">
        <f t="shared" si="7"/>
        <v>1917611.5</v>
      </c>
      <c r="P75" s="49">
        <f t="shared" si="8"/>
        <v>3530698.5</v>
      </c>
      <c r="Q75" s="49">
        <f t="shared" si="26"/>
        <v>1166883.8473949262</v>
      </c>
      <c r="R75" s="49">
        <f t="shared" si="27"/>
        <v>1559787.6282272104</v>
      </c>
      <c r="S75" s="56">
        <f t="shared" si="0"/>
        <v>0.45260668121798253</v>
      </c>
      <c r="T75" s="49">
        <f t="shared" si="28"/>
        <v>1166884</v>
      </c>
      <c r="U75" s="82" t="s">
        <v>431</v>
      </c>
      <c r="AC75" s="3"/>
      <c r="AD75" s="3"/>
      <c r="AE75" s="3"/>
      <c r="AF75" s="3"/>
      <c r="AG75" s="3"/>
      <c r="AH75" s="3"/>
    </row>
    <row r="76" spans="1:34" s="1" customFormat="1" x14ac:dyDescent="0.2">
      <c r="A76" s="5">
        <v>3</v>
      </c>
      <c r="B76" s="5">
        <v>4325101</v>
      </c>
      <c r="C76" s="6" t="s">
        <v>66</v>
      </c>
      <c r="D76" s="7" t="s">
        <v>9</v>
      </c>
      <c r="E76" s="24">
        <v>4303559</v>
      </c>
      <c r="F76" s="24">
        <v>4098628</v>
      </c>
      <c r="G76" s="26">
        <v>4467505</v>
      </c>
      <c r="H76" s="26">
        <v>552116</v>
      </c>
      <c r="I76" s="26">
        <f t="shared" si="1"/>
        <v>580273.91599999997</v>
      </c>
      <c r="J76" s="26">
        <f t="shared" si="2"/>
        <v>580274</v>
      </c>
      <c r="K76" s="26">
        <f t="shared" si="22"/>
        <v>580274</v>
      </c>
      <c r="L76" s="26">
        <f t="shared" si="23"/>
        <v>4467505</v>
      </c>
      <c r="M76" s="26">
        <f t="shared" si="24"/>
        <v>4201093.5</v>
      </c>
      <c r="N76" s="26">
        <f t="shared" si="25"/>
        <v>3362491.5</v>
      </c>
      <c r="O76" s="49">
        <f t="shared" si="7"/>
        <v>2390683.75</v>
      </c>
      <c r="P76" s="49">
        <f t="shared" si="8"/>
        <v>4334299.25</v>
      </c>
      <c r="Q76" s="49">
        <f t="shared" si="26"/>
        <v>1650497.0936983405</v>
      </c>
      <c r="R76" s="49">
        <f t="shared" si="27"/>
        <v>1860940.0884747293</v>
      </c>
      <c r="S76" s="56">
        <f t="shared" ref="S76:S170" si="29">R76/M76</f>
        <v>0.44296564417686235</v>
      </c>
      <c r="T76" s="49">
        <f t="shared" si="28"/>
        <v>1650497</v>
      </c>
      <c r="U76" s="82" t="s">
        <v>431</v>
      </c>
      <c r="AC76" s="3"/>
      <c r="AD76" s="3"/>
      <c r="AE76" s="3"/>
      <c r="AF76" s="3"/>
      <c r="AG76" s="3"/>
      <c r="AH76" s="3"/>
    </row>
    <row r="77" spans="1:34" s="1" customFormat="1" ht="25.5" x14ac:dyDescent="0.2">
      <c r="A77" s="5">
        <v>4</v>
      </c>
      <c r="B77" s="5">
        <v>4325101</v>
      </c>
      <c r="C77" s="6" t="s">
        <v>67</v>
      </c>
      <c r="D77" s="7" t="s">
        <v>9</v>
      </c>
      <c r="E77" s="24">
        <v>623416</v>
      </c>
      <c r="F77" s="24">
        <v>588129</v>
      </c>
      <c r="G77" s="26">
        <v>635179</v>
      </c>
      <c r="H77" s="26">
        <v>35662</v>
      </c>
      <c r="I77" s="26">
        <f t="shared" ref="I77:I171" si="30">H77+(H77*5.1%)</f>
        <v>37480.762000000002</v>
      </c>
      <c r="J77" s="26">
        <f t="shared" ref="J77:J171" si="31">ROUND(I77,0)</f>
        <v>37481</v>
      </c>
      <c r="K77" s="26">
        <f t="shared" si="22"/>
        <v>37481</v>
      </c>
      <c r="L77" s="26">
        <f t="shared" si="23"/>
        <v>635179</v>
      </c>
      <c r="M77" s="26">
        <f t="shared" si="24"/>
        <v>605772.5</v>
      </c>
      <c r="N77" s="26">
        <f t="shared" si="25"/>
        <v>471051.25</v>
      </c>
      <c r="O77" s="49">
        <f t="shared" ref="O77:O171" si="32">AVERAGE(K77,M77)</f>
        <v>321626.75</v>
      </c>
      <c r="P77" s="49">
        <f t="shared" ref="P77:P171" si="33">AVERAGE(M77,L77)</f>
        <v>620475.75</v>
      </c>
      <c r="Q77" s="49">
        <f t="shared" si="26"/>
        <v>126747.06342345063</v>
      </c>
      <c r="R77" s="49">
        <f t="shared" si="27"/>
        <v>289737.40789017332</v>
      </c>
      <c r="S77" s="56">
        <f t="shared" si="29"/>
        <v>0.4782940920728051</v>
      </c>
      <c r="T77" s="49">
        <f t="shared" si="28"/>
        <v>126747</v>
      </c>
      <c r="U77" s="82" t="s">
        <v>431</v>
      </c>
      <c r="AC77" s="3"/>
      <c r="AD77" s="3"/>
      <c r="AE77" s="3"/>
      <c r="AF77" s="3"/>
      <c r="AG77" s="3"/>
      <c r="AH77" s="3"/>
    </row>
    <row r="78" spans="1:34" s="1" customFormat="1" x14ac:dyDescent="0.2">
      <c r="A78" s="5">
        <v>5</v>
      </c>
      <c r="B78" s="5">
        <v>4325101</v>
      </c>
      <c r="C78" s="6" t="s">
        <v>68</v>
      </c>
      <c r="D78" s="7" t="s">
        <v>9</v>
      </c>
      <c r="E78" s="24">
        <v>1939935</v>
      </c>
      <c r="F78" s="24">
        <v>1847557.0000000002</v>
      </c>
      <c r="G78" s="26">
        <v>2050788</v>
      </c>
      <c r="H78" s="26">
        <v>201003</v>
      </c>
      <c r="I78" s="26">
        <f t="shared" si="30"/>
        <v>211254.15299999999</v>
      </c>
      <c r="J78" s="26">
        <f t="shared" si="31"/>
        <v>211254</v>
      </c>
      <c r="K78" s="49">
        <f t="shared" si="22"/>
        <v>211254</v>
      </c>
      <c r="L78" s="26">
        <f t="shared" si="23"/>
        <v>2050788</v>
      </c>
      <c r="M78" s="26">
        <f t="shared" si="24"/>
        <v>1893746</v>
      </c>
      <c r="N78" s="26">
        <f t="shared" si="25"/>
        <v>1512383.5</v>
      </c>
      <c r="O78" s="49">
        <f t="shared" si="32"/>
        <v>1052500</v>
      </c>
      <c r="P78" s="49">
        <f t="shared" si="33"/>
        <v>1972267</v>
      </c>
      <c r="Q78" s="49">
        <f t="shared" si="26"/>
        <v>637146.38940720225</v>
      </c>
      <c r="R78" s="49">
        <f t="shared" si="27"/>
        <v>871389.49225647654</v>
      </c>
      <c r="S78" s="56">
        <f t="shared" si="29"/>
        <v>0.46014063779222586</v>
      </c>
      <c r="T78" s="49">
        <f t="shared" si="28"/>
        <v>637146</v>
      </c>
      <c r="U78" s="82" t="s">
        <v>431</v>
      </c>
      <c r="AC78" s="3"/>
      <c r="AD78" s="3"/>
      <c r="AE78" s="3"/>
      <c r="AF78" s="3"/>
      <c r="AG78" s="3"/>
      <c r="AH78" s="3"/>
    </row>
    <row r="79" spans="1:34" s="1" customFormat="1" x14ac:dyDescent="0.2">
      <c r="A79" s="5">
        <v>6</v>
      </c>
      <c r="B79" s="5">
        <v>4325101</v>
      </c>
      <c r="C79" s="6" t="s">
        <v>69</v>
      </c>
      <c r="D79" s="7" t="s">
        <v>9</v>
      </c>
      <c r="E79" s="24">
        <v>525282</v>
      </c>
      <c r="F79" s="24">
        <v>500269.00000000006</v>
      </c>
      <c r="G79" s="26">
        <v>535288</v>
      </c>
      <c r="H79" s="26">
        <v>96112</v>
      </c>
      <c r="I79" s="26">
        <f t="shared" si="30"/>
        <v>101013.712</v>
      </c>
      <c r="J79" s="26">
        <f t="shared" si="31"/>
        <v>101014</v>
      </c>
      <c r="K79" s="49">
        <f t="shared" si="22"/>
        <v>101014</v>
      </c>
      <c r="L79" s="26">
        <f t="shared" si="23"/>
        <v>535288</v>
      </c>
      <c r="M79" s="26">
        <f t="shared" si="24"/>
        <v>512775.5</v>
      </c>
      <c r="N79" s="26">
        <f t="shared" si="25"/>
        <v>415463.25</v>
      </c>
      <c r="O79" s="49">
        <f t="shared" si="32"/>
        <v>306894.75</v>
      </c>
      <c r="P79" s="49">
        <f t="shared" si="33"/>
        <v>524031.75</v>
      </c>
      <c r="Q79" s="49">
        <f t="shared" si="26"/>
        <v>255257.75135644645</v>
      </c>
      <c r="R79" s="49">
        <f t="shared" si="27"/>
        <v>210149.52979783228</v>
      </c>
      <c r="S79" s="56">
        <f t="shared" si="29"/>
        <v>0.40982755571947621</v>
      </c>
      <c r="T79" s="49">
        <f t="shared" si="28"/>
        <v>255258</v>
      </c>
      <c r="U79" s="82" t="s">
        <v>431</v>
      </c>
      <c r="AC79" s="3"/>
      <c r="AD79" s="3"/>
      <c r="AE79" s="3"/>
      <c r="AF79" s="3"/>
      <c r="AG79" s="3"/>
      <c r="AH79" s="3"/>
    </row>
    <row r="80" spans="1:34" s="1" customFormat="1" ht="25.5" x14ac:dyDescent="0.2">
      <c r="A80" s="5">
        <v>7</v>
      </c>
      <c r="B80" s="5">
        <v>4325101</v>
      </c>
      <c r="C80" s="6" t="s">
        <v>70</v>
      </c>
      <c r="D80" s="7" t="s">
        <v>9</v>
      </c>
      <c r="E80" s="24">
        <v>312437</v>
      </c>
      <c r="F80" s="24">
        <v>289293</v>
      </c>
      <c r="G80" s="26">
        <v>306651</v>
      </c>
      <c r="H80" s="26">
        <v>52116</v>
      </c>
      <c r="I80" s="26">
        <f t="shared" si="30"/>
        <v>54773.915999999997</v>
      </c>
      <c r="J80" s="26">
        <f t="shared" si="31"/>
        <v>54774</v>
      </c>
      <c r="K80" s="49">
        <f t="shared" si="22"/>
        <v>54774</v>
      </c>
      <c r="L80" s="26">
        <f t="shared" si="23"/>
        <v>312437</v>
      </c>
      <c r="M80" s="26">
        <f t="shared" si="24"/>
        <v>297972</v>
      </c>
      <c r="N80" s="26">
        <f t="shared" si="25"/>
        <v>240788.75</v>
      </c>
      <c r="O80" s="49">
        <f t="shared" si="32"/>
        <v>176373</v>
      </c>
      <c r="P80" s="49">
        <f t="shared" si="33"/>
        <v>305204.5</v>
      </c>
      <c r="Q80" s="49">
        <f t="shared" si="26"/>
        <v>141968.71449123317</v>
      </c>
      <c r="R80" s="49">
        <f t="shared" si="27"/>
        <v>124399.16557698448</v>
      </c>
      <c r="S80" s="56">
        <f t="shared" si="29"/>
        <v>0.4174860912333524</v>
      </c>
      <c r="T80" s="49">
        <f t="shared" si="28"/>
        <v>141969</v>
      </c>
      <c r="U80" s="82" t="s">
        <v>431</v>
      </c>
      <c r="AC80" s="3"/>
      <c r="AD80" s="3"/>
      <c r="AE80" s="3"/>
      <c r="AF80" s="3"/>
      <c r="AG80" s="3"/>
      <c r="AH80" s="3"/>
    </row>
    <row r="81" spans="1:34" s="1" customFormat="1" x14ac:dyDescent="0.2">
      <c r="A81" s="5">
        <v>8</v>
      </c>
      <c r="B81" s="5">
        <v>4325101</v>
      </c>
      <c r="C81" s="6" t="s">
        <v>71</v>
      </c>
      <c r="D81" s="7" t="s">
        <v>9</v>
      </c>
      <c r="E81" s="24">
        <v>224856</v>
      </c>
      <c r="F81" s="24">
        <v>216207</v>
      </c>
      <c r="G81" s="26">
        <v>229179</v>
      </c>
      <c r="H81" s="26">
        <v>27448</v>
      </c>
      <c r="I81" s="26">
        <f t="shared" si="30"/>
        <v>28847.847999999998</v>
      </c>
      <c r="J81" s="26">
        <f t="shared" si="31"/>
        <v>28848</v>
      </c>
      <c r="K81" s="49">
        <f t="shared" si="22"/>
        <v>28848</v>
      </c>
      <c r="L81" s="26">
        <f t="shared" si="23"/>
        <v>229179</v>
      </c>
      <c r="M81" s="26">
        <f t="shared" si="24"/>
        <v>220531.5</v>
      </c>
      <c r="N81" s="26">
        <f t="shared" si="25"/>
        <v>174772.5</v>
      </c>
      <c r="O81" s="49">
        <f t="shared" si="32"/>
        <v>124689.75</v>
      </c>
      <c r="P81" s="49">
        <f t="shared" si="33"/>
        <v>224855.25</v>
      </c>
      <c r="Q81" s="49">
        <f t="shared" si="26"/>
        <v>83159.499600288837</v>
      </c>
      <c r="R81" s="49">
        <f t="shared" si="27"/>
        <v>97432.372623271367</v>
      </c>
      <c r="S81" s="56">
        <f t="shared" si="29"/>
        <v>0.44180705533346198</v>
      </c>
      <c r="T81" s="49">
        <f t="shared" si="28"/>
        <v>83159</v>
      </c>
      <c r="U81" s="82" t="s">
        <v>431</v>
      </c>
      <c r="AC81" s="3"/>
      <c r="AD81" s="3"/>
      <c r="AE81" s="3"/>
      <c r="AF81" s="3"/>
      <c r="AG81" s="3"/>
      <c r="AH81" s="3"/>
    </row>
    <row r="82" spans="1:34" s="1" customFormat="1" ht="25.5" x14ac:dyDescent="0.2">
      <c r="A82" s="5">
        <v>9</v>
      </c>
      <c r="B82" s="5">
        <v>4325101</v>
      </c>
      <c r="C82" s="6" t="s">
        <v>72</v>
      </c>
      <c r="D82" s="7" t="s">
        <v>9</v>
      </c>
      <c r="E82" s="24">
        <v>149769</v>
      </c>
      <c r="F82" s="24">
        <v>142637</v>
      </c>
      <c r="G82" s="26">
        <v>152622</v>
      </c>
      <c r="H82" s="26">
        <v>42513</v>
      </c>
      <c r="I82" s="26">
        <f t="shared" si="30"/>
        <v>44681.163</v>
      </c>
      <c r="J82" s="26">
        <f t="shared" si="31"/>
        <v>44681</v>
      </c>
      <c r="K82" s="49">
        <f t="shared" si="22"/>
        <v>44681</v>
      </c>
      <c r="L82" s="26">
        <f t="shared" si="23"/>
        <v>152622</v>
      </c>
      <c r="M82" s="26">
        <f t="shared" si="24"/>
        <v>146203</v>
      </c>
      <c r="N82" s="26">
        <f t="shared" si="25"/>
        <v>122427.25</v>
      </c>
      <c r="O82" s="49">
        <f t="shared" si="32"/>
        <v>95442</v>
      </c>
      <c r="P82" s="49">
        <f t="shared" si="33"/>
        <v>149412.5</v>
      </c>
      <c r="Q82" s="49">
        <f t="shared" si="26"/>
        <v>93850.964715900482</v>
      </c>
      <c r="R82" s="49">
        <f t="shared" si="27"/>
        <v>52000.665395582524</v>
      </c>
      <c r="S82" s="56">
        <f t="shared" si="29"/>
        <v>0.35567440747168338</v>
      </c>
      <c r="T82" s="49">
        <f>K82</f>
        <v>44681</v>
      </c>
      <c r="U82" s="82" t="s">
        <v>432</v>
      </c>
      <c r="AC82" s="3"/>
      <c r="AD82" s="3"/>
      <c r="AE82" s="3"/>
      <c r="AF82" s="3"/>
      <c r="AG82" s="3"/>
      <c r="AH82" s="3"/>
    </row>
    <row r="83" spans="1:34" s="1" customFormat="1" ht="25.5" x14ac:dyDescent="0.2">
      <c r="A83" s="5">
        <v>10</v>
      </c>
      <c r="B83" s="5">
        <v>4325101</v>
      </c>
      <c r="C83" s="6" t="s">
        <v>73</v>
      </c>
      <c r="D83" s="7" t="s">
        <v>9</v>
      </c>
      <c r="E83" s="24">
        <v>235567</v>
      </c>
      <c r="F83" s="24">
        <v>222233</v>
      </c>
      <c r="G83" s="26">
        <v>240012</v>
      </c>
      <c r="H83" s="26">
        <v>41552</v>
      </c>
      <c r="I83" s="26">
        <f t="shared" si="30"/>
        <v>43671.152000000002</v>
      </c>
      <c r="J83" s="26">
        <f t="shared" si="31"/>
        <v>43671</v>
      </c>
      <c r="K83" s="49">
        <f t="shared" si="22"/>
        <v>43671</v>
      </c>
      <c r="L83" s="26">
        <f t="shared" si="23"/>
        <v>240012</v>
      </c>
      <c r="M83" s="26">
        <f t="shared" si="24"/>
        <v>228900</v>
      </c>
      <c r="N83" s="26">
        <f t="shared" si="25"/>
        <v>185370.75</v>
      </c>
      <c r="O83" s="49">
        <f t="shared" si="32"/>
        <v>136285.5</v>
      </c>
      <c r="P83" s="49">
        <f t="shared" si="33"/>
        <v>234456</v>
      </c>
      <c r="Q83" s="49">
        <f t="shared" si="26"/>
        <v>111701.24159752371</v>
      </c>
      <c r="R83" s="49">
        <f t="shared" si="27"/>
        <v>94768.09297921251</v>
      </c>
      <c r="S83" s="56">
        <f t="shared" si="29"/>
        <v>0.41401525984802318</v>
      </c>
      <c r="T83" s="49">
        <f t="shared" ref="T83:T90" si="34">ROUND(Q83,0)</f>
        <v>111701</v>
      </c>
      <c r="U83" s="82" t="s">
        <v>431</v>
      </c>
      <c r="AC83" s="3"/>
      <c r="AD83" s="3"/>
      <c r="AE83" s="3"/>
      <c r="AF83" s="3"/>
      <c r="AG83" s="3"/>
      <c r="AH83" s="3"/>
    </row>
    <row r="84" spans="1:34" s="1" customFormat="1" ht="25.5" x14ac:dyDescent="0.2">
      <c r="A84" s="5">
        <v>11</v>
      </c>
      <c r="B84" s="5">
        <v>4325101</v>
      </c>
      <c r="C84" s="6" t="s">
        <v>74</v>
      </c>
      <c r="D84" s="7" t="s">
        <v>9</v>
      </c>
      <c r="E84" s="24">
        <v>580774</v>
      </c>
      <c r="F84" s="24">
        <v>553118</v>
      </c>
      <c r="G84" s="26">
        <v>613961</v>
      </c>
      <c r="H84" s="26">
        <v>80115</v>
      </c>
      <c r="I84" s="26">
        <f t="shared" si="30"/>
        <v>84200.865000000005</v>
      </c>
      <c r="J84" s="26">
        <f t="shared" si="31"/>
        <v>84201</v>
      </c>
      <c r="K84" s="49">
        <f t="shared" si="22"/>
        <v>84201</v>
      </c>
      <c r="L84" s="26">
        <f t="shared" si="23"/>
        <v>613961</v>
      </c>
      <c r="M84" s="26">
        <f t="shared" si="24"/>
        <v>566946</v>
      </c>
      <c r="N84" s="26">
        <f t="shared" si="25"/>
        <v>458013.5</v>
      </c>
      <c r="O84" s="49">
        <f t="shared" si="32"/>
        <v>325573.5</v>
      </c>
      <c r="P84" s="49">
        <f t="shared" si="33"/>
        <v>590453.5</v>
      </c>
      <c r="Q84" s="49">
        <f t="shared" si="26"/>
        <v>234812.28129871152</v>
      </c>
      <c r="R84" s="49">
        <f t="shared" si="27"/>
        <v>250446.54399225928</v>
      </c>
      <c r="S84" s="56">
        <f t="shared" si="29"/>
        <v>0.44174673424322469</v>
      </c>
      <c r="T84" s="49">
        <f t="shared" si="34"/>
        <v>234812</v>
      </c>
      <c r="U84" s="82" t="s">
        <v>431</v>
      </c>
      <c r="AC84" s="3"/>
      <c r="AD84" s="3"/>
      <c r="AE84" s="3"/>
      <c r="AF84" s="3"/>
      <c r="AG84" s="3"/>
      <c r="AH84" s="3"/>
    </row>
    <row r="85" spans="1:34" s="1" customFormat="1" ht="25.5" x14ac:dyDescent="0.2">
      <c r="A85" s="5">
        <v>12</v>
      </c>
      <c r="B85" s="5">
        <v>4325101</v>
      </c>
      <c r="C85" s="6" t="s">
        <v>75</v>
      </c>
      <c r="D85" s="7" t="s">
        <v>9</v>
      </c>
      <c r="E85" s="24">
        <v>948452</v>
      </c>
      <c r="F85" s="24">
        <v>878196</v>
      </c>
      <c r="G85" s="26">
        <v>957234.00000000012</v>
      </c>
      <c r="H85" s="26">
        <v>70215</v>
      </c>
      <c r="I85" s="26">
        <f t="shared" si="30"/>
        <v>73795.964999999997</v>
      </c>
      <c r="J85" s="26">
        <f t="shared" si="31"/>
        <v>73796</v>
      </c>
      <c r="K85" s="49">
        <f t="shared" si="22"/>
        <v>73796</v>
      </c>
      <c r="L85" s="26">
        <f t="shared" si="23"/>
        <v>957234.00000000012</v>
      </c>
      <c r="M85" s="26">
        <f t="shared" si="24"/>
        <v>913324</v>
      </c>
      <c r="N85" s="26">
        <f t="shared" si="25"/>
        <v>714419.5</v>
      </c>
      <c r="O85" s="49">
        <f t="shared" si="32"/>
        <v>493560</v>
      </c>
      <c r="P85" s="49">
        <f t="shared" si="33"/>
        <v>935279</v>
      </c>
      <c r="Q85" s="49">
        <f t="shared" si="26"/>
        <v>238256.99490759626</v>
      </c>
      <c r="R85" s="49">
        <f t="shared" si="27"/>
        <v>428544.5535651262</v>
      </c>
      <c r="S85" s="56">
        <f t="shared" si="29"/>
        <v>0.46921416010651884</v>
      </c>
      <c r="T85" s="49">
        <f t="shared" si="34"/>
        <v>238257</v>
      </c>
      <c r="U85" s="82" t="s">
        <v>431</v>
      </c>
      <c r="AC85" s="3"/>
      <c r="AD85" s="3"/>
      <c r="AE85" s="3"/>
      <c r="AF85" s="3"/>
      <c r="AG85" s="3"/>
      <c r="AH85" s="3"/>
    </row>
    <row r="86" spans="1:34" s="1" customFormat="1" x14ac:dyDescent="0.2">
      <c r="A86" s="5">
        <v>13</v>
      </c>
      <c r="B86" s="5">
        <v>4325101</v>
      </c>
      <c r="C86" s="6" t="s">
        <v>76</v>
      </c>
      <c r="D86" s="7" t="s">
        <v>9</v>
      </c>
      <c r="E86" s="24">
        <v>2225915</v>
      </c>
      <c r="F86" s="24">
        <v>2080295</v>
      </c>
      <c r="G86" s="26">
        <v>2309127</v>
      </c>
      <c r="H86" s="26">
        <v>239559</v>
      </c>
      <c r="I86" s="26">
        <f t="shared" si="30"/>
        <v>251776.50899999999</v>
      </c>
      <c r="J86" s="26">
        <f t="shared" si="31"/>
        <v>251777</v>
      </c>
      <c r="K86" s="26">
        <f t="shared" si="22"/>
        <v>251777</v>
      </c>
      <c r="L86" s="26">
        <f t="shared" si="23"/>
        <v>2309127</v>
      </c>
      <c r="M86" s="26">
        <f t="shared" si="24"/>
        <v>2153105</v>
      </c>
      <c r="N86" s="26">
        <f t="shared" si="25"/>
        <v>1716778.5</v>
      </c>
      <c r="O86" s="49">
        <f t="shared" si="32"/>
        <v>1202441</v>
      </c>
      <c r="P86" s="49">
        <f t="shared" si="33"/>
        <v>2231116</v>
      </c>
      <c r="Q86" s="49">
        <f t="shared" si="26"/>
        <v>749795.59543230082</v>
      </c>
      <c r="R86" s="49">
        <f t="shared" si="27"/>
        <v>981235.67706897005</v>
      </c>
      <c r="S86" s="56">
        <f t="shared" si="29"/>
        <v>0.45573052734026909</v>
      </c>
      <c r="T86" s="49">
        <f t="shared" si="34"/>
        <v>749796</v>
      </c>
      <c r="U86" s="82" t="s">
        <v>431</v>
      </c>
      <c r="AC86" s="3"/>
      <c r="AD86" s="3"/>
      <c r="AE86" s="3"/>
      <c r="AF86" s="3"/>
      <c r="AG86" s="3"/>
      <c r="AH86" s="3"/>
    </row>
    <row r="87" spans="1:34" s="1" customFormat="1" x14ac:dyDescent="0.2">
      <c r="A87" s="5">
        <v>14</v>
      </c>
      <c r="B87" s="5">
        <v>4325101</v>
      </c>
      <c r="C87" s="6" t="s">
        <v>77</v>
      </c>
      <c r="D87" s="7" t="s">
        <v>9</v>
      </c>
      <c r="E87" s="24">
        <v>1580911.0000000002</v>
      </c>
      <c r="F87" s="24">
        <v>1491426</v>
      </c>
      <c r="G87" s="26">
        <v>1580912</v>
      </c>
      <c r="H87" s="26">
        <v>210551</v>
      </c>
      <c r="I87" s="26">
        <f t="shared" si="30"/>
        <v>221289.101</v>
      </c>
      <c r="J87" s="26">
        <f t="shared" si="31"/>
        <v>221289</v>
      </c>
      <c r="K87" s="26">
        <f t="shared" si="22"/>
        <v>221289</v>
      </c>
      <c r="L87" s="26">
        <f t="shared" si="23"/>
        <v>1580912</v>
      </c>
      <c r="M87" s="26">
        <f t="shared" si="24"/>
        <v>1536168.5</v>
      </c>
      <c r="N87" s="26">
        <f t="shared" si="25"/>
        <v>1218634.5</v>
      </c>
      <c r="O87" s="49">
        <f t="shared" si="32"/>
        <v>878728.75</v>
      </c>
      <c r="P87" s="49">
        <f t="shared" si="33"/>
        <v>1558540.25</v>
      </c>
      <c r="Q87" s="49">
        <f t="shared" si="26"/>
        <v>619715.98771931208</v>
      </c>
      <c r="R87" s="49">
        <f t="shared" si="27"/>
        <v>666233.81738971116</v>
      </c>
      <c r="S87" s="56">
        <f t="shared" si="29"/>
        <v>0.43369839792295645</v>
      </c>
      <c r="T87" s="49">
        <f t="shared" si="34"/>
        <v>619716</v>
      </c>
      <c r="U87" s="82" t="s">
        <v>431</v>
      </c>
      <c r="AC87" s="3"/>
      <c r="AD87" s="3"/>
      <c r="AE87" s="3"/>
      <c r="AF87" s="3"/>
      <c r="AG87" s="3"/>
      <c r="AH87" s="3"/>
    </row>
    <row r="88" spans="1:34" s="1" customFormat="1" x14ac:dyDescent="0.2">
      <c r="A88" s="5">
        <v>15</v>
      </c>
      <c r="B88" s="5">
        <v>4325101</v>
      </c>
      <c r="C88" s="6" t="s">
        <v>78</v>
      </c>
      <c r="D88" s="7" t="s">
        <v>9</v>
      </c>
      <c r="E88" s="24">
        <v>428926</v>
      </c>
      <c r="F88" s="24">
        <v>397154</v>
      </c>
      <c r="G88" s="26">
        <v>428926</v>
      </c>
      <c r="H88" s="26">
        <v>34115</v>
      </c>
      <c r="I88" s="26">
        <f t="shared" si="30"/>
        <v>35854.864999999998</v>
      </c>
      <c r="J88" s="26">
        <f t="shared" si="31"/>
        <v>35855</v>
      </c>
      <c r="K88" s="26">
        <f t="shared" si="22"/>
        <v>35855</v>
      </c>
      <c r="L88" s="26">
        <f t="shared" si="23"/>
        <v>428926</v>
      </c>
      <c r="M88" s="26">
        <f t="shared" si="24"/>
        <v>413040</v>
      </c>
      <c r="N88" s="26">
        <f t="shared" si="25"/>
        <v>322715.25</v>
      </c>
      <c r="O88" s="49">
        <f t="shared" si="32"/>
        <v>224447.5</v>
      </c>
      <c r="P88" s="49">
        <f t="shared" si="33"/>
        <v>420983</v>
      </c>
      <c r="Q88" s="49">
        <f t="shared" si="26"/>
        <v>114054.87735078685</v>
      </c>
      <c r="R88" s="49">
        <f t="shared" si="27"/>
        <v>191825.76935225187</v>
      </c>
      <c r="S88" s="56">
        <f t="shared" si="29"/>
        <v>0.46442419463551199</v>
      </c>
      <c r="T88" s="49">
        <f t="shared" si="34"/>
        <v>114055</v>
      </c>
      <c r="U88" s="82" t="s">
        <v>431</v>
      </c>
      <c r="AC88" s="3"/>
      <c r="AD88" s="3"/>
      <c r="AE88" s="3"/>
      <c r="AF88" s="3"/>
      <c r="AG88" s="3"/>
      <c r="AH88" s="3"/>
    </row>
    <row r="89" spans="1:34" s="1" customFormat="1" x14ac:dyDescent="0.2">
      <c r="A89" s="5">
        <v>16</v>
      </c>
      <c r="B89" s="5">
        <v>4325101</v>
      </c>
      <c r="C89" s="6" t="s">
        <v>79</v>
      </c>
      <c r="D89" s="7" t="s">
        <v>9</v>
      </c>
      <c r="E89" s="24">
        <v>230884</v>
      </c>
      <c r="F89" s="24">
        <v>213782</v>
      </c>
      <c r="G89" s="26">
        <v>230885.00000000003</v>
      </c>
      <c r="H89" s="26">
        <v>15662</v>
      </c>
      <c r="I89" s="26">
        <f t="shared" si="30"/>
        <v>16460.761999999999</v>
      </c>
      <c r="J89" s="26">
        <f t="shared" si="31"/>
        <v>16461</v>
      </c>
      <c r="K89" s="26">
        <f t="shared" si="22"/>
        <v>16461</v>
      </c>
      <c r="L89" s="26">
        <f t="shared" si="23"/>
        <v>230885.00000000003</v>
      </c>
      <c r="M89" s="26">
        <f t="shared" si="24"/>
        <v>222333</v>
      </c>
      <c r="N89" s="26">
        <f t="shared" si="25"/>
        <v>173003</v>
      </c>
      <c r="O89" s="49">
        <f t="shared" si="32"/>
        <v>119397</v>
      </c>
      <c r="P89" s="49">
        <f t="shared" si="33"/>
        <v>226609</v>
      </c>
      <c r="Q89" s="49">
        <f t="shared" si="26"/>
        <v>53988.645490264636</v>
      </c>
      <c r="R89" s="49">
        <f t="shared" si="27"/>
        <v>104672.28332594386</v>
      </c>
      <c r="S89" s="56">
        <f t="shared" si="29"/>
        <v>0.4707905858596963</v>
      </c>
      <c r="T89" s="49">
        <f t="shared" si="34"/>
        <v>53989</v>
      </c>
      <c r="U89" s="82" t="s">
        <v>431</v>
      </c>
      <c r="AC89" s="3"/>
      <c r="AD89" s="3"/>
      <c r="AE89" s="3"/>
      <c r="AF89" s="3"/>
      <c r="AG89" s="3"/>
      <c r="AH89" s="3"/>
    </row>
    <row r="90" spans="1:34" s="1" customFormat="1" x14ac:dyDescent="0.2">
      <c r="A90" s="5">
        <v>17</v>
      </c>
      <c r="B90" s="5">
        <v>4325101</v>
      </c>
      <c r="C90" s="6" t="s">
        <v>80</v>
      </c>
      <c r="D90" s="7" t="s">
        <v>9</v>
      </c>
      <c r="E90" s="24">
        <v>3270863.0000000005</v>
      </c>
      <c r="F90" s="24">
        <v>3115107</v>
      </c>
      <c r="G90" s="26">
        <v>3364316</v>
      </c>
      <c r="H90" s="26">
        <v>310225</v>
      </c>
      <c r="I90" s="26">
        <f t="shared" si="30"/>
        <v>326046.47499999998</v>
      </c>
      <c r="J90" s="26">
        <f t="shared" si="31"/>
        <v>326046</v>
      </c>
      <c r="K90" s="49">
        <f t="shared" si="22"/>
        <v>326046</v>
      </c>
      <c r="L90" s="26">
        <f t="shared" si="23"/>
        <v>3364316</v>
      </c>
      <c r="M90" s="26">
        <f t="shared" si="24"/>
        <v>3192985</v>
      </c>
      <c r="N90" s="26">
        <f t="shared" si="25"/>
        <v>2519083</v>
      </c>
      <c r="O90" s="49">
        <f t="shared" si="32"/>
        <v>1759515.5</v>
      </c>
      <c r="P90" s="49">
        <f t="shared" si="33"/>
        <v>3278650.5</v>
      </c>
      <c r="Q90" s="49">
        <f t="shared" si="26"/>
        <v>1002246.2595692811</v>
      </c>
      <c r="R90" s="49">
        <f t="shared" si="27"/>
        <v>1465633.8656742803</v>
      </c>
      <c r="S90" s="56">
        <f t="shared" si="29"/>
        <v>0.45901683398897281</v>
      </c>
      <c r="T90" s="49">
        <f t="shared" si="34"/>
        <v>1002246</v>
      </c>
      <c r="U90" s="82" t="s">
        <v>431</v>
      </c>
      <c r="AC90" s="3"/>
      <c r="AD90" s="3"/>
      <c r="AE90" s="3"/>
      <c r="AF90" s="3"/>
      <c r="AG90" s="3"/>
      <c r="AH90" s="3"/>
    </row>
    <row r="91" spans="1:34" s="1" customFormat="1" x14ac:dyDescent="0.2">
      <c r="A91" s="5">
        <v>18</v>
      </c>
      <c r="B91" s="5">
        <v>4325101</v>
      </c>
      <c r="C91" s="6" t="s">
        <v>81</v>
      </c>
      <c r="D91" s="7" t="s">
        <v>9</v>
      </c>
      <c r="E91" s="24">
        <v>87335</v>
      </c>
      <c r="F91" s="24">
        <v>81621</v>
      </c>
      <c r="G91" s="26">
        <v>86518</v>
      </c>
      <c r="H91" s="26">
        <v>51224</v>
      </c>
      <c r="I91" s="26">
        <f t="shared" si="30"/>
        <v>53836.423999999999</v>
      </c>
      <c r="J91" s="26">
        <f t="shared" si="31"/>
        <v>53836</v>
      </c>
      <c r="K91" s="49">
        <f t="shared" si="22"/>
        <v>53836</v>
      </c>
      <c r="L91" s="26">
        <f t="shared" si="23"/>
        <v>87335</v>
      </c>
      <c r="M91" s="26">
        <f t="shared" si="24"/>
        <v>84069.5</v>
      </c>
      <c r="N91" s="26">
        <f t="shared" si="25"/>
        <v>77327.5</v>
      </c>
      <c r="O91" s="49">
        <f t="shared" si="32"/>
        <v>68952.75</v>
      </c>
      <c r="P91" s="49">
        <f t="shared" si="33"/>
        <v>85702.25</v>
      </c>
      <c r="Q91" s="49">
        <f t="shared" si="26"/>
        <v>74300.923291551167</v>
      </c>
      <c r="R91" s="49">
        <f t="shared" si="27"/>
        <v>15862.955388787635</v>
      </c>
      <c r="S91" s="56">
        <f t="shared" si="29"/>
        <v>0.1886885896643567</v>
      </c>
      <c r="T91" s="49">
        <f>K91</f>
        <v>53836</v>
      </c>
      <c r="U91" s="82" t="s">
        <v>432</v>
      </c>
      <c r="AC91" s="3"/>
      <c r="AD91" s="3"/>
      <c r="AE91" s="3"/>
      <c r="AF91" s="3"/>
      <c r="AG91" s="3"/>
      <c r="AH91" s="3"/>
    </row>
    <row r="92" spans="1:34" s="1" customFormat="1" x14ac:dyDescent="0.2">
      <c r="A92" s="5">
        <v>19</v>
      </c>
      <c r="B92" s="5">
        <v>4325101</v>
      </c>
      <c r="C92" s="6" t="s">
        <v>82</v>
      </c>
      <c r="D92" s="7" t="s">
        <v>9</v>
      </c>
      <c r="E92" s="24">
        <v>413730.00000000006</v>
      </c>
      <c r="F92" s="24">
        <v>386664</v>
      </c>
      <c r="G92" s="26">
        <v>409864</v>
      </c>
      <c r="H92" s="26">
        <v>104115</v>
      </c>
      <c r="I92" s="26">
        <f t="shared" si="30"/>
        <v>109424.86500000001</v>
      </c>
      <c r="J92" s="26">
        <f t="shared" si="31"/>
        <v>109425</v>
      </c>
      <c r="K92" s="49">
        <f t="shared" si="22"/>
        <v>109425</v>
      </c>
      <c r="L92" s="26">
        <f t="shared" si="23"/>
        <v>413730.00000000006</v>
      </c>
      <c r="M92" s="26">
        <f t="shared" si="24"/>
        <v>398264</v>
      </c>
      <c r="N92" s="26">
        <f t="shared" si="25"/>
        <v>329920.75</v>
      </c>
      <c r="O92" s="49">
        <f t="shared" si="32"/>
        <v>253844.5</v>
      </c>
      <c r="P92" s="49">
        <f t="shared" si="33"/>
        <v>405997</v>
      </c>
      <c r="Q92" s="49">
        <f t="shared" si="26"/>
        <v>241228.72515943641</v>
      </c>
      <c r="R92" s="49">
        <f t="shared" si="27"/>
        <v>147482.29927096341</v>
      </c>
      <c r="S92" s="56">
        <f t="shared" si="29"/>
        <v>0.37031290619027435</v>
      </c>
      <c r="T92" s="49">
        <f t="shared" ref="T92:T106" si="35">ROUND(Q92,0)</f>
        <v>241229</v>
      </c>
      <c r="U92" s="82" t="s">
        <v>431</v>
      </c>
      <c r="AC92" s="3"/>
      <c r="AD92" s="3"/>
      <c r="AE92" s="3"/>
      <c r="AF92" s="3"/>
      <c r="AG92" s="3"/>
      <c r="AH92" s="3"/>
    </row>
    <row r="93" spans="1:34" s="1" customFormat="1" x14ac:dyDescent="0.2">
      <c r="A93" s="5">
        <v>20</v>
      </c>
      <c r="B93" s="5">
        <v>4325101</v>
      </c>
      <c r="C93" s="6" t="s">
        <v>83</v>
      </c>
      <c r="D93" s="7" t="s">
        <v>9</v>
      </c>
      <c r="E93" s="24">
        <v>418764</v>
      </c>
      <c r="F93" s="24">
        <v>391368.00000000006</v>
      </c>
      <c r="G93" s="26">
        <v>418764</v>
      </c>
      <c r="H93" s="26">
        <v>55142</v>
      </c>
      <c r="I93" s="26">
        <f t="shared" si="30"/>
        <v>57954.241999999998</v>
      </c>
      <c r="J93" s="26">
        <f t="shared" si="31"/>
        <v>57954</v>
      </c>
      <c r="K93" s="49">
        <f t="shared" si="22"/>
        <v>57954</v>
      </c>
      <c r="L93" s="26">
        <f t="shared" si="23"/>
        <v>418764</v>
      </c>
      <c r="M93" s="26">
        <f t="shared" si="24"/>
        <v>405066</v>
      </c>
      <c r="N93" s="26">
        <f t="shared" si="25"/>
        <v>321712.5</v>
      </c>
      <c r="O93" s="49">
        <f t="shared" si="32"/>
        <v>231510</v>
      </c>
      <c r="P93" s="49">
        <f t="shared" si="33"/>
        <v>411915</v>
      </c>
      <c r="Q93" s="49">
        <f t="shared" si="26"/>
        <v>162693.13091621929</v>
      </c>
      <c r="R93" s="49">
        <f t="shared" si="27"/>
        <v>176312.62226227592</v>
      </c>
      <c r="S93" s="56">
        <f t="shared" si="29"/>
        <v>0.43526887534938979</v>
      </c>
      <c r="T93" s="49">
        <f t="shared" si="35"/>
        <v>162693</v>
      </c>
      <c r="U93" s="82" t="s">
        <v>431</v>
      </c>
      <c r="AC93" s="3"/>
      <c r="AD93" s="3"/>
      <c r="AE93" s="3"/>
      <c r="AF93" s="3"/>
      <c r="AG93" s="3"/>
      <c r="AH93" s="3"/>
    </row>
    <row r="94" spans="1:34" s="1" customFormat="1" x14ac:dyDescent="0.2">
      <c r="A94" s="5">
        <v>21</v>
      </c>
      <c r="B94" s="5">
        <v>4325101</v>
      </c>
      <c r="C94" s="6" t="s">
        <v>84</v>
      </c>
      <c r="D94" s="7" t="s">
        <v>9</v>
      </c>
      <c r="E94" s="24">
        <v>536830</v>
      </c>
      <c r="F94" s="24">
        <v>511267</v>
      </c>
      <c r="G94" s="26">
        <v>562394</v>
      </c>
      <c r="H94" s="26">
        <v>80114</v>
      </c>
      <c r="I94" s="26">
        <f t="shared" si="30"/>
        <v>84199.813999999998</v>
      </c>
      <c r="J94" s="26">
        <f t="shared" si="31"/>
        <v>84200</v>
      </c>
      <c r="K94" s="49">
        <f t="shared" si="22"/>
        <v>84200</v>
      </c>
      <c r="L94" s="26">
        <f t="shared" si="23"/>
        <v>562394</v>
      </c>
      <c r="M94" s="26">
        <f t="shared" si="24"/>
        <v>524048.5</v>
      </c>
      <c r="N94" s="26">
        <f t="shared" si="25"/>
        <v>423672.75</v>
      </c>
      <c r="O94" s="49">
        <f t="shared" si="32"/>
        <v>304124.25</v>
      </c>
      <c r="P94" s="49">
        <f t="shared" si="33"/>
        <v>543221.25</v>
      </c>
      <c r="Q94" s="49">
        <f t="shared" si="26"/>
        <v>228920.5690947308</v>
      </c>
      <c r="R94" s="49">
        <f t="shared" si="27"/>
        <v>227275.63959118747</v>
      </c>
      <c r="S94" s="56">
        <f t="shared" si="29"/>
        <v>0.43369199528514529</v>
      </c>
      <c r="T94" s="49">
        <f t="shared" si="35"/>
        <v>228921</v>
      </c>
      <c r="U94" s="82" t="s">
        <v>431</v>
      </c>
      <c r="AC94" s="3"/>
      <c r="AD94" s="3"/>
      <c r="AE94" s="3"/>
      <c r="AF94" s="3"/>
      <c r="AG94" s="3"/>
      <c r="AH94" s="3"/>
    </row>
    <row r="95" spans="1:34" s="1" customFormat="1" x14ac:dyDescent="0.2">
      <c r="A95" s="5">
        <v>22</v>
      </c>
      <c r="B95" s="5">
        <v>4325101</v>
      </c>
      <c r="C95" s="6" t="s">
        <v>85</v>
      </c>
      <c r="D95" s="7" t="s">
        <v>9</v>
      </c>
      <c r="E95" s="24">
        <v>997101</v>
      </c>
      <c r="F95" s="24">
        <v>949620</v>
      </c>
      <c r="G95" s="26">
        <v>1035086</v>
      </c>
      <c r="H95" s="26">
        <v>129556</v>
      </c>
      <c r="I95" s="26">
        <f t="shared" si="30"/>
        <v>136163.356</v>
      </c>
      <c r="J95" s="26">
        <f t="shared" si="31"/>
        <v>136163</v>
      </c>
      <c r="K95" s="49">
        <f t="shared" si="22"/>
        <v>136163</v>
      </c>
      <c r="L95" s="26">
        <f t="shared" si="23"/>
        <v>1035086</v>
      </c>
      <c r="M95" s="26">
        <f t="shared" si="24"/>
        <v>973360.5</v>
      </c>
      <c r="N95" s="26">
        <f t="shared" si="25"/>
        <v>779492.5</v>
      </c>
      <c r="O95" s="49">
        <f t="shared" si="32"/>
        <v>554761.75</v>
      </c>
      <c r="P95" s="49">
        <f t="shared" si="33"/>
        <v>1004223.25</v>
      </c>
      <c r="Q95" s="49">
        <f t="shared" si="26"/>
        <v>385869.36588027928</v>
      </c>
      <c r="R95" s="49">
        <f t="shared" si="27"/>
        <v>430309.07819883764</v>
      </c>
      <c r="S95" s="56">
        <f t="shared" si="29"/>
        <v>0.44208602896751781</v>
      </c>
      <c r="T95" s="49">
        <f t="shared" si="35"/>
        <v>385869</v>
      </c>
      <c r="U95" s="82" t="s">
        <v>431</v>
      </c>
      <c r="AC95" s="3"/>
      <c r="AD95" s="3"/>
      <c r="AE95" s="3"/>
      <c r="AF95" s="3"/>
      <c r="AG95" s="3"/>
      <c r="AH95" s="3"/>
    </row>
    <row r="96" spans="1:34" s="1" customFormat="1" x14ac:dyDescent="0.2">
      <c r="A96" s="5">
        <v>23</v>
      </c>
      <c r="B96" s="5">
        <v>4325101</v>
      </c>
      <c r="C96" s="6" t="s">
        <v>86</v>
      </c>
      <c r="D96" s="7" t="s">
        <v>9</v>
      </c>
      <c r="E96" s="24">
        <v>531401</v>
      </c>
      <c r="F96" s="24">
        <v>492038.00000000006</v>
      </c>
      <c r="G96" s="26">
        <v>536321</v>
      </c>
      <c r="H96" s="26">
        <v>70145</v>
      </c>
      <c r="I96" s="26">
        <f t="shared" si="30"/>
        <v>73722.395000000004</v>
      </c>
      <c r="J96" s="26">
        <f t="shared" si="31"/>
        <v>73722</v>
      </c>
      <c r="K96" s="49">
        <f t="shared" si="22"/>
        <v>73722</v>
      </c>
      <c r="L96" s="26">
        <f t="shared" si="23"/>
        <v>536321</v>
      </c>
      <c r="M96" s="26">
        <f t="shared" si="24"/>
        <v>511719.5</v>
      </c>
      <c r="N96" s="26">
        <f t="shared" si="25"/>
        <v>408370.5</v>
      </c>
      <c r="O96" s="49">
        <f t="shared" si="32"/>
        <v>292720.75</v>
      </c>
      <c r="P96" s="49">
        <f t="shared" si="33"/>
        <v>524020.25</v>
      </c>
      <c r="Q96" s="49">
        <f t="shared" si="26"/>
        <v>206790.92776136514</v>
      </c>
      <c r="R96" s="49">
        <f t="shared" si="27"/>
        <v>223977.45681876113</v>
      </c>
      <c r="S96" s="56">
        <f t="shared" si="29"/>
        <v>0.43769576265661386</v>
      </c>
      <c r="T96" s="49">
        <f t="shared" si="35"/>
        <v>206791</v>
      </c>
      <c r="U96" s="82" t="s">
        <v>431</v>
      </c>
      <c r="AC96" s="3"/>
      <c r="AD96" s="3"/>
      <c r="AE96" s="3"/>
      <c r="AF96" s="3"/>
      <c r="AG96" s="3"/>
      <c r="AH96" s="3"/>
    </row>
    <row r="97" spans="1:34" s="1" customFormat="1" x14ac:dyDescent="0.2">
      <c r="A97" s="5">
        <v>24</v>
      </c>
      <c r="B97" s="5">
        <v>4325101</v>
      </c>
      <c r="C97" s="6" t="s">
        <v>87</v>
      </c>
      <c r="D97" s="7" t="s">
        <v>9</v>
      </c>
      <c r="E97" s="24">
        <v>232768</v>
      </c>
      <c r="F97" s="24">
        <v>223815</v>
      </c>
      <c r="G97" s="26">
        <v>248435</v>
      </c>
      <c r="H97" s="26">
        <v>63256</v>
      </c>
      <c r="I97" s="26">
        <f t="shared" si="30"/>
        <v>66482.055999999997</v>
      </c>
      <c r="J97" s="26">
        <f t="shared" si="31"/>
        <v>66482</v>
      </c>
      <c r="K97" s="49">
        <f t="shared" si="22"/>
        <v>66482</v>
      </c>
      <c r="L97" s="26">
        <f t="shared" si="23"/>
        <v>248435</v>
      </c>
      <c r="M97" s="26">
        <f t="shared" si="24"/>
        <v>228291.5</v>
      </c>
      <c r="N97" s="26">
        <f t="shared" si="25"/>
        <v>192875</v>
      </c>
      <c r="O97" s="49">
        <f t="shared" si="32"/>
        <v>147386.75</v>
      </c>
      <c r="P97" s="49">
        <f t="shared" si="33"/>
        <v>238363.25</v>
      </c>
      <c r="Q97" s="49">
        <f t="shared" si="26"/>
        <v>143724.819276895</v>
      </c>
      <c r="R97" s="49">
        <f t="shared" si="27"/>
        <v>84874.101071331927</v>
      </c>
      <c r="S97" s="56">
        <f t="shared" si="29"/>
        <v>0.37177950590070996</v>
      </c>
      <c r="T97" s="49">
        <f t="shared" si="35"/>
        <v>143725</v>
      </c>
      <c r="U97" s="82" t="s">
        <v>431</v>
      </c>
      <c r="AC97" s="3"/>
      <c r="AD97" s="3"/>
      <c r="AE97" s="3"/>
      <c r="AF97" s="3"/>
      <c r="AG97" s="3"/>
      <c r="AH97" s="3"/>
    </row>
    <row r="98" spans="1:34" s="1" customFormat="1" x14ac:dyDescent="0.2">
      <c r="A98" s="5">
        <v>25</v>
      </c>
      <c r="B98" s="5">
        <v>4325101</v>
      </c>
      <c r="C98" s="6" t="s">
        <v>88</v>
      </c>
      <c r="D98" s="7" t="s">
        <v>9</v>
      </c>
      <c r="E98" s="24">
        <v>3546404</v>
      </c>
      <c r="F98" s="24">
        <v>3377527</v>
      </c>
      <c r="G98" s="26">
        <v>3715280.0000000005</v>
      </c>
      <c r="H98" s="26">
        <v>452116</v>
      </c>
      <c r="I98" s="26">
        <f t="shared" si="30"/>
        <v>475173.91599999997</v>
      </c>
      <c r="J98" s="26">
        <f t="shared" si="31"/>
        <v>475174</v>
      </c>
      <c r="K98" s="49">
        <f t="shared" si="22"/>
        <v>475174</v>
      </c>
      <c r="L98" s="26">
        <f t="shared" si="23"/>
        <v>3715280.0000000005</v>
      </c>
      <c r="M98" s="26">
        <f t="shared" si="24"/>
        <v>3461965.5</v>
      </c>
      <c r="N98" s="26">
        <f t="shared" si="25"/>
        <v>2778596.25</v>
      </c>
      <c r="O98" s="49">
        <f t="shared" si="32"/>
        <v>1968569.75</v>
      </c>
      <c r="P98" s="49">
        <f t="shared" si="33"/>
        <v>3588622.75</v>
      </c>
      <c r="Q98" s="49">
        <f t="shared" si="26"/>
        <v>1355150.6488606941</v>
      </c>
      <c r="R98" s="49">
        <f t="shared" si="27"/>
        <v>1541793.0355665716</v>
      </c>
      <c r="S98" s="56">
        <f t="shared" si="29"/>
        <v>0.44535193535769541</v>
      </c>
      <c r="T98" s="49">
        <f t="shared" si="35"/>
        <v>1355151</v>
      </c>
      <c r="U98" s="82" t="s">
        <v>431</v>
      </c>
      <c r="AC98" s="3"/>
      <c r="AD98" s="3"/>
      <c r="AE98" s="3"/>
      <c r="AF98" s="3"/>
      <c r="AG98" s="3"/>
      <c r="AH98" s="3"/>
    </row>
    <row r="99" spans="1:34" s="1" customFormat="1" x14ac:dyDescent="0.2">
      <c r="A99" s="5">
        <v>26</v>
      </c>
      <c r="B99" s="5">
        <v>4325101</v>
      </c>
      <c r="C99" s="6" t="s">
        <v>89</v>
      </c>
      <c r="D99" s="7" t="s">
        <v>9</v>
      </c>
      <c r="E99" s="24">
        <v>628831</v>
      </c>
      <c r="F99" s="24">
        <v>598887</v>
      </c>
      <c r="G99" s="26">
        <v>664765</v>
      </c>
      <c r="H99" s="26">
        <v>65269</v>
      </c>
      <c r="I99" s="26">
        <f t="shared" si="30"/>
        <v>68597.718999999997</v>
      </c>
      <c r="J99" s="26">
        <f t="shared" si="31"/>
        <v>68598</v>
      </c>
      <c r="K99" s="49">
        <f t="shared" si="22"/>
        <v>68598</v>
      </c>
      <c r="L99" s="26">
        <f t="shared" si="23"/>
        <v>664765</v>
      </c>
      <c r="M99" s="26">
        <f t="shared" si="24"/>
        <v>613859</v>
      </c>
      <c r="N99" s="26">
        <f t="shared" si="25"/>
        <v>490270.25</v>
      </c>
      <c r="O99" s="49">
        <f t="shared" si="32"/>
        <v>341228.5</v>
      </c>
      <c r="P99" s="49">
        <f t="shared" si="33"/>
        <v>639312</v>
      </c>
      <c r="Q99" s="49">
        <f t="shared" si="26"/>
        <v>206803.9327433435</v>
      </c>
      <c r="R99" s="49">
        <f t="shared" si="27"/>
        <v>282401.9499571193</v>
      </c>
      <c r="S99" s="56">
        <f t="shared" si="29"/>
        <v>0.46004367445475147</v>
      </c>
      <c r="T99" s="49">
        <f t="shared" si="35"/>
        <v>206804</v>
      </c>
      <c r="U99" s="82" t="s">
        <v>431</v>
      </c>
      <c r="AC99" s="3"/>
      <c r="AD99" s="3"/>
      <c r="AE99" s="3"/>
      <c r="AF99" s="3"/>
      <c r="AG99" s="3"/>
      <c r="AH99" s="3"/>
    </row>
    <row r="100" spans="1:34" s="1" customFormat="1" x14ac:dyDescent="0.2">
      <c r="A100" s="5">
        <v>27</v>
      </c>
      <c r="B100" s="5">
        <v>4325101</v>
      </c>
      <c r="C100" s="6" t="s">
        <v>90</v>
      </c>
      <c r="D100" s="7" t="s">
        <v>9</v>
      </c>
      <c r="E100" s="24">
        <v>3586174.0000000005</v>
      </c>
      <c r="F100" s="24">
        <v>3383183.0000000005</v>
      </c>
      <c r="G100" s="26">
        <v>3687669</v>
      </c>
      <c r="H100" s="26">
        <v>130224</v>
      </c>
      <c r="I100" s="26">
        <f t="shared" si="30"/>
        <v>136865.424</v>
      </c>
      <c r="J100" s="26">
        <f t="shared" si="31"/>
        <v>136865</v>
      </c>
      <c r="K100" s="49">
        <f t="shared" si="22"/>
        <v>136865</v>
      </c>
      <c r="L100" s="26">
        <f t="shared" si="23"/>
        <v>3687669</v>
      </c>
      <c r="M100" s="26">
        <f t="shared" si="24"/>
        <v>3484678.5000000005</v>
      </c>
      <c r="N100" s="26">
        <f t="shared" si="25"/>
        <v>2698472.75</v>
      </c>
      <c r="O100" s="49">
        <f t="shared" si="32"/>
        <v>1810771.7500000002</v>
      </c>
      <c r="P100" s="49">
        <f t="shared" si="33"/>
        <v>3586173.75</v>
      </c>
      <c r="Q100" s="49">
        <f t="shared" si="26"/>
        <v>490672.78631180659</v>
      </c>
      <c r="R100" s="49">
        <f t="shared" si="27"/>
        <v>1712423.7327621104</v>
      </c>
      <c r="S100" s="56">
        <f t="shared" si="29"/>
        <v>0.49141512847228525</v>
      </c>
      <c r="T100" s="49">
        <f t="shared" si="35"/>
        <v>490673</v>
      </c>
      <c r="U100" s="82" t="s">
        <v>431</v>
      </c>
      <c r="AC100" s="3"/>
      <c r="AD100" s="3"/>
      <c r="AE100" s="3"/>
      <c r="AF100" s="3"/>
      <c r="AG100" s="3"/>
      <c r="AH100" s="3"/>
    </row>
    <row r="101" spans="1:34" s="1" customFormat="1" x14ac:dyDescent="0.2">
      <c r="A101" s="5">
        <v>28</v>
      </c>
      <c r="B101" s="5">
        <v>4325101</v>
      </c>
      <c r="C101" s="6" t="s">
        <v>91</v>
      </c>
      <c r="D101" s="7" t="s">
        <v>9</v>
      </c>
      <c r="E101" s="24">
        <v>1320531.0000000002</v>
      </c>
      <c r="F101" s="24">
        <v>1245784</v>
      </c>
      <c r="G101" s="26">
        <v>1370362</v>
      </c>
      <c r="H101" s="26">
        <v>189557</v>
      </c>
      <c r="I101" s="26">
        <f t="shared" si="30"/>
        <v>199224.40700000001</v>
      </c>
      <c r="J101" s="26">
        <f t="shared" si="31"/>
        <v>199224</v>
      </c>
      <c r="K101" s="49">
        <f t="shared" si="22"/>
        <v>199224</v>
      </c>
      <c r="L101" s="26">
        <f t="shared" si="23"/>
        <v>1370362</v>
      </c>
      <c r="M101" s="26">
        <f t="shared" si="24"/>
        <v>1283157.5</v>
      </c>
      <c r="N101" s="26">
        <f t="shared" si="25"/>
        <v>1033975.25</v>
      </c>
      <c r="O101" s="49">
        <f t="shared" si="32"/>
        <v>741190.75</v>
      </c>
      <c r="P101" s="49">
        <f t="shared" si="33"/>
        <v>1326759.75</v>
      </c>
      <c r="Q101" s="49">
        <f t="shared" si="26"/>
        <v>547256.39322162617</v>
      </c>
      <c r="R101" s="49">
        <f t="shared" si="27"/>
        <v>558850.85648640071</v>
      </c>
      <c r="S101" s="56">
        <f t="shared" si="29"/>
        <v>0.43552787283431749</v>
      </c>
      <c r="T101" s="49">
        <f t="shared" si="35"/>
        <v>547256</v>
      </c>
      <c r="U101" s="82" t="s">
        <v>431</v>
      </c>
      <c r="AC101" s="3"/>
      <c r="AD101" s="3"/>
      <c r="AE101" s="3"/>
      <c r="AF101" s="3"/>
      <c r="AG101" s="3"/>
      <c r="AH101" s="3"/>
    </row>
    <row r="102" spans="1:34" s="1" customFormat="1" x14ac:dyDescent="0.2">
      <c r="A102" s="5">
        <v>29</v>
      </c>
      <c r="B102" s="5">
        <v>4325101</v>
      </c>
      <c r="C102" s="6" t="s">
        <v>92</v>
      </c>
      <c r="D102" s="7" t="s">
        <v>9</v>
      </c>
      <c r="E102" s="24">
        <v>1203276</v>
      </c>
      <c r="F102" s="24">
        <v>1124557</v>
      </c>
      <c r="G102" s="26">
        <v>1180785</v>
      </c>
      <c r="H102" s="26">
        <v>75886</v>
      </c>
      <c r="I102" s="26">
        <f t="shared" si="30"/>
        <v>79756.186000000002</v>
      </c>
      <c r="J102" s="26">
        <f t="shared" si="31"/>
        <v>79756</v>
      </c>
      <c r="K102" s="49">
        <f t="shared" si="22"/>
        <v>79756</v>
      </c>
      <c r="L102" s="26">
        <f t="shared" si="23"/>
        <v>1203276</v>
      </c>
      <c r="M102" s="26">
        <f t="shared" si="24"/>
        <v>1152671</v>
      </c>
      <c r="N102" s="26">
        <f t="shared" si="25"/>
        <v>897093.5</v>
      </c>
      <c r="O102" s="49">
        <f t="shared" si="32"/>
        <v>616213.5</v>
      </c>
      <c r="P102" s="49">
        <f t="shared" si="33"/>
        <v>1177973.5</v>
      </c>
      <c r="Q102" s="49">
        <f t="shared" si="26"/>
        <v>264805.27197851019</v>
      </c>
      <c r="R102" s="49">
        <f t="shared" si="27"/>
        <v>545896.45636542956</v>
      </c>
      <c r="S102" s="56">
        <f t="shared" si="29"/>
        <v>0.47359260046052132</v>
      </c>
      <c r="T102" s="49">
        <f t="shared" si="35"/>
        <v>264805</v>
      </c>
      <c r="U102" s="82" t="s">
        <v>431</v>
      </c>
      <c r="AC102" s="3"/>
      <c r="AD102" s="3"/>
      <c r="AE102" s="3"/>
      <c r="AF102" s="3"/>
      <c r="AG102" s="3"/>
      <c r="AH102" s="3"/>
    </row>
    <row r="103" spans="1:34" s="1" customFormat="1" x14ac:dyDescent="0.2">
      <c r="A103" s="5">
        <v>30</v>
      </c>
      <c r="B103" s="5">
        <v>4325101</v>
      </c>
      <c r="C103" s="6" t="s">
        <v>93</v>
      </c>
      <c r="D103" s="7" t="s">
        <v>9</v>
      </c>
      <c r="E103" s="24">
        <v>3041833</v>
      </c>
      <c r="F103" s="24">
        <v>2869654</v>
      </c>
      <c r="G103" s="26">
        <v>3041833</v>
      </c>
      <c r="H103" s="26">
        <v>192551</v>
      </c>
      <c r="I103" s="26">
        <f t="shared" si="30"/>
        <v>202371.101</v>
      </c>
      <c r="J103" s="26">
        <f t="shared" si="31"/>
        <v>202371</v>
      </c>
      <c r="K103" s="49">
        <f t="shared" si="22"/>
        <v>202371</v>
      </c>
      <c r="L103" s="26">
        <f t="shared" si="23"/>
        <v>3041833</v>
      </c>
      <c r="M103" s="26">
        <f t="shared" si="24"/>
        <v>2955743.5</v>
      </c>
      <c r="N103" s="26">
        <f t="shared" si="25"/>
        <v>2288922.75</v>
      </c>
      <c r="O103" s="49">
        <f t="shared" si="32"/>
        <v>1579057.25</v>
      </c>
      <c r="P103" s="49">
        <f t="shared" si="33"/>
        <v>2998788.25</v>
      </c>
      <c r="Q103" s="49">
        <f t="shared" si="26"/>
        <v>672563.72441432893</v>
      </c>
      <c r="R103" s="49">
        <f t="shared" si="27"/>
        <v>1393400.478357981</v>
      </c>
      <c r="S103" s="56">
        <f t="shared" si="29"/>
        <v>0.4714213118824353</v>
      </c>
      <c r="T103" s="49">
        <f t="shared" si="35"/>
        <v>672564</v>
      </c>
      <c r="U103" s="82" t="s">
        <v>431</v>
      </c>
      <c r="AC103" s="3"/>
      <c r="AD103" s="3"/>
      <c r="AE103" s="3"/>
      <c r="AF103" s="3"/>
      <c r="AG103" s="3"/>
      <c r="AH103" s="3"/>
    </row>
    <row r="104" spans="1:34" s="1" customFormat="1" x14ac:dyDescent="0.2">
      <c r="A104" s="5">
        <v>31</v>
      </c>
      <c r="B104" s="5">
        <v>4325101</v>
      </c>
      <c r="C104" s="6" t="s">
        <v>94</v>
      </c>
      <c r="D104" s="7" t="s">
        <v>9</v>
      </c>
      <c r="E104" s="24">
        <v>445134.00000000006</v>
      </c>
      <c r="F104" s="24">
        <v>416013</v>
      </c>
      <c r="G104" s="26">
        <v>453454.00000000006</v>
      </c>
      <c r="H104" s="26">
        <v>51220</v>
      </c>
      <c r="I104" s="26">
        <f t="shared" si="30"/>
        <v>53832.22</v>
      </c>
      <c r="J104" s="26">
        <f t="shared" si="31"/>
        <v>53832</v>
      </c>
      <c r="K104" s="49">
        <f t="shared" si="22"/>
        <v>53832</v>
      </c>
      <c r="L104" s="26">
        <f t="shared" si="23"/>
        <v>453454.00000000006</v>
      </c>
      <c r="M104" s="26">
        <f t="shared" si="24"/>
        <v>430573.5</v>
      </c>
      <c r="N104" s="26">
        <f t="shared" si="25"/>
        <v>342108.25</v>
      </c>
      <c r="O104" s="49">
        <f t="shared" si="32"/>
        <v>242202.75</v>
      </c>
      <c r="P104" s="49">
        <f t="shared" si="33"/>
        <v>442013.75</v>
      </c>
      <c r="Q104" s="49">
        <f t="shared" si="26"/>
        <v>157282.82957783254</v>
      </c>
      <c r="R104" s="49">
        <f t="shared" si="27"/>
        <v>192853.38955862311</v>
      </c>
      <c r="S104" s="56">
        <f t="shared" si="29"/>
        <v>0.44789888267304678</v>
      </c>
      <c r="T104" s="49">
        <f t="shared" si="35"/>
        <v>157283</v>
      </c>
      <c r="U104" s="82" t="s">
        <v>431</v>
      </c>
      <c r="AC104" s="3"/>
      <c r="AD104" s="3"/>
      <c r="AE104" s="3"/>
      <c r="AF104" s="3"/>
      <c r="AG104" s="3"/>
      <c r="AH104" s="3"/>
    </row>
    <row r="105" spans="1:34" s="1" customFormat="1" ht="25.5" x14ac:dyDescent="0.2">
      <c r="A105" s="5">
        <v>32</v>
      </c>
      <c r="B105" s="5">
        <v>4325101</v>
      </c>
      <c r="C105" s="10" t="s">
        <v>95</v>
      </c>
      <c r="D105" s="7" t="s">
        <v>9</v>
      </c>
      <c r="E105" s="24">
        <v>526213</v>
      </c>
      <c r="F105" s="24">
        <v>491788.00000000006</v>
      </c>
      <c r="G105" s="26">
        <v>516377</v>
      </c>
      <c r="H105" s="26">
        <v>60521</v>
      </c>
      <c r="I105" s="26">
        <f t="shared" si="30"/>
        <v>63607.570999999996</v>
      </c>
      <c r="J105" s="26">
        <f t="shared" si="31"/>
        <v>63608</v>
      </c>
      <c r="K105" s="49">
        <f t="shared" si="22"/>
        <v>63608</v>
      </c>
      <c r="L105" s="26">
        <f t="shared" si="23"/>
        <v>526213</v>
      </c>
      <c r="M105" s="26">
        <f t="shared" si="24"/>
        <v>504082.5</v>
      </c>
      <c r="N105" s="26">
        <f t="shared" si="25"/>
        <v>399496.5</v>
      </c>
      <c r="O105" s="49">
        <f t="shared" si="32"/>
        <v>283845.25</v>
      </c>
      <c r="P105" s="49">
        <f t="shared" si="33"/>
        <v>515147.75</v>
      </c>
      <c r="Q105" s="49">
        <f t="shared" si="26"/>
        <v>185256.97084501537</v>
      </c>
      <c r="R105" s="49">
        <f t="shared" si="27"/>
        <v>224393.20255376128</v>
      </c>
      <c r="S105" s="56">
        <f t="shared" si="29"/>
        <v>0.44515174114110545</v>
      </c>
      <c r="T105" s="49">
        <f t="shared" si="35"/>
        <v>185257</v>
      </c>
      <c r="U105" s="82" t="s">
        <v>431</v>
      </c>
      <c r="AC105" s="3"/>
      <c r="AD105" s="3"/>
      <c r="AE105" s="3"/>
      <c r="AF105" s="3"/>
      <c r="AG105" s="3"/>
      <c r="AH105" s="3"/>
    </row>
    <row r="106" spans="1:34" s="1" customFormat="1" x14ac:dyDescent="0.2">
      <c r="A106" s="5">
        <v>33</v>
      </c>
      <c r="B106" s="5">
        <v>4325101</v>
      </c>
      <c r="C106" s="10" t="s">
        <v>96</v>
      </c>
      <c r="D106" s="7" t="s">
        <v>9</v>
      </c>
      <c r="E106" s="24">
        <v>592651</v>
      </c>
      <c r="F106" s="24">
        <v>569857</v>
      </c>
      <c r="G106" s="26">
        <v>609747</v>
      </c>
      <c r="H106" s="26">
        <v>30225</v>
      </c>
      <c r="I106" s="26">
        <f t="shared" si="30"/>
        <v>31766.474999999999</v>
      </c>
      <c r="J106" s="26">
        <f t="shared" si="31"/>
        <v>31766</v>
      </c>
      <c r="K106" s="49">
        <f t="shared" si="22"/>
        <v>31766</v>
      </c>
      <c r="L106" s="26">
        <f t="shared" si="23"/>
        <v>609747</v>
      </c>
      <c r="M106" s="26">
        <f t="shared" si="24"/>
        <v>581254</v>
      </c>
      <c r="N106" s="26">
        <f t="shared" si="25"/>
        <v>451005.25</v>
      </c>
      <c r="O106" s="49">
        <f t="shared" si="32"/>
        <v>306510</v>
      </c>
      <c r="P106" s="49">
        <f t="shared" si="33"/>
        <v>595500.5</v>
      </c>
      <c r="Q106" s="49">
        <f t="shared" si="26"/>
        <v>109402.0585099044</v>
      </c>
      <c r="R106" s="49">
        <f t="shared" si="27"/>
        <v>279970.08703594864</v>
      </c>
      <c r="S106" s="56">
        <f t="shared" si="29"/>
        <v>0.48166565225520797</v>
      </c>
      <c r="T106" s="49">
        <f t="shared" si="35"/>
        <v>109402</v>
      </c>
      <c r="U106" s="82" t="s">
        <v>431</v>
      </c>
      <c r="AC106" s="3"/>
      <c r="AD106" s="3"/>
      <c r="AE106" s="3"/>
      <c r="AF106" s="3"/>
      <c r="AG106" s="3"/>
      <c r="AH106" s="3"/>
    </row>
    <row r="107" spans="1:34" s="1" customFormat="1" x14ac:dyDescent="0.2">
      <c r="A107" s="5">
        <v>34</v>
      </c>
      <c r="B107" s="5">
        <v>4325101</v>
      </c>
      <c r="C107" s="76" t="s">
        <v>385</v>
      </c>
      <c r="D107" s="7" t="s">
        <v>9</v>
      </c>
      <c r="E107" s="24">
        <v>215528</v>
      </c>
      <c r="F107" s="24">
        <v>199563</v>
      </c>
      <c r="G107" s="26">
        <v>217524</v>
      </c>
      <c r="H107" s="26" t="s">
        <v>446</v>
      </c>
      <c r="I107" s="26" t="s">
        <v>446</v>
      </c>
      <c r="J107" s="26" t="s">
        <v>446</v>
      </c>
      <c r="K107" s="49">
        <f t="shared" si="22"/>
        <v>199563</v>
      </c>
      <c r="L107" s="26">
        <f t="shared" si="23"/>
        <v>217524</v>
      </c>
      <c r="M107" s="26">
        <f t="shared" si="24"/>
        <v>215528</v>
      </c>
      <c r="N107" s="26">
        <f t="shared" si="25"/>
        <v>210871.66666666666</v>
      </c>
      <c r="O107" s="49">
        <f t="shared" si="32"/>
        <v>207545.5</v>
      </c>
      <c r="P107" s="49">
        <f t="shared" si="33"/>
        <v>216526</v>
      </c>
      <c r="Q107" s="49">
        <f t="shared" si="26"/>
        <v>210557.18008808879</v>
      </c>
      <c r="R107" s="49">
        <f t="shared" si="27"/>
        <v>105741.7700071736</v>
      </c>
      <c r="S107" s="56">
        <f t="shared" si="29"/>
        <v>0.49061732121661039</v>
      </c>
      <c r="T107" s="49">
        <f>K107</f>
        <v>199563</v>
      </c>
      <c r="U107" s="82" t="s">
        <v>432</v>
      </c>
      <c r="AC107" s="3"/>
      <c r="AD107" s="3"/>
      <c r="AE107" s="3"/>
      <c r="AF107" s="3"/>
      <c r="AG107" s="3"/>
      <c r="AH107" s="3"/>
    </row>
    <row r="108" spans="1:34" s="1" customFormat="1" x14ac:dyDescent="0.2">
      <c r="A108" s="5">
        <v>35</v>
      </c>
      <c r="B108" s="5">
        <v>4325101</v>
      </c>
      <c r="C108" s="76" t="s">
        <v>386</v>
      </c>
      <c r="D108" s="7" t="s">
        <v>9</v>
      </c>
      <c r="E108" s="24">
        <v>166410.00000000003</v>
      </c>
      <c r="F108" s="24">
        <v>156991</v>
      </c>
      <c r="G108" s="26">
        <v>174260.00000000003</v>
      </c>
      <c r="H108" s="26" t="s">
        <v>446</v>
      </c>
      <c r="I108" s="26" t="s">
        <v>446</v>
      </c>
      <c r="J108" s="26" t="s">
        <v>446</v>
      </c>
      <c r="K108" s="49">
        <f t="shared" si="22"/>
        <v>156991</v>
      </c>
      <c r="L108" s="26">
        <f t="shared" si="23"/>
        <v>174260.00000000003</v>
      </c>
      <c r="M108" s="26">
        <f t="shared" si="24"/>
        <v>166410.00000000003</v>
      </c>
      <c r="N108" s="26">
        <f t="shared" si="25"/>
        <v>165887</v>
      </c>
      <c r="O108" s="49">
        <f t="shared" si="32"/>
        <v>161700.5</v>
      </c>
      <c r="P108" s="49">
        <f t="shared" si="33"/>
        <v>170335.00000000003</v>
      </c>
      <c r="Q108" s="49">
        <f t="shared" si="26"/>
        <v>165584.86632984973</v>
      </c>
      <c r="R108" s="49">
        <f t="shared" si="27"/>
        <v>83243.402242560202</v>
      </c>
      <c r="S108" s="56">
        <f t="shared" si="29"/>
        <v>0.50023076883937379</v>
      </c>
      <c r="T108" s="49">
        <f t="shared" ref="T108:T137" si="36">K108</f>
        <v>156991</v>
      </c>
      <c r="U108" s="82" t="s">
        <v>432</v>
      </c>
      <c r="AC108" s="3"/>
      <c r="AD108" s="3"/>
      <c r="AE108" s="3"/>
      <c r="AF108" s="3"/>
      <c r="AG108" s="3"/>
      <c r="AH108" s="3"/>
    </row>
    <row r="109" spans="1:34" s="1" customFormat="1" x14ac:dyDescent="0.2">
      <c r="A109" s="5">
        <v>36</v>
      </c>
      <c r="B109" s="5">
        <v>4325101</v>
      </c>
      <c r="C109" s="76" t="s">
        <v>387</v>
      </c>
      <c r="D109" s="7" t="s">
        <v>9</v>
      </c>
      <c r="E109" s="24">
        <v>193785.00000000003</v>
      </c>
      <c r="F109" s="24">
        <v>184557</v>
      </c>
      <c r="G109" s="26">
        <v>203013</v>
      </c>
      <c r="H109" s="26" t="s">
        <v>446</v>
      </c>
      <c r="I109" s="26" t="s">
        <v>446</v>
      </c>
      <c r="J109" s="26" t="s">
        <v>446</v>
      </c>
      <c r="K109" s="49">
        <f t="shared" si="22"/>
        <v>184557</v>
      </c>
      <c r="L109" s="26">
        <f t="shared" si="23"/>
        <v>203013</v>
      </c>
      <c r="M109" s="26">
        <f t="shared" si="24"/>
        <v>193785.00000000003</v>
      </c>
      <c r="N109" s="26">
        <f t="shared" si="25"/>
        <v>193785</v>
      </c>
      <c r="O109" s="49">
        <f t="shared" si="32"/>
        <v>189171</v>
      </c>
      <c r="P109" s="49">
        <f t="shared" si="33"/>
        <v>198399</v>
      </c>
      <c r="Q109" s="49">
        <f t="shared" si="26"/>
        <v>193491.82147566541</v>
      </c>
      <c r="R109" s="49">
        <f t="shared" si="27"/>
        <v>97185.015368882872</v>
      </c>
      <c r="S109" s="56">
        <f t="shared" si="29"/>
        <v>0.50150948406162943</v>
      </c>
      <c r="T109" s="49">
        <f t="shared" si="36"/>
        <v>184557</v>
      </c>
      <c r="U109" s="82" t="s">
        <v>432</v>
      </c>
      <c r="AC109" s="3"/>
      <c r="AD109" s="3"/>
      <c r="AE109" s="3"/>
      <c r="AF109" s="3"/>
      <c r="AG109" s="3"/>
      <c r="AH109" s="3"/>
    </row>
    <row r="110" spans="1:34" s="1" customFormat="1" x14ac:dyDescent="0.2">
      <c r="A110" s="5">
        <v>37</v>
      </c>
      <c r="B110" s="5">
        <v>4325101</v>
      </c>
      <c r="C110" s="76" t="s">
        <v>388</v>
      </c>
      <c r="D110" s="7" t="s">
        <v>9</v>
      </c>
      <c r="E110" s="24">
        <v>133504</v>
      </c>
      <c r="F110" s="24">
        <v>124770</v>
      </c>
      <c r="G110" s="26">
        <v>132256</v>
      </c>
      <c r="H110" s="26" t="s">
        <v>446</v>
      </c>
      <c r="I110" s="26" t="s">
        <v>446</v>
      </c>
      <c r="J110" s="26" t="s">
        <v>446</v>
      </c>
      <c r="K110" s="49">
        <f t="shared" si="22"/>
        <v>124770</v>
      </c>
      <c r="L110" s="26">
        <f t="shared" si="23"/>
        <v>133504</v>
      </c>
      <c r="M110" s="26">
        <f t="shared" si="24"/>
        <v>132256</v>
      </c>
      <c r="N110" s="26">
        <f t="shared" si="25"/>
        <v>130176.66666666667</v>
      </c>
      <c r="O110" s="49">
        <f t="shared" si="32"/>
        <v>128513</v>
      </c>
      <c r="P110" s="49">
        <f t="shared" si="33"/>
        <v>132880</v>
      </c>
      <c r="Q110" s="49">
        <f t="shared" si="26"/>
        <v>130060.13565918109</v>
      </c>
      <c r="R110" s="49">
        <f t="shared" si="27"/>
        <v>65202.505644594159</v>
      </c>
      <c r="S110" s="56">
        <f t="shared" si="29"/>
        <v>0.49300225051864688</v>
      </c>
      <c r="T110" s="49">
        <f t="shared" si="36"/>
        <v>124770</v>
      </c>
      <c r="U110" s="82" t="s">
        <v>432</v>
      </c>
      <c r="AC110" s="3"/>
      <c r="AD110" s="3"/>
      <c r="AE110" s="3"/>
      <c r="AF110" s="3"/>
      <c r="AG110" s="3"/>
      <c r="AH110" s="3"/>
    </row>
    <row r="111" spans="1:34" s="1" customFormat="1" x14ac:dyDescent="0.2">
      <c r="A111" s="5">
        <v>38</v>
      </c>
      <c r="B111" s="5">
        <v>4325101</v>
      </c>
      <c r="C111" s="76" t="s">
        <v>389</v>
      </c>
      <c r="D111" s="7" t="s">
        <v>9</v>
      </c>
      <c r="E111" s="24">
        <v>59728</v>
      </c>
      <c r="F111" s="24">
        <v>56884</v>
      </c>
      <c r="G111" s="26">
        <v>62572.000000000007</v>
      </c>
      <c r="H111" s="26" t="s">
        <v>446</v>
      </c>
      <c r="I111" s="26" t="s">
        <v>446</v>
      </c>
      <c r="J111" s="26" t="s">
        <v>446</v>
      </c>
      <c r="K111" s="49">
        <f t="shared" si="22"/>
        <v>56884</v>
      </c>
      <c r="L111" s="26">
        <f t="shared" si="23"/>
        <v>62572.000000000007</v>
      </c>
      <c r="M111" s="26">
        <f t="shared" si="24"/>
        <v>59728</v>
      </c>
      <c r="N111" s="26">
        <f t="shared" si="25"/>
        <v>59728</v>
      </c>
      <c r="O111" s="49">
        <f t="shared" si="32"/>
        <v>58306</v>
      </c>
      <c r="P111" s="49">
        <f t="shared" si="33"/>
        <v>61150</v>
      </c>
      <c r="Q111" s="49">
        <f t="shared" si="26"/>
        <v>59637.652051108234</v>
      </c>
      <c r="R111" s="49">
        <f t="shared" si="27"/>
        <v>29954.143619873361</v>
      </c>
      <c r="S111" s="56">
        <f t="shared" si="29"/>
        <v>0.50150923553230242</v>
      </c>
      <c r="T111" s="49">
        <f t="shared" si="36"/>
        <v>56884</v>
      </c>
      <c r="U111" s="82" t="s">
        <v>432</v>
      </c>
      <c r="AC111" s="3"/>
      <c r="AD111" s="3"/>
      <c r="AE111" s="3"/>
      <c r="AF111" s="3"/>
      <c r="AG111" s="3"/>
      <c r="AH111" s="3"/>
    </row>
    <row r="112" spans="1:34" s="1" customFormat="1" x14ac:dyDescent="0.2">
      <c r="A112" s="5">
        <v>39</v>
      </c>
      <c r="B112" s="5">
        <v>4325101</v>
      </c>
      <c r="C112" s="76" t="s">
        <v>390</v>
      </c>
      <c r="D112" s="7" t="s">
        <v>9</v>
      </c>
      <c r="E112" s="24">
        <v>137448</v>
      </c>
      <c r="F112" s="24">
        <v>129668.00000000001</v>
      </c>
      <c r="G112" s="26">
        <v>137448</v>
      </c>
      <c r="H112" s="26" t="s">
        <v>446</v>
      </c>
      <c r="I112" s="26" t="s">
        <v>446</v>
      </c>
      <c r="J112" s="26" t="s">
        <v>446</v>
      </c>
      <c r="K112" s="49">
        <f t="shared" si="22"/>
        <v>129668.00000000001</v>
      </c>
      <c r="L112" s="26">
        <f t="shared" si="23"/>
        <v>137448</v>
      </c>
      <c r="M112" s="26">
        <f t="shared" si="24"/>
        <v>137448</v>
      </c>
      <c r="N112" s="26">
        <f t="shared" si="25"/>
        <v>134854.66666666666</v>
      </c>
      <c r="O112" s="49">
        <f t="shared" si="32"/>
        <v>133558</v>
      </c>
      <c r="P112" s="49">
        <f t="shared" si="33"/>
        <v>137448</v>
      </c>
      <c r="Q112" s="49">
        <f t="shared" si="26"/>
        <v>134752.96834549779</v>
      </c>
      <c r="R112" s="49">
        <f t="shared" si="27"/>
        <v>67527.002273164777</v>
      </c>
      <c r="S112" s="56">
        <f t="shared" si="29"/>
        <v>0.49129126850274124</v>
      </c>
      <c r="T112" s="49">
        <f t="shared" si="36"/>
        <v>129668.00000000001</v>
      </c>
      <c r="U112" s="82" t="s">
        <v>432</v>
      </c>
      <c r="AC112" s="3"/>
      <c r="AD112" s="3"/>
      <c r="AE112" s="3"/>
      <c r="AF112" s="3"/>
      <c r="AG112" s="3"/>
      <c r="AH112" s="3"/>
    </row>
    <row r="113" spans="1:34" s="1" customFormat="1" x14ac:dyDescent="0.2">
      <c r="A113" s="5">
        <v>40</v>
      </c>
      <c r="B113" s="5">
        <v>4325101</v>
      </c>
      <c r="C113" s="76" t="s">
        <v>391</v>
      </c>
      <c r="D113" s="7" t="s">
        <v>9</v>
      </c>
      <c r="E113" s="24">
        <v>297024</v>
      </c>
      <c r="F113" s="24">
        <v>285600</v>
      </c>
      <c r="G113" s="26">
        <v>311304</v>
      </c>
      <c r="H113" s="26" t="s">
        <v>446</v>
      </c>
      <c r="I113" s="26" t="s">
        <v>446</v>
      </c>
      <c r="J113" s="26" t="s">
        <v>446</v>
      </c>
      <c r="K113" s="49">
        <f t="shared" si="22"/>
        <v>285600</v>
      </c>
      <c r="L113" s="26">
        <f t="shared" si="23"/>
        <v>311304</v>
      </c>
      <c r="M113" s="26">
        <f t="shared" si="24"/>
        <v>297024</v>
      </c>
      <c r="N113" s="26">
        <f t="shared" si="25"/>
        <v>297976</v>
      </c>
      <c r="O113" s="49">
        <f t="shared" si="32"/>
        <v>291312</v>
      </c>
      <c r="P113" s="49">
        <f t="shared" si="33"/>
        <v>304164</v>
      </c>
      <c r="Q113" s="49">
        <f t="shared" si="26"/>
        <v>297606.47138129675</v>
      </c>
      <c r="R113" s="49">
        <f t="shared" si="27"/>
        <v>149358.60615311057</v>
      </c>
      <c r="S113" s="56">
        <f t="shared" si="29"/>
        <v>0.50285029544114468</v>
      </c>
      <c r="T113" s="49">
        <f t="shared" si="36"/>
        <v>285600</v>
      </c>
      <c r="U113" s="82" t="s">
        <v>432</v>
      </c>
      <c r="AC113" s="3"/>
      <c r="AD113" s="3"/>
      <c r="AE113" s="3"/>
      <c r="AF113" s="3"/>
      <c r="AG113" s="3"/>
      <c r="AH113" s="3"/>
    </row>
    <row r="114" spans="1:34" s="1" customFormat="1" x14ac:dyDescent="0.2">
      <c r="A114" s="5">
        <v>41</v>
      </c>
      <c r="B114" s="5">
        <v>4325101</v>
      </c>
      <c r="C114" s="76" t="s">
        <v>392</v>
      </c>
      <c r="D114" s="7" t="s">
        <v>9</v>
      </c>
      <c r="E114" s="24">
        <v>173264</v>
      </c>
      <c r="F114" s="24">
        <v>166600</v>
      </c>
      <c r="G114" s="26">
        <v>174930</v>
      </c>
      <c r="H114" s="26" t="s">
        <v>446</v>
      </c>
      <c r="I114" s="26" t="s">
        <v>446</v>
      </c>
      <c r="J114" s="26" t="s">
        <v>446</v>
      </c>
      <c r="K114" s="49">
        <f t="shared" si="22"/>
        <v>166600</v>
      </c>
      <c r="L114" s="26">
        <f t="shared" si="23"/>
        <v>174930</v>
      </c>
      <c r="M114" s="26">
        <f t="shared" si="24"/>
        <v>173264</v>
      </c>
      <c r="N114" s="26">
        <f t="shared" si="25"/>
        <v>171598</v>
      </c>
      <c r="O114" s="49">
        <f t="shared" si="32"/>
        <v>169932</v>
      </c>
      <c r="P114" s="49">
        <f t="shared" si="33"/>
        <v>174097</v>
      </c>
      <c r="Q114" s="49">
        <f t="shared" si="26"/>
        <v>171521.55876807039</v>
      </c>
      <c r="R114" s="49">
        <f t="shared" si="27"/>
        <v>85874.449026859365</v>
      </c>
      <c r="S114" s="56">
        <f t="shared" si="29"/>
        <v>0.49562776472238529</v>
      </c>
      <c r="T114" s="49">
        <f t="shared" si="36"/>
        <v>166600</v>
      </c>
      <c r="U114" s="82" t="s">
        <v>432</v>
      </c>
      <c r="AC114" s="3"/>
      <c r="AD114" s="3"/>
      <c r="AE114" s="3"/>
      <c r="AF114" s="3"/>
      <c r="AG114" s="3"/>
      <c r="AH114" s="3"/>
    </row>
    <row r="115" spans="1:34" s="1" customFormat="1" x14ac:dyDescent="0.2">
      <c r="A115" s="5">
        <v>42</v>
      </c>
      <c r="B115" s="5">
        <v>4325101</v>
      </c>
      <c r="C115" s="76" t="s">
        <v>393</v>
      </c>
      <c r="D115" s="7" t="s">
        <v>9</v>
      </c>
      <c r="E115" s="24">
        <v>135235</v>
      </c>
      <c r="F115" s="24">
        <v>126388</v>
      </c>
      <c r="G115" s="26">
        <v>135235</v>
      </c>
      <c r="H115" s="26" t="s">
        <v>446</v>
      </c>
      <c r="I115" s="26" t="s">
        <v>446</v>
      </c>
      <c r="J115" s="26" t="s">
        <v>446</v>
      </c>
      <c r="K115" s="49">
        <f t="shared" si="22"/>
        <v>126388</v>
      </c>
      <c r="L115" s="26">
        <f t="shared" si="23"/>
        <v>135235</v>
      </c>
      <c r="M115" s="26">
        <f t="shared" si="24"/>
        <v>135235</v>
      </c>
      <c r="N115" s="26">
        <f t="shared" si="25"/>
        <v>132286</v>
      </c>
      <c r="O115" s="49">
        <f t="shared" si="32"/>
        <v>130811.5</v>
      </c>
      <c r="P115" s="49">
        <f t="shared" si="33"/>
        <v>135235</v>
      </c>
      <c r="Q115" s="49">
        <f t="shared" si="26"/>
        <v>132151.5202919505</v>
      </c>
      <c r="R115" s="49">
        <f t="shared" si="27"/>
        <v>66274.351381209301</v>
      </c>
      <c r="S115" s="56">
        <f t="shared" si="29"/>
        <v>0.4900680399394336</v>
      </c>
      <c r="T115" s="49">
        <f t="shared" si="36"/>
        <v>126388</v>
      </c>
      <c r="U115" s="82" t="s">
        <v>432</v>
      </c>
      <c r="AC115" s="3"/>
      <c r="AD115" s="3"/>
      <c r="AE115" s="3"/>
      <c r="AF115" s="3"/>
      <c r="AG115" s="3"/>
      <c r="AH115" s="3"/>
    </row>
    <row r="116" spans="1:34" s="1" customFormat="1" x14ac:dyDescent="0.2">
      <c r="A116" s="5">
        <v>43</v>
      </c>
      <c r="B116" s="5">
        <v>4325101</v>
      </c>
      <c r="C116" s="76" t="s">
        <v>394</v>
      </c>
      <c r="D116" s="7" t="s">
        <v>9</v>
      </c>
      <c r="E116" s="24">
        <v>152913</v>
      </c>
      <c r="F116" s="24">
        <v>144258</v>
      </c>
      <c r="G116" s="26">
        <v>151471</v>
      </c>
      <c r="H116" s="26" t="s">
        <v>446</v>
      </c>
      <c r="I116" s="26" t="s">
        <v>446</v>
      </c>
      <c r="J116" s="26" t="s">
        <v>446</v>
      </c>
      <c r="K116" s="49">
        <f t="shared" si="22"/>
        <v>144258</v>
      </c>
      <c r="L116" s="26">
        <f t="shared" si="23"/>
        <v>152913</v>
      </c>
      <c r="M116" s="26">
        <f t="shared" si="24"/>
        <v>151471</v>
      </c>
      <c r="N116" s="26">
        <f t="shared" si="25"/>
        <v>149547.33333333334</v>
      </c>
      <c r="O116" s="49">
        <f t="shared" si="32"/>
        <v>147864.5</v>
      </c>
      <c r="P116" s="49">
        <f t="shared" si="33"/>
        <v>152192</v>
      </c>
      <c r="Q116" s="49">
        <f t="shared" si="26"/>
        <v>149449.91436547885</v>
      </c>
      <c r="R116" s="49">
        <f t="shared" si="27"/>
        <v>74869.461805197992</v>
      </c>
      <c r="S116" s="56">
        <f t="shared" si="29"/>
        <v>0.49428248182951184</v>
      </c>
      <c r="T116" s="49">
        <f t="shared" si="36"/>
        <v>144258</v>
      </c>
      <c r="U116" s="82" t="s">
        <v>432</v>
      </c>
      <c r="AC116" s="3"/>
      <c r="AD116" s="3"/>
      <c r="AE116" s="3"/>
      <c r="AF116" s="3"/>
      <c r="AG116" s="3"/>
      <c r="AH116" s="3"/>
    </row>
    <row r="117" spans="1:34" s="1" customFormat="1" x14ac:dyDescent="0.2">
      <c r="A117" s="5">
        <v>44</v>
      </c>
      <c r="B117" s="5">
        <v>4325101</v>
      </c>
      <c r="C117" s="76" t="s">
        <v>395</v>
      </c>
      <c r="D117" s="7" t="s">
        <v>9</v>
      </c>
      <c r="E117" s="24">
        <v>260979</v>
      </c>
      <c r="F117" s="24">
        <v>248551</v>
      </c>
      <c r="G117" s="26">
        <v>260979</v>
      </c>
      <c r="H117" s="26" t="s">
        <v>446</v>
      </c>
      <c r="I117" s="26" t="s">
        <v>446</v>
      </c>
      <c r="J117" s="26" t="s">
        <v>446</v>
      </c>
      <c r="K117" s="49">
        <f t="shared" si="22"/>
        <v>248551</v>
      </c>
      <c r="L117" s="26">
        <f t="shared" si="23"/>
        <v>260979</v>
      </c>
      <c r="M117" s="26">
        <f t="shared" si="24"/>
        <v>260979</v>
      </c>
      <c r="N117" s="26">
        <f t="shared" si="25"/>
        <v>256836.33333333334</v>
      </c>
      <c r="O117" s="49">
        <f t="shared" si="32"/>
        <v>254765</v>
      </c>
      <c r="P117" s="49">
        <f t="shared" si="33"/>
        <v>260979</v>
      </c>
      <c r="Q117" s="49">
        <f t="shared" si="26"/>
        <v>256700.50335913969</v>
      </c>
      <c r="R117" s="49">
        <f t="shared" si="27"/>
        <v>128551.73629418624</v>
      </c>
      <c r="S117" s="56">
        <f t="shared" si="29"/>
        <v>0.49257502057325009</v>
      </c>
      <c r="T117" s="49">
        <f t="shared" si="36"/>
        <v>248551</v>
      </c>
      <c r="U117" s="82" t="s">
        <v>432</v>
      </c>
      <c r="AC117" s="3"/>
      <c r="AD117" s="3"/>
      <c r="AE117" s="3"/>
      <c r="AF117" s="3"/>
      <c r="AG117" s="3"/>
      <c r="AH117" s="3"/>
    </row>
    <row r="118" spans="1:34" s="1" customFormat="1" x14ac:dyDescent="0.2">
      <c r="A118" s="5">
        <v>45</v>
      </c>
      <c r="B118" s="5">
        <v>4325101</v>
      </c>
      <c r="C118" s="76" t="s">
        <v>396</v>
      </c>
      <c r="D118" s="7" t="s">
        <v>9</v>
      </c>
      <c r="E118" s="24">
        <v>278599</v>
      </c>
      <c r="F118" s="24">
        <v>267884</v>
      </c>
      <c r="G118" s="26">
        <v>281278</v>
      </c>
      <c r="H118" s="26" t="s">
        <v>446</v>
      </c>
      <c r="I118" s="26" t="s">
        <v>446</v>
      </c>
      <c r="J118" s="26" t="s">
        <v>446</v>
      </c>
      <c r="K118" s="49">
        <f t="shared" si="22"/>
        <v>267884</v>
      </c>
      <c r="L118" s="26">
        <f t="shared" si="23"/>
        <v>281278</v>
      </c>
      <c r="M118" s="26">
        <f t="shared" si="24"/>
        <v>278599</v>
      </c>
      <c r="N118" s="26">
        <f t="shared" si="25"/>
        <v>275920.33333333331</v>
      </c>
      <c r="O118" s="49">
        <f t="shared" si="32"/>
        <v>273241.5</v>
      </c>
      <c r="P118" s="49">
        <f t="shared" si="33"/>
        <v>279938.5</v>
      </c>
      <c r="Q118" s="49">
        <f t="shared" si="26"/>
        <v>275797.42484410183</v>
      </c>
      <c r="R118" s="49">
        <f t="shared" si="27"/>
        <v>138081.4798838594</v>
      </c>
      <c r="S118" s="56">
        <f t="shared" si="29"/>
        <v>0.49562805280657646</v>
      </c>
      <c r="T118" s="49">
        <f t="shared" si="36"/>
        <v>267884</v>
      </c>
      <c r="U118" s="82" t="s">
        <v>432</v>
      </c>
      <c r="AC118" s="3"/>
      <c r="AD118" s="3"/>
      <c r="AE118" s="3"/>
      <c r="AF118" s="3"/>
      <c r="AG118" s="3"/>
      <c r="AH118" s="3"/>
    </row>
    <row r="119" spans="1:34" s="1" customFormat="1" x14ac:dyDescent="0.2">
      <c r="A119" s="5">
        <v>46</v>
      </c>
      <c r="B119" s="5">
        <v>4325101</v>
      </c>
      <c r="C119" s="76" t="s">
        <v>397</v>
      </c>
      <c r="D119" s="7" t="s">
        <v>9</v>
      </c>
      <c r="E119" s="24">
        <v>253635.00000000003</v>
      </c>
      <c r="F119" s="24">
        <v>241557</v>
      </c>
      <c r="G119" s="26">
        <v>258466</v>
      </c>
      <c r="H119" s="26" t="s">
        <v>446</v>
      </c>
      <c r="I119" s="26" t="s">
        <v>446</v>
      </c>
      <c r="J119" s="26" t="s">
        <v>446</v>
      </c>
      <c r="K119" s="49">
        <f t="shared" si="22"/>
        <v>241557</v>
      </c>
      <c r="L119" s="26">
        <f t="shared" si="23"/>
        <v>258466</v>
      </c>
      <c r="M119" s="26">
        <f t="shared" si="24"/>
        <v>253635.00000000003</v>
      </c>
      <c r="N119" s="26">
        <f t="shared" si="25"/>
        <v>251219.33333333334</v>
      </c>
      <c r="O119" s="49">
        <f t="shared" si="32"/>
        <v>247596</v>
      </c>
      <c r="P119" s="49">
        <f t="shared" si="33"/>
        <v>256050.5</v>
      </c>
      <c r="Q119" s="49">
        <f t="shared" si="26"/>
        <v>251015.27286559535</v>
      </c>
      <c r="R119" s="49">
        <f t="shared" si="27"/>
        <v>125810.80423795088</v>
      </c>
      <c r="S119" s="56">
        <f t="shared" si="29"/>
        <v>0.49603092726930775</v>
      </c>
      <c r="T119" s="49">
        <f t="shared" si="36"/>
        <v>241557</v>
      </c>
      <c r="U119" s="82" t="s">
        <v>432</v>
      </c>
      <c r="AC119" s="3"/>
      <c r="AD119" s="3"/>
      <c r="AE119" s="3"/>
      <c r="AF119" s="3"/>
      <c r="AG119" s="3"/>
      <c r="AH119" s="3"/>
    </row>
    <row r="120" spans="1:34" s="1" customFormat="1" x14ac:dyDescent="0.2">
      <c r="A120" s="5">
        <v>47</v>
      </c>
      <c r="B120" s="5">
        <v>4325101</v>
      </c>
      <c r="C120" s="76" t="s">
        <v>398</v>
      </c>
      <c r="D120" s="7" t="s">
        <v>9</v>
      </c>
      <c r="E120" s="24">
        <v>199146.00000000003</v>
      </c>
      <c r="F120" s="24">
        <v>189663</v>
      </c>
      <c r="G120" s="26">
        <v>202939.00000000003</v>
      </c>
      <c r="H120" s="26" t="s">
        <v>446</v>
      </c>
      <c r="I120" s="26" t="s">
        <v>446</v>
      </c>
      <c r="J120" s="26" t="s">
        <v>446</v>
      </c>
      <c r="K120" s="49">
        <f t="shared" si="22"/>
        <v>189663</v>
      </c>
      <c r="L120" s="26">
        <f t="shared" si="23"/>
        <v>202939.00000000003</v>
      </c>
      <c r="M120" s="26">
        <f t="shared" si="24"/>
        <v>199146.00000000003</v>
      </c>
      <c r="N120" s="26">
        <f t="shared" si="25"/>
        <v>197249.33333333334</v>
      </c>
      <c r="O120" s="49">
        <f t="shared" si="32"/>
        <v>194404.5</v>
      </c>
      <c r="P120" s="49">
        <f t="shared" si="33"/>
        <v>201042.50000000003</v>
      </c>
      <c r="Q120" s="49">
        <f t="shared" si="26"/>
        <v>197089.12118613542</v>
      </c>
      <c r="R120" s="49">
        <f t="shared" si="27"/>
        <v>98782.584041925176</v>
      </c>
      <c r="S120" s="56">
        <f t="shared" si="29"/>
        <v>0.4960309724620387</v>
      </c>
      <c r="T120" s="49">
        <f t="shared" si="36"/>
        <v>189663</v>
      </c>
      <c r="U120" s="82" t="s">
        <v>432</v>
      </c>
      <c r="AC120" s="3"/>
      <c r="AD120" s="3"/>
      <c r="AE120" s="3"/>
      <c r="AF120" s="3"/>
      <c r="AG120" s="3"/>
      <c r="AH120" s="3"/>
    </row>
    <row r="121" spans="1:34" s="1" customFormat="1" x14ac:dyDescent="0.2">
      <c r="A121" s="5">
        <v>48</v>
      </c>
      <c r="B121" s="5">
        <v>4325101</v>
      </c>
      <c r="C121" s="76" t="s">
        <v>399</v>
      </c>
      <c r="D121" s="7" t="s">
        <v>9</v>
      </c>
      <c r="E121" s="24">
        <v>197753</v>
      </c>
      <c r="F121" s="24">
        <v>186559</v>
      </c>
      <c r="G121" s="26">
        <v>207080</v>
      </c>
      <c r="H121" s="26" t="s">
        <v>446</v>
      </c>
      <c r="I121" s="26" t="s">
        <v>446</v>
      </c>
      <c r="J121" s="26" t="s">
        <v>446</v>
      </c>
      <c r="K121" s="49">
        <f t="shared" si="22"/>
        <v>186559</v>
      </c>
      <c r="L121" s="26">
        <f t="shared" si="23"/>
        <v>207080</v>
      </c>
      <c r="M121" s="26">
        <f t="shared" si="24"/>
        <v>197753</v>
      </c>
      <c r="N121" s="26">
        <f t="shared" si="25"/>
        <v>197130.66666666666</v>
      </c>
      <c r="O121" s="49">
        <f t="shared" si="32"/>
        <v>192156</v>
      </c>
      <c r="P121" s="49">
        <f t="shared" si="33"/>
        <v>202416.5</v>
      </c>
      <c r="Q121" s="49">
        <f t="shared" si="26"/>
        <v>196771.64068656103</v>
      </c>
      <c r="R121" s="49">
        <f t="shared" si="27"/>
        <v>98921.705528496954</v>
      </c>
      <c r="S121" s="56">
        <f t="shared" si="29"/>
        <v>0.50022859591761926</v>
      </c>
      <c r="T121" s="49">
        <f t="shared" si="36"/>
        <v>186559</v>
      </c>
      <c r="U121" s="82" t="s">
        <v>432</v>
      </c>
      <c r="AC121" s="3"/>
      <c r="AD121" s="3"/>
      <c r="AE121" s="3"/>
      <c r="AF121" s="3"/>
      <c r="AG121" s="3"/>
      <c r="AH121" s="3"/>
    </row>
    <row r="122" spans="1:34" s="1" customFormat="1" x14ac:dyDescent="0.2">
      <c r="A122" s="5">
        <v>49</v>
      </c>
      <c r="B122" s="5">
        <v>4325101</v>
      </c>
      <c r="C122" s="76" t="s">
        <v>400</v>
      </c>
      <c r="D122" s="7" t="s">
        <v>9</v>
      </c>
      <c r="E122" s="24">
        <v>147853</v>
      </c>
      <c r="F122" s="24">
        <v>140812</v>
      </c>
      <c r="G122" s="26">
        <v>153485</v>
      </c>
      <c r="H122" s="26" t="s">
        <v>446</v>
      </c>
      <c r="I122" s="26" t="s">
        <v>446</v>
      </c>
      <c r="J122" s="26" t="s">
        <v>446</v>
      </c>
      <c r="K122" s="49">
        <f t="shared" si="22"/>
        <v>140812</v>
      </c>
      <c r="L122" s="26">
        <f t="shared" si="23"/>
        <v>153485</v>
      </c>
      <c r="M122" s="26">
        <f t="shared" si="24"/>
        <v>147853</v>
      </c>
      <c r="N122" s="26">
        <f t="shared" si="25"/>
        <v>147383.33333333334</v>
      </c>
      <c r="O122" s="49">
        <f t="shared" si="32"/>
        <v>144332.5</v>
      </c>
      <c r="P122" s="49">
        <f t="shared" si="33"/>
        <v>150669</v>
      </c>
      <c r="Q122" s="49">
        <f t="shared" si="26"/>
        <v>147199.98645578834</v>
      </c>
      <c r="R122" s="49">
        <f t="shared" si="27"/>
        <v>73873.808062578362</v>
      </c>
      <c r="S122" s="56">
        <f t="shared" si="29"/>
        <v>0.49964361942319979</v>
      </c>
      <c r="T122" s="49">
        <f t="shared" si="36"/>
        <v>140812</v>
      </c>
      <c r="U122" s="82" t="s">
        <v>432</v>
      </c>
      <c r="AC122" s="3"/>
      <c r="AD122" s="3"/>
      <c r="AE122" s="3"/>
      <c r="AF122" s="3"/>
      <c r="AG122" s="3"/>
      <c r="AH122" s="3"/>
    </row>
    <row r="123" spans="1:34" s="1" customFormat="1" x14ac:dyDescent="0.2">
      <c r="A123" s="5">
        <v>50</v>
      </c>
      <c r="B123" s="5">
        <v>4325101</v>
      </c>
      <c r="C123" s="76" t="s">
        <v>401</v>
      </c>
      <c r="D123" s="7" t="s">
        <v>9</v>
      </c>
      <c r="E123" s="24">
        <v>161713</v>
      </c>
      <c r="F123" s="24">
        <v>155493</v>
      </c>
      <c r="G123" s="26">
        <v>172597.00000000003</v>
      </c>
      <c r="H123" s="26" t="s">
        <v>446</v>
      </c>
      <c r="I123" s="26" t="s">
        <v>446</v>
      </c>
      <c r="J123" s="26" t="s">
        <v>446</v>
      </c>
      <c r="K123" s="49">
        <f t="shared" si="22"/>
        <v>155493</v>
      </c>
      <c r="L123" s="26">
        <f t="shared" si="23"/>
        <v>172597.00000000003</v>
      </c>
      <c r="M123" s="26">
        <f t="shared" si="24"/>
        <v>161713</v>
      </c>
      <c r="N123" s="26">
        <f t="shared" si="25"/>
        <v>163267.66666666666</v>
      </c>
      <c r="O123" s="49">
        <f t="shared" si="32"/>
        <v>158603</v>
      </c>
      <c r="P123" s="49">
        <f t="shared" si="33"/>
        <v>167155</v>
      </c>
      <c r="Q123" s="49">
        <f t="shared" si="26"/>
        <v>162965.57467480426</v>
      </c>
      <c r="R123" s="49">
        <f t="shared" si="27"/>
        <v>81939.300958595806</v>
      </c>
      <c r="S123" s="56">
        <f t="shared" si="29"/>
        <v>0.50669581888033621</v>
      </c>
      <c r="T123" s="49">
        <f t="shared" si="36"/>
        <v>155493</v>
      </c>
      <c r="U123" s="82" t="s">
        <v>432</v>
      </c>
      <c r="AC123" s="3"/>
      <c r="AD123" s="3"/>
      <c r="AE123" s="3"/>
      <c r="AF123" s="3"/>
      <c r="AG123" s="3"/>
      <c r="AH123" s="3"/>
    </row>
    <row r="124" spans="1:34" s="1" customFormat="1" x14ac:dyDescent="0.2">
      <c r="A124" s="5">
        <v>51</v>
      </c>
      <c r="B124" s="5">
        <v>4325101</v>
      </c>
      <c r="C124" s="76" t="s">
        <v>402</v>
      </c>
      <c r="D124" s="7" t="s">
        <v>9</v>
      </c>
      <c r="E124" s="24">
        <v>182145</v>
      </c>
      <c r="F124" s="24">
        <v>170229.00000000003</v>
      </c>
      <c r="G124" s="26">
        <v>178740</v>
      </c>
      <c r="H124" s="26" t="s">
        <v>446</v>
      </c>
      <c r="I124" s="26" t="s">
        <v>446</v>
      </c>
      <c r="J124" s="26" t="s">
        <v>446</v>
      </c>
      <c r="K124" s="49">
        <f t="shared" si="22"/>
        <v>170229.00000000003</v>
      </c>
      <c r="L124" s="26">
        <f t="shared" si="23"/>
        <v>182145</v>
      </c>
      <c r="M124" s="26">
        <f t="shared" si="24"/>
        <v>178740</v>
      </c>
      <c r="N124" s="26">
        <f t="shared" si="25"/>
        <v>177038</v>
      </c>
      <c r="O124" s="49">
        <f t="shared" si="32"/>
        <v>174484.5</v>
      </c>
      <c r="P124" s="49">
        <f t="shared" si="33"/>
        <v>180442.5</v>
      </c>
      <c r="Q124" s="49">
        <f t="shared" si="26"/>
        <v>176894.19990146151</v>
      </c>
      <c r="R124" s="49">
        <f t="shared" si="27"/>
        <v>88660.740686055651</v>
      </c>
      <c r="S124" s="56">
        <f t="shared" si="29"/>
        <v>0.49603189373422651</v>
      </c>
      <c r="T124" s="49">
        <f t="shared" si="36"/>
        <v>170229.00000000003</v>
      </c>
      <c r="U124" s="82" t="s">
        <v>432</v>
      </c>
      <c r="AC124" s="3"/>
      <c r="AD124" s="3"/>
      <c r="AE124" s="3"/>
      <c r="AF124" s="3"/>
      <c r="AG124" s="3"/>
      <c r="AH124" s="3"/>
    </row>
    <row r="125" spans="1:34" s="1" customFormat="1" x14ac:dyDescent="0.2">
      <c r="A125" s="5">
        <v>52</v>
      </c>
      <c r="B125" s="5">
        <v>4325101</v>
      </c>
      <c r="C125" s="76" t="s">
        <v>403</v>
      </c>
      <c r="D125" s="7" t="s">
        <v>9</v>
      </c>
      <c r="E125" s="24">
        <v>197867</v>
      </c>
      <c r="F125" s="24">
        <v>188445</v>
      </c>
      <c r="G125" s="26">
        <v>209174</v>
      </c>
      <c r="H125" s="26" t="s">
        <v>446</v>
      </c>
      <c r="I125" s="26" t="s">
        <v>446</v>
      </c>
      <c r="J125" s="26" t="s">
        <v>446</v>
      </c>
      <c r="K125" s="49">
        <f t="shared" si="22"/>
        <v>188445</v>
      </c>
      <c r="L125" s="26">
        <f t="shared" si="23"/>
        <v>209174</v>
      </c>
      <c r="M125" s="26">
        <f t="shared" si="24"/>
        <v>197867</v>
      </c>
      <c r="N125" s="26">
        <f t="shared" si="25"/>
        <v>198495.33333333334</v>
      </c>
      <c r="O125" s="49">
        <f t="shared" si="32"/>
        <v>193156</v>
      </c>
      <c r="P125" s="49">
        <f t="shared" si="33"/>
        <v>203520.5</v>
      </c>
      <c r="Q125" s="49">
        <f t="shared" si="26"/>
        <v>198134.9313948497</v>
      </c>
      <c r="R125" s="49">
        <f t="shared" si="27"/>
        <v>99608.794693708318</v>
      </c>
      <c r="S125" s="56">
        <f t="shared" si="29"/>
        <v>0.50341287174570959</v>
      </c>
      <c r="T125" s="49">
        <f t="shared" si="36"/>
        <v>188445</v>
      </c>
      <c r="U125" s="82" t="s">
        <v>432</v>
      </c>
      <c r="AC125" s="3"/>
      <c r="AD125" s="3"/>
      <c r="AE125" s="3"/>
      <c r="AF125" s="3"/>
      <c r="AG125" s="3"/>
      <c r="AH125" s="3"/>
    </row>
    <row r="126" spans="1:34" s="1" customFormat="1" x14ac:dyDescent="0.2">
      <c r="A126" s="5">
        <v>53</v>
      </c>
      <c r="B126" s="5">
        <v>4325101</v>
      </c>
      <c r="C126" s="76" t="s">
        <v>404</v>
      </c>
      <c r="D126" s="7" t="s">
        <v>9</v>
      </c>
      <c r="E126" s="24">
        <v>207318</v>
      </c>
      <c r="F126" s="24">
        <v>197446</v>
      </c>
      <c r="G126" s="26">
        <v>213242</v>
      </c>
      <c r="H126" s="26" t="s">
        <v>446</v>
      </c>
      <c r="I126" s="26" t="s">
        <v>446</v>
      </c>
      <c r="J126" s="26" t="s">
        <v>446</v>
      </c>
      <c r="K126" s="49">
        <f t="shared" si="22"/>
        <v>197446</v>
      </c>
      <c r="L126" s="26">
        <f t="shared" si="23"/>
        <v>213242</v>
      </c>
      <c r="M126" s="26">
        <f t="shared" si="24"/>
        <v>207318</v>
      </c>
      <c r="N126" s="26">
        <f t="shared" si="25"/>
        <v>206002</v>
      </c>
      <c r="O126" s="49">
        <f t="shared" si="32"/>
        <v>202382</v>
      </c>
      <c r="P126" s="49">
        <f t="shared" si="33"/>
        <v>210280</v>
      </c>
      <c r="Q126" s="49">
        <f t="shared" si="26"/>
        <v>205793.9015459886</v>
      </c>
      <c r="R126" s="49">
        <f t="shared" si="27"/>
        <v>103206.86765747068</v>
      </c>
      <c r="S126" s="56">
        <f t="shared" si="29"/>
        <v>0.49781913609754425</v>
      </c>
      <c r="T126" s="49">
        <f t="shared" si="36"/>
        <v>197446</v>
      </c>
      <c r="U126" s="82" t="s">
        <v>432</v>
      </c>
      <c r="AC126" s="3"/>
      <c r="AD126" s="3"/>
      <c r="AE126" s="3"/>
      <c r="AF126" s="3"/>
      <c r="AG126" s="3"/>
      <c r="AH126" s="3"/>
    </row>
    <row r="127" spans="1:34" s="1" customFormat="1" x14ac:dyDescent="0.2">
      <c r="A127" s="5">
        <v>54</v>
      </c>
      <c r="B127" s="5">
        <v>4325101</v>
      </c>
      <c r="C127" s="76" t="s">
        <v>405</v>
      </c>
      <c r="D127" s="7" t="s">
        <v>9</v>
      </c>
      <c r="E127" s="24">
        <v>645170</v>
      </c>
      <c r="F127" s="24">
        <v>597380</v>
      </c>
      <c r="G127" s="26">
        <v>639197</v>
      </c>
      <c r="H127" s="26" t="s">
        <v>446</v>
      </c>
      <c r="I127" s="26" t="s">
        <v>446</v>
      </c>
      <c r="J127" s="26" t="s">
        <v>446</v>
      </c>
      <c r="K127" s="49">
        <f t="shared" si="22"/>
        <v>597380</v>
      </c>
      <c r="L127" s="26">
        <f t="shared" si="23"/>
        <v>645170</v>
      </c>
      <c r="M127" s="26">
        <f t="shared" si="24"/>
        <v>639197</v>
      </c>
      <c r="N127" s="26">
        <f t="shared" si="25"/>
        <v>627249</v>
      </c>
      <c r="O127" s="49">
        <f t="shared" si="32"/>
        <v>618288.5</v>
      </c>
      <c r="P127" s="49">
        <f t="shared" si="33"/>
        <v>642183.5</v>
      </c>
      <c r="Q127" s="49">
        <f t="shared" si="26"/>
        <v>626511.67467461713</v>
      </c>
      <c r="R127" s="49">
        <f t="shared" si="27"/>
        <v>314344.32029583422</v>
      </c>
      <c r="S127" s="56">
        <f t="shared" si="29"/>
        <v>0.49178003071953436</v>
      </c>
      <c r="T127" s="49">
        <f t="shared" si="36"/>
        <v>597380</v>
      </c>
      <c r="U127" s="82" t="s">
        <v>432</v>
      </c>
      <c r="AC127" s="3"/>
      <c r="AD127" s="3"/>
      <c r="AE127" s="3"/>
      <c r="AF127" s="3"/>
      <c r="AG127" s="3"/>
      <c r="AH127" s="3"/>
    </row>
    <row r="128" spans="1:34" s="1" customFormat="1" x14ac:dyDescent="0.2">
      <c r="A128" s="5">
        <v>55</v>
      </c>
      <c r="B128" s="5">
        <v>4325101</v>
      </c>
      <c r="C128" s="76" t="s">
        <v>406</v>
      </c>
      <c r="D128" s="7" t="s">
        <v>9</v>
      </c>
      <c r="E128" s="24">
        <v>420582</v>
      </c>
      <c r="F128" s="24">
        <v>400554</v>
      </c>
      <c r="G128" s="26">
        <v>420582</v>
      </c>
      <c r="H128" s="26" t="s">
        <v>446</v>
      </c>
      <c r="I128" s="26" t="s">
        <v>446</v>
      </c>
      <c r="J128" s="26" t="s">
        <v>446</v>
      </c>
      <c r="K128" s="49">
        <f t="shared" si="22"/>
        <v>400554</v>
      </c>
      <c r="L128" s="26">
        <f t="shared" si="23"/>
        <v>420582</v>
      </c>
      <c r="M128" s="26">
        <f t="shared" si="24"/>
        <v>420582</v>
      </c>
      <c r="N128" s="26">
        <f t="shared" si="25"/>
        <v>413906</v>
      </c>
      <c r="O128" s="49">
        <f t="shared" si="32"/>
        <v>410568</v>
      </c>
      <c r="P128" s="49">
        <f t="shared" si="33"/>
        <v>420582</v>
      </c>
      <c r="Q128" s="49">
        <f t="shared" si="26"/>
        <v>413687.11152911134</v>
      </c>
      <c r="R128" s="49">
        <f t="shared" si="27"/>
        <v>207168.24602481915</v>
      </c>
      <c r="S128" s="56">
        <f t="shared" si="29"/>
        <v>0.49257516019425263</v>
      </c>
      <c r="T128" s="49">
        <f t="shared" si="36"/>
        <v>400554</v>
      </c>
      <c r="U128" s="82" t="s">
        <v>432</v>
      </c>
      <c r="AC128" s="3"/>
      <c r="AD128" s="3"/>
      <c r="AE128" s="3"/>
      <c r="AF128" s="3"/>
      <c r="AG128" s="3"/>
      <c r="AH128" s="3"/>
    </row>
    <row r="129" spans="1:34" s="1" customFormat="1" x14ac:dyDescent="0.2">
      <c r="A129" s="5">
        <v>56</v>
      </c>
      <c r="B129" s="5">
        <v>4325101</v>
      </c>
      <c r="C129" s="76" t="s">
        <v>407</v>
      </c>
      <c r="D129" s="7" t="s">
        <v>9</v>
      </c>
      <c r="E129" s="24">
        <v>461150</v>
      </c>
      <c r="F129" s="24">
        <v>426991</v>
      </c>
      <c r="G129" s="26">
        <v>448341.00000000006</v>
      </c>
      <c r="H129" s="26" t="s">
        <v>446</v>
      </c>
      <c r="I129" s="26" t="s">
        <v>446</v>
      </c>
      <c r="J129" s="26" t="s">
        <v>446</v>
      </c>
      <c r="K129" s="49">
        <f t="shared" si="22"/>
        <v>426991</v>
      </c>
      <c r="L129" s="26">
        <f t="shared" si="23"/>
        <v>461150</v>
      </c>
      <c r="M129" s="26">
        <f t="shared" si="24"/>
        <v>448341.00000000006</v>
      </c>
      <c r="N129" s="26">
        <f t="shared" si="25"/>
        <v>445494</v>
      </c>
      <c r="O129" s="49">
        <f t="shared" si="32"/>
        <v>437666</v>
      </c>
      <c r="P129" s="49">
        <f t="shared" si="33"/>
        <v>454745.5</v>
      </c>
      <c r="Q129" s="49">
        <f t="shared" si="26"/>
        <v>445043.98918327934</v>
      </c>
      <c r="R129" s="49">
        <f t="shared" si="27"/>
        <v>223192.18533288004</v>
      </c>
      <c r="S129" s="56">
        <f t="shared" si="29"/>
        <v>0.49781792281517862</v>
      </c>
      <c r="T129" s="49">
        <f t="shared" si="36"/>
        <v>426991</v>
      </c>
      <c r="U129" s="82" t="s">
        <v>432</v>
      </c>
      <c r="AC129" s="3"/>
      <c r="AD129" s="3"/>
      <c r="AE129" s="3"/>
      <c r="AF129" s="3"/>
      <c r="AG129" s="3"/>
      <c r="AH129" s="3"/>
    </row>
    <row r="130" spans="1:34" s="1" customFormat="1" x14ac:dyDescent="0.2">
      <c r="A130" s="5">
        <v>57</v>
      </c>
      <c r="B130" s="5">
        <v>4325101</v>
      </c>
      <c r="C130" s="76" t="s">
        <v>408</v>
      </c>
      <c r="D130" s="7" t="s">
        <v>9</v>
      </c>
      <c r="E130" s="24">
        <v>764922</v>
      </c>
      <c r="F130" s="24">
        <v>714880</v>
      </c>
      <c r="G130" s="26">
        <v>764922.00000000012</v>
      </c>
      <c r="H130" s="26" t="s">
        <v>446</v>
      </c>
      <c r="I130" s="26" t="s">
        <v>446</v>
      </c>
      <c r="J130" s="26" t="s">
        <v>446</v>
      </c>
      <c r="K130" s="49">
        <f t="shared" si="22"/>
        <v>714880</v>
      </c>
      <c r="L130" s="26">
        <f t="shared" si="23"/>
        <v>764922.00000000012</v>
      </c>
      <c r="M130" s="26">
        <f t="shared" si="24"/>
        <v>764922</v>
      </c>
      <c r="N130" s="26">
        <f t="shared" si="25"/>
        <v>748241.33333333337</v>
      </c>
      <c r="O130" s="49">
        <f t="shared" si="32"/>
        <v>739901</v>
      </c>
      <c r="P130" s="49">
        <f t="shared" si="33"/>
        <v>764922</v>
      </c>
      <c r="Q130" s="49">
        <f t="shared" si="26"/>
        <v>747480.64552404406</v>
      </c>
      <c r="R130" s="49">
        <f t="shared" si="27"/>
        <v>374863.65855868184</v>
      </c>
      <c r="S130" s="56">
        <f t="shared" si="29"/>
        <v>0.49006782202457483</v>
      </c>
      <c r="T130" s="49">
        <f t="shared" si="36"/>
        <v>714880</v>
      </c>
      <c r="U130" s="82" t="s">
        <v>432</v>
      </c>
      <c r="AC130" s="3"/>
      <c r="AD130" s="3"/>
      <c r="AE130" s="3"/>
      <c r="AF130" s="3"/>
      <c r="AG130" s="3"/>
      <c r="AH130" s="3"/>
    </row>
    <row r="131" spans="1:34" s="1" customFormat="1" x14ac:dyDescent="0.2">
      <c r="A131" s="5">
        <v>58</v>
      </c>
      <c r="B131" s="5">
        <v>4325101</v>
      </c>
      <c r="C131" s="76" t="s">
        <v>409</v>
      </c>
      <c r="D131" s="7" t="s">
        <v>9</v>
      </c>
      <c r="E131" s="24">
        <v>960384</v>
      </c>
      <c r="F131" s="24">
        <v>923446</v>
      </c>
      <c r="G131" s="26">
        <v>1025025</v>
      </c>
      <c r="H131" s="26" t="s">
        <v>446</v>
      </c>
      <c r="I131" s="26" t="s">
        <v>446</v>
      </c>
      <c r="J131" s="26" t="s">
        <v>446</v>
      </c>
      <c r="K131" s="49">
        <f t="shared" si="22"/>
        <v>923446</v>
      </c>
      <c r="L131" s="26">
        <f t="shared" si="23"/>
        <v>1025025</v>
      </c>
      <c r="M131" s="26">
        <f t="shared" si="24"/>
        <v>960384</v>
      </c>
      <c r="N131" s="26">
        <f t="shared" si="25"/>
        <v>969618.33333333337</v>
      </c>
      <c r="O131" s="49">
        <f t="shared" si="32"/>
        <v>941915</v>
      </c>
      <c r="P131" s="49">
        <f t="shared" si="33"/>
        <v>992704.5</v>
      </c>
      <c r="Q131" s="49">
        <f t="shared" si="26"/>
        <v>967824.20628800243</v>
      </c>
      <c r="R131" s="49">
        <f t="shared" si="27"/>
        <v>486623.34518624359</v>
      </c>
      <c r="S131" s="56">
        <f t="shared" si="29"/>
        <v>0.50669663924663844</v>
      </c>
      <c r="T131" s="49">
        <f t="shared" si="36"/>
        <v>923446</v>
      </c>
      <c r="U131" s="82" t="s">
        <v>432</v>
      </c>
      <c r="AC131" s="3"/>
      <c r="AD131" s="3"/>
      <c r="AE131" s="3"/>
      <c r="AF131" s="3"/>
      <c r="AG131" s="3"/>
      <c r="AH131" s="3"/>
    </row>
    <row r="132" spans="1:34" s="1" customFormat="1" x14ac:dyDescent="0.2">
      <c r="A132" s="5">
        <v>59</v>
      </c>
      <c r="B132" s="5">
        <v>4325101</v>
      </c>
      <c r="C132" s="76" t="s">
        <v>410</v>
      </c>
      <c r="D132" s="7" t="s">
        <v>9</v>
      </c>
      <c r="E132" s="24">
        <v>298680</v>
      </c>
      <c r="F132" s="24">
        <v>279140</v>
      </c>
      <c r="G132" s="26">
        <v>309845</v>
      </c>
      <c r="H132" s="26" t="s">
        <v>446</v>
      </c>
      <c r="I132" s="26" t="s">
        <v>446</v>
      </c>
      <c r="J132" s="26" t="s">
        <v>446</v>
      </c>
      <c r="K132" s="49">
        <f t="shared" si="22"/>
        <v>279140</v>
      </c>
      <c r="L132" s="26">
        <f t="shared" si="23"/>
        <v>309845</v>
      </c>
      <c r="M132" s="26">
        <f t="shared" si="24"/>
        <v>298680</v>
      </c>
      <c r="N132" s="26">
        <f t="shared" si="25"/>
        <v>295888.33333333331</v>
      </c>
      <c r="O132" s="49">
        <f t="shared" si="32"/>
        <v>288910</v>
      </c>
      <c r="P132" s="49">
        <f t="shared" si="33"/>
        <v>304262.5</v>
      </c>
      <c r="Q132" s="49">
        <f t="shared" si="26"/>
        <v>295336.14798117738</v>
      </c>
      <c r="R132" s="49">
        <f t="shared" si="27"/>
        <v>148487.39336921278</v>
      </c>
      <c r="S132" s="56">
        <f t="shared" si="29"/>
        <v>0.49714541773541171</v>
      </c>
      <c r="T132" s="49">
        <f t="shared" si="36"/>
        <v>279140</v>
      </c>
      <c r="U132" s="82" t="s">
        <v>432</v>
      </c>
      <c r="AC132" s="3"/>
      <c r="AD132" s="3"/>
      <c r="AE132" s="3"/>
      <c r="AF132" s="3"/>
      <c r="AG132" s="3"/>
      <c r="AH132" s="3"/>
    </row>
    <row r="133" spans="1:34" s="1" customFormat="1" x14ac:dyDescent="0.2">
      <c r="A133" s="5">
        <v>60</v>
      </c>
      <c r="B133" s="5">
        <v>4325101</v>
      </c>
      <c r="C133" s="76" t="s">
        <v>411</v>
      </c>
      <c r="D133" s="7" t="s">
        <v>9</v>
      </c>
      <c r="E133" s="24">
        <v>235653.00000000003</v>
      </c>
      <c r="F133" s="24">
        <v>226589</v>
      </c>
      <c r="G133" s="26">
        <v>242450.00000000003</v>
      </c>
      <c r="H133" s="26" t="s">
        <v>446</v>
      </c>
      <c r="I133" s="26" t="s">
        <v>446</v>
      </c>
      <c r="J133" s="26" t="s">
        <v>446</v>
      </c>
      <c r="K133" s="49">
        <f t="shared" si="22"/>
        <v>226589</v>
      </c>
      <c r="L133" s="26">
        <f t="shared" si="23"/>
        <v>242450.00000000003</v>
      </c>
      <c r="M133" s="26">
        <f t="shared" si="24"/>
        <v>235653.00000000003</v>
      </c>
      <c r="N133" s="26">
        <f t="shared" si="25"/>
        <v>234897.33333333334</v>
      </c>
      <c r="O133" s="49">
        <f t="shared" si="32"/>
        <v>231121</v>
      </c>
      <c r="P133" s="49">
        <f t="shared" si="33"/>
        <v>239051.50000000003</v>
      </c>
      <c r="Q133" s="49">
        <f t="shared" si="26"/>
        <v>234716.69199424062</v>
      </c>
      <c r="R133" s="49">
        <f t="shared" si="27"/>
        <v>117628.24223515943</v>
      </c>
      <c r="S133" s="56">
        <f t="shared" si="29"/>
        <v>0.49915868771099631</v>
      </c>
      <c r="T133" s="49">
        <f t="shared" si="36"/>
        <v>226589</v>
      </c>
      <c r="U133" s="82" t="s">
        <v>432</v>
      </c>
      <c r="AC133" s="3"/>
      <c r="AD133" s="3"/>
      <c r="AE133" s="3"/>
      <c r="AF133" s="3"/>
      <c r="AG133" s="3"/>
      <c r="AH133" s="3"/>
    </row>
    <row r="134" spans="1:34" s="1" customFormat="1" x14ac:dyDescent="0.2">
      <c r="A134" s="5">
        <v>61</v>
      </c>
      <c r="B134" s="5">
        <v>4325101</v>
      </c>
      <c r="C134" s="76" t="s">
        <v>412</v>
      </c>
      <c r="D134" s="7" t="s">
        <v>9</v>
      </c>
      <c r="E134" s="24">
        <v>256604.00000000003</v>
      </c>
      <c r="F134" s="24">
        <v>239817.00000000003</v>
      </c>
      <c r="G134" s="26">
        <v>256604.00000000003</v>
      </c>
      <c r="H134" s="26" t="s">
        <v>446</v>
      </c>
      <c r="I134" s="26" t="s">
        <v>446</v>
      </c>
      <c r="J134" s="26" t="s">
        <v>446</v>
      </c>
      <c r="K134" s="49">
        <f t="shared" si="22"/>
        <v>239817.00000000003</v>
      </c>
      <c r="L134" s="26">
        <f t="shared" si="23"/>
        <v>256604.00000000003</v>
      </c>
      <c r="M134" s="26">
        <f t="shared" si="24"/>
        <v>256604.00000000003</v>
      </c>
      <c r="N134" s="26">
        <f t="shared" si="25"/>
        <v>251008.33333333337</v>
      </c>
      <c r="O134" s="49">
        <f t="shared" si="32"/>
        <v>248210.50000000003</v>
      </c>
      <c r="P134" s="49">
        <f t="shared" si="33"/>
        <v>256604.00000000003</v>
      </c>
      <c r="Q134" s="49">
        <f t="shared" si="26"/>
        <v>250753.15917407148</v>
      </c>
      <c r="R134" s="49">
        <f t="shared" si="27"/>
        <v>125753.40481109584</v>
      </c>
      <c r="S134" s="56">
        <f t="shared" si="29"/>
        <v>0.49006798339502045</v>
      </c>
      <c r="T134" s="49">
        <f t="shared" si="36"/>
        <v>239817.00000000003</v>
      </c>
      <c r="U134" s="82" t="s">
        <v>432</v>
      </c>
      <c r="AC134" s="3"/>
      <c r="AD134" s="3"/>
      <c r="AE134" s="3"/>
      <c r="AF134" s="3"/>
      <c r="AG134" s="3"/>
      <c r="AH134" s="3"/>
    </row>
    <row r="135" spans="1:34" s="1" customFormat="1" x14ac:dyDescent="0.2">
      <c r="A135" s="5">
        <v>62</v>
      </c>
      <c r="B135" s="5">
        <v>4325101</v>
      </c>
      <c r="C135" s="76" t="s">
        <v>413</v>
      </c>
      <c r="D135" s="7" t="s">
        <v>9</v>
      </c>
      <c r="E135" s="24">
        <v>164035.00000000003</v>
      </c>
      <c r="F135" s="24">
        <v>156224</v>
      </c>
      <c r="G135" s="26">
        <v>164035.00000000003</v>
      </c>
      <c r="H135" s="26" t="s">
        <v>446</v>
      </c>
      <c r="I135" s="26" t="s">
        <v>446</v>
      </c>
      <c r="J135" s="26" t="s">
        <v>446</v>
      </c>
      <c r="K135" s="49">
        <f t="shared" si="22"/>
        <v>156224</v>
      </c>
      <c r="L135" s="26">
        <f t="shared" si="23"/>
        <v>164035.00000000003</v>
      </c>
      <c r="M135" s="26">
        <f t="shared" si="24"/>
        <v>164035.00000000003</v>
      </c>
      <c r="N135" s="26">
        <f t="shared" si="25"/>
        <v>161431.33333333334</v>
      </c>
      <c r="O135" s="49">
        <f t="shared" si="32"/>
        <v>160129.5</v>
      </c>
      <c r="P135" s="49">
        <f t="shared" si="33"/>
        <v>164035.00000000003</v>
      </c>
      <c r="Q135" s="49">
        <f t="shared" si="26"/>
        <v>161345.9693630203</v>
      </c>
      <c r="R135" s="49">
        <f t="shared" si="27"/>
        <v>80799.610182640594</v>
      </c>
      <c r="S135" s="56">
        <f t="shared" si="29"/>
        <v>0.49257542708958807</v>
      </c>
      <c r="T135" s="49">
        <f t="shared" si="36"/>
        <v>156224</v>
      </c>
      <c r="U135" s="82" t="s">
        <v>432</v>
      </c>
      <c r="AC135" s="3"/>
      <c r="AD135" s="3"/>
      <c r="AE135" s="3"/>
      <c r="AF135" s="3"/>
      <c r="AG135" s="3"/>
      <c r="AH135" s="3"/>
    </row>
    <row r="136" spans="1:34" s="1" customFormat="1" x14ac:dyDescent="0.2">
      <c r="A136" s="5">
        <v>63</v>
      </c>
      <c r="B136" s="5">
        <v>4325101</v>
      </c>
      <c r="C136" s="76" t="s">
        <v>414</v>
      </c>
      <c r="D136" s="7" t="s">
        <v>9</v>
      </c>
      <c r="E136" s="24">
        <v>109602</v>
      </c>
      <c r="F136" s="24">
        <v>104383.00000000001</v>
      </c>
      <c r="G136" s="26">
        <v>109602</v>
      </c>
      <c r="H136" s="26" t="s">
        <v>446</v>
      </c>
      <c r="I136" s="26" t="s">
        <v>446</v>
      </c>
      <c r="J136" s="26" t="s">
        <v>446</v>
      </c>
      <c r="K136" s="49">
        <f t="shared" si="22"/>
        <v>104383.00000000001</v>
      </c>
      <c r="L136" s="26">
        <f t="shared" si="23"/>
        <v>109602</v>
      </c>
      <c r="M136" s="26">
        <f t="shared" si="24"/>
        <v>109602</v>
      </c>
      <c r="N136" s="26">
        <f t="shared" si="25"/>
        <v>107862.33333333333</v>
      </c>
      <c r="O136" s="49">
        <f t="shared" si="32"/>
        <v>106992.5</v>
      </c>
      <c r="P136" s="49">
        <f t="shared" si="33"/>
        <v>109602</v>
      </c>
      <c r="Q136" s="49">
        <f t="shared" si="26"/>
        <v>107805.29669439141</v>
      </c>
      <c r="R136" s="49">
        <f t="shared" si="27"/>
        <v>53987.254220325005</v>
      </c>
      <c r="S136" s="56">
        <f t="shared" si="29"/>
        <v>0.49257544771377354</v>
      </c>
      <c r="T136" s="49">
        <f t="shared" si="36"/>
        <v>104383.00000000001</v>
      </c>
      <c r="U136" s="82" t="s">
        <v>432</v>
      </c>
      <c r="AC136" s="3"/>
      <c r="AD136" s="3"/>
      <c r="AE136" s="3"/>
      <c r="AF136" s="3"/>
      <c r="AG136" s="3"/>
      <c r="AH136" s="3"/>
    </row>
    <row r="137" spans="1:34" s="1" customFormat="1" x14ac:dyDescent="0.2">
      <c r="A137" s="5">
        <v>64</v>
      </c>
      <c r="B137" s="5">
        <v>4325101</v>
      </c>
      <c r="C137" s="76" t="s">
        <v>415</v>
      </c>
      <c r="D137" s="7" t="s">
        <v>9</v>
      </c>
      <c r="E137" s="24">
        <v>152525</v>
      </c>
      <c r="F137" s="24">
        <v>141227</v>
      </c>
      <c r="G137" s="26">
        <v>148288</v>
      </c>
      <c r="H137" s="26" t="s">
        <v>446</v>
      </c>
      <c r="I137" s="26" t="s">
        <v>446</v>
      </c>
      <c r="J137" s="26" t="s">
        <v>446</v>
      </c>
      <c r="K137" s="49">
        <f t="shared" si="22"/>
        <v>141227</v>
      </c>
      <c r="L137" s="26">
        <f t="shared" si="23"/>
        <v>152525</v>
      </c>
      <c r="M137" s="26">
        <f t="shared" si="24"/>
        <v>148288</v>
      </c>
      <c r="N137" s="26">
        <f t="shared" si="25"/>
        <v>147346.66666666666</v>
      </c>
      <c r="O137" s="49">
        <f t="shared" si="32"/>
        <v>144757.5</v>
      </c>
      <c r="P137" s="49">
        <f t="shared" si="33"/>
        <v>150406.5</v>
      </c>
      <c r="Q137" s="49">
        <f t="shared" si="26"/>
        <v>147197.82985496448</v>
      </c>
      <c r="R137" s="49">
        <f t="shared" si="27"/>
        <v>73820.574589112133</v>
      </c>
      <c r="S137" s="56">
        <f t="shared" si="29"/>
        <v>0.4978189373996017</v>
      </c>
      <c r="T137" s="49">
        <f t="shared" si="36"/>
        <v>141227</v>
      </c>
      <c r="U137" s="82" t="s">
        <v>432</v>
      </c>
      <c r="AC137" s="3"/>
      <c r="AD137" s="3"/>
      <c r="AE137" s="3"/>
      <c r="AF137" s="3"/>
      <c r="AG137" s="3"/>
      <c r="AH137" s="3"/>
    </row>
    <row r="138" spans="1:34" s="1" customFormat="1" x14ac:dyDescent="0.2">
      <c r="A138" s="8"/>
      <c r="B138" s="8"/>
      <c r="C138" s="9"/>
      <c r="D138" s="8"/>
      <c r="E138" s="25"/>
      <c r="F138" s="25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101"/>
      <c r="T138" s="61"/>
      <c r="U138" s="60"/>
    </row>
    <row r="139" spans="1:34" s="1" customFormat="1" ht="45" customHeight="1" x14ac:dyDescent="0.2">
      <c r="A139" s="454" t="s">
        <v>97</v>
      </c>
      <c r="B139" s="454"/>
      <c r="C139" s="454"/>
      <c r="D139" s="454"/>
      <c r="E139" s="144"/>
      <c r="F139" s="144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2"/>
      <c r="T139" s="141"/>
      <c r="U139" s="143"/>
      <c r="AC139" s="3"/>
      <c r="AD139" s="3"/>
      <c r="AE139" s="3"/>
      <c r="AF139" s="3"/>
      <c r="AG139" s="3"/>
      <c r="AH139" s="3"/>
    </row>
    <row r="140" spans="1:34" s="1" customFormat="1" ht="24.75" customHeight="1" x14ac:dyDescent="0.2">
      <c r="A140" s="108" t="s">
        <v>240</v>
      </c>
      <c r="B140" s="108"/>
      <c r="C140" s="108"/>
      <c r="D140" s="108"/>
      <c r="E140" s="140"/>
      <c r="F140" s="140"/>
      <c r="G140" s="61"/>
      <c r="H140" s="448" t="s">
        <v>438</v>
      </c>
      <c r="I140" s="448"/>
      <c r="J140" s="448"/>
      <c r="K140" s="61"/>
      <c r="L140" s="61"/>
      <c r="M140" s="61"/>
      <c r="N140" s="61"/>
      <c r="O140" s="61"/>
      <c r="P140" s="61"/>
      <c r="Q140" s="61"/>
      <c r="R140" s="61"/>
      <c r="S140" s="101"/>
      <c r="T140" s="61"/>
      <c r="U140" s="60"/>
      <c r="AC140" s="3"/>
      <c r="AD140" s="3"/>
      <c r="AE140" s="3"/>
      <c r="AF140" s="3"/>
      <c r="AG140" s="3"/>
      <c r="AH140" s="3"/>
    </row>
    <row r="141" spans="1:34" s="1" customFormat="1" ht="50.25" customHeight="1" x14ac:dyDescent="0.2">
      <c r="A141" s="77" t="s">
        <v>4</v>
      </c>
      <c r="B141" s="77" t="s">
        <v>5</v>
      </c>
      <c r="C141" s="77" t="s">
        <v>6</v>
      </c>
      <c r="D141" s="77" t="s">
        <v>7</v>
      </c>
      <c r="E141" s="78" t="s">
        <v>435</v>
      </c>
      <c r="F141" s="78" t="s">
        <v>434</v>
      </c>
      <c r="G141" s="79" t="s">
        <v>436</v>
      </c>
      <c r="H141" s="80" t="s">
        <v>428</v>
      </c>
      <c r="I141" s="81" t="s">
        <v>429</v>
      </c>
      <c r="J141" s="80" t="s">
        <v>430</v>
      </c>
      <c r="K141" s="61"/>
      <c r="L141" s="61"/>
      <c r="M141" s="61"/>
      <c r="N141" s="61"/>
      <c r="O141" s="61"/>
      <c r="P141" s="61"/>
      <c r="Q141" s="61"/>
      <c r="R141" s="61"/>
      <c r="S141" s="101"/>
      <c r="T141" s="61"/>
      <c r="U141" s="60"/>
      <c r="AC141" s="3"/>
      <c r="AD141" s="3"/>
      <c r="AE141" s="3"/>
      <c r="AF141" s="3"/>
      <c r="AG141" s="3"/>
      <c r="AH141" s="3"/>
    </row>
    <row r="142" spans="1:34" s="1" customFormat="1" ht="16.5" customHeight="1" x14ac:dyDescent="0.2">
      <c r="A142" s="82">
        <v>1</v>
      </c>
      <c r="B142" s="5">
        <v>4394</v>
      </c>
      <c r="C142" s="6" t="s">
        <v>98</v>
      </c>
      <c r="D142" s="7" t="s">
        <v>9</v>
      </c>
      <c r="E142" s="24">
        <v>248055</v>
      </c>
      <c r="F142" s="24">
        <v>238514.00000000003</v>
      </c>
      <c r="G142" s="26">
        <v>255210</v>
      </c>
      <c r="H142" s="26">
        <v>30114</v>
      </c>
      <c r="I142" s="26">
        <f t="shared" si="30"/>
        <v>31649.813999999998</v>
      </c>
      <c r="J142" s="26">
        <f t="shared" si="31"/>
        <v>31650</v>
      </c>
      <c r="K142" s="26">
        <f t="shared" ref="K142:K152" si="37">MIN(E142,F142,G142,J142)</f>
        <v>31650</v>
      </c>
      <c r="L142" s="26">
        <f t="shared" ref="L142:L152" si="38">MAX(E142,F142,G142,J142)</f>
        <v>255210</v>
      </c>
      <c r="M142" s="26">
        <f t="shared" ref="M142:M152" si="39">MEDIAN(E142,F142,G142,J142)</f>
        <v>243284.5</v>
      </c>
      <c r="N142" s="26">
        <f t="shared" ref="N142:N152" si="40">AVERAGE(E142,F142,G142,J142)</f>
        <v>193357.25</v>
      </c>
      <c r="O142" s="49">
        <f t="shared" si="32"/>
        <v>137467.25</v>
      </c>
      <c r="P142" s="49">
        <f t="shared" si="33"/>
        <v>249247.25</v>
      </c>
      <c r="Q142" s="49">
        <f t="shared" ref="Q142:Q152" si="41">HARMEAN(E142,F142,G142,J142)</f>
        <v>91453.847393937569</v>
      </c>
      <c r="R142" s="49">
        <f t="shared" ref="R142:R152" si="42">STDEVA(E142,F142,G142,J142)</f>
        <v>108021.56159883081</v>
      </c>
      <c r="S142" s="56">
        <f t="shared" si="29"/>
        <v>0.44401333253384745</v>
      </c>
      <c r="T142" s="49">
        <f t="shared" ref="T142:T152" si="43">ROUND(Q142,0)</f>
        <v>91454</v>
      </c>
      <c r="U142" s="82" t="s">
        <v>431</v>
      </c>
      <c r="AC142" s="3"/>
      <c r="AD142" s="3"/>
      <c r="AE142" s="3"/>
      <c r="AF142" s="3"/>
      <c r="AG142" s="3"/>
      <c r="AH142" s="3"/>
    </row>
    <row r="143" spans="1:34" s="1" customFormat="1" ht="16.5" customHeight="1" x14ac:dyDescent="0.2">
      <c r="A143" s="82">
        <v>2</v>
      </c>
      <c r="B143" s="5">
        <v>4394</v>
      </c>
      <c r="C143" s="6" t="s">
        <v>99</v>
      </c>
      <c r="D143" s="7" t="s">
        <v>9</v>
      </c>
      <c r="E143" s="24">
        <v>686240</v>
      </c>
      <c r="F143" s="24">
        <v>641346</v>
      </c>
      <c r="G143" s="26">
        <v>699067.00000000012</v>
      </c>
      <c r="H143" s="26">
        <v>129556</v>
      </c>
      <c r="I143" s="26">
        <f t="shared" si="30"/>
        <v>136163.356</v>
      </c>
      <c r="J143" s="26">
        <f t="shared" si="31"/>
        <v>136163</v>
      </c>
      <c r="K143" s="26">
        <f t="shared" si="37"/>
        <v>136163</v>
      </c>
      <c r="L143" s="26">
        <f t="shared" si="38"/>
        <v>699067.00000000012</v>
      </c>
      <c r="M143" s="26">
        <f t="shared" si="39"/>
        <v>663793</v>
      </c>
      <c r="N143" s="26">
        <f t="shared" si="40"/>
        <v>540704</v>
      </c>
      <c r="O143" s="49">
        <f t="shared" si="32"/>
        <v>399978</v>
      </c>
      <c r="P143" s="49">
        <f t="shared" si="33"/>
        <v>681430</v>
      </c>
      <c r="Q143" s="49">
        <f t="shared" si="41"/>
        <v>339240.24211539957</v>
      </c>
      <c r="R143" s="49">
        <f t="shared" si="42"/>
        <v>270827.00499888626</v>
      </c>
      <c r="S143" s="56">
        <f t="shared" si="29"/>
        <v>0.40799918799819562</v>
      </c>
      <c r="T143" s="49">
        <f t="shared" si="43"/>
        <v>339240</v>
      </c>
      <c r="U143" s="82" t="s">
        <v>431</v>
      </c>
      <c r="AC143" s="3"/>
      <c r="AD143" s="3"/>
      <c r="AE143" s="3"/>
      <c r="AF143" s="3"/>
      <c r="AG143" s="3"/>
      <c r="AH143" s="3"/>
    </row>
    <row r="144" spans="1:34" s="1" customFormat="1" ht="16.5" customHeight="1" x14ac:dyDescent="0.2">
      <c r="A144" s="82">
        <v>3</v>
      </c>
      <c r="B144" s="5">
        <v>4394</v>
      </c>
      <c r="C144" s="6" t="s">
        <v>100</v>
      </c>
      <c r="D144" s="7" t="s">
        <v>9</v>
      </c>
      <c r="E144" s="24">
        <v>592639</v>
      </c>
      <c r="F144" s="24">
        <v>553869</v>
      </c>
      <c r="G144" s="26">
        <v>614795</v>
      </c>
      <c r="H144" s="26">
        <v>60223</v>
      </c>
      <c r="I144" s="26">
        <f t="shared" si="30"/>
        <v>63294.373</v>
      </c>
      <c r="J144" s="26">
        <f t="shared" si="31"/>
        <v>63294</v>
      </c>
      <c r="K144" s="26">
        <f t="shared" si="37"/>
        <v>63294</v>
      </c>
      <c r="L144" s="26">
        <f t="shared" si="38"/>
        <v>614795</v>
      </c>
      <c r="M144" s="26">
        <f t="shared" si="39"/>
        <v>573254</v>
      </c>
      <c r="N144" s="26">
        <f t="shared" si="40"/>
        <v>456149.25</v>
      </c>
      <c r="O144" s="49">
        <f t="shared" si="32"/>
        <v>318274</v>
      </c>
      <c r="P144" s="49">
        <f t="shared" si="33"/>
        <v>594024.5</v>
      </c>
      <c r="Q144" s="49">
        <f t="shared" si="41"/>
        <v>191216.53303282079</v>
      </c>
      <c r="R144" s="49">
        <f t="shared" si="42"/>
        <v>263111.08100366406</v>
      </c>
      <c r="S144" s="56">
        <f t="shared" si="29"/>
        <v>0.45897818594142226</v>
      </c>
      <c r="T144" s="49">
        <f t="shared" si="43"/>
        <v>191217</v>
      </c>
      <c r="U144" s="82" t="s">
        <v>431</v>
      </c>
      <c r="AC144" s="3"/>
      <c r="AD144" s="3"/>
      <c r="AE144" s="3"/>
      <c r="AF144" s="3"/>
      <c r="AG144" s="3"/>
      <c r="AH144" s="3"/>
    </row>
    <row r="145" spans="1:34" s="1" customFormat="1" ht="16.5" customHeight="1" x14ac:dyDescent="0.2">
      <c r="A145" s="82">
        <v>4</v>
      </c>
      <c r="B145" s="5">
        <v>4394</v>
      </c>
      <c r="C145" s="6" t="s">
        <v>101</v>
      </c>
      <c r="D145" s="7" t="s">
        <v>9</v>
      </c>
      <c r="E145" s="24">
        <v>462631.00000000006</v>
      </c>
      <c r="F145" s="24">
        <v>440601</v>
      </c>
      <c r="G145" s="26">
        <v>462631.00000000006</v>
      </c>
      <c r="H145" s="26">
        <v>87448</v>
      </c>
      <c r="I145" s="26">
        <f t="shared" si="30"/>
        <v>91907.847999999998</v>
      </c>
      <c r="J145" s="26">
        <f t="shared" si="31"/>
        <v>91908</v>
      </c>
      <c r="K145" s="26">
        <f t="shared" si="37"/>
        <v>91908</v>
      </c>
      <c r="L145" s="26">
        <f t="shared" si="38"/>
        <v>462631.00000000006</v>
      </c>
      <c r="M145" s="26">
        <f t="shared" si="39"/>
        <v>451616</v>
      </c>
      <c r="N145" s="26">
        <f t="shared" si="40"/>
        <v>364442.75</v>
      </c>
      <c r="O145" s="49">
        <f t="shared" si="32"/>
        <v>271762</v>
      </c>
      <c r="P145" s="49">
        <f t="shared" si="33"/>
        <v>457123.5</v>
      </c>
      <c r="Q145" s="49">
        <f t="shared" si="41"/>
        <v>228922.36437267507</v>
      </c>
      <c r="R145" s="49">
        <f t="shared" si="42"/>
        <v>181986.38582482858</v>
      </c>
      <c r="S145" s="56">
        <f t="shared" si="29"/>
        <v>0.4029670911234956</v>
      </c>
      <c r="T145" s="49">
        <f t="shared" si="43"/>
        <v>228922</v>
      </c>
      <c r="U145" s="82" t="s">
        <v>431</v>
      </c>
      <c r="AC145" s="3"/>
      <c r="AD145" s="3"/>
      <c r="AE145" s="3"/>
      <c r="AF145" s="3"/>
      <c r="AG145" s="3"/>
      <c r="AH145" s="3"/>
    </row>
    <row r="146" spans="1:34" s="1" customFormat="1" ht="16.5" customHeight="1" x14ac:dyDescent="0.2">
      <c r="A146" s="82">
        <v>5</v>
      </c>
      <c r="B146" s="5">
        <v>4394</v>
      </c>
      <c r="C146" s="6" t="s">
        <v>102</v>
      </c>
      <c r="D146" s="7" t="s">
        <v>9</v>
      </c>
      <c r="E146" s="24">
        <v>160545</v>
      </c>
      <c r="F146" s="24">
        <v>150042</v>
      </c>
      <c r="G146" s="26">
        <v>163546.00000000003</v>
      </c>
      <c r="H146" s="26">
        <v>11210</v>
      </c>
      <c r="I146" s="26">
        <f t="shared" si="30"/>
        <v>11781.71</v>
      </c>
      <c r="J146" s="26">
        <f t="shared" si="31"/>
        <v>11782</v>
      </c>
      <c r="K146" s="26">
        <f t="shared" si="37"/>
        <v>11782</v>
      </c>
      <c r="L146" s="26">
        <f t="shared" si="38"/>
        <v>163546.00000000003</v>
      </c>
      <c r="M146" s="26">
        <f t="shared" si="39"/>
        <v>155293.5</v>
      </c>
      <c r="N146" s="26">
        <f t="shared" si="40"/>
        <v>121478.75</v>
      </c>
      <c r="O146" s="49">
        <f t="shared" si="32"/>
        <v>83537.75</v>
      </c>
      <c r="P146" s="49">
        <f t="shared" si="33"/>
        <v>159419.75</v>
      </c>
      <c r="Q146" s="49">
        <f t="shared" si="41"/>
        <v>38504.743448033587</v>
      </c>
      <c r="R146" s="49">
        <f t="shared" si="42"/>
        <v>73359.983693995819</v>
      </c>
      <c r="S146" s="56">
        <f t="shared" si="29"/>
        <v>0.47239571323974167</v>
      </c>
      <c r="T146" s="49">
        <f t="shared" si="43"/>
        <v>38505</v>
      </c>
      <c r="U146" s="82" t="s">
        <v>431</v>
      </c>
      <c r="AC146" s="3"/>
      <c r="AD146" s="3"/>
      <c r="AE146" s="3"/>
      <c r="AF146" s="3"/>
      <c r="AG146" s="3"/>
      <c r="AH146" s="3"/>
    </row>
    <row r="147" spans="1:34" s="1" customFormat="1" ht="16.5" customHeight="1" x14ac:dyDescent="0.2">
      <c r="A147" s="82">
        <v>6</v>
      </c>
      <c r="B147" s="5">
        <v>4394</v>
      </c>
      <c r="C147" s="6" t="s">
        <v>103</v>
      </c>
      <c r="D147" s="7" t="s">
        <v>9</v>
      </c>
      <c r="E147" s="24">
        <v>906188</v>
      </c>
      <c r="F147" s="24">
        <v>839063</v>
      </c>
      <c r="G147" s="26">
        <v>889407.00000000012</v>
      </c>
      <c r="H147" s="26">
        <v>70410</v>
      </c>
      <c r="I147" s="26">
        <f t="shared" si="30"/>
        <v>74000.91</v>
      </c>
      <c r="J147" s="26">
        <f t="shared" si="31"/>
        <v>74001</v>
      </c>
      <c r="K147" s="26">
        <f t="shared" si="37"/>
        <v>74001</v>
      </c>
      <c r="L147" s="26">
        <f t="shared" si="38"/>
        <v>906188</v>
      </c>
      <c r="M147" s="26">
        <f t="shared" si="39"/>
        <v>864235</v>
      </c>
      <c r="N147" s="26">
        <f t="shared" si="40"/>
        <v>677164.75</v>
      </c>
      <c r="O147" s="49">
        <f t="shared" si="32"/>
        <v>469118</v>
      </c>
      <c r="P147" s="49">
        <f t="shared" si="33"/>
        <v>885211.5</v>
      </c>
      <c r="Q147" s="49">
        <f t="shared" si="41"/>
        <v>236225.05359907163</v>
      </c>
      <c r="R147" s="49">
        <f t="shared" si="42"/>
        <v>403119.49195937341</v>
      </c>
      <c r="S147" s="56">
        <f t="shared" si="29"/>
        <v>0.46644661690324207</v>
      </c>
      <c r="T147" s="49">
        <f t="shared" si="43"/>
        <v>236225</v>
      </c>
      <c r="U147" s="82" t="s">
        <v>431</v>
      </c>
      <c r="AC147" s="3"/>
      <c r="AD147" s="3"/>
      <c r="AE147" s="3"/>
      <c r="AF147" s="3"/>
      <c r="AG147" s="3"/>
      <c r="AH147" s="3"/>
    </row>
    <row r="148" spans="1:34" s="1" customFormat="1" ht="16.5" customHeight="1" x14ac:dyDescent="0.2">
      <c r="A148" s="82">
        <v>7</v>
      </c>
      <c r="B148" s="5">
        <v>4394</v>
      </c>
      <c r="C148" s="6" t="s">
        <v>104</v>
      </c>
      <c r="D148" s="7" t="s">
        <v>9</v>
      </c>
      <c r="E148" s="24">
        <v>517686</v>
      </c>
      <c r="F148" s="24">
        <v>497775</v>
      </c>
      <c r="G148" s="26">
        <v>552530</v>
      </c>
      <c r="H148" s="26">
        <v>50124</v>
      </c>
      <c r="I148" s="26">
        <f t="shared" si="30"/>
        <v>52680.324000000001</v>
      </c>
      <c r="J148" s="26">
        <f t="shared" si="31"/>
        <v>52680</v>
      </c>
      <c r="K148" s="26">
        <f t="shared" si="37"/>
        <v>52680</v>
      </c>
      <c r="L148" s="26">
        <f t="shared" si="38"/>
        <v>552530</v>
      </c>
      <c r="M148" s="26">
        <f t="shared" si="39"/>
        <v>507730.5</v>
      </c>
      <c r="N148" s="26">
        <f t="shared" si="40"/>
        <v>405167.75</v>
      </c>
      <c r="O148" s="49">
        <f t="shared" si="32"/>
        <v>280205.25</v>
      </c>
      <c r="P148" s="49">
        <f t="shared" si="33"/>
        <v>530130.25</v>
      </c>
      <c r="Q148" s="49">
        <f t="shared" si="41"/>
        <v>161727.2130310619</v>
      </c>
      <c r="R148" s="49">
        <f t="shared" si="42"/>
        <v>236078.8752096426</v>
      </c>
      <c r="S148" s="56">
        <f t="shared" si="29"/>
        <v>0.46496886677015187</v>
      </c>
      <c r="T148" s="49">
        <f t="shared" si="43"/>
        <v>161727</v>
      </c>
      <c r="U148" s="82" t="s">
        <v>431</v>
      </c>
      <c r="AC148" s="3"/>
      <c r="AD148" s="3"/>
      <c r="AE148" s="3"/>
      <c r="AF148" s="3"/>
      <c r="AG148" s="3"/>
      <c r="AH148" s="3"/>
    </row>
    <row r="149" spans="1:34" s="1" customFormat="1" ht="16.5" customHeight="1" x14ac:dyDescent="0.2">
      <c r="A149" s="82">
        <v>8</v>
      </c>
      <c r="B149" s="5">
        <v>4394</v>
      </c>
      <c r="C149" s="6" t="s">
        <v>105</v>
      </c>
      <c r="D149" s="7" t="s">
        <v>9</v>
      </c>
      <c r="E149" s="24">
        <v>155493</v>
      </c>
      <c r="F149" s="24">
        <v>149513</v>
      </c>
      <c r="G149" s="26">
        <v>164464</v>
      </c>
      <c r="H149" s="26">
        <v>10245</v>
      </c>
      <c r="I149" s="26">
        <f t="shared" si="30"/>
        <v>10767.495000000001</v>
      </c>
      <c r="J149" s="26">
        <f t="shared" si="31"/>
        <v>10767</v>
      </c>
      <c r="K149" s="26">
        <f t="shared" si="37"/>
        <v>10767</v>
      </c>
      <c r="L149" s="26">
        <f t="shared" si="38"/>
        <v>164464</v>
      </c>
      <c r="M149" s="26">
        <f t="shared" si="39"/>
        <v>152503</v>
      </c>
      <c r="N149" s="26">
        <f t="shared" si="40"/>
        <v>120059.25</v>
      </c>
      <c r="O149" s="49">
        <f t="shared" si="32"/>
        <v>81635</v>
      </c>
      <c r="P149" s="49">
        <f t="shared" si="33"/>
        <v>158483.5</v>
      </c>
      <c r="Q149" s="49">
        <f t="shared" si="41"/>
        <v>35689.978661521709</v>
      </c>
      <c r="R149" s="49">
        <f t="shared" si="42"/>
        <v>73120.110687256674</v>
      </c>
      <c r="S149" s="56">
        <f t="shared" si="29"/>
        <v>0.47946670352226956</v>
      </c>
      <c r="T149" s="49">
        <f t="shared" si="43"/>
        <v>35690</v>
      </c>
      <c r="U149" s="82" t="s">
        <v>431</v>
      </c>
      <c r="AC149" s="3"/>
      <c r="AD149" s="3"/>
      <c r="AE149" s="3"/>
      <c r="AF149" s="3"/>
      <c r="AG149" s="3"/>
      <c r="AH149" s="3"/>
    </row>
    <row r="150" spans="1:34" s="1" customFormat="1" ht="16.5" customHeight="1" x14ac:dyDescent="0.2">
      <c r="A150" s="82">
        <v>9</v>
      </c>
      <c r="B150" s="5">
        <v>4394</v>
      </c>
      <c r="C150" s="6" t="s">
        <v>106</v>
      </c>
      <c r="D150" s="7" t="s">
        <v>9</v>
      </c>
      <c r="E150" s="24">
        <v>94305</v>
      </c>
      <c r="F150" s="24">
        <v>88967</v>
      </c>
      <c r="G150" s="26">
        <v>96084</v>
      </c>
      <c r="H150" s="26">
        <v>9115</v>
      </c>
      <c r="I150" s="26">
        <f t="shared" si="30"/>
        <v>9579.8649999999998</v>
      </c>
      <c r="J150" s="26">
        <f t="shared" si="31"/>
        <v>9580</v>
      </c>
      <c r="K150" s="26">
        <f t="shared" si="37"/>
        <v>9580</v>
      </c>
      <c r="L150" s="26">
        <f t="shared" si="38"/>
        <v>96084</v>
      </c>
      <c r="M150" s="26">
        <f t="shared" si="39"/>
        <v>91636</v>
      </c>
      <c r="N150" s="26">
        <f t="shared" si="40"/>
        <v>72234</v>
      </c>
      <c r="O150" s="49">
        <f t="shared" si="32"/>
        <v>50608</v>
      </c>
      <c r="P150" s="49">
        <f t="shared" si="33"/>
        <v>93860</v>
      </c>
      <c r="Q150" s="49">
        <f t="shared" si="41"/>
        <v>29274.924231475481</v>
      </c>
      <c r="R150" s="49">
        <f t="shared" si="42"/>
        <v>41878.668181625195</v>
      </c>
      <c r="S150" s="56">
        <f t="shared" si="29"/>
        <v>0.45701108932761353</v>
      </c>
      <c r="T150" s="49">
        <f t="shared" si="43"/>
        <v>29275</v>
      </c>
      <c r="U150" s="82" t="s">
        <v>431</v>
      </c>
      <c r="AC150" s="3"/>
      <c r="AD150" s="3"/>
      <c r="AE150" s="3"/>
      <c r="AF150" s="3"/>
      <c r="AG150" s="3"/>
      <c r="AH150" s="3"/>
    </row>
    <row r="151" spans="1:34" s="1" customFormat="1" ht="16.5" customHeight="1" x14ac:dyDescent="0.2">
      <c r="A151" s="82">
        <v>10</v>
      </c>
      <c r="B151" s="5">
        <v>4394</v>
      </c>
      <c r="C151" s="6" t="s">
        <v>107</v>
      </c>
      <c r="D151" s="7" t="s">
        <v>9</v>
      </c>
      <c r="E151" s="24">
        <v>546696</v>
      </c>
      <c r="F151" s="24">
        <v>525669</v>
      </c>
      <c r="G151" s="26">
        <v>562466</v>
      </c>
      <c r="H151" s="26">
        <v>30256</v>
      </c>
      <c r="I151" s="26">
        <f t="shared" si="30"/>
        <v>31799.056</v>
      </c>
      <c r="J151" s="26">
        <f t="shared" si="31"/>
        <v>31799</v>
      </c>
      <c r="K151" s="26">
        <f t="shared" si="37"/>
        <v>31799</v>
      </c>
      <c r="L151" s="26">
        <f t="shared" si="38"/>
        <v>562466</v>
      </c>
      <c r="M151" s="26">
        <f t="shared" si="39"/>
        <v>536182.5</v>
      </c>
      <c r="N151" s="26">
        <f t="shared" si="40"/>
        <v>416657.5</v>
      </c>
      <c r="O151" s="49">
        <f t="shared" si="32"/>
        <v>283990.75</v>
      </c>
      <c r="P151" s="49">
        <f t="shared" si="33"/>
        <v>549324.25</v>
      </c>
      <c r="Q151" s="49">
        <f t="shared" si="41"/>
        <v>108234.11905934689</v>
      </c>
      <c r="R151" s="49">
        <f t="shared" si="42"/>
        <v>257014.7222171005</v>
      </c>
      <c r="S151" s="56">
        <f t="shared" si="29"/>
        <v>0.47934187001086476</v>
      </c>
      <c r="T151" s="49">
        <f t="shared" si="43"/>
        <v>108234</v>
      </c>
      <c r="U151" s="82" t="s">
        <v>431</v>
      </c>
      <c r="AC151" s="3"/>
      <c r="AD151" s="3"/>
      <c r="AE151" s="3"/>
      <c r="AF151" s="3"/>
      <c r="AG151" s="3"/>
      <c r="AH151" s="3"/>
    </row>
    <row r="152" spans="1:34" s="1" customFormat="1" ht="16.5" customHeight="1" x14ac:dyDescent="0.2">
      <c r="A152" s="82">
        <v>11</v>
      </c>
      <c r="B152" s="5">
        <v>4394</v>
      </c>
      <c r="C152" s="6" t="s">
        <v>108</v>
      </c>
      <c r="D152" s="7" t="s">
        <v>9</v>
      </c>
      <c r="E152" s="24">
        <v>839476</v>
      </c>
      <c r="F152" s="24">
        <v>784557</v>
      </c>
      <c r="G152" s="26">
        <v>855167.00000000012</v>
      </c>
      <c r="H152" s="26">
        <v>15884</v>
      </c>
      <c r="I152" s="26">
        <f t="shared" si="30"/>
        <v>16694.083999999999</v>
      </c>
      <c r="J152" s="26">
        <f t="shared" si="31"/>
        <v>16694</v>
      </c>
      <c r="K152" s="26">
        <f t="shared" si="37"/>
        <v>16694</v>
      </c>
      <c r="L152" s="26">
        <f t="shared" si="38"/>
        <v>855167.00000000012</v>
      </c>
      <c r="M152" s="26">
        <f t="shared" si="39"/>
        <v>812016.5</v>
      </c>
      <c r="N152" s="26">
        <f t="shared" si="40"/>
        <v>623973.5</v>
      </c>
      <c r="O152" s="49">
        <f t="shared" si="32"/>
        <v>414355.25</v>
      </c>
      <c r="P152" s="49">
        <f t="shared" si="33"/>
        <v>833591.75</v>
      </c>
      <c r="Q152" s="49">
        <f t="shared" si="41"/>
        <v>62955.495515358773</v>
      </c>
      <c r="R152" s="49">
        <f t="shared" si="42"/>
        <v>405983.2564449755</v>
      </c>
      <c r="S152" s="56">
        <f t="shared" si="29"/>
        <v>0.49996922038526986</v>
      </c>
      <c r="T152" s="49">
        <f t="shared" si="43"/>
        <v>62955</v>
      </c>
      <c r="U152" s="82" t="s">
        <v>431</v>
      </c>
      <c r="AC152" s="3"/>
      <c r="AD152" s="3"/>
      <c r="AE152" s="3"/>
      <c r="AF152" s="3"/>
      <c r="AG152" s="3"/>
      <c r="AH152" s="3"/>
    </row>
    <row r="153" spans="1:34" s="1" customFormat="1" x14ac:dyDescent="0.2">
      <c r="A153" s="15"/>
      <c r="B153" s="15"/>
      <c r="C153" s="16"/>
      <c r="D153" s="15"/>
      <c r="E153" s="54"/>
      <c r="F153" s="54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3"/>
      <c r="T153" s="102"/>
      <c r="U153" s="21"/>
      <c r="AC153" s="3"/>
      <c r="AD153" s="3"/>
      <c r="AE153" s="3"/>
      <c r="AF153" s="3"/>
      <c r="AG153" s="3"/>
      <c r="AH153" s="3"/>
    </row>
    <row r="154" spans="1:34" s="1" customFormat="1" x14ac:dyDescent="0.2">
      <c r="A154" s="455" t="s">
        <v>1</v>
      </c>
      <c r="B154" s="456"/>
      <c r="C154" s="456"/>
      <c r="D154" s="456"/>
      <c r="E154" s="122"/>
      <c r="F154" s="122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4"/>
      <c r="T154" s="123"/>
      <c r="U154" s="125"/>
      <c r="AC154" s="3"/>
      <c r="AD154" s="3"/>
      <c r="AE154" s="3"/>
      <c r="AF154" s="3"/>
      <c r="AG154" s="3"/>
      <c r="AH154" s="3"/>
    </row>
    <row r="155" spans="1:34" s="1" customFormat="1" x14ac:dyDescent="0.2">
      <c r="A155" s="430" t="s">
        <v>109</v>
      </c>
      <c r="B155" s="431"/>
      <c r="C155" s="431"/>
      <c r="D155" s="431"/>
      <c r="E155" s="126"/>
      <c r="F155" s="126"/>
      <c r="G155" s="127"/>
      <c r="H155" s="127"/>
      <c r="I155" s="127"/>
      <c r="J155" s="127"/>
      <c r="K155" s="127"/>
      <c r="L155" s="127"/>
      <c r="M155" s="127"/>
      <c r="N155" s="127"/>
      <c r="O155" s="127"/>
      <c r="P155" s="127"/>
      <c r="Q155" s="127"/>
      <c r="R155" s="127"/>
      <c r="S155" s="128"/>
      <c r="T155" s="127"/>
      <c r="U155" s="129"/>
      <c r="AC155" s="3"/>
      <c r="AD155" s="3"/>
      <c r="AE155" s="3"/>
      <c r="AF155" s="3"/>
      <c r="AG155" s="3"/>
      <c r="AH155" s="3"/>
    </row>
    <row r="156" spans="1:34" s="1" customFormat="1" x14ac:dyDescent="0.2">
      <c r="A156" s="430" t="s">
        <v>110</v>
      </c>
      <c r="B156" s="431"/>
      <c r="C156" s="431"/>
      <c r="D156" s="431"/>
      <c r="E156" s="126"/>
      <c r="F156" s="126"/>
      <c r="G156" s="127"/>
      <c r="H156" s="127"/>
      <c r="I156" s="127"/>
      <c r="J156" s="127"/>
      <c r="K156" s="127"/>
      <c r="L156" s="127"/>
      <c r="M156" s="127"/>
      <c r="N156" s="127"/>
      <c r="O156" s="127"/>
      <c r="P156" s="127"/>
      <c r="Q156" s="127"/>
      <c r="R156" s="127"/>
      <c r="S156" s="128"/>
      <c r="T156" s="127"/>
      <c r="U156" s="129"/>
      <c r="AC156" s="3"/>
      <c r="AD156" s="3"/>
      <c r="AE156" s="3"/>
      <c r="AF156" s="3"/>
      <c r="AG156" s="3"/>
      <c r="AH156" s="3"/>
    </row>
    <row r="157" spans="1:34" s="1" customFormat="1" x14ac:dyDescent="0.2">
      <c r="A157" s="430" t="s">
        <v>111</v>
      </c>
      <c r="B157" s="431"/>
      <c r="C157" s="431"/>
      <c r="D157" s="431"/>
      <c r="E157" s="126"/>
      <c r="F157" s="126"/>
      <c r="G157" s="127"/>
      <c r="H157" s="127"/>
      <c r="I157" s="127"/>
      <c r="J157" s="127"/>
      <c r="K157" s="127"/>
      <c r="L157" s="127"/>
      <c r="M157" s="127"/>
      <c r="N157" s="127"/>
      <c r="O157" s="127"/>
      <c r="P157" s="127"/>
      <c r="Q157" s="127"/>
      <c r="R157" s="127"/>
      <c r="S157" s="128"/>
      <c r="T157" s="127"/>
      <c r="U157" s="129"/>
      <c r="AC157" s="3"/>
      <c r="AD157" s="3"/>
      <c r="AE157" s="3"/>
      <c r="AF157" s="3"/>
      <c r="AG157" s="3"/>
      <c r="AH157" s="3"/>
    </row>
    <row r="158" spans="1:34" s="1" customFormat="1" x14ac:dyDescent="0.2">
      <c r="A158" s="430" t="s">
        <v>112</v>
      </c>
      <c r="B158" s="431"/>
      <c r="C158" s="431"/>
      <c r="D158" s="431"/>
      <c r="E158" s="126"/>
      <c r="F158" s="126"/>
      <c r="G158" s="127"/>
      <c r="H158" s="127"/>
      <c r="I158" s="127"/>
      <c r="J158" s="127"/>
      <c r="K158" s="127"/>
      <c r="L158" s="127"/>
      <c r="M158" s="127"/>
      <c r="N158" s="127"/>
      <c r="O158" s="127"/>
      <c r="P158" s="127"/>
      <c r="Q158" s="127"/>
      <c r="R158" s="127"/>
      <c r="S158" s="128"/>
      <c r="T158" s="127"/>
      <c r="U158" s="129"/>
      <c r="AC158" s="3"/>
      <c r="AD158" s="3"/>
      <c r="AE158" s="3"/>
      <c r="AF158" s="3"/>
      <c r="AG158" s="3"/>
      <c r="AH158" s="3"/>
    </row>
    <row r="159" spans="1:34" s="1" customFormat="1" ht="12.75" customHeight="1" x14ac:dyDescent="0.2">
      <c r="A159" s="430" t="s">
        <v>113</v>
      </c>
      <c r="B159" s="431"/>
      <c r="C159" s="431"/>
      <c r="D159" s="431"/>
      <c r="E159" s="126"/>
      <c r="F159" s="126"/>
      <c r="G159" s="127"/>
      <c r="H159" s="127"/>
      <c r="I159" s="127"/>
      <c r="J159" s="127"/>
      <c r="K159" s="127"/>
      <c r="L159" s="127"/>
      <c r="M159" s="127"/>
      <c r="N159" s="127"/>
      <c r="O159" s="127"/>
      <c r="P159" s="127"/>
      <c r="Q159" s="127"/>
      <c r="R159" s="127"/>
      <c r="S159" s="128"/>
      <c r="T159" s="127"/>
      <c r="U159" s="129"/>
      <c r="AC159" s="3"/>
      <c r="AD159" s="3"/>
      <c r="AE159" s="3"/>
      <c r="AF159" s="3"/>
      <c r="AG159" s="3"/>
      <c r="AH159" s="3"/>
    </row>
    <row r="160" spans="1:34" s="1" customFormat="1" ht="12.75" customHeight="1" x14ac:dyDescent="0.2">
      <c r="A160" s="430" t="s">
        <v>114</v>
      </c>
      <c r="B160" s="431"/>
      <c r="C160" s="431"/>
      <c r="D160" s="431"/>
      <c r="E160" s="126"/>
      <c r="F160" s="126"/>
      <c r="G160" s="127"/>
      <c r="H160" s="127"/>
      <c r="I160" s="127"/>
      <c r="J160" s="127"/>
      <c r="K160" s="127"/>
      <c r="L160" s="127"/>
      <c r="M160" s="127"/>
      <c r="N160" s="127"/>
      <c r="O160" s="127"/>
      <c r="P160" s="127"/>
      <c r="Q160" s="127"/>
      <c r="R160" s="127"/>
      <c r="S160" s="128"/>
      <c r="T160" s="127"/>
      <c r="U160" s="129"/>
      <c r="AC160" s="3"/>
      <c r="AD160" s="3"/>
      <c r="AE160" s="3"/>
      <c r="AF160" s="3"/>
      <c r="AG160" s="3"/>
      <c r="AH160" s="3"/>
    </row>
    <row r="161" spans="1:34" s="1" customFormat="1" ht="16.5" customHeight="1" x14ac:dyDescent="0.2">
      <c r="A161" s="457" t="s">
        <v>240</v>
      </c>
      <c r="B161" s="458"/>
      <c r="C161" s="458"/>
      <c r="D161" s="458"/>
      <c r="E161" s="162"/>
      <c r="F161" s="162"/>
      <c r="G161" s="163"/>
      <c r="H161" s="163"/>
      <c r="I161" s="163"/>
      <c r="J161" s="163"/>
      <c r="K161" s="163"/>
      <c r="L161" s="163"/>
      <c r="M161" s="163"/>
      <c r="N161" s="163"/>
      <c r="O161" s="163"/>
      <c r="P161" s="163"/>
      <c r="Q161" s="163"/>
      <c r="R161" s="163"/>
      <c r="S161" s="164"/>
      <c r="T161" s="163"/>
      <c r="U161" s="22"/>
      <c r="AC161" s="3"/>
      <c r="AD161" s="3"/>
      <c r="AE161" s="3"/>
      <c r="AF161" s="3"/>
      <c r="AG161" s="3"/>
      <c r="AH161" s="3"/>
    </row>
    <row r="162" spans="1:34" s="1" customFormat="1" ht="13.5" customHeight="1" x14ac:dyDescent="0.2">
      <c r="A162" s="459"/>
      <c r="B162" s="460"/>
      <c r="C162" s="460"/>
      <c r="D162" s="460"/>
      <c r="E162" s="139"/>
      <c r="F162" s="139"/>
      <c r="G162" s="159"/>
      <c r="H162" s="425" t="s">
        <v>438</v>
      </c>
      <c r="I162" s="425"/>
      <c r="J162" s="425"/>
      <c r="K162" s="159"/>
      <c r="L162" s="159"/>
      <c r="M162" s="159"/>
      <c r="N162" s="159"/>
      <c r="O162" s="159"/>
      <c r="P162" s="159"/>
      <c r="Q162" s="159"/>
      <c r="R162" s="159"/>
      <c r="S162" s="160"/>
      <c r="T162" s="159"/>
      <c r="U162" s="161"/>
      <c r="AC162" s="3"/>
      <c r="AD162" s="3"/>
      <c r="AE162" s="3"/>
      <c r="AF162" s="3"/>
      <c r="AG162" s="3"/>
      <c r="AH162" s="3"/>
    </row>
    <row r="163" spans="1:34" s="1" customFormat="1" ht="64.5" customHeight="1" x14ac:dyDescent="0.2">
      <c r="A163" s="156" t="s">
        <v>4</v>
      </c>
      <c r="B163" s="156" t="s">
        <v>5</v>
      </c>
      <c r="C163" s="156" t="s">
        <v>6</v>
      </c>
      <c r="D163" s="156" t="s">
        <v>7</v>
      </c>
      <c r="E163" s="99" t="s">
        <v>435</v>
      </c>
      <c r="F163" s="99" t="s">
        <v>434</v>
      </c>
      <c r="G163" s="100" t="s">
        <v>436</v>
      </c>
      <c r="H163" s="157" t="s">
        <v>428</v>
      </c>
      <c r="I163" s="158" t="s">
        <v>429</v>
      </c>
      <c r="J163" s="157" t="s">
        <v>430</v>
      </c>
      <c r="K163" s="150"/>
      <c r="L163" s="150"/>
      <c r="M163" s="150"/>
      <c r="N163" s="150"/>
      <c r="O163" s="150"/>
      <c r="P163" s="150"/>
      <c r="Q163" s="150"/>
      <c r="R163" s="150"/>
      <c r="S163" s="151"/>
      <c r="T163" s="150"/>
      <c r="U163" s="152"/>
      <c r="AC163" s="3"/>
      <c r="AD163" s="3"/>
      <c r="AE163" s="3"/>
      <c r="AF163" s="3"/>
      <c r="AG163" s="3"/>
      <c r="AH163" s="3"/>
    </row>
    <row r="164" spans="1:34" s="1" customFormat="1" x14ac:dyDescent="0.2">
      <c r="A164" s="82">
        <v>1</v>
      </c>
      <c r="B164" s="5">
        <v>4394</v>
      </c>
      <c r="C164" s="6" t="s">
        <v>42</v>
      </c>
      <c r="D164" s="7" t="s">
        <v>9</v>
      </c>
      <c r="E164" s="24">
        <v>610640</v>
      </c>
      <c r="F164" s="24">
        <v>565408</v>
      </c>
      <c r="G164" s="26">
        <v>604987</v>
      </c>
      <c r="H164" s="26">
        <v>85774</v>
      </c>
      <c r="I164" s="26">
        <f t="shared" si="30"/>
        <v>90148.474000000002</v>
      </c>
      <c r="J164" s="26">
        <f t="shared" si="31"/>
        <v>90148</v>
      </c>
      <c r="K164" s="26">
        <f t="shared" ref="K164:K176" si="44">MIN(E164,F164,G164,J164)</f>
        <v>90148</v>
      </c>
      <c r="L164" s="26">
        <f t="shared" ref="L164:L176" si="45">MAX(E164,F164,G164,J164)</f>
        <v>610640</v>
      </c>
      <c r="M164" s="26">
        <f t="shared" ref="M164:M176" si="46">MEDIAN(E164,F164,G164,J164)</f>
        <v>585197.5</v>
      </c>
      <c r="N164" s="26">
        <f t="shared" ref="N164:N176" si="47">AVERAGE(E164,F164,G164,J164)</f>
        <v>467795.75</v>
      </c>
      <c r="O164" s="49">
        <f t="shared" si="32"/>
        <v>337672.75</v>
      </c>
      <c r="P164" s="49">
        <f t="shared" si="33"/>
        <v>597918.75</v>
      </c>
      <c r="Q164" s="49">
        <f t="shared" ref="Q164:Q176" si="48">HARMEAN(E164,F164,G164,J164)</f>
        <v>247646.46072739022</v>
      </c>
      <c r="R164" s="49">
        <f t="shared" ref="R164:R176" si="49">STDEVA(E164,F164,G164,J164)</f>
        <v>252568.07218698488</v>
      </c>
      <c r="S164" s="56">
        <f t="shared" si="29"/>
        <v>0.43159458505373804</v>
      </c>
      <c r="T164" s="49">
        <f t="shared" ref="T164:T172" si="50">ROUND(Q164,0)</f>
        <v>247646</v>
      </c>
      <c r="U164" s="82" t="s">
        <v>431</v>
      </c>
      <c r="AC164" s="3"/>
      <c r="AD164" s="3"/>
      <c r="AE164" s="3"/>
      <c r="AF164" s="3"/>
      <c r="AG164" s="3"/>
      <c r="AH164" s="3"/>
    </row>
    <row r="165" spans="1:34" s="1" customFormat="1" x14ac:dyDescent="0.2">
      <c r="A165" s="82">
        <v>2</v>
      </c>
      <c r="B165" s="5">
        <v>4394</v>
      </c>
      <c r="C165" s="6" t="s">
        <v>43</v>
      </c>
      <c r="D165" s="7" t="s">
        <v>9</v>
      </c>
      <c r="E165" s="24">
        <v>257904.00000000003</v>
      </c>
      <c r="F165" s="24">
        <v>238800</v>
      </c>
      <c r="G165" s="26">
        <v>255516.00000000003</v>
      </c>
      <c r="H165" s="26">
        <v>39558</v>
      </c>
      <c r="I165" s="26">
        <f t="shared" si="30"/>
        <v>41575.457999999999</v>
      </c>
      <c r="J165" s="26">
        <f t="shared" si="31"/>
        <v>41575</v>
      </c>
      <c r="K165" s="26">
        <f t="shared" si="44"/>
        <v>41575</v>
      </c>
      <c r="L165" s="26">
        <f t="shared" si="45"/>
        <v>257904.00000000003</v>
      </c>
      <c r="M165" s="26">
        <f t="shared" si="46"/>
        <v>247158</v>
      </c>
      <c r="N165" s="26">
        <f t="shared" si="47"/>
        <v>198448.75</v>
      </c>
      <c r="O165" s="49">
        <f t="shared" si="32"/>
        <v>144366.5</v>
      </c>
      <c r="P165" s="49">
        <f t="shared" si="33"/>
        <v>252531</v>
      </c>
      <c r="Q165" s="49">
        <f t="shared" si="48"/>
        <v>111013.72093405802</v>
      </c>
      <c r="R165" s="49">
        <f t="shared" si="49"/>
        <v>104927.26781085081</v>
      </c>
      <c r="S165" s="56">
        <f t="shared" si="29"/>
        <v>0.42453518725208494</v>
      </c>
      <c r="T165" s="49">
        <f t="shared" si="50"/>
        <v>111014</v>
      </c>
      <c r="U165" s="82" t="s">
        <v>431</v>
      </c>
      <c r="AC165" s="3"/>
      <c r="AD165" s="3"/>
      <c r="AE165" s="3"/>
      <c r="AF165" s="3"/>
      <c r="AG165" s="3"/>
      <c r="AH165" s="3"/>
    </row>
    <row r="166" spans="1:34" s="1" customFormat="1" ht="25.5" x14ac:dyDescent="0.2">
      <c r="A166" s="82">
        <v>3</v>
      </c>
      <c r="B166" s="5">
        <v>4394</v>
      </c>
      <c r="C166" s="6" t="s">
        <v>44</v>
      </c>
      <c r="D166" s="7" t="s">
        <v>9</v>
      </c>
      <c r="E166" s="24">
        <v>586433</v>
      </c>
      <c r="F166" s="24">
        <v>548068</v>
      </c>
      <c r="G166" s="26">
        <v>602875</v>
      </c>
      <c r="H166" s="26">
        <v>83125</v>
      </c>
      <c r="I166" s="26">
        <f t="shared" si="30"/>
        <v>87364.375</v>
      </c>
      <c r="J166" s="26">
        <f t="shared" si="31"/>
        <v>87364</v>
      </c>
      <c r="K166" s="26">
        <f t="shared" si="44"/>
        <v>87364</v>
      </c>
      <c r="L166" s="26">
        <f t="shared" si="45"/>
        <v>602875</v>
      </c>
      <c r="M166" s="26">
        <f t="shared" si="46"/>
        <v>567250.5</v>
      </c>
      <c r="N166" s="26">
        <f t="shared" si="47"/>
        <v>456185</v>
      </c>
      <c r="O166" s="49">
        <f t="shared" si="32"/>
        <v>327307.25</v>
      </c>
      <c r="P166" s="49">
        <f t="shared" si="33"/>
        <v>585062.75</v>
      </c>
      <c r="Q166" s="49">
        <f t="shared" si="48"/>
        <v>240458.36077320692</v>
      </c>
      <c r="R166" s="49">
        <f t="shared" si="49"/>
        <v>246950.6788368884</v>
      </c>
      <c r="S166" s="56">
        <f t="shared" si="29"/>
        <v>0.43534678036755964</v>
      </c>
      <c r="T166" s="49">
        <f t="shared" si="50"/>
        <v>240458</v>
      </c>
      <c r="U166" s="82" t="s">
        <v>431</v>
      </c>
      <c r="AC166" s="3"/>
      <c r="AD166" s="3"/>
      <c r="AE166" s="3"/>
      <c r="AF166" s="3"/>
      <c r="AG166" s="3"/>
      <c r="AH166" s="3"/>
    </row>
    <row r="167" spans="1:34" s="1" customFormat="1" x14ac:dyDescent="0.2">
      <c r="A167" s="82">
        <v>4</v>
      </c>
      <c r="B167" s="5">
        <v>4394</v>
      </c>
      <c r="C167" s="6" t="s">
        <v>45</v>
      </c>
      <c r="D167" s="7" t="s">
        <v>9</v>
      </c>
      <c r="E167" s="24">
        <v>971168.00000000012</v>
      </c>
      <c r="F167" s="24">
        <v>916196</v>
      </c>
      <c r="G167" s="26">
        <v>971168.00000000012</v>
      </c>
      <c r="H167" s="26">
        <v>154110</v>
      </c>
      <c r="I167" s="26">
        <f t="shared" si="30"/>
        <v>161969.60999999999</v>
      </c>
      <c r="J167" s="26">
        <f t="shared" si="31"/>
        <v>161970</v>
      </c>
      <c r="K167" s="26">
        <f t="shared" si="44"/>
        <v>161970</v>
      </c>
      <c r="L167" s="26">
        <f t="shared" si="45"/>
        <v>971168.00000000012</v>
      </c>
      <c r="M167" s="26">
        <f t="shared" si="46"/>
        <v>943682</v>
      </c>
      <c r="N167" s="26">
        <f t="shared" si="47"/>
        <v>755125.5</v>
      </c>
      <c r="O167" s="49">
        <f t="shared" si="32"/>
        <v>552826</v>
      </c>
      <c r="P167" s="49">
        <f t="shared" si="33"/>
        <v>957425</v>
      </c>
      <c r="Q167" s="49">
        <f t="shared" si="48"/>
        <v>428962.3232183056</v>
      </c>
      <c r="R167" s="49">
        <f t="shared" si="49"/>
        <v>396285.19896786474</v>
      </c>
      <c r="S167" s="56">
        <f t="shared" si="29"/>
        <v>0.41993510416418323</v>
      </c>
      <c r="T167" s="49">
        <f t="shared" si="50"/>
        <v>428962</v>
      </c>
      <c r="U167" s="82" t="s">
        <v>431</v>
      </c>
      <c r="AC167" s="3"/>
      <c r="AD167" s="3"/>
      <c r="AE167" s="3"/>
      <c r="AF167" s="3"/>
      <c r="AG167" s="3"/>
      <c r="AH167" s="3"/>
    </row>
    <row r="168" spans="1:34" s="1" customFormat="1" x14ac:dyDescent="0.2">
      <c r="A168" s="82">
        <v>5</v>
      </c>
      <c r="B168" s="5">
        <v>4394</v>
      </c>
      <c r="C168" s="6" t="s">
        <v>46</v>
      </c>
      <c r="D168" s="7" t="s">
        <v>9</v>
      </c>
      <c r="E168" s="24">
        <v>225430.00000000003</v>
      </c>
      <c r="F168" s="24">
        <v>214695</v>
      </c>
      <c r="G168" s="26">
        <v>231871.00000000003</v>
      </c>
      <c r="H168" s="26">
        <v>34115</v>
      </c>
      <c r="I168" s="26">
        <f t="shared" si="30"/>
        <v>35854.864999999998</v>
      </c>
      <c r="J168" s="26">
        <f t="shared" si="31"/>
        <v>35855</v>
      </c>
      <c r="K168" s="26">
        <f t="shared" si="44"/>
        <v>35855</v>
      </c>
      <c r="L168" s="26">
        <f t="shared" si="45"/>
        <v>231871.00000000003</v>
      </c>
      <c r="M168" s="26">
        <f t="shared" si="46"/>
        <v>220062.5</v>
      </c>
      <c r="N168" s="26">
        <f t="shared" si="47"/>
        <v>176962.75</v>
      </c>
      <c r="O168" s="49">
        <f t="shared" si="32"/>
        <v>127958.75</v>
      </c>
      <c r="P168" s="49">
        <f t="shared" si="33"/>
        <v>225966.75</v>
      </c>
      <c r="Q168" s="49">
        <f t="shared" si="48"/>
        <v>96860.29072219049</v>
      </c>
      <c r="R168" s="49">
        <f t="shared" si="49"/>
        <v>94338.239049267169</v>
      </c>
      <c r="S168" s="56">
        <f t="shared" si="29"/>
        <v>0.42868839102194684</v>
      </c>
      <c r="T168" s="49">
        <f t="shared" si="50"/>
        <v>96860</v>
      </c>
      <c r="U168" s="82" t="s">
        <v>431</v>
      </c>
      <c r="AC168" s="3"/>
      <c r="AD168" s="3"/>
      <c r="AE168" s="3"/>
      <c r="AF168" s="3"/>
      <c r="AG168" s="3"/>
      <c r="AH168" s="3"/>
    </row>
    <row r="169" spans="1:34" s="1" customFormat="1" x14ac:dyDescent="0.2">
      <c r="A169" s="82">
        <v>6</v>
      </c>
      <c r="B169" s="5">
        <v>4394</v>
      </c>
      <c r="C169" s="6" t="s">
        <v>47</v>
      </c>
      <c r="D169" s="7" t="s">
        <v>9</v>
      </c>
      <c r="E169" s="24">
        <v>2085455.0000000002</v>
      </c>
      <c r="F169" s="24">
        <v>1967410</v>
      </c>
      <c r="G169" s="26">
        <v>2085455</v>
      </c>
      <c r="H169" s="26">
        <v>54115</v>
      </c>
      <c r="I169" s="26">
        <f t="shared" si="30"/>
        <v>56874.864999999998</v>
      </c>
      <c r="J169" s="26">
        <f t="shared" si="31"/>
        <v>56875</v>
      </c>
      <c r="K169" s="26">
        <f t="shared" si="44"/>
        <v>56875</v>
      </c>
      <c r="L169" s="26">
        <f t="shared" si="45"/>
        <v>2085455.0000000002</v>
      </c>
      <c r="M169" s="26">
        <f t="shared" si="46"/>
        <v>2026432.5</v>
      </c>
      <c r="N169" s="26">
        <f t="shared" si="47"/>
        <v>1548798.75</v>
      </c>
      <c r="O169" s="49">
        <f t="shared" si="32"/>
        <v>1041653.75</v>
      </c>
      <c r="P169" s="49">
        <f t="shared" si="33"/>
        <v>2055943.75</v>
      </c>
      <c r="Q169" s="49">
        <f t="shared" si="48"/>
        <v>209976.80234475163</v>
      </c>
      <c r="R169" s="49">
        <f t="shared" si="49"/>
        <v>996171.28978383204</v>
      </c>
      <c r="S169" s="56">
        <f t="shared" si="29"/>
        <v>0.4915886859216046</v>
      </c>
      <c r="T169" s="49">
        <f t="shared" si="50"/>
        <v>209977</v>
      </c>
      <c r="U169" s="82" t="s">
        <v>431</v>
      </c>
      <c r="AC169" s="3"/>
      <c r="AD169" s="3"/>
      <c r="AE169" s="3"/>
      <c r="AF169" s="3"/>
      <c r="AG169" s="3"/>
      <c r="AH169" s="3"/>
    </row>
    <row r="170" spans="1:34" s="1" customFormat="1" x14ac:dyDescent="0.2">
      <c r="A170" s="82">
        <v>7</v>
      </c>
      <c r="B170" s="5">
        <v>4394</v>
      </c>
      <c r="C170" s="6" t="s">
        <v>48</v>
      </c>
      <c r="D170" s="7" t="s">
        <v>9</v>
      </c>
      <c r="E170" s="24">
        <v>541581</v>
      </c>
      <c r="F170" s="24">
        <v>515791</v>
      </c>
      <c r="G170" s="26">
        <v>562212</v>
      </c>
      <c r="H170" s="26">
        <v>140554</v>
      </c>
      <c r="I170" s="26">
        <f t="shared" si="30"/>
        <v>147722.25399999999</v>
      </c>
      <c r="J170" s="26">
        <f t="shared" si="31"/>
        <v>147722</v>
      </c>
      <c r="K170" s="26">
        <f t="shared" si="44"/>
        <v>147722</v>
      </c>
      <c r="L170" s="26">
        <f t="shared" si="45"/>
        <v>562212</v>
      </c>
      <c r="M170" s="26">
        <f t="shared" si="46"/>
        <v>528686</v>
      </c>
      <c r="N170" s="26">
        <f t="shared" si="47"/>
        <v>441826.5</v>
      </c>
      <c r="O170" s="49">
        <f t="shared" si="32"/>
        <v>338204</v>
      </c>
      <c r="P170" s="49">
        <f t="shared" si="33"/>
        <v>545449</v>
      </c>
      <c r="Q170" s="49">
        <f t="shared" si="48"/>
        <v>324323.18931695091</v>
      </c>
      <c r="R170" s="49">
        <f t="shared" si="49"/>
        <v>196987.16799240164</v>
      </c>
      <c r="S170" s="56">
        <f t="shared" si="29"/>
        <v>0.37259766287059171</v>
      </c>
      <c r="T170" s="49">
        <f t="shared" si="50"/>
        <v>324323</v>
      </c>
      <c r="U170" s="82" t="s">
        <v>431</v>
      </c>
      <c r="AC170" s="3"/>
      <c r="AD170" s="3"/>
      <c r="AE170" s="3"/>
      <c r="AF170" s="3"/>
      <c r="AG170" s="3"/>
      <c r="AH170" s="3"/>
    </row>
    <row r="171" spans="1:34" s="1" customFormat="1" x14ac:dyDescent="0.2">
      <c r="A171" s="82">
        <v>8</v>
      </c>
      <c r="B171" s="5">
        <v>4394</v>
      </c>
      <c r="C171" s="6" t="s">
        <v>49</v>
      </c>
      <c r="D171" s="7" t="s">
        <v>9</v>
      </c>
      <c r="E171" s="24">
        <v>748985</v>
      </c>
      <c r="F171" s="24">
        <v>713319.00000000012</v>
      </c>
      <c r="G171" s="26">
        <v>756118</v>
      </c>
      <c r="H171" s="26">
        <v>120556</v>
      </c>
      <c r="I171" s="26">
        <f t="shared" si="30"/>
        <v>126704.356</v>
      </c>
      <c r="J171" s="26">
        <f t="shared" si="31"/>
        <v>126704</v>
      </c>
      <c r="K171" s="26">
        <f t="shared" si="44"/>
        <v>126704</v>
      </c>
      <c r="L171" s="26">
        <f t="shared" si="45"/>
        <v>756118</v>
      </c>
      <c r="M171" s="26">
        <f t="shared" si="46"/>
        <v>731152</v>
      </c>
      <c r="N171" s="26">
        <f t="shared" si="47"/>
        <v>586281.5</v>
      </c>
      <c r="O171" s="49">
        <f t="shared" si="32"/>
        <v>428928</v>
      </c>
      <c r="P171" s="49">
        <f t="shared" si="33"/>
        <v>743635</v>
      </c>
      <c r="Q171" s="49">
        <f t="shared" si="48"/>
        <v>334672.21455435682</v>
      </c>
      <c r="R171" s="49">
        <f t="shared" si="49"/>
        <v>306956.49559125921</v>
      </c>
      <c r="S171" s="56">
        <f t="shared" ref="S171:S234" si="51">R171/M171</f>
        <v>0.41982583045831673</v>
      </c>
      <c r="T171" s="49">
        <f t="shared" si="50"/>
        <v>334672</v>
      </c>
      <c r="U171" s="82" t="s">
        <v>431</v>
      </c>
      <c r="AC171" s="3"/>
      <c r="AD171" s="3"/>
      <c r="AE171" s="3"/>
      <c r="AF171" s="3"/>
      <c r="AG171" s="3"/>
      <c r="AH171" s="3"/>
    </row>
    <row r="172" spans="1:34" s="1" customFormat="1" x14ac:dyDescent="0.2">
      <c r="A172" s="82">
        <v>9</v>
      </c>
      <c r="B172" s="5">
        <v>4394</v>
      </c>
      <c r="C172" s="6" t="s">
        <v>98</v>
      </c>
      <c r="D172" s="7" t="s">
        <v>9</v>
      </c>
      <c r="E172" s="24">
        <v>285346</v>
      </c>
      <c r="F172" s="24">
        <v>269194</v>
      </c>
      <c r="G172" s="26">
        <v>285346</v>
      </c>
      <c r="H172" s="26">
        <v>39664</v>
      </c>
      <c r="I172" s="26">
        <f t="shared" ref="I172:I235" si="52">H172+(H172*5.1%)</f>
        <v>41686.864000000001</v>
      </c>
      <c r="J172" s="26">
        <f t="shared" ref="J172:J235" si="53">ROUND(I172,0)</f>
        <v>41687</v>
      </c>
      <c r="K172" s="26">
        <f t="shared" si="44"/>
        <v>41687</v>
      </c>
      <c r="L172" s="26">
        <f t="shared" si="45"/>
        <v>285346</v>
      </c>
      <c r="M172" s="26">
        <f t="shared" si="46"/>
        <v>277270</v>
      </c>
      <c r="N172" s="26">
        <f t="shared" si="47"/>
        <v>220393.25</v>
      </c>
      <c r="O172" s="49">
        <f t="shared" ref="O172:O235" si="54">AVERAGE(K172,M172)</f>
        <v>159478.5</v>
      </c>
      <c r="P172" s="49">
        <f t="shared" ref="P172:P235" si="55">AVERAGE(M172,L172)</f>
        <v>281308</v>
      </c>
      <c r="Q172" s="49">
        <f t="shared" si="48"/>
        <v>115233.52183164639</v>
      </c>
      <c r="R172" s="49">
        <f t="shared" si="49"/>
        <v>119380.56298346896</v>
      </c>
      <c r="S172" s="56">
        <f t="shared" si="51"/>
        <v>0.4305570850920365</v>
      </c>
      <c r="T172" s="49">
        <f t="shared" si="50"/>
        <v>115234</v>
      </c>
      <c r="U172" s="82" t="s">
        <v>431</v>
      </c>
      <c r="AC172" s="3"/>
      <c r="AD172" s="3"/>
      <c r="AE172" s="3"/>
      <c r="AF172" s="3"/>
      <c r="AG172" s="3"/>
      <c r="AH172" s="3"/>
    </row>
    <row r="173" spans="1:34" s="1" customFormat="1" x14ac:dyDescent="0.2">
      <c r="A173" s="82">
        <v>10</v>
      </c>
      <c r="B173" s="5">
        <v>4394</v>
      </c>
      <c r="C173" s="6" t="s">
        <v>99</v>
      </c>
      <c r="D173" s="7" t="s">
        <v>9</v>
      </c>
      <c r="E173" s="24">
        <v>666999</v>
      </c>
      <c r="F173" s="24">
        <v>641346</v>
      </c>
      <c r="G173" s="26">
        <v>686240</v>
      </c>
      <c r="H173" s="26">
        <v>129556</v>
      </c>
      <c r="I173" s="26">
        <f t="shared" si="52"/>
        <v>136163.356</v>
      </c>
      <c r="J173" s="26">
        <f t="shared" si="53"/>
        <v>136163</v>
      </c>
      <c r="K173" s="26">
        <f t="shared" si="44"/>
        <v>136163</v>
      </c>
      <c r="L173" s="26">
        <f t="shared" si="45"/>
        <v>686240</v>
      </c>
      <c r="M173" s="26">
        <f t="shared" si="46"/>
        <v>654172.5</v>
      </c>
      <c r="N173" s="26">
        <f t="shared" si="47"/>
        <v>532687</v>
      </c>
      <c r="O173" s="49">
        <f t="shared" si="54"/>
        <v>395167.75</v>
      </c>
      <c r="P173" s="49">
        <f t="shared" si="55"/>
        <v>670206.25</v>
      </c>
      <c r="Q173" s="49">
        <f t="shared" si="48"/>
        <v>337273.00438562804</v>
      </c>
      <c r="R173" s="49">
        <f t="shared" si="49"/>
        <v>264988.23748108768</v>
      </c>
      <c r="S173" s="56">
        <f t="shared" si="51"/>
        <v>0.40507394835626331</v>
      </c>
      <c r="T173" s="49">
        <f t="shared" ref="T173" si="56">Q173</f>
        <v>337273.00438562804</v>
      </c>
      <c r="U173" s="82" t="s">
        <v>431</v>
      </c>
      <c r="AC173" s="3"/>
      <c r="AD173" s="3"/>
      <c r="AE173" s="3"/>
      <c r="AF173" s="3"/>
      <c r="AG173" s="3"/>
      <c r="AH173" s="3"/>
    </row>
    <row r="174" spans="1:34" s="1" customFormat="1" x14ac:dyDescent="0.2">
      <c r="A174" s="82">
        <v>11</v>
      </c>
      <c r="B174" s="5">
        <v>4394</v>
      </c>
      <c r="C174" s="6" t="s">
        <v>115</v>
      </c>
      <c r="D174" s="7" t="s">
        <v>9</v>
      </c>
      <c r="E174" s="24">
        <v>309367</v>
      </c>
      <c r="F174" s="24">
        <v>294635</v>
      </c>
      <c r="G174" s="26">
        <v>318206</v>
      </c>
      <c r="H174" s="26">
        <v>42551</v>
      </c>
      <c r="I174" s="26">
        <f t="shared" si="52"/>
        <v>44721.101000000002</v>
      </c>
      <c r="J174" s="26">
        <f t="shared" si="53"/>
        <v>44721</v>
      </c>
      <c r="K174" s="26">
        <f t="shared" si="44"/>
        <v>44721</v>
      </c>
      <c r="L174" s="26">
        <f t="shared" si="45"/>
        <v>318206</v>
      </c>
      <c r="M174" s="26">
        <f t="shared" si="46"/>
        <v>302001</v>
      </c>
      <c r="N174" s="26">
        <f t="shared" si="47"/>
        <v>241732.25</v>
      </c>
      <c r="O174" s="49">
        <f t="shared" si="54"/>
        <v>173361</v>
      </c>
      <c r="P174" s="49">
        <f t="shared" si="55"/>
        <v>310103.5</v>
      </c>
      <c r="Q174" s="49">
        <f t="shared" si="48"/>
        <v>124494.57314070252</v>
      </c>
      <c r="R174" s="49">
        <f t="shared" si="49"/>
        <v>131700.19922884199</v>
      </c>
      <c r="S174" s="56">
        <f t="shared" si="51"/>
        <v>0.43609193091692405</v>
      </c>
      <c r="T174" s="49">
        <f>ROUND(Q174,0)</f>
        <v>124495</v>
      </c>
      <c r="U174" s="82" t="s">
        <v>431</v>
      </c>
      <c r="AC174" s="3"/>
      <c r="AD174" s="3"/>
      <c r="AE174" s="3"/>
      <c r="AF174" s="3"/>
      <c r="AG174" s="3"/>
      <c r="AH174" s="3"/>
    </row>
    <row r="175" spans="1:34" s="1" customFormat="1" x14ac:dyDescent="0.2">
      <c r="A175" s="82">
        <v>12</v>
      </c>
      <c r="B175" s="5">
        <v>4394</v>
      </c>
      <c r="C175" s="6" t="s">
        <v>116</v>
      </c>
      <c r="D175" s="7" t="s">
        <v>9</v>
      </c>
      <c r="E175" s="24">
        <v>152742</v>
      </c>
      <c r="F175" s="24">
        <v>142750</v>
      </c>
      <c r="G175" s="26">
        <v>155598</v>
      </c>
      <c r="H175" s="26">
        <v>30526</v>
      </c>
      <c r="I175" s="26">
        <f t="shared" si="52"/>
        <v>32082.826000000001</v>
      </c>
      <c r="J175" s="26">
        <f t="shared" si="53"/>
        <v>32083</v>
      </c>
      <c r="K175" s="26">
        <f t="shared" si="44"/>
        <v>32083</v>
      </c>
      <c r="L175" s="26">
        <f t="shared" si="45"/>
        <v>155598</v>
      </c>
      <c r="M175" s="26">
        <f t="shared" si="46"/>
        <v>147746</v>
      </c>
      <c r="N175" s="26">
        <f t="shared" si="47"/>
        <v>120793.25</v>
      </c>
      <c r="O175" s="49">
        <f t="shared" si="54"/>
        <v>89914.5</v>
      </c>
      <c r="P175" s="49">
        <f t="shared" si="55"/>
        <v>151672</v>
      </c>
      <c r="Q175" s="49">
        <f t="shared" si="48"/>
        <v>78204.098403463184</v>
      </c>
      <c r="R175" s="49">
        <f t="shared" si="49"/>
        <v>59396.129432677124</v>
      </c>
      <c r="S175" s="56">
        <f t="shared" si="51"/>
        <v>0.40201514377835695</v>
      </c>
      <c r="T175" s="49">
        <f>ROUND(Q175,0)</f>
        <v>78204</v>
      </c>
      <c r="U175" s="82" t="s">
        <v>431</v>
      </c>
      <c r="AC175" s="3"/>
      <c r="AD175" s="3"/>
      <c r="AE175" s="3"/>
      <c r="AF175" s="3"/>
      <c r="AG175" s="3"/>
      <c r="AH175" s="3"/>
    </row>
    <row r="176" spans="1:34" s="1" customFormat="1" x14ac:dyDescent="0.2">
      <c r="A176" s="82">
        <v>13</v>
      </c>
      <c r="B176" s="5">
        <v>4394</v>
      </c>
      <c r="C176" s="6" t="s">
        <v>100</v>
      </c>
      <c r="D176" s="7" t="s">
        <v>9</v>
      </c>
      <c r="E176" s="24">
        <v>680050</v>
      </c>
      <c r="F176" s="24">
        <v>641557</v>
      </c>
      <c r="G176" s="26">
        <v>712128</v>
      </c>
      <c r="H176" s="26">
        <v>90221</v>
      </c>
      <c r="I176" s="26">
        <f t="shared" si="52"/>
        <v>94822.270999999993</v>
      </c>
      <c r="J176" s="26">
        <f t="shared" si="53"/>
        <v>94822</v>
      </c>
      <c r="K176" s="26">
        <f t="shared" si="44"/>
        <v>94822</v>
      </c>
      <c r="L176" s="26">
        <f t="shared" si="45"/>
        <v>712128</v>
      </c>
      <c r="M176" s="26">
        <f t="shared" si="46"/>
        <v>660803.5</v>
      </c>
      <c r="N176" s="26">
        <f t="shared" si="47"/>
        <v>532139.25</v>
      </c>
      <c r="O176" s="49">
        <f t="shared" si="54"/>
        <v>377812.75</v>
      </c>
      <c r="P176" s="49">
        <f t="shared" si="55"/>
        <v>686465.75</v>
      </c>
      <c r="Q176" s="49">
        <f t="shared" si="48"/>
        <v>267031.50635237881</v>
      </c>
      <c r="R176" s="49">
        <f t="shared" si="49"/>
        <v>292968.80451380828</v>
      </c>
      <c r="S176" s="56">
        <f t="shared" si="51"/>
        <v>0.4433523801157353</v>
      </c>
      <c r="T176" s="49">
        <f>ROUND(Q176,0)</f>
        <v>267032</v>
      </c>
      <c r="U176" s="82" t="s">
        <v>431</v>
      </c>
      <c r="AC176" s="3"/>
      <c r="AD176" s="3"/>
      <c r="AE176" s="3"/>
      <c r="AF176" s="3"/>
      <c r="AG176" s="3"/>
      <c r="AH176" s="3"/>
    </row>
    <row r="177" spans="1:34" s="1" customFormat="1" x14ac:dyDescent="0.2">
      <c r="A177" s="15"/>
      <c r="B177" s="15"/>
      <c r="C177" s="16"/>
      <c r="D177" s="15"/>
      <c r="E177" s="54"/>
      <c r="F177" s="54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3"/>
      <c r="T177" s="102"/>
      <c r="U177" s="21"/>
      <c r="AC177" s="3"/>
      <c r="AD177" s="3"/>
      <c r="AE177" s="3"/>
      <c r="AF177" s="3"/>
      <c r="AG177" s="3"/>
      <c r="AH177" s="3"/>
    </row>
    <row r="178" spans="1:34" s="1" customFormat="1" ht="16.5" customHeight="1" x14ac:dyDescent="0.2">
      <c r="A178" s="461" t="s">
        <v>1</v>
      </c>
      <c r="B178" s="462"/>
      <c r="C178" s="462"/>
      <c r="D178" s="462"/>
      <c r="E178" s="110"/>
      <c r="F178" s="110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2"/>
      <c r="T178" s="111"/>
      <c r="U178" s="113"/>
      <c r="AC178" s="3"/>
      <c r="AD178" s="3"/>
      <c r="AE178" s="3"/>
      <c r="AF178" s="3"/>
      <c r="AG178" s="3"/>
      <c r="AH178" s="3"/>
    </row>
    <row r="179" spans="1:34" s="1" customFormat="1" ht="24" customHeight="1" x14ac:dyDescent="0.2">
      <c r="A179" s="450" t="s">
        <v>117</v>
      </c>
      <c r="B179" s="451"/>
      <c r="C179" s="451"/>
      <c r="D179" s="451"/>
      <c r="E179" s="114"/>
      <c r="F179" s="114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  <c r="S179" s="116"/>
      <c r="T179" s="115"/>
      <c r="U179" s="117"/>
      <c r="AC179" s="3"/>
      <c r="AD179" s="3"/>
      <c r="AE179" s="3"/>
      <c r="AF179" s="3"/>
      <c r="AG179" s="3"/>
      <c r="AH179" s="3"/>
    </row>
    <row r="180" spans="1:34" s="1" customFormat="1" x14ac:dyDescent="0.2">
      <c r="A180" s="450" t="s">
        <v>239</v>
      </c>
      <c r="B180" s="451"/>
      <c r="C180" s="451"/>
      <c r="D180" s="451"/>
      <c r="E180" s="114"/>
      <c r="F180" s="114"/>
      <c r="G180" s="115"/>
      <c r="H180" s="115"/>
      <c r="I180" s="115"/>
      <c r="J180" s="115"/>
      <c r="K180" s="115"/>
      <c r="L180" s="115"/>
      <c r="M180" s="115"/>
      <c r="N180" s="115"/>
      <c r="O180" s="115"/>
      <c r="P180" s="115"/>
      <c r="Q180" s="115"/>
      <c r="R180" s="115"/>
      <c r="S180" s="116"/>
      <c r="T180" s="115"/>
      <c r="U180" s="117"/>
      <c r="AC180" s="3"/>
      <c r="AD180" s="3"/>
      <c r="AE180" s="3"/>
      <c r="AF180" s="3"/>
      <c r="AG180" s="3"/>
      <c r="AH180" s="3"/>
    </row>
    <row r="181" spans="1:34" s="1" customFormat="1" ht="13.5" customHeight="1" x14ac:dyDescent="0.2">
      <c r="A181" s="452"/>
      <c r="B181" s="453"/>
      <c r="C181" s="453"/>
      <c r="D181" s="453"/>
      <c r="E181" s="118"/>
      <c r="F181" s="118"/>
      <c r="G181" s="119"/>
      <c r="H181" s="463" t="s">
        <v>438</v>
      </c>
      <c r="I181" s="464"/>
      <c r="J181" s="465"/>
      <c r="K181" s="119"/>
      <c r="L181" s="119"/>
      <c r="M181" s="119"/>
      <c r="N181" s="119"/>
      <c r="O181" s="119"/>
      <c r="P181" s="119"/>
      <c r="Q181" s="119"/>
      <c r="R181" s="119"/>
      <c r="S181" s="120"/>
      <c r="T181" s="119"/>
      <c r="U181" s="121"/>
      <c r="AC181" s="3"/>
      <c r="AD181" s="3"/>
      <c r="AE181" s="3"/>
      <c r="AF181" s="3"/>
      <c r="AG181" s="3"/>
      <c r="AH181" s="3"/>
    </row>
    <row r="182" spans="1:34" s="1" customFormat="1" ht="75" customHeight="1" x14ac:dyDescent="0.2">
      <c r="A182" s="156" t="s">
        <v>4</v>
      </c>
      <c r="B182" s="156" t="s">
        <v>5</v>
      </c>
      <c r="C182" s="156" t="s">
        <v>6</v>
      </c>
      <c r="D182" s="156" t="s">
        <v>7</v>
      </c>
      <c r="E182" s="99" t="s">
        <v>435</v>
      </c>
      <c r="F182" s="99" t="s">
        <v>434</v>
      </c>
      <c r="G182" s="100" t="s">
        <v>436</v>
      </c>
      <c r="H182" s="157" t="s">
        <v>428</v>
      </c>
      <c r="I182" s="158" t="s">
        <v>429</v>
      </c>
      <c r="J182" s="157" t="s">
        <v>430</v>
      </c>
      <c r="K182" s="150"/>
      <c r="L182" s="150"/>
      <c r="M182" s="150"/>
      <c r="N182" s="150"/>
      <c r="O182" s="150"/>
      <c r="P182" s="150"/>
      <c r="Q182" s="150"/>
      <c r="R182" s="150"/>
      <c r="S182" s="151"/>
      <c r="T182" s="150"/>
      <c r="U182" s="152"/>
      <c r="AC182" s="3"/>
      <c r="AD182" s="3"/>
      <c r="AE182" s="3"/>
      <c r="AF182" s="3"/>
      <c r="AG182" s="3"/>
      <c r="AH182" s="3"/>
    </row>
    <row r="183" spans="1:34" s="1" customFormat="1" ht="19.5" customHeight="1" x14ac:dyDescent="0.2">
      <c r="A183" s="82">
        <v>1</v>
      </c>
      <c r="B183" s="5">
        <v>4343003</v>
      </c>
      <c r="C183" s="6" t="s">
        <v>118</v>
      </c>
      <c r="D183" s="7" t="s">
        <v>9</v>
      </c>
      <c r="E183" s="24">
        <v>409756</v>
      </c>
      <c r="F183" s="24">
        <v>379404</v>
      </c>
      <c r="G183" s="26">
        <v>402168</v>
      </c>
      <c r="H183" s="26">
        <v>32556</v>
      </c>
      <c r="I183" s="26">
        <f t="shared" si="52"/>
        <v>34216.356</v>
      </c>
      <c r="J183" s="26">
        <f t="shared" si="53"/>
        <v>34216</v>
      </c>
      <c r="K183" s="26">
        <f>MIN(E183,F183,G183,J183)</f>
        <v>34216</v>
      </c>
      <c r="L183" s="26">
        <f>MAX(E183,F183,G183,J183)</f>
        <v>409756</v>
      </c>
      <c r="M183" s="26">
        <f>MEDIAN(E183,F183,G183,J183)</f>
        <v>390786</v>
      </c>
      <c r="N183" s="26">
        <f>AVERAGE(E183,F183,G183,J183)</f>
        <v>306386</v>
      </c>
      <c r="O183" s="49">
        <f t="shared" si="54"/>
        <v>212501</v>
      </c>
      <c r="P183" s="49">
        <f t="shared" si="55"/>
        <v>400271</v>
      </c>
      <c r="Q183" s="49">
        <f>HARMEAN(E183,F183,G183,J183)</f>
        <v>108728.72660334872</v>
      </c>
      <c r="R183" s="49">
        <f>STDEVA(E183,F183,G183,J183)</f>
        <v>181904.44895420599</v>
      </c>
      <c r="S183" s="56">
        <f t="shared" si="51"/>
        <v>0.46548353562872258</v>
      </c>
      <c r="T183" s="49">
        <f>ROUND(Q183,0)</f>
        <v>108729</v>
      </c>
      <c r="U183" s="82" t="s">
        <v>431</v>
      </c>
      <c r="AC183" s="3"/>
      <c r="AD183" s="3"/>
      <c r="AE183" s="3"/>
      <c r="AF183" s="3"/>
      <c r="AG183" s="3"/>
      <c r="AH183" s="3"/>
    </row>
    <row r="184" spans="1:34" s="1" customFormat="1" ht="19.5" customHeight="1" x14ac:dyDescent="0.2">
      <c r="A184" s="82">
        <v>2</v>
      </c>
      <c r="B184" s="5">
        <v>4343003</v>
      </c>
      <c r="C184" s="6" t="s">
        <v>119</v>
      </c>
      <c r="D184" s="7" t="s">
        <v>9</v>
      </c>
      <c r="E184" s="24">
        <v>621805</v>
      </c>
      <c r="F184" s="24">
        <v>597889</v>
      </c>
      <c r="G184" s="26">
        <v>633762</v>
      </c>
      <c r="H184" s="26">
        <v>77484</v>
      </c>
      <c r="I184" s="26">
        <f t="shared" si="52"/>
        <v>81435.683999999994</v>
      </c>
      <c r="J184" s="26">
        <f t="shared" si="53"/>
        <v>81436</v>
      </c>
      <c r="K184" s="26">
        <f>MIN(E184,F184,G184,J184)</f>
        <v>81436</v>
      </c>
      <c r="L184" s="26">
        <f>MAX(E184,F184,G184,J184)</f>
        <v>633762</v>
      </c>
      <c r="M184" s="26">
        <f>MEDIAN(E184,F184,G184,J184)</f>
        <v>609847</v>
      </c>
      <c r="N184" s="26">
        <f>AVERAGE(E184,F184,G184,J184)</f>
        <v>483723</v>
      </c>
      <c r="O184" s="49">
        <f t="shared" si="54"/>
        <v>345641.5</v>
      </c>
      <c r="P184" s="49">
        <f t="shared" si="55"/>
        <v>621804.5</v>
      </c>
      <c r="Q184" s="49">
        <f>HARMEAN(E184,F184,G184,J184)</f>
        <v>233396.28470598321</v>
      </c>
      <c r="R184" s="49">
        <f>STDEVA(E184,F184,G184,J184)</f>
        <v>268605.6875607812</v>
      </c>
      <c r="S184" s="56">
        <f t="shared" si="51"/>
        <v>0.44044766566168431</v>
      </c>
      <c r="T184" s="49">
        <f>ROUND(Q184,0)</f>
        <v>233396</v>
      </c>
      <c r="U184" s="82" t="s">
        <v>431</v>
      </c>
      <c r="AC184" s="3"/>
      <c r="AD184" s="3"/>
      <c r="AE184" s="3"/>
      <c r="AF184" s="3"/>
      <c r="AG184" s="3"/>
      <c r="AH184" s="3"/>
    </row>
    <row r="185" spans="1:34" s="1" customFormat="1" ht="19.5" customHeight="1" x14ac:dyDescent="0.2">
      <c r="A185" s="82">
        <v>3</v>
      </c>
      <c r="B185" s="5">
        <v>4343003</v>
      </c>
      <c r="C185" s="6" t="s">
        <v>120</v>
      </c>
      <c r="D185" s="7" t="s">
        <v>9</v>
      </c>
      <c r="E185" s="24">
        <v>625524</v>
      </c>
      <c r="F185" s="24">
        <v>584602</v>
      </c>
      <c r="G185" s="26">
        <v>619678</v>
      </c>
      <c r="H185" s="26">
        <v>110554</v>
      </c>
      <c r="I185" s="26">
        <f t="shared" si="52"/>
        <v>116192.254</v>
      </c>
      <c r="J185" s="26">
        <f t="shared" si="53"/>
        <v>116192</v>
      </c>
      <c r="K185" s="26">
        <f>MIN(E185,F185,G185,J185)</f>
        <v>116192</v>
      </c>
      <c r="L185" s="26">
        <f>MAX(E185,F185,G185,J185)</f>
        <v>625524</v>
      </c>
      <c r="M185" s="26">
        <f>MEDIAN(E185,F185,G185,J185)</f>
        <v>602140</v>
      </c>
      <c r="N185" s="26">
        <f>AVERAGE(E185,F185,G185,J185)</f>
        <v>486499</v>
      </c>
      <c r="O185" s="49">
        <f t="shared" si="54"/>
        <v>359166</v>
      </c>
      <c r="P185" s="49">
        <f t="shared" si="55"/>
        <v>613832</v>
      </c>
      <c r="Q185" s="49">
        <f>HARMEAN(E185,F185,G185,J185)</f>
        <v>295652.19066145702</v>
      </c>
      <c r="R185" s="49">
        <f>STDEVA(E185,F185,G185,J185)</f>
        <v>247531.86294832159</v>
      </c>
      <c r="S185" s="56">
        <f t="shared" si="51"/>
        <v>0.41108689498841067</v>
      </c>
      <c r="T185" s="49">
        <f>ROUND(Q185,0)</f>
        <v>295652</v>
      </c>
      <c r="U185" s="82" t="s">
        <v>431</v>
      </c>
      <c r="AC185" s="3"/>
      <c r="AD185" s="3"/>
      <c r="AE185" s="3"/>
      <c r="AF185" s="3"/>
      <c r="AG185" s="3"/>
      <c r="AH185" s="3"/>
    </row>
    <row r="186" spans="1:34" s="1" customFormat="1" ht="19.5" customHeight="1" x14ac:dyDescent="0.2">
      <c r="A186" s="82">
        <v>4</v>
      </c>
      <c r="B186" s="5">
        <v>4343003</v>
      </c>
      <c r="C186" s="6" t="s">
        <v>121</v>
      </c>
      <c r="D186" s="7" t="s">
        <v>9</v>
      </c>
      <c r="E186" s="24">
        <v>622252</v>
      </c>
      <c r="F186" s="24">
        <v>581544</v>
      </c>
      <c r="G186" s="26">
        <v>639698.00000000012</v>
      </c>
      <c r="H186" s="26">
        <v>82152</v>
      </c>
      <c r="I186" s="26">
        <f t="shared" si="52"/>
        <v>86341.751999999993</v>
      </c>
      <c r="J186" s="26">
        <f t="shared" si="53"/>
        <v>86342</v>
      </c>
      <c r="K186" s="26">
        <f>MIN(E186,F186,G186,J186)</f>
        <v>86342</v>
      </c>
      <c r="L186" s="26">
        <f>MAX(E186,F186,G186,J186)</f>
        <v>639698.00000000012</v>
      </c>
      <c r="M186" s="26">
        <f>MEDIAN(E186,F186,G186,J186)</f>
        <v>601898</v>
      </c>
      <c r="N186" s="26">
        <f>AVERAGE(E186,F186,G186,J186)</f>
        <v>482459</v>
      </c>
      <c r="O186" s="49">
        <f t="shared" si="54"/>
        <v>344120</v>
      </c>
      <c r="P186" s="49">
        <f t="shared" si="55"/>
        <v>620798</v>
      </c>
      <c r="Q186" s="49">
        <f>HARMEAN(E186,F186,G186,J186)</f>
        <v>242840.56137274535</v>
      </c>
      <c r="R186" s="49">
        <f>STDEVA(E186,F186,G186,J186)</f>
        <v>265199.73660369019</v>
      </c>
      <c r="S186" s="56">
        <f t="shared" si="51"/>
        <v>0.44060577806154894</v>
      </c>
      <c r="T186" s="49">
        <f>ROUND(Q186,0)</f>
        <v>242841</v>
      </c>
      <c r="U186" s="82" t="s">
        <v>431</v>
      </c>
      <c r="AC186" s="3"/>
      <c r="AD186" s="3"/>
      <c r="AE186" s="3"/>
      <c r="AF186" s="3"/>
      <c r="AG186" s="3"/>
      <c r="AH186" s="3"/>
    </row>
    <row r="187" spans="1:34" s="1" customFormat="1" ht="19.5" customHeight="1" x14ac:dyDescent="0.2">
      <c r="A187" s="82">
        <v>5</v>
      </c>
      <c r="B187" s="5">
        <v>4343003</v>
      </c>
      <c r="C187" s="6" t="s">
        <v>122</v>
      </c>
      <c r="D187" s="7" t="s">
        <v>9</v>
      </c>
      <c r="E187" s="24">
        <v>251377.00000000003</v>
      </c>
      <c r="F187" s="24">
        <v>234932.00000000003</v>
      </c>
      <c r="G187" s="26">
        <v>246679</v>
      </c>
      <c r="H187" s="26">
        <v>49556</v>
      </c>
      <c r="I187" s="26">
        <f t="shared" si="52"/>
        <v>52083.356</v>
      </c>
      <c r="J187" s="26">
        <f t="shared" si="53"/>
        <v>52083</v>
      </c>
      <c r="K187" s="26">
        <f>MIN(E187,F187,G187,J187)</f>
        <v>52083</v>
      </c>
      <c r="L187" s="26">
        <f>MAX(E187,F187,G187,J187)</f>
        <v>251377.00000000003</v>
      </c>
      <c r="M187" s="26">
        <f>MEDIAN(E187,F187,G187,J187)</f>
        <v>240805.5</v>
      </c>
      <c r="N187" s="26">
        <f>AVERAGE(E187,F187,G187,J187)</f>
        <v>196267.75</v>
      </c>
      <c r="O187" s="49">
        <f t="shared" si="54"/>
        <v>146444.25</v>
      </c>
      <c r="P187" s="49">
        <f t="shared" si="55"/>
        <v>246091.25</v>
      </c>
      <c r="Q187" s="49">
        <f>HARMEAN(E187,F187,G187,J187)</f>
        <v>127030.04426600631</v>
      </c>
      <c r="R187" s="49">
        <f>STDEVA(E187,F187,G187,J187)</f>
        <v>96371.658909228485</v>
      </c>
      <c r="S187" s="56">
        <f t="shared" si="51"/>
        <v>0.40020538945011008</v>
      </c>
      <c r="T187" s="49">
        <f>ROUND(Q187,0)</f>
        <v>127030</v>
      </c>
      <c r="U187" s="82" t="s">
        <v>431</v>
      </c>
      <c r="AC187" s="3"/>
      <c r="AD187" s="3"/>
      <c r="AE187" s="3"/>
      <c r="AF187" s="3"/>
      <c r="AG187" s="3"/>
      <c r="AH187" s="3"/>
    </row>
    <row r="188" spans="1:34" s="1" customFormat="1" x14ac:dyDescent="0.2">
      <c r="A188" s="15"/>
      <c r="B188" s="15"/>
      <c r="C188" s="16"/>
      <c r="D188" s="15"/>
      <c r="E188" s="54"/>
      <c r="F188" s="54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3"/>
      <c r="T188" s="102"/>
      <c r="U188" s="21"/>
      <c r="AC188" s="3"/>
      <c r="AD188" s="3"/>
      <c r="AE188" s="3"/>
      <c r="AF188" s="3"/>
      <c r="AG188" s="3"/>
      <c r="AH188" s="3"/>
    </row>
    <row r="189" spans="1:34" s="1" customFormat="1" x14ac:dyDescent="0.2">
      <c r="A189" s="455" t="s">
        <v>1</v>
      </c>
      <c r="B189" s="456"/>
      <c r="C189" s="456"/>
      <c r="D189" s="456"/>
      <c r="E189" s="122"/>
      <c r="F189" s="122"/>
      <c r="G189" s="1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4"/>
      <c r="T189" s="123"/>
      <c r="U189" s="125"/>
      <c r="AC189" s="3"/>
      <c r="AD189" s="3"/>
      <c r="AE189" s="3"/>
      <c r="AF189" s="3"/>
      <c r="AG189" s="3"/>
      <c r="AH189" s="3"/>
    </row>
    <row r="190" spans="1:34" s="1" customFormat="1" ht="18.75" customHeight="1" x14ac:dyDescent="0.2">
      <c r="A190" s="430" t="s">
        <v>123</v>
      </c>
      <c r="B190" s="431"/>
      <c r="C190" s="431"/>
      <c r="D190" s="431"/>
      <c r="E190" s="126"/>
      <c r="F190" s="126"/>
      <c r="G190" s="127"/>
      <c r="H190" s="127"/>
      <c r="I190" s="127"/>
      <c r="J190" s="127"/>
      <c r="K190" s="127"/>
      <c r="L190" s="127"/>
      <c r="M190" s="127"/>
      <c r="N190" s="127"/>
      <c r="O190" s="127"/>
      <c r="P190" s="127"/>
      <c r="Q190" s="127"/>
      <c r="R190" s="127"/>
      <c r="S190" s="128"/>
      <c r="T190" s="127"/>
      <c r="U190" s="129"/>
      <c r="AC190" s="3"/>
      <c r="AD190" s="3"/>
      <c r="AE190" s="3"/>
      <c r="AF190" s="3"/>
      <c r="AG190" s="3"/>
      <c r="AH190" s="3"/>
    </row>
    <row r="191" spans="1:34" s="1" customFormat="1" ht="20.25" customHeight="1" x14ac:dyDescent="0.2">
      <c r="A191" s="430" t="s">
        <v>124</v>
      </c>
      <c r="B191" s="431"/>
      <c r="C191" s="431"/>
      <c r="D191" s="431"/>
      <c r="E191" s="126"/>
      <c r="F191" s="126"/>
      <c r="G191" s="127"/>
      <c r="H191" s="127"/>
      <c r="I191" s="127"/>
      <c r="J191" s="127"/>
      <c r="K191" s="127"/>
      <c r="L191" s="127"/>
      <c r="M191" s="127"/>
      <c r="N191" s="127"/>
      <c r="O191" s="127"/>
      <c r="P191" s="127"/>
      <c r="Q191" s="127"/>
      <c r="R191" s="127"/>
      <c r="S191" s="128"/>
      <c r="T191" s="127"/>
      <c r="U191" s="129"/>
      <c r="AC191" s="3"/>
      <c r="AD191" s="3"/>
      <c r="AE191" s="3"/>
      <c r="AF191" s="3"/>
      <c r="AG191" s="3"/>
      <c r="AH191" s="3"/>
    </row>
    <row r="192" spans="1:34" s="1" customFormat="1" ht="23.25" customHeight="1" x14ac:dyDescent="0.2">
      <c r="A192" s="430" t="s">
        <v>125</v>
      </c>
      <c r="B192" s="431"/>
      <c r="C192" s="431"/>
      <c r="D192" s="431"/>
      <c r="E192" s="126"/>
      <c r="F192" s="126"/>
      <c r="G192" s="127"/>
      <c r="H192" s="127"/>
      <c r="I192" s="127"/>
      <c r="J192" s="127"/>
      <c r="K192" s="127"/>
      <c r="L192" s="127"/>
      <c r="M192" s="127"/>
      <c r="N192" s="127"/>
      <c r="O192" s="127"/>
      <c r="P192" s="127"/>
      <c r="Q192" s="127"/>
      <c r="R192" s="127"/>
      <c r="S192" s="128"/>
      <c r="T192" s="127"/>
      <c r="U192" s="129"/>
      <c r="AC192" s="3"/>
      <c r="AD192" s="3"/>
      <c r="AE192" s="3"/>
      <c r="AF192" s="3"/>
      <c r="AG192" s="3"/>
      <c r="AH192" s="3"/>
    </row>
    <row r="193" spans="1:34" s="1" customFormat="1" ht="19.5" customHeight="1" x14ac:dyDescent="0.2">
      <c r="A193" s="430" t="s">
        <v>126</v>
      </c>
      <c r="B193" s="431"/>
      <c r="C193" s="431"/>
      <c r="D193" s="431"/>
      <c r="E193" s="126"/>
      <c r="F193" s="126"/>
      <c r="G193" s="127"/>
      <c r="H193" s="127"/>
      <c r="I193" s="127"/>
      <c r="J193" s="127"/>
      <c r="K193" s="127"/>
      <c r="L193" s="127"/>
      <c r="M193" s="127"/>
      <c r="N193" s="127"/>
      <c r="O193" s="127"/>
      <c r="P193" s="127"/>
      <c r="Q193" s="127"/>
      <c r="R193" s="127"/>
      <c r="S193" s="128"/>
      <c r="T193" s="127"/>
      <c r="U193" s="129"/>
      <c r="AC193" s="3"/>
      <c r="AD193" s="3"/>
      <c r="AE193" s="3"/>
      <c r="AF193" s="3"/>
      <c r="AG193" s="3"/>
      <c r="AH193" s="3"/>
    </row>
    <row r="194" spans="1:34" s="1" customFormat="1" ht="24.75" customHeight="1" x14ac:dyDescent="0.2">
      <c r="A194" s="430" t="s">
        <v>127</v>
      </c>
      <c r="B194" s="431"/>
      <c r="C194" s="431"/>
      <c r="D194" s="431"/>
      <c r="E194" s="126"/>
      <c r="F194" s="126"/>
      <c r="G194" s="127"/>
      <c r="H194" s="127"/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8"/>
      <c r="T194" s="127"/>
      <c r="U194" s="129"/>
      <c r="AC194" s="3"/>
      <c r="AD194" s="3"/>
      <c r="AE194" s="3"/>
      <c r="AF194" s="3"/>
      <c r="AG194" s="3"/>
      <c r="AH194" s="3"/>
    </row>
    <row r="195" spans="1:34" s="1" customFormat="1" ht="18.75" customHeight="1" x14ac:dyDescent="0.2">
      <c r="A195" s="430" t="s">
        <v>128</v>
      </c>
      <c r="B195" s="431"/>
      <c r="C195" s="431"/>
      <c r="D195" s="431"/>
      <c r="E195" s="126"/>
      <c r="F195" s="126"/>
      <c r="G195" s="127"/>
      <c r="H195" s="127"/>
      <c r="I195" s="127"/>
      <c r="J195" s="127"/>
      <c r="K195" s="127"/>
      <c r="L195" s="127"/>
      <c r="M195" s="127"/>
      <c r="N195" s="127"/>
      <c r="O195" s="127"/>
      <c r="P195" s="127"/>
      <c r="Q195" s="127"/>
      <c r="R195" s="127"/>
      <c r="S195" s="128"/>
      <c r="T195" s="127"/>
      <c r="U195" s="129"/>
      <c r="AC195" s="3"/>
      <c r="AD195" s="3"/>
      <c r="AE195" s="3"/>
      <c r="AF195" s="3"/>
      <c r="AG195" s="3"/>
      <c r="AH195" s="3"/>
    </row>
    <row r="196" spans="1:34" s="1" customFormat="1" ht="15.75" customHeight="1" x14ac:dyDescent="0.2">
      <c r="A196" s="430" t="s">
        <v>129</v>
      </c>
      <c r="B196" s="431"/>
      <c r="C196" s="431"/>
      <c r="D196" s="431"/>
      <c r="E196" s="126"/>
      <c r="F196" s="126"/>
      <c r="G196" s="127"/>
      <c r="H196" s="127"/>
      <c r="I196" s="127"/>
      <c r="J196" s="127"/>
      <c r="K196" s="127"/>
      <c r="L196" s="127"/>
      <c r="M196" s="127"/>
      <c r="N196" s="127"/>
      <c r="O196" s="127"/>
      <c r="P196" s="127"/>
      <c r="Q196" s="127"/>
      <c r="R196" s="127"/>
      <c r="S196" s="128"/>
      <c r="T196" s="127"/>
      <c r="U196" s="129"/>
      <c r="AC196" s="3"/>
      <c r="AD196" s="3"/>
      <c r="AE196" s="3"/>
      <c r="AF196" s="3"/>
      <c r="AG196" s="3"/>
      <c r="AH196" s="3"/>
    </row>
    <row r="197" spans="1:34" s="1" customFormat="1" ht="19.5" customHeight="1" x14ac:dyDescent="0.2">
      <c r="A197" s="430" t="s">
        <v>123</v>
      </c>
      <c r="B197" s="431"/>
      <c r="C197" s="431"/>
      <c r="D197" s="431"/>
      <c r="E197" s="126"/>
      <c r="F197" s="126"/>
      <c r="G197" s="127"/>
      <c r="H197" s="127"/>
      <c r="I197" s="127"/>
      <c r="J197" s="127"/>
      <c r="K197" s="127"/>
      <c r="L197" s="127"/>
      <c r="M197" s="127"/>
      <c r="N197" s="127"/>
      <c r="O197" s="127"/>
      <c r="P197" s="127"/>
      <c r="Q197" s="127"/>
      <c r="R197" s="127"/>
      <c r="S197" s="128"/>
      <c r="T197" s="127"/>
      <c r="U197" s="129"/>
      <c r="AC197" s="3"/>
      <c r="AD197" s="3"/>
      <c r="AE197" s="3"/>
      <c r="AF197" s="3"/>
      <c r="AG197" s="3"/>
      <c r="AH197" s="3"/>
    </row>
    <row r="198" spans="1:34" s="1" customFormat="1" ht="18.75" customHeight="1" x14ac:dyDescent="0.2">
      <c r="A198" s="430" t="s">
        <v>130</v>
      </c>
      <c r="B198" s="431"/>
      <c r="C198" s="431"/>
      <c r="D198" s="431"/>
      <c r="E198" s="126"/>
      <c r="F198" s="126"/>
      <c r="G198" s="127"/>
      <c r="H198" s="127"/>
      <c r="I198" s="127"/>
      <c r="J198" s="127"/>
      <c r="K198" s="127"/>
      <c r="L198" s="127"/>
      <c r="M198" s="127"/>
      <c r="N198" s="127"/>
      <c r="O198" s="127"/>
      <c r="P198" s="127"/>
      <c r="Q198" s="127"/>
      <c r="R198" s="127"/>
      <c r="S198" s="128"/>
      <c r="T198" s="127"/>
      <c r="U198" s="129"/>
      <c r="AC198" s="3"/>
      <c r="AD198" s="3"/>
      <c r="AE198" s="3"/>
      <c r="AF198" s="3"/>
      <c r="AG198" s="3"/>
      <c r="AH198" s="3"/>
    </row>
    <row r="199" spans="1:34" s="1" customFormat="1" ht="21" customHeight="1" x14ac:dyDescent="0.2">
      <c r="A199" s="430" t="s">
        <v>131</v>
      </c>
      <c r="B199" s="431"/>
      <c r="C199" s="431"/>
      <c r="D199" s="431"/>
      <c r="E199" s="126"/>
      <c r="F199" s="126"/>
      <c r="G199" s="127"/>
      <c r="H199" s="127"/>
      <c r="I199" s="127"/>
      <c r="J199" s="127"/>
      <c r="K199" s="127"/>
      <c r="L199" s="127"/>
      <c r="M199" s="127"/>
      <c r="N199" s="127"/>
      <c r="O199" s="127"/>
      <c r="P199" s="127"/>
      <c r="Q199" s="127"/>
      <c r="R199" s="127"/>
      <c r="S199" s="128"/>
      <c r="T199" s="127"/>
      <c r="U199" s="129"/>
      <c r="AC199" s="3"/>
      <c r="AD199" s="3"/>
      <c r="AE199" s="3"/>
      <c r="AF199" s="3"/>
      <c r="AG199" s="3"/>
      <c r="AH199" s="3"/>
    </row>
    <row r="200" spans="1:34" s="1" customFormat="1" ht="12.75" customHeight="1" x14ac:dyDescent="0.2">
      <c r="A200" s="430" t="s">
        <v>241</v>
      </c>
      <c r="B200" s="431"/>
      <c r="C200" s="431"/>
      <c r="D200" s="431"/>
      <c r="E200" s="126"/>
      <c r="F200" s="126"/>
      <c r="G200" s="127"/>
      <c r="H200" s="127"/>
      <c r="I200" s="127"/>
      <c r="J200" s="127"/>
      <c r="K200" s="127"/>
      <c r="L200" s="127"/>
      <c r="M200" s="127"/>
      <c r="N200" s="127"/>
      <c r="O200" s="127"/>
      <c r="P200" s="127"/>
      <c r="Q200" s="127"/>
      <c r="R200" s="127"/>
      <c r="S200" s="128"/>
      <c r="T200" s="127"/>
      <c r="U200" s="129"/>
      <c r="AC200" s="3"/>
      <c r="AD200" s="3"/>
      <c r="AE200" s="3"/>
      <c r="AF200" s="3"/>
      <c r="AG200" s="3"/>
      <c r="AH200" s="3"/>
    </row>
    <row r="201" spans="1:34" s="1" customFormat="1" ht="23.25" customHeight="1" x14ac:dyDescent="0.2">
      <c r="A201" s="432"/>
      <c r="B201" s="433"/>
      <c r="C201" s="433"/>
      <c r="D201" s="433"/>
      <c r="E201" s="130"/>
      <c r="F201" s="130"/>
      <c r="G201" s="131"/>
      <c r="H201" s="466" t="s">
        <v>438</v>
      </c>
      <c r="I201" s="467"/>
      <c r="J201" s="468"/>
      <c r="K201" s="131"/>
      <c r="L201" s="131"/>
      <c r="M201" s="131"/>
      <c r="N201" s="131"/>
      <c r="O201" s="131"/>
      <c r="P201" s="131"/>
      <c r="Q201" s="131"/>
      <c r="R201" s="131"/>
      <c r="S201" s="132"/>
      <c r="T201" s="131"/>
      <c r="U201" s="133"/>
      <c r="AC201" s="3"/>
      <c r="AD201" s="3"/>
      <c r="AE201" s="3"/>
      <c r="AF201" s="3"/>
      <c r="AG201" s="3"/>
      <c r="AH201" s="3"/>
    </row>
    <row r="202" spans="1:34" s="1" customFormat="1" ht="68.25" customHeight="1" x14ac:dyDescent="0.2">
      <c r="A202" s="156" t="s">
        <v>4</v>
      </c>
      <c r="B202" s="156" t="s">
        <v>5</v>
      </c>
      <c r="C202" s="156" t="s">
        <v>6</v>
      </c>
      <c r="D202" s="156" t="s">
        <v>7</v>
      </c>
      <c r="E202" s="99" t="s">
        <v>435</v>
      </c>
      <c r="F202" s="99" t="s">
        <v>434</v>
      </c>
      <c r="G202" s="100" t="s">
        <v>436</v>
      </c>
      <c r="H202" s="157" t="s">
        <v>428</v>
      </c>
      <c r="I202" s="158" t="s">
        <v>429</v>
      </c>
      <c r="J202" s="157" t="s">
        <v>430</v>
      </c>
      <c r="K202" s="150"/>
      <c r="L202" s="150"/>
      <c r="M202" s="150"/>
      <c r="N202" s="150"/>
      <c r="O202" s="150"/>
      <c r="P202" s="150"/>
      <c r="Q202" s="150"/>
      <c r="R202" s="150"/>
      <c r="S202" s="151"/>
      <c r="T202" s="150"/>
      <c r="U202" s="152"/>
      <c r="AC202" s="3"/>
      <c r="AD202" s="3"/>
      <c r="AE202" s="3"/>
      <c r="AF202" s="3"/>
      <c r="AG202" s="3"/>
      <c r="AH202" s="3"/>
    </row>
    <row r="203" spans="1:34" s="1" customFormat="1" ht="15.75" customHeight="1" x14ac:dyDescent="0.2">
      <c r="A203" s="82">
        <v>1</v>
      </c>
      <c r="B203" s="5">
        <v>4315199</v>
      </c>
      <c r="C203" s="6" t="s">
        <v>132</v>
      </c>
      <c r="D203" s="7" t="s">
        <v>9</v>
      </c>
      <c r="E203" s="24">
        <v>466845</v>
      </c>
      <c r="F203" s="24">
        <v>440419</v>
      </c>
      <c r="G203" s="26">
        <v>484461</v>
      </c>
      <c r="H203" s="26">
        <v>140221</v>
      </c>
      <c r="I203" s="26">
        <f t="shared" si="52"/>
        <v>147372.27100000001</v>
      </c>
      <c r="J203" s="26">
        <f t="shared" si="53"/>
        <v>147372</v>
      </c>
      <c r="K203" s="49">
        <f t="shared" ref="K203:K252" si="57">MIN(E203,F203,G203,J203)</f>
        <v>147372</v>
      </c>
      <c r="L203" s="26">
        <f t="shared" ref="L203:L252" si="58">MAX(E203,F203,G203,J203)</f>
        <v>484461</v>
      </c>
      <c r="M203" s="26">
        <f t="shared" ref="M203:M252" si="59">MEDIAN(E203,F203,G203,J203)</f>
        <v>453632</v>
      </c>
      <c r="N203" s="26">
        <f t="shared" ref="N203:N252" si="60">AVERAGE(E203,F203,G203,J203)</f>
        <v>384774.25</v>
      </c>
      <c r="O203" s="49">
        <f t="shared" si="54"/>
        <v>300502</v>
      </c>
      <c r="P203" s="49">
        <f t="shared" si="55"/>
        <v>469046.5</v>
      </c>
      <c r="Q203" s="49">
        <f t="shared" ref="Q203:Q252" si="61">HARMEAN(E203,F203,G203,J203)</f>
        <v>301606.74683172815</v>
      </c>
      <c r="R203" s="49">
        <f t="shared" ref="R203:R252" si="62">STDEVA(E203,F203,G203,J203)</f>
        <v>159299.74119957007</v>
      </c>
      <c r="S203" s="56">
        <f t="shared" si="51"/>
        <v>0.3511651320884992</v>
      </c>
      <c r="T203" s="49">
        <f>K203</f>
        <v>147372</v>
      </c>
      <c r="U203" s="82" t="s">
        <v>432</v>
      </c>
      <c r="AC203" s="3"/>
      <c r="AD203" s="3"/>
      <c r="AE203" s="3"/>
      <c r="AF203" s="3"/>
      <c r="AG203" s="3"/>
      <c r="AH203" s="3"/>
    </row>
    <row r="204" spans="1:34" s="1" customFormat="1" ht="15.75" customHeight="1" x14ac:dyDescent="0.2">
      <c r="A204" s="82">
        <v>2</v>
      </c>
      <c r="B204" s="5">
        <v>4315199</v>
      </c>
      <c r="C204" s="6" t="s">
        <v>133</v>
      </c>
      <c r="D204" s="7" t="s">
        <v>9</v>
      </c>
      <c r="E204" s="24">
        <v>498180.00000000006</v>
      </c>
      <c r="F204" s="24">
        <v>474457</v>
      </c>
      <c r="G204" s="26">
        <v>498180.00000000006</v>
      </c>
      <c r="H204" s="26">
        <v>85774</v>
      </c>
      <c r="I204" s="26">
        <f t="shared" si="52"/>
        <v>90148.474000000002</v>
      </c>
      <c r="J204" s="26">
        <f t="shared" si="53"/>
        <v>90148</v>
      </c>
      <c r="K204" s="49">
        <f t="shared" si="57"/>
        <v>90148</v>
      </c>
      <c r="L204" s="26">
        <f t="shared" si="58"/>
        <v>498180.00000000006</v>
      </c>
      <c r="M204" s="26">
        <f t="shared" si="59"/>
        <v>486318.5</v>
      </c>
      <c r="N204" s="26">
        <f t="shared" si="60"/>
        <v>390241.25</v>
      </c>
      <c r="O204" s="49">
        <f t="shared" si="54"/>
        <v>288233.25</v>
      </c>
      <c r="P204" s="49">
        <f t="shared" si="55"/>
        <v>492249.25</v>
      </c>
      <c r="Q204" s="49">
        <f t="shared" si="61"/>
        <v>232353.40840876714</v>
      </c>
      <c r="R204" s="49">
        <f t="shared" si="62"/>
        <v>200374.48169760383</v>
      </c>
      <c r="S204" s="56">
        <f t="shared" si="51"/>
        <v>0.41202315292879838</v>
      </c>
      <c r="T204" s="49">
        <f t="shared" ref="T204:T223" si="63">ROUND(Q204,0)</f>
        <v>232353</v>
      </c>
      <c r="U204" s="82" t="s">
        <v>431</v>
      </c>
      <c r="AC204" s="3"/>
      <c r="AD204" s="3"/>
      <c r="AE204" s="3"/>
      <c r="AF204" s="3"/>
      <c r="AG204" s="3"/>
      <c r="AH204" s="3"/>
    </row>
    <row r="205" spans="1:34" s="1" customFormat="1" ht="15.75" customHeight="1" x14ac:dyDescent="0.2">
      <c r="A205" s="82">
        <v>3</v>
      </c>
      <c r="B205" s="5">
        <v>4315199</v>
      </c>
      <c r="C205" s="6" t="s">
        <v>134</v>
      </c>
      <c r="D205" s="7" t="s">
        <v>9</v>
      </c>
      <c r="E205" s="24">
        <v>267914</v>
      </c>
      <c r="F205" s="24">
        <v>257609</v>
      </c>
      <c r="G205" s="26">
        <v>273066</v>
      </c>
      <c r="H205" s="26">
        <v>10112</v>
      </c>
      <c r="I205" s="26">
        <f t="shared" si="52"/>
        <v>10627.712</v>
      </c>
      <c r="J205" s="26">
        <f t="shared" si="53"/>
        <v>10628</v>
      </c>
      <c r="K205" s="49">
        <f t="shared" si="57"/>
        <v>10628</v>
      </c>
      <c r="L205" s="26">
        <f t="shared" si="58"/>
        <v>273066</v>
      </c>
      <c r="M205" s="26">
        <f t="shared" si="59"/>
        <v>262761.5</v>
      </c>
      <c r="N205" s="26">
        <f t="shared" si="60"/>
        <v>202304.25</v>
      </c>
      <c r="O205" s="49">
        <f t="shared" si="54"/>
        <v>136694.75</v>
      </c>
      <c r="P205" s="49">
        <f t="shared" si="55"/>
        <v>267913.75</v>
      </c>
      <c r="Q205" s="49">
        <f t="shared" si="61"/>
        <v>37962.336844024816</v>
      </c>
      <c r="R205" s="49">
        <f t="shared" si="62"/>
        <v>127945.64567913204</v>
      </c>
      <c r="S205" s="56">
        <f t="shared" si="51"/>
        <v>0.48692691158762619</v>
      </c>
      <c r="T205" s="49">
        <f t="shared" si="63"/>
        <v>37962</v>
      </c>
      <c r="U205" s="82" t="s">
        <v>431</v>
      </c>
      <c r="AC205" s="3"/>
      <c r="AD205" s="3"/>
      <c r="AE205" s="3"/>
      <c r="AF205" s="3"/>
      <c r="AG205" s="3"/>
      <c r="AH205" s="3"/>
    </row>
    <row r="206" spans="1:34" s="1" customFormat="1" ht="15.75" customHeight="1" x14ac:dyDescent="0.2">
      <c r="A206" s="82">
        <v>4</v>
      </c>
      <c r="B206" s="5">
        <v>4315199</v>
      </c>
      <c r="C206" s="6" t="s">
        <v>135</v>
      </c>
      <c r="D206" s="7" t="s">
        <v>9</v>
      </c>
      <c r="E206" s="24">
        <v>1226315</v>
      </c>
      <c r="F206" s="24">
        <v>1135477</v>
      </c>
      <c r="G206" s="26">
        <v>1226315</v>
      </c>
      <c r="H206" s="26">
        <v>154224</v>
      </c>
      <c r="I206" s="26">
        <f t="shared" si="52"/>
        <v>162089.424</v>
      </c>
      <c r="J206" s="26">
        <f t="shared" si="53"/>
        <v>162089</v>
      </c>
      <c r="K206" s="26">
        <f t="shared" si="57"/>
        <v>162089</v>
      </c>
      <c r="L206" s="26">
        <f t="shared" si="58"/>
        <v>1226315</v>
      </c>
      <c r="M206" s="26">
        <f t="shared" si="59"/>
        <v>1180896</v>
      </c>
      <c r="N206" s="26">
        <f t="shared" si="60"/>
        <v>937549</v>
      </c>
      <c r="O206" s="49">
        <f t="shared" si="54"/>
        <v>671492.5</v>
      </c>
      <c r="P206" s="49">
        <f t="shared" si="55"/>
        <v>1203605.5</v>
      </c>
      <c r="Q206" s="49">
        <f t="shared" si="61"/>
        <v>460774.30624754576</v>
      </c>
      <c r="R206" s="49">
        <f t="shared" si="62"/>
        <v>518743.77435493143</v>
      </c>
      <c r="S206" s="56">
        <f t="shared" si="51"/>
        <v>0.4392798132561474</v>
      </c>
      <c r="T206" s="49">
        <f t="shared" si="63"/>
        <v>460774</v>
      </c>
      <c r="U206" s="82" t="s">
        <v>431</v>
      </c>
      <c r="AC206" s="3"/>
      <c r="AD206" s="3"/>
      <c r="AE206" s="3"/>
      <c r="AF206" s="3"/>
      <c r="AG206" s="3"/>
      <c r="AH206" s="3"/>
    </row>
    <row r="207" spans="1:34" s="1" customFormat="1" ht="15.75" customHeight="1" x14ac:dyDescent="0.2">
      <c r="A207" s="82">
        <v>5</v>
      </c>
      <c r="B207" s="5">
        <v>4315199</v>
      </c>
      <c r="C207" s="6" t="s">
        <v>136</v>
      </c>
      <c r="D207" s="7" t="s">
        <v>9</v>
      </c>
      <c r="E207" s="24">
        <v>605919</v>
      </c>
      <c r="F207" s="24">
        <v>561036</v>
      </c>
      <c r="G207" s="26">
        <v>605919</v>
      </c>
      <c r="H207" s="26">
        <v>57448</v>
      </c>
      <c r="I207" s="26">
        <f t="shared" si="52"/>
        <v>60377.847999999998</v>
      </c>
      <c r="J207" s="26">
        <f t="shared" si="53"/>
        <v>60378</v>
      </c>
      <c r="K207" s="26">
        <f t="shared" si="57"/>
        <v>60378</v>
      </c>
      <c r="L207" s="26">
        <f t="shared" si="58"/>
        <v>605919</v>
      </c>
      <c r="M207" s="26">
        <f t="shared" si="59"/>
        <v>583477.5</v>
      </c>
      <c r="N207" s="26">
        <f t="shared" si="60"/>
        <v>458313</v>
      </c>
      <c r="O207" s="49">
        <f t="shared" si="54"/>
        <v>321927.75</v>
      </c>
      <c r="P207" s="49">
        <f t="shared" si="55"/>
        <v>594698.25</v>
      </c>
      <c r="Q207" s="49">
        <f t="shared" si="61"/>
        <v>184795.81300584212</v>
      </c>
      <c r="R207" s="49">
        <f t="shared" si="62"/>
        <v>266132.38649589417</v>
      </c>
      <c r="S207" s="56">
        <f t="shared" si="51"/>
        <v>0.4561142229064431</v>
      </c>
      <c r="T207" s="49">
        <f t="shared" si="63"/>
        <v>184796</v>
      </c>
      <c r="U207" s="82" t="s">
        <v>431</v>
      </c>
      <c r="AC207" s="3"/>
      <c r="AD207" s="3"/>
      <c r="AE207" s="3"/>
      <c r="AF207" s="3"/>
      <c r="AG207" s="3"/>
      <c r="AH207" s="3"/>
    </row>
    <row r="208" spans="1:34" s="1" customFormat="1" ht="15.75" customHeight="1" x14ac:dyDescent="0.2">
      <c r="A208" s="82">
        <v>6</v>
      </c>
      <c r="B208" s="5">
        <v>4315199</v>
      </c>
      <c r="C208" s="6" t="s">
        <v>137</v>
      </c>
      <c r="D208" s="7" t="s">
        <v>9</v>
      </c>
      <c r="E208" s="24">
        <v>229724.00000000003</v>
      </c>
      <c r="F208" s="24">
        <v>214695</v>
      </c>
      <c r="G208" s="26">
        <v>227577.00000000003</v>
      </c>
      <c r="H208" s="26">
        <v>20551</v>
      </c>
      <c r="I208" s="26">
        <f t="shared" si="52"/>
        <v>21599.100999999999</v>
      </c>
      <c r="J208" s="26">
        <f t="shared" si="53"/>
        <v>21599</v>
      </c>
      <c r="K208" s="26">
        <f t="shared" si="57"/>
        <v>21599</v>
      </c>
      <c r="L208" s="26">
        <f t="shared" si="58"/>
        <v>229724.00000000003</v>
      </c>
      <c r="M208" s="26">
        <f t="shared" si="59"/>
        <v>221136</v>
      </c>
      <c r="N208" s="26">
        <f t="shared" si="60"/>
        <v>173398.75</v>
      </c>
      <c r="O208" s="49">
        <f t="shared" si="54"/>
        <v>121367.5</v>
      </c>
      <c r="P208" s="49">
        <f t="shared" si="55"/>
        <v>225430</v>
      </c>
      <c r="Q208" s="49">
        <f t="shared" si="61"/>
        <v>66997.885261572796</v>
      </c>
      <c r="R208" s="49">
        <f t="shared" si="62"/>
        <v>101417.22556638662</v>
      </c>
      <c r="S208" s="56">
        <f t="shared" si="51"/>
        <v>0.4586192459228105</v>
      </c>
      <c r="T208" s="49">
        <f t="shared" si="63"/>
        <v>66998</v>
      </c>
      <c r="U208" s="82" t="s">
        <v>431</v>
      </c>
      <c r="AC208" s="3"/>
      <c r="AD208" s="3"/>
      <c r="AE208" s="3"/>
      <c r="AF208" s="3"/>
      <c r="AG208" s="3"/>
      <c r="AH208" s="3"/>
    </row>
    <row r="209" spans="1:34" s="1" customFormat="1" ht="15.75" customHeight="1" x14ac:dyDescent="0.2">
      <c r="A209" s="82">
        <v>7</v>
      </c>
      <c r="B209" s="5">
        <v>4315199</v>
      </c>
      <c r="C209" s="6" t="s">
        <v>138</v>
      </c>
      <c r="D209" s="7" t="s">
        <v>9</v>
      </c>
      <c r="E209" s="24">
        <v>636660.00000000012</v>
      </c>
      <c r="F209" s="24">
        <v>600623</v>
      </c>
      <c r="G209" s="26">
        <v>648673</v>
      </c>
      <c r="H209" s="26">
        <v>65224</v>
      </c>
      <c r="I209" s="26">
        <f t="shared" si="52"/>
        <v>68550.423999999999</v>
      </c>
      <c r="J209" s="26">
        <f t="shared" si="53"/>
        <v>68550</v>
      </c>
      <c r="K209" s="26">
        <f t="shared" si="57"/>
        <v>68550</v>
      </c>
      <c r="L209" s="26">
        <f t="shared" si="58"/>
        <v>648673</v>
      </c>
      <c r="M209" s="26">
        <f t="shared" si="59"/>
        <v>618641.5</v>
      </c>
      <c r="N209" s="26">
        <f t="shared" si="60"/>
        <v>488626.5</v>
      </c>
      <c r="O209" s="49">
        <f t="shared" si="54"/>
        <v>343595.75</v>
      </c>
      <c r="P209" s="49">
        <f t="shared" si="55"/>
        <v>633657.25</v>
      </c>
      <c r="Q209" s="49">
        <f t="shared" si="61"/>
        <v>206556.7748410452</v>
      </c>
      <c r="R209" s="49">
        <f t="shared" si="62"/>
        <v>280794.27887630952</v>
      </c>
      <c r="S209" s="56">
        <f t="shared" si="51"/>
        <v>0.45388852651545286</v>
      </c>
      <c r="T209" s="49">
        <f t="shared" si="63"/>
        <v>206557</v>
      </c>
      <c r="U209" s="82" t="s">
        <v>431</v>
      </c>
      <c r="AC209" s="3"/>
      <c r="AD209" s="3"/>
      <c r="AE209" s="3"/>
      <c r="AF209" s="3"/>
      <c r="AG209" s="3"/>
      <c r="AH209" s="3"/>
    </row>
    <row r="210" spans="1:34" s="1" customFormat="1" ht="15.75" customHeight="1" x14ac:dyDescent="0.2">
      <c r="A210" s="82">
        <v>8</v>
      </c>
      <c r="B210" s="5">
        <v>4315199</v>
      </c>
      <c r="C210" s="6" t="s">
        <v>139</v>
      </c>
      <c r="D210" s="7" t="s">
        <v>9</v>
      </c>
      <c r="E210" s="24">
        <v>1689154</v>
      </c>
      <c r="F210" s="24">
        <v>1593542</v>
      </c>
      <c r="G210" s="26">
        <v>1689155</v>
      </c>
      <c r="H210" s="26">
        <v>120559</v>
      </c>
      <c r="I210" s="26">
        <f t="shared" si="52"/>
        <v>126707.50900000001</v>
      </c>
      <c r="J210" s="26">
        <f t="shared" si="53"/>
        <v>126708</v>
      </c>
      <c r="K210" s="26">
        <f t="shared" si="57"/>
        <v>126708</v>
      </c>
      <c r="L210" s="26">
        <f t="shared" si="58"/>
        <v>1689155</v>
      </c>
      <c r="M210" s="26">
        <f t="shared" si="59"/>
        <v>1641348</v>
      </c>
      <c r="N210" s="26">
        <f t="shared" si="60"/>
        <v>1274639.75</v>
      </c>
      <c r="O210" s="49">
        <f t="shared" si="54"/>
        <v>884028</v>
      </c>
      <c r="P210" s="49">
        <f t="shared" si="55"/>
        <v>1665251.5</v>
      </c>
      <c r="Q210" s="49">
        <f t="shared" si="61"/>
        <v>412213.10341987939</v>
      </c>
      <c r="R210" s="49">
        <f t="shared" si="62"/>
        <v>766613.96274977713</v>
      </c>
      <c r="S210" s="56">
        <f t="shared" si="51"/>
        <v>0.46706363473789664</v>
      </c>
      <c r="T210" s="49">
        <f t="shared" si="63"/>
        <v>412213</v>
      </c>
      <c r="U210" s="82" t="s">
        <v>431</v>
      </c>
      <c r="AC210" s="3"/>
      <c r="AD210" s="3"/>
      <c r="AE210" s="3"/>
      <c r="AF210" s="3"/>
      <c r="AG210" s="3"/>
      <c r="AH210" s="3"/>
    </row>
    <row r="211" spans="1:34" s="1" customFormat="1" ht="15.75" customHeight="1" x14ac:dyDescent="0.2">
      <c r="A211" s="82">
        <v>9</v>
      </c>
      <c r="B211" s="5">
        <v>4315199</v>
      </c>
      <c r="C211" s="6" t="s">
        <v>108</v>
      </c>
      <c r="D211" s="7" t="s">
        <v>9</v>
      </c>
      <c r="E211" s="24">
        <v>300899</v>
      </c>
      <c r="F211" s="24">
        <v>289326</v>
      </c>
      <c r="G211" s="26">
        <v>303792</v>
      </c>
      <c r="H211" s="26">
        <v>30225</v>
      </c>
      <c r="I211" s="26">
        <f t="shared" si="52"/>
        <v>31766.474999999999</v>
      </c>
      <c r="J211" s="26">
        <f t="shared" si="53"/>
        <v>31766</v>
      </c>
      <c r="K211" s="26">
        <f t="shared" si="57"/>
        <v>31766</v>
      </c>
      <c r="L211" s="26">
        <f t="shared" si="58"/>
        <v>303792</v>
      </c>
      <c r="M211" s="26">
        <f t="shared" si="59"/>
        <v>295112.5</v>
      </c>
      <c r="N211" s="26">
        <f t="shared" si="60"/>
        <v>231445.75</v>
      </c>
      <c r="O211" s="49">
        <f t="shared" si="54"/>
        <v>163439.25</v>
      </c>
      <c r="P211" s="49">
        <f t="shared" si="55"/>
        <v>299452.25</v>
      </c>
      <c r="Q211" s="49">
        <f t="shared" si="61"/>
        <v>96265.829320331162</v>
      </c>
      <c r="R211" s="49">
        <f t="shared" si="62"/>
        <v>133266.47455974563</v>
      </c>
      <c r="S211" s="56">
        <f t="shared" si="51"/>
        <v>0.45157854906093653</v>
      </c>
      <c r="T211" s="49">
        <f t="shared" si="63"/>
        <v>96266</v>
      </c>
      <c r="U211" s="82" t="s">
        <v>431</v>
      </c>
      <c r="AC211" s="3"/>
      <c r="AD211" s="3"/>
      <c r="AE211" s="3"/>
      <c r="AF211" s="3"/>
      <c r="AG211" s="3"/>
      <c r="AH211" s="3"/>
    </row>
    <row r="212" spans="1:34" s="1" customFormat="1" ht="15.75" customHeight="1" x14ac:dyDescent="0.2">
      <c r="A212" s="82">
        <v>10</v>
      </c>
      <c r="B212" s="5">
        <v>4315199</v>
      </c>
      <c r="C212" s="6" t="s">
        <v>104</v>
      </c>
      <c r="D212" s="7" t="s">
        <v>9</v>
      </c>
      <c r="E212" s="24">
        <v>819373</v>
      </c>
      <c r="F212" s="24">
        <v>765769</v>
      </c>
      <c r="G212" s="26">
        <v>804057.00000000012</v>
      </c>
      <c r="H212" s="26">
        <v>52115</v>
      </c>
      <c r="I212" s="26">
        <f t="shared" si="52"/>
        <v>54772.864999999998</v>
      </c>
      <c r="J212" s="26">
        <f t="shared" si="53"/>
        <v>54773</v>
      </c>
      <c r="K212" s="26">
        <f t="shared" si="57"/>
        <v>54773</v>
      </c>
      <c r="L212" s="26">
        <f t="shared" si="58"/>
        <v>819373</v>
      </c>
      <c r="M212" s="26">
        <f t="shared" si="59"/>
        <v>784913</v>
      </c>
      <c r="N212" s="26">
        <f t="shared" si="60"/>
        <v>610993</v>
      </c>
      <c r="O212" s="49">
        <f t="shared" si="54"/>
        <v>419843</v>
      </c>
      <c r="P212" s="49">
        <f t="shared" si="55"/>
        <v>802143</v>
      </c>
      <c r="Q212" s="49">
        <f t="shared" si="61"/>
        <v>181593.78429179572</v>
      </c>
      <c r="R212" s="49">
        <f t="shared" si="62"/>
        <v>371497.97266023775</v>
      </c>
      <c r="S212" s="56">
        <f t="shared" si="51"/>
        <v>0.47329827975869648</v>
      </c>
      <c r="T212" s="49">
        <f t="shared" si="63"/>
        <v>181594</v>
      </c>
      <c r="U212" s="82" t="s">
        <v>431</v>
      </c>
      <c r="AC212" s="3"/>
      <c r="AD212" s="3"/>
      <c r="AE212" s="3"/>
      <c r="AF212" s="3"/>
      <c r="AG212" s="3"/>
      <c r="AH212" s="3"/>
    </row>
    <row r="213" spans="1:34" s="1" customFormat="1" ht="15.75" customHeight="1" x14ac:dyDescent="0.2">
      <c r="A213" s="82">
        <v>11</v>
      </c>
      <c r="B213" s="5">
        <v>4315199</v>
      </c>
      <c r="C213" s="6" t="s">
        <v>106</v>
      </c>
      <c r="D213" s="7" t="s">
        <v>9</v>
      </c>
      <c r="E213" s="24">
        <v>89882</v>
      </c>
      <c r="F213" s="24">
        <v>86425.000000000015</v>
      </c>
      <c r="G213" s="26">
        <v>92475</v>
      </c>
      <c r="H213" s="26">
        <v>10554</v>
      </c>
      <c r="I213" s="26">
        <f t="shared" si="52"/>
        <v>11092.254000000001</v>
      </c>
      <c r="J213" s="26">
        <f t="shared" si="53"/>
        <v>11092</v>
      </c>
      <c r="K213" s="26">
        <f t="shared" si="57"/>
        <v>11092</v>
      </c>
      <c r="L213" s="26">
        <f t="shared" si="58"/>
        <v>92475</v>
      </c>
      <c r="M213" s="26">
        <f t="shared" si="59"/>
        <v>88153.5</v>
      </c>
      <c r="N213" s="26">
        <f t="shared" si="60"/>
        <v>69968.5</v>
      </c>
      <c r="O213" s="49">
        <f t="shared" si="54"/>
        <v>49622.75</v>
      </c>
      <c r="P213" s="49">
        <f t="shared" si="55"/>
        <v>90314.25</v>
      </c>
      <c r="Q213" s="49">
        <f t="shared" si="61"/>
        <v>32345.390717586986</v>
      </c>
      <c r="R213" s="49">
        <f t="shared" si="62"/>
        <v>39329.160805522763</v>
      </c>
      <c r="S213" s="56">
        <f t="shared" si="51"/>
        <v>0.44614406467721374</v>
      </c>
      <c r="T213" s="49">
        <f t="shared" si="63"/>
        <v>32345</v>
      </c>
      <c r="U213" s="82" t="s">
        <v>431</v>
      </c>
      <c r="AC213" s="3"/>
      <c r="AD213" s="3"/>
      <c r="AE213" s="3"/>
      <c r="AF213" s="3"/>
      <c r="AG213" s="3"/>
      <c r="AH213" s="3"/>
    </row>
    <row r="214" spans="1:34" s="1" customFormat="1" ht="15.75" customHeight="1" x14ac:dyDescent="0.2">
      <c r="A214" s="82">
        <v>12</v>
      </c>
      <c r="B214" s="5">
        <v>4315199</v>
      </c>
      <c r="C214" s="6" t="s">
        <v>140</v>
      </c>
      <c r="D214" s="7" t="s">
        <v>9</v>
      </c>
      <c r="E214" s="24">
        <v>3135162</v>
      </c>
      <c r="F214" s="24">
        <v>3014579</v>
      </c>
      <c r="G214" s="26">
        <v>3255745</v>
      </c>
      <c r="H214" s="26">
        <v>215448</v>
      </c>
      <c r="I214" s="26">
        <f t="shared" si="52"/>
        <v>226435.848</v>
      </c>
      <c r="J214" s="26">
        <f t="shared" si="53"/>
        <v>226436</v>
      </c>
      <c r="K214" s="26">
        <f t="shared" si="57"/>
        <v>226436</v>
      </c>
      <c r="L214" s="26">
        <f t="shared" si="58"/>
        <v>3255745</v>
      </c>
      <c r="M214" s="26">
        <f t="shared" si="59"/>
        <v>3074870.5</v>
      </c>
      <c r="N214" s="26">
        <f t="shared" si="60"/>
        <v>2407980.5</v>
      </c>
      <c r="O214" s="49">
        <f t="shared" si="54"/>
        <v>1650653.25</v>
      </c>
      <c r="P214" s="49">
        <f t="shared" si="55"/>
        <v>3165307.75</v>
      </c>
      <c r="Q214" s="49">
        <f t="shared" si="61"/>
        <v>744311.73847739771</v>
      </c>
      <c r="R214" s="49">
        <f t="shared" si="62"/>
        <v>1457691.7514898912</v>
      </c>
      <c r="S214" s="56">
        <f t="shared" si="51"/>
        <v>0.47406606277886865</v>
      </c>
      <c r="T214" s="49">
        <f t="shared" si="63"/>
        <v>744312</v>
      </c>
      <c r="U214" s="82" t="s">
        <v>431</v>
      </c>
      <c r="AC214" s="3"/>
      <c r="AD214" s="3"/>
      <c r="AE214" s="3"/>
      <c r="AF214" s="3"/>
      <c r="AG214" s="3"/>
      <c r="AH214" s="3"/>
    </row>
    <row r="215" spans="1:34" s="1" customFormat="1" ht="15.75" customHeight="1" x14ac:dyDescent="0.2">
      <c r="A215" s="82">
        <v>13</v>
      </c>
      <c r="B215" s="5">
        <v>4315199</v>
      </c>
      <c r="C215" s="6" t="s">
        <v>141</v>
      </c>
      <c r="D215" s="7" t="s">
        <v>9</v>
      </c>
      <c r="E215" s="24">
        <v>1054024</v>
      </c>
      <c r="F215" s="24">
        <v>1013484</v>
      </c>
      <c r="G215" s="26">
        <v>1104698</v>
      </c>
      <c r="H215" s="26">
        <v>80226</v>
      </c>
      <c r="I215" s="26">
        <f t="shared" si="52"/>
        <v>84317.525999999998</v>
      </c>
      <c r="J215" s="26">
        <f t="shared" si="53"/>
        <v>84318</v>
      </c>
      <c r="K215" s="26">
        <f t="shared" si="57"/>
        <v>84318</v>
      </c>
      <c r="L215" s="26">
        <f t="shared" si="58"/>
        <v>1104698</v>
      </c>
      <c r="M215" s="26">
        <f t="shared" si="59"/>
        <v>1033754</v>
      </c>
      <c r="N215" s="26">
        <f t="shared" si="60"/>
        <v>814131</v>
      </c>
      <c r="O215" s="49">
        <f t="shared" si="54"/>
        <v>559036</v>
      </c>
      <c r="P215" s="49">
        <f t="shared" si="55"/>
        <v>1069226</v>
      </c>
      <c r="Q215" s="49">
        <f t="shared" si="61"/>
        <v>272099.05122051184</v>
      </c>
      <c r="R215" s="49">
        <f t="shared" si="62"/>
        <v>487970.78687014314</v>
      </c>
      <c r="S215" s="56">
        <f t="shared" si="51"/>
        <v>0.47203762874933797</v>
      </c>
      <c r="T215" s="49">
        <f t="shared" si="63"/>
        <v>272099</v>
      </c>
      <c r="U215" s="82" t="s">
        <v>431</v>
      </c>
      <c r="AC215" s="3"/>
      <c r="AD215" s="3"/>
      <c r="AE215" s="3"/>
      <c r="AF215" s="3"/>
      <c r="AG215" s="3"/>
      <c r="AH215" s="3"/>
    </row>
    <row r="216" spans="1:34" s="1" customFormat="1" ht="15.75" customHeight="1" x14ac:dyDescent="0.2">
      <c r="A216" s="82">
        <v>14</v>
      </c>
      <c r="B216" s="5">
        <v>4315199</v>
      </c>
      <c r="C216" s="6" t="s">
        <v>142</v>
      </c>
      <c r="D216" s="7" t="s">
        <v>9</v>
      </c>
      <c r="E216" s="24">
        <v>119955</v>
      </c>
      <c r="F216" s="24">
        <v>115342</v>
      </c>
      <c r="G216" s="26">
        <v>124569</v>
      </c>
      <c r="H216" s="26">
        <v>12445</v>
      </c>
      <c r="I216" s="26">
        <f t="shared" si="52"/>
        <v>13079.695</v>
      </c>
      <c r="J216" s="26">
        <f t="shared" si="53"/>
        <v>13080</v>
      </c>
      <c r="K216" s="26">
        <f t="shared" si="57"/>
        <v>13080</v>
      </c>
      <c r="L216" s="26">
        <f t="shared" si="58"/>
        <v>124569</v>
      </c>
      <c r="M216" s="26">
        <f t="shared" si="59"/>
        <v>117648.5</v>
      </c>
      <c r="N216" s="26">
        <f t="shared" si="60"/>
        <v>93236.5</v>
      </c>
      <c r="O216" s="49">
        <f t="shared" si="54"/>
        <v>65364.25</v>
      </c>
      <c r="P216" s="49">
        <f t="shared" si="55"/>
        <v>121108.75</v>
      </c>
      <c r="Q216" s="49">
        <f t="shared" si="61"/>
        <v>39414.067682889319</v>
      </c>
      <c r="R216" s="49">
        <f t="shared" si="62"/>
        <v>53570.269805182055</v>
      </c>
      <c r="S216" s="56">
        <f t="shared" si="51"/>
        <v>0.4553417154080337</v>
      </c>
      <c r="T216" s="49">
        <f t="shared" si="63"/>
        <v>39414</v>
      </c>
      <c r="U216" s="82" t="s">
        <v>431</v>
      </c>
      <c r="AC216" s="3"/>
      <c r="AD216" s="3"/>
      <c r="AE216" s="3"/>
      <c r="AF216" s="3"/>
      <c r="AG216" s="3"/>
      <c r="AH216" s="3"/>
    </row>
    <row r="217" spans="1:34" s="1" customFormat="1" ht="15.75" customHeight="1" x14ac:dyDescent="0.2">
      <c r="A217" s="82">
        <v>15</v>
      </c>
      <c r="B217" s="5">
        <v>4315199</v>
      </c>
      <c r="C217" s="6" t="s">
        <v>143</v>
      </c>
      <c r="D217" s="7" t="s">
        <v>9</v>
      </c>
      <c r="E217" s="24">
        <v>1922107.0000000002</v>
      </c>
      <c r="F217" s="24">
        <v>1796362</v>
      </c>
      <c r="G217" s="26">
        <v>1940071</v>
      </c>
      <c r="H217" s="26">
        <v>104225</v>
      </c>
      <c r="I217" s="26">
        <f t="shared" si="52"/>
        <v>109540.47500000001</v>
      </c>
      <c r="J217" s="26">
        <f t="shared" si="53"/>
        <v>109540</v>
      </c>
      <c r="K217" s="26">
        <f t="shared" si="57"/>
        <v>109540</v>
      </c>
      <c r="L217" s="26">
        <f t="shared" si="58"/>
        <v>1940071</v>
      </c>
      <c r="M217" s="26">
        <f t="shared" si="59"/>
        <v>1859234.5</v>
      </c>
      <c r="N217" s="26">
        <f t="shared" si="60"/>
        <v>1442020</v>
      </c>
      <c r="O217" s="49">
        <f t="shared" si="54"/>
        <v>984387.25</v>
      </c>
      <c r="P217" s="49">
        <f t="shared" si="55"/>
        <v>1899652.75</v>
      </c>
      <c r="Q217" s="49">
        <f t="shared" si="61"/>
        <v>373083.05075385224</v>
      </c>
      <c r="R217" s="49">
        <f t="shared" si="62"/>
        <v>890617.67508735193</v>
      </c>
      <c r="S217" s="56">
        <f t="shared" si="51"/>
        <v>0.47902385368136829</v>
      </c>
      <c r="T217" s="49">
        <f t="shared" si="63"/>
        <v>373083</v>
      </c>
      <c r="U217" s="82" t="s">
        <v>431</v>
      </c>
      <c r="AC217" s="3"/>
      <c r="AD217" s="3"/>
      <c r="AE217" s="3"/>
      <c r="AF217" s="3"/>
      <c r="AG217" s="3"/>
      <c r="AH217" s="3"/>
    </row>
    <row r="218" spans="1:34" s="1" customFormat="1" ht="15.75" customHeight="1" x14ac:dyDescent="0.2">
      <c r="A218" s="82">
        <v>16</v>
      </c>
      <c r="B218" s="5">
        <v>4315199</v>
      </c>
      <c r="C218" s="6" t="s">
        <v>144</v>
      </c>
      <c r="D218" s="7" t="s">
        <v>9</v>
      </c>
      <c r="E218" s="24">
        <v>1072803</v>
      </c>
      <c r="F218" s="24">
        <v>1002619</v>
      </c>
      <c r="G218" s="26">
        <v>1112907</v>
      </c>
      <c r="H218" s="26">
        <v>104225</v>
      </c>
      <c r="I218" s="26">
        <f t="shared" si="52"/>
        <v>109540.47500000001</v>
      </c>
      <c r="J218" s="26">
        <f t="shared" si="53"/>
        <v>109540</v>
      </c>
      <c r="K218" s="26">
        <f t="shared" si="57"/>
        <v>109540</v>
      </c>
      <c r="L218" s="26">
        <f t="shared" si="58"/>
        <v>1112907</v>
      </c>
      <c r="M218" s="26">
        <f t="shared" si="59"/>
        <v>1037711</v>
      </c>
      <c r="N218" s="26">
        <f t="shared" si="60"/>
        <v>824467.25</v>
      </c>
      <c r="O218" s="49">
        <f t="shared" si="54"/>
        <v>573625.5</v>
      </c>
      <c r="P218" s="49">
        <f t="shared" si="55"/>
        <v>1075309</v>
      </c>
      <c r="Q218" s="49">
        <f t="shared" si="61"/>
        <v>334527.64241422655</v>
      </c>
      <c r="R218" s="49">
        <f t="shared" si="62"/>
        <v>478792.63184554473</v>
      </c>
      <c r="S218" s="56">
        <f t="shared" si="51"/>
        <v>0.46139303895356676</v>
      </c>
      <c r="T218" s="49">
        <f t="shared" si="63"/>
        <v>334528</v>
      </c>
      <c r="U218" s="82" t="s">
        <v>431</v>
      </c>
      <c r="AC218" s="3"/>
      <c r="AD218" s="3"/>
      <c r="AE218" s="3"/>
      <c r="AF218" s="3"/>
      <c r="AG218" s="3"/>
      <c r="AH218" s="3"/>
    </row>
    <row r="219" spans="1:34" s="1" customFormat="1" ht="15.75" customHeight="1" x14ac:dyDescent="0.2">
      <c r="A219" s="82">
        <v>17</v>
      </c>
      <c r="B219" s="5">
        <v>4315199</v>
      </c>
      <c r="C219" s="6" t="s">
        <v>145</v>
      </c>
      <c r="D219" s="7" t="s">
        <v>9</v>
      </c>
      <c r="E219" s="24">
        <v>460027.00000000006</v>
      </c>
      <c r="F219" s="24">
        <v>433987</v>
      </c>
      <c r="G219" s="26">
        <v>460026</v>
      </c>
      <c r="H219" s="26">
        <v>69559</v>
      </c>
      <c r="I219" s="26">
        <f t="shared" si="52"/>
        <v>73106.509000000005</v>
      </c>
      <c r="J219" s="26">
        <f t="shared" si="53"/>
        <v>73107</v>
      </c>
      <c r="K219" s="26">
        <f t="shared" si="57"/>
        <v>73107</v>
      </c>
      <c r="L219" s="26">
        <f t="shared" si="58"/>
        <v>460027.00000000006</v>
      </c>
      <c r="M219" s="26">
        <f t="shared" si="59"/>
        <v>447006.5</v>
      </c>
      <c r="N219" s="26">
        <f t="shared" si="60"/>
        <v>356786.75</v>
      </c>
      <c r="O219" s="49">
        <f t="shared" si="54"/>
        <v>260056.75</v>
      </c>
      <c r="P219" s="49">
        <f t="shared" si="55"/>
        <v>453516.75</v>
      </c>
      <c r="Q219" s="49">
        <f t="shared" si="61"/>
        <v>196749.95802726538</v>
      </c>
      <c r="R219" s="49">
        <f t="shared" si="62"/>
        <v>189517.78379240123</v>
      </c>
      <c r="S219" s="56">
        <f t="shared" si="51"/>
        <v>0.42397097982333865</v>
      </c>
      <c r="T219" s="49">
        <f t="shared" si="63"/>
        <v>196750</v>
      </c>
      <c r="U219" s="82" t="s">
        <v>431</v>
      </c>
      <c r="AC219" s="3"/>
      <c r="AD219" s="3"/>
      <c r="AE219" s="3"/>
      <c r="AF219" s="3"/>
      <c r="AG219" s="3"/>
      <c r="AH219" s="3"/>
    </row>
    <row r="220" spans="1:34" s="1" customFormat="1" ht="15.75" customHeight="1" x14ac:dyDescent="0.2">
      <c r="A220" s="82">
        <v>18</v>
      </c>
      <c r="B220" s="5">
        <v>4315199</v>
      </c>
      <c r="C220" s="6" t="s">
        <v>146</v>
      </c>
      <c r="D220" s="7" t="s">
        <v>9</v>
      </c>
      <c r="E220" s="24">
        <v>1991735</v>
      </c>
      <c r="F220" s="24">
        <v>1896890</v>
      </c>
      <c r="G220" s="26">
        <v>2010703</v>
      </c>
      <c r="H220" s="26">
        <v>85994</v>
      </c>
      <c r="I220" s="26">
        <f t="shared" si="52"/>
        <v>90379.694000000003</v>
      </c>
      <c r="J220" s="26">
        <f t="shared" si="53"/>
        <v>90380</v>
      </c>
      <c r="K220" s="26">
        <f t="shared" si="57"/>
        <v>90380</v>
      </c>
      <c r="L220" s="26">
        <f t="shared" si="58"/>
        <v>2010703</v>
      </c>
      <c r="M220" s="26">
        <f t="shared" si="59"/>
        <v>1944312.5</v>
      </c>
      <c r="N220" s="26">
        <f t="shared" si="60"/>
        <v>1497427</v>
      </c>
      <c r="O220" s="49">
        <f t="shared" si="54"/>
        <v>1017346.25</v>
      </c>
      <c r="P220" s="49">
        <f t="shared" si="55"/>
        <v>1977507.75</v>
      </c>
      <c r="Q220" s="49">
        <f t="shared" si="61"/>
        <v>317687.57015454781</v>
      </c>
      <c r="R220" s="49">
        <f t="shared" si="62"/>
        <v>939351.65577434306</v>
      </c>
      <c r="S220" s="56">
        <f t="shared" si="51"/>
        <v>0.48312792093572565</v>
      </c>
      <c r="T220" s="49">
        <f t="shared" si="63"/>
        <v>317688</v>
      </c>
      <c r="U220" s="82" t="s">
        <v>431</v>
      </c>
      <c r="AC220" s="3"/>
      <c r="AD220" s="3"/>
      <c r="AE220" s="3"/>
      <c r="AF220" s="3"/>
      <c r="AG220" s="3"/>
      <c r="AH220" s="3"/>
    </row>
    <row r="221" spans="1:34" s="1" customFormat="1" ht="15.75" customHeight="1" x14ac:dyDescent="0.2">
      <c r="A221" s="82">
        <v>19</v>
      </c>
      <c r="B221" s="5">
        <v>4315199</v>
      </c>
      <c r="C221" s="6" t="s">
        <v>147</v>
      </c>
      <c r="D221" s="7" t="s">
        <v>9</v>
      </c>
      <c r="E221" s="24">
        <v>114690</v>
      </c>
      <c r="F221" s="24">
        <v>107187.00000000001</v>
      </c>
      <c r="G221" s="26">
        <v>112546.00000000001</v>
      </c>
      <c r="H221" s="26">
        <v>25114</v>
      </c>
      <c r="I221" s="26">
        <f t="shared" si="52"/>
        <v>26394.813999999998</v>
      </c>
      <c r="J221" s="26">
        <f t="shared" si="53"/>
        <v>26395</v>
      </c>
      <c r="K221" s="26">
        <f t="shared" si="57"/>
        <v>26395</v>
      </c>
      <c r="L221" s="26">
        <f t="shared" si="58"/>
        <v>114690</v>
      </c>
      <c r="M221" s="26">
        <f t="shared" si="59"/>
        <v>109866.50000000001</v>
      </c>
      <c r="N221" s="26">
        <f t="shared" si="60"/>
        <v>90204.5</v>
      </c>
      <c r="O221" s="49">
        <f t="shared" si="54"/>
        <v>68130.75</v>
      </c>
      <c r="P221" s="49">
        <f t="shared" si="55"/>
        <v>112278.25</v>
      </c>
      <c r="Q221" s="49">
        <f t="shared" si="61"/>
        <v>61709.477843732304</v>
      </c>
      <c r="R221" s="49">
        <f t="shared" si="62"/>
        <v>42656.534978046868</v>
      </c>
      <c r="S221" s="56">
        <f t="shared" si="51"/>
        <v>0.38825788550692764</v>
      </c>
      <c r="T221" s="49">
        <f t="shared" si="63"/>
        <v>61709</v>
      </c>
      <c r="U221" s="82" t="s">
        <v>431</v>
      </c>
      <c r="AC221" s="3"/>
      <c r="AD221" s="3"/>
      <c r="AE221" s="3"/>
      <c r="AF221" s="3"/>
      <c r="AG221" s="3"/>
      <c r="AH221" s="3"/>
    </row>
    <row r="222" spans="1:34" s="1" customFormat="1" ht="15.75" customHeight="1" x14ac:dyDescent="0.2">
      <c r="A222" s="82">
        <v>20</v>
      </c>
      <c r="B222" s="5">
        <v>4315199</v>
      </c>
      <c r="C222" s="6" t="s">
        <v>148</v>
      </c>
      <c r="D222" s="7" t="s">
        <v>9</v>
      </c>
      <c r="E222" s="24">
        <v>638499</v>
      </c>
      <c r="F222" s="24">
        <v>613941</v>
      </c>
      <c r="G222" s="26">
        <v>656917.00000000012</v>
      </c>
      <c r="H222" s="26">
        <v>114224</v>
      </c>
      <c r="I222" s="26">
        <f t="shared" si="52"/>
        <v>120049.424</v>
      </c>
      <c r="J222" s="26">
        <f t="shared" si="53"/>
        <v>120049</v>
      </c>
      <c r="K222" s="26">
        <f t="shared" si="57"/>
        <v>120049</v>
      </c>
      <c r="L222" s="26">
        <f t="shared" si="58"/>
        <v>656917.00000000012</v>
      </c>
      <c r="M222" s="26">
        <f t="shared" si="59"/>
        <v>626220</v>
      </c>
      <c r="N222" s="26">
        <f t="shared" si="60"/>
        <v>507351.5</v>
      </c>
      <c r="O222" s="49">
        <f t="shared" si="54"/>
        <v>373134.5</v>
      </c>
      <c r="P222" s="49">
        <f t="shared" si="55"/>
        <v>641568.5</v>
      </c>
      <c r="Q222" s="49">
        <f t="shared" si="61"/>
        <v>306579.46090143046</v>
      </c>
      <c r="R222" s="49">
        <f t="shared" si="62"/>
        <v>258801.11640859165</v>
      </c>
      <c r="S222" s="56">
        <f t="shared" si="51"/>
        <v>0.41327507331064428</v>
      </c>
      <c r="T222" s="49">
        <f t="shared" si="63"/>
        <v>306579</v>
      </c>
      <c r="U222" s="82" t="s">
        <v>431</v>
      </c>
      <c r="AC222" s="3"/>
      <c r="AD222" s="3"/>
      <c r="AE222" s="3"/>
      <c r="AF222" s="3"/>
      <c r="AG222" s="3"/>
      <c r="AH222" s="3"/>
    </row>
    <row r="223" spans="1:34" s="1" customFormat="1" ht="15.75" customHeight="1" x14ac:dyDescent="0.2">
      <c r="A223" s="82">
        <v>21</v>
      </c>
      <c r="B223" s="5">
        <v>4315199</v>
      </c>
      <c r="C223" s="6" t="s">
        <v>149</v>
      </c>
      <c r="D223" s="7" t="s">
        <v>9</v>
      </c>
      <c r="E223" s="24">
        <v>207964</v>
      </c>
      <c r="F223" s="24">
        <v>192559</v>
      </c>
      <c r="G223" s="26">
        <v>206038.00000000003</v>
      </c>
      <c r="H223" s="26">
        <v>50221</v>
      </c>
      <c r="I223" s="26">
        <f t="shared" si="52"/>
        <v>52782.271000000001</v>
      </c>
      <c r="J223" s="26">
        <f t="shared" si="53"/>
        <v>52782</v>
      </c>
      <c r="K223" s="26">
        <f t="shared" si="57"/>
        <v>52782</v>
      </c>
      <c r="L223" s="26">
        <f t="shared" si="58"/>
        <v>207964</v>
      </c>
      <c r="M223" s="26">
        <f t="shared" si="59"/>
        <v>199298.5</v>
      </c>
      <c r="N223" s="26">
        <f t="shared" si="60"/>
        <v>164835.75</v>
      </c>
      <c r="O223" s="49">
        <f t="shared" si="54"/>
        <v>126040.25</v>
      </c>
      <c r="P223" s="49">
        <f t="shared" si="55"/>
        <v>203631.25</v>
      </c>
      <c r="Q223" s="49">
        <f t="shared" si="61"/>
        <v>118339.46846643118</v>
      </c>
      <c r="R223" s="49">
        <f t="shared" si="62"/>
        <v>75016.204544418302</v>
      </c>
      <c r="S223" s="56">
        <f t="shared" si="51"/>
        <v>0.37640125010684128</v>
      </c>
      <c r="T223" s="49">
        <f t="shared" si="63"/>
        <v>118339</v>
      </c>
      <c r="U223" s="82" t="s">
        <v>431</v>
      </c>
      <c r="AC223" s="3"/>
      <c r="AD223" s="3"/>
      <c r="AE223" s="3"/>
      <c r="AF223" s="3"/>
      <c r="AG223" s="3"/>
      <c r="AH223" s="3"/>
    </row>
    <row r="224" spans="1:34" s="1" customFormat="1" ht="15.75" customHeight="1" x14ac:dyDescent="0.2">
      <c r="A224" s="82">
        <v>22</v>
      </c>
      <c r="B224" s="5">
        <v>4315199</v>
      </c>
      <c r="C224" s="6" t="s">
        <v>150</v>
      </c>
      <c r="D224" s="7" t="s">
        <v>9</v>
      </c>
      <c r="E224" s="24">
        <v>2923009</v>
      </c>
      <c r="F224" s="24">
        <v>2810586</v>
      </c>
      <c r="G224" s="26">
        <v>3063539</v>
      </c>
      <c r="H224" s="26">
        <v>280559</v>
      </c>
      <c r="I224" s="26">
        <f t="shared" si="52"/>
        <v>294867.50900000002</v>
      </c>
      <c r="J224" s="26">
        <f t="shared" si="53"/>
        <v>294868</v>
      </c>
      <c r="K224" s="26">
        <f t="shared" si="57"/>
        <v>294868</v>
      </c>
      <c r="L224" s="26">
        <f t="shared" si="58"/>
        <v>3063539</v>
      </c>
      <c r="M224" s="26">
        <f t="shared" si="59"/>
        <v>2866797.5</v>
      </c>
      <c r="N224" s="26">
        <f t="shared" si="60"/>
        <v>2273000.5</v>
      </c>
      <c r="O224" s="49">
        <f t="shared" si="54"/>
        <v>1580832.75</v>
      </c>
      <c r="P224" s="49">
        <f t="shared" si="55"/>
        <v>2965168.25</v>
      </c>
      <c r="Q224" s="49">
        <f t="shared" si="61"/>
        <v>905862.99747683236</v>
      </c>
      <c r="R224" s="49">
        <f t="shared" si="62"/>
        <v>1322808.6945865101</v>
      </c>
      <c r="S224" s="56">
        <f t="shared" si="51"/>
        <v>0.46142383429122918</v>
      </c>
      <c r="T224" s="49">
        <f t="shared" ref="T224" si="64">Q224</f>
        <v>905862.99747683236</v>
      </c>
      <c r="U224" s="82" t="s">
        <v>431</v>
      </c>
      <c r="AC224" s="3"/>
      <c r="AD224" s="3"/>
      <c r="AE224" s="3"/>
      <c r="AF224" s="3"/>
      <c r="AG224" s="3"/>
      <c r="AH224" s="3"/>
    </row>
    <row r="225" spans="1:34" s="1" customFormat="1" ht="15.75" customHeight="1" x14ac:dyDescent="0.2">
      <c r="A225" s="82">
        <v>23</v>
      </c>
      <c r="B225" s="5">
        <v>4315199</v>
      </c>
      <c r="C225" s="6" t="s">
        <v>151</v>
      </c>
      <c r="D225" s="7" t="s">
        <v>9</v>
      </c>
      <c r="E225" s="24">
        <v>2880713</v>
      </c>
      <c r="F225" s="24">
        <v>2743536</v>
      </c>
      <c r="G225" s="26">
        <v>3045325</v>
      </c>
      <c r="H225" s="26">
        <v>230225</v>
      </c>
      <c r="I225" s="26">
        <f t="shared" si="52"/>
        <v>241966.47500000001</v>
      </c>
      <c r="J225" s="26">
        <f t="shared" si="53"/>
        <v>241966</v>
      </c>
      <c r="K225" s="26">
        <f t="shared" si="57"/>
        <v>241966</v>
      </c>
      <c r="L225" s="26">
        <f t="shared" si="58"/>
        <v>3045325</v>
      </c>
      <c r="M225" s="26">
        <f t="shared" si="59"/>
        <v>2812124.5</v>
      </c>
      <c r="N225" s="26">
        <f t="shared" si="60"/>
        <v>2227885</v>
      </c>
      <c r="O225" s="49">
        <f t="shared" si="54"/>
        <v>1527045.25</v>
      </c>
      <c r="P225" s="49">
        <f t="shared" si="55"/>
        <v>2928724.75</v>
      </c>
      <c r="Q225" s="49">
        <f t="shared" si="61"/>
        <v>773273.55816887296</v>
      </c>
      <c r="R225" s="49">
        <f t="shared" si="62"/>
        <v>1329682.0145616271</v>
      </c>
      <c r="S225" s="56">
        <f t="shared" si="51"/>
        <v>0.47283895665416914</v>
      </c>
      <c r="T225" s="49">
        <f t="shared" ref="T225:T241" si="65">ROUND(Q225,0)</f>
        <v>773274</v>
      </c>
      <c r="U225" s="82" t="s">
        <v>431</v>
      </c>
      <c r="AC225" s="3"/>
      <c r="AD225" s="3"/>
      <c r="AE225" s="3"/>
      <c r="AF225" s="3"/>
      <c r="AG225" s="3"/>
      <c r="AH225" s="3"/>
    </row>
    <row r="226" spans="1:34" s="1" customFormat="1" ht="15.75" customHeight="1" x14ac:dyDescent="0.2">
      <c r="A226" s="82">
        <v>24</v>
      </c>
      <c r="B226" s="5">
        <v>4315199</v>
      </c>
      <c r="C226" s="6" t="s">
        <v>152</v>
      </c>
      <c r="D226" s="7" t="s">
        <v>9</v>
      </c>
      <c r="E226" s="24">
        <v>216126</v>
      </c>
      <c r="F226" s="24">
        <v>201987.00000000003</v>
      </c>
      <c r="G226" s="26">
        <v>214106</v>
      </c>
      <c r="H226" s="26">
        <v>25664</v>
      </c>
      <c r="I226" s="26">
        <f t="shared" si="52"/>
        <v>26972.864000000001</v>
      </c>
      <c r="J226" s="26">
        <f t="shared" si="53"/>
        <v>26973</v>
      </c>
      <c r="K226" s="26">
        <f t="shared" si="57"/>
        <v>26973</v>
      </c>
      <c r="L226" s="26">
        <f t="shared" si="58"/>
        <v>216126</v>
      </c>
      <c r="M226" s="26">
        <f t="shared" si="59"/>
        <v>208046.5</v>
      </c>
      <c r="N226" s="26">
        <f t="shared" si="60"/>
        <v>164798</v>
      </c>
      <c r="O226" s="49">
        <f t="shared" si="54"/>
        <v>117509.75</v>
      </c>
      <c r="P226" s="49">
        <f t="shared" si="55"/>
        <v>212086.25</v>
      </c>
      <c r="Q226" s="49">
        <f t="shared" si="61"/>
        <v>77938.618423985696</v>
      </c>
      <c r="R226" s="49">
        <f t="shared" si="62"/>
        <v>92095.2311360366</v>
      </c>
      <c r="S226" s="56">
        <f t="shared" si="51"/>
        <v>0.44266657279039351</v>
      </c>
      <c r="T226" s="49">
        <f t="shared" si="65"/>
        <v>77939</v>
      </c>
      <c r="U226" s="82" t="s">
        <v>431</v>
      </c>
      <c r="AC226" s="3"/>
      <c r="AD226" s="3"/>
      <c r="AE226" s="3"/>
      <c r="AF226" s="3"/>
      <c r="AG226" s="3"/>
      <c r="AH226" s="3"/>
    </row>
    <row r="227" spans="1:34" s="1" customFormat="1" ht="15.75" customHeight="1" x14ac:dyDescent="0.2">
      <c r="A227" s="82">
        <v>25</v>
      </c>
      <c r="B227" s="5">
        <v>4315199</v>
      </c>
      <c r="C227" s="6" t="s">
        <v>153</v>
      </c>
      <c r="D227" s="7" t="s">
        <v>9</v>
      </c>
      <c r="E227" s="24">
        <v>11315.000000000002</v>
      </c>
      <c r="F227" s="24">
        <v>10575</v>
      </c>
      <c r="G227" s="26">
        <v>11421</v>
      </c>
      <c r="H227" s="26">
        <v>2569</v>
      </c>
      <c r="I227" s="26">
        <f t="shared" si="52"/>
        <v>2700.0190000000002</v>
      </c>
      <c r="J227" s="26">
        <f t="shared" si="53"/>
        <v>2700</v>
      </c>
      <c r="K227" s="26">
        <f t="shared" si="57"/>
        <v>2700</v>
      </c>
      <c r="L227" s="26">
        <f t="shared" si="58"/>
        <v>11421</v>
      </c>
      <c r="M227" s="26">
        <f t="shared" si="59"/>
        <v>10945</v>
      </c>
      <c r="N227" s="26">
        <f t="shared" si="60"/>
        <v>9002.75</v>
      </c>
      <c r="O227" s="49">
        <f t="shared" si="54"/>
        <v>6822.5</v>
      </c>
      <c r="P227" s="49">
        <f t="shared" si="55"/>
        <v>11183</v>
      </c>
      <c r="Q227" s="49">
        <f t="shared" si="61"/>
        <v>6241.5224107130462</v>
      </c>
      <c r="R227" s="49">
        <f t="shared" si="62"/>
        <v>4218.6514729235478</v>
      </c>
      <c r="S227" s="56">
        <f t="shared" si="51"/>
        <v>0.38544097514148451</v>
      </c>
      <c r="T227" s="49">
        <f t="shared" si="65"/>
        <v>6242</v>
      </c>
      <c r="U227" s="82" t="s">
        <v>431</v>
      </c>
      <c r="AC227" s="3"/>
      <c r="AD227" s="3"/>
      <c r="AE227" s="3"/>
      <c r="AF227" s="3"/>
      <c r="AG227" s="3"/>
      <c r="AH227" s="3"/>
    </row>
    <row r="228" spans="1:34" s="1" customFormat="1" ht="15.75" customHeight="1" x14ac:dyDescent="0.2">
      <c r="A228" s="82">
        <v>26</v>
      </c>
      <c r="B228" s="5">
        <v>4315199</v>
      </c>
      <c r="C228" s="6" t="s">
        <v>154</v>
      </c>
      <c r="D228" s="7" t="s">
        <v>9</v>
      </c>
      <c r="E228" s="24">
        <v>451347</v>
      </c>
      <c r="F228" s="24">
        <v>433987</v>
      </c>
      <c r="G228" s="26">
        <v>455686</v>
      </c>
      <c r="H228" s="26">
        <v>40115</v>
      </c>
      <c r="I228" s="26">
        <f t="shared" si="52"/>
        <v>42160.864999999998</v>
      </c>
      <c r="J228" s="26">
        <f t="shared" si="53"/>
        <v>42161</v>
      </c>
      <c r="K228" s="26">
        <f t="shared" si="57"/>
        <v>42161</v>
      </c>
      <c r="L228" s="26">
        <f t="shared" si="58"/>
        <v>455686</v>
      </c>
      <c r="M228" s="26">
        <f t="shared" si="59"/>
        <v>442667</v>
      </c>
      <c r="N228" s="26">
        <f t="shared" si="60"/>
        <v>345795.25</v>
      </c>
      <c r="O228" s="49">
        <f t="shared" si="54"/>
        <v>242414</v>
      </c>
      <c r="P228" s="49">
        <f t="shared" si="55"/>
        <v>449176.5</v>
      </c>
      <c r="Q228" s="49">
        <f t="shared" si="61"/>
        <v>131436.68970115637</v>
      </c>
      <c r="R228" s="49">
        <f t="shared" si="62"/>
        <v>202639.82119740598</v>
      </c>
      <c r="S228" s="56">
        <f t="shared" si="51"/>
        <v>0.45777033570924869</v>
      </c>
      <c r="T228" s="49">
        <f t="shared" si="65"/>
        <v>131437</v>
      </c>
      <c r="U228" s="82" t="s">
        <v>431</v>
      </c>
      <c r="AC228" s="3"/>
      <c r="AD228" s="3"/>
      <c r="AE228" s="3"/>
      <c r="AF228" s="3"/>
      <c r="AG228" s="3"/>
      <c r="AH228" s="3"/>
    </row>
    <row r="229" spans="1:34" s="1" customFormat="1" ht="15.75" customHeight="1" x14ac:dyDescent="0.2">
      <c r="A229" s="82">
        <v>27</v>
      </c>
      <c r="B229" s="5">
        <v>4315199</v>
      </c>
      <c r="C229" s="6" t="s">
        <v>155</v>
      </c>
      <c r="D229" s="7" t="s">
        <v>9</v>
      </c>
      <c r="E229" s="24">
        <v>1126608</v>
      </c>
      <c r="F229" s="24">
        <v>1083277</v>
      </c>
      <c r="G229" s="26">
        <v>1191605</v>
      </c>
      <c r="H229" s="26">
        <v>90225</v>
      </c>
      <c r="I229" s="26">
        <f t="shared" si="52"/>
        <v>94826.475000000006</v>
      </c>
      <c r="J229" s="26">
        <f t="shared" si="53"/>
        <v>94826</v>
      </c>
      <c r="K229" s="26">
        <f t="shared" si="57"/>
        <v>94826</v>
      </c>
      <c r="L229" s="26">
        <f t="shared" si="58"/>
        <v>1191605</v>
      </c>
      <c r="M229" s="26">
        <f t="shared" si="59"/>
        <v>1104942.5</v>
      </c>
      <c r="N229" s="26">
        <f t="shared" si="60"/>
        <v>874079</v>
      </c>
      <c r="O229" s="49">
        <f t="shared" si="54"/>
        <v>599884.25</v>
      </c>
      <c r="P229" s="49">
        <f t="shared" si="55"/>
        <v>1148273.75</v>
      </c>
      <c r="Q229" s="49">
        <f t="shared" si="61"/>
        <v>303131.79888317577</v>
      </c>
      <c r="R229" s="49">
        <f t="shared" si="62"/>
        <v>521406.01509444311</v>
      </c>
      <c r="S229" s="56">
        <f t="shared" si="51"/>
        <v>0.471885202256627</v>
      </c>
      <c r="T229" s="49">
        <f t="shared" si="65"/>
        <v>303132</v>
      </c>
      <c r="U229" s="82" t="s">
        <v>431</v>
      </c>
      <c r="AC229" s="3"/>
      <c r="AD229" s="3"/>
      <c r="AE229" s="3"/>
      <c r="AF229" s="3"/>
      <c r="AG229" s="3"/>
      <c r="AH229" s="3"/>
    </row>
    <row r="230" spans="1:34" s="1" customFormat="1" ht="15.75" customHeight="1" x14ac:dyDescent="0.2">
      <c r="A230" s="82">
        <v>28</v>
      </c>
      <c r="B230" s="5">
        <v>4315199</v>
      </c>
      <c r="C230" s="6" t="s">
        <v>156</v>
      </c>
      <c r="D230" s="7" t="s">
        <v>9</v>
      </c>
      <c r="E230" s="24">
        <v>1084535</v>
      </c>
      <c r="F230" s="24">
        <v>1032891</v>
      </c>
      <c r="G230" s="26">
        <v>1146509</v>
      </c>
      <c r="H230" s="26">
        <v>220554</v>
      </c>
      <c r="I230" s="26">
        <f t="shared" si="52"/>
        <v>231802.25399999999</v>
      </c>
      <c r="J230" s="26">
        <f t="shared" si="53"/>
        <v>231802</v>
      </c>
      <c r="K230" s="26">
        <f t="shared" si="57"/>
        <v>231802</v>
      </c>
      <c r="L230" s="26">
        <f t="shared" si="58"/>
        <v>1146509</v>
      </c>
      <c r="M230" s="26">
        <f t="shared" si="59"/>
        <v>1058713</v>
      </c>
      <c r="N230" s="26">
        <f t="shared" si="60"/>
        <v>873934.25</v>
      </c>
      <c r="O230" s="49">
        <f t="shared" si="54"/>
        <v>645257.5</v>
      </c>
      <c r="P230" s="49">
        <f t="shared" si="55"/>
        <v>1102611</v>
      </c>
      <c r="Q230" s="49">
        <f t="shared" si="61"/>
        <v>565255.16941060859</v>
      </c>
      <c r="R230" s="49">
        <f t="shared" si="62"/>
        <v>430600.64448734472</v>
      </c>
      <c r="S230" s="56">
        <f t="shared" si="51"/>
        <v>0.4067208435972211</v>
      </c>
      <c r="T230" s="49">
        <f t="shared" si="65"/>
        <v>565255</v>
      </c>
      <c r="U230" s="82" t="s">
        <v>431</v>
      </c>
      <c r="AC230" s="3"/>
      <c r="AD230" s="3"/>
      <c r="AE230" s="3"/>
      <c r="AF230" s="3"/>
      <c r="AG230" s="3"/>
      <c r="AH230" s="3"/>
    </row>
    <row r="231" spans="1:34" s="1" customFormat="1" ht="15.75" customHeight="1" x14ac:dyDescent="0.2">
      <c r="A231" s="82">
        <v>29</v>
      </c>
      <c r="B231" s="5">
        <v>4315199</v>
      </c>
      <c r="C231" s="6" t="s">
        <v>157</v>
      </c>
      <c r="D231" s="7" t="s">
        <v>9</v>
      </c>
      <c r="E231" s="24">
        <v>1421993</v>
      </c>
      <c r="F231" s="24">
        <v>1367301</v>
      </c>
      <c r="G231" s="26">
        <v>1504031</v>
      </c>
      <c r="H231" s="26">
        <v>110885</v>
      </c>
      <c r="I231" s="26">
        <f t="shared" si="52"/>
        <v>116540.13499999999</v>
      </c>
      <c r="J231" s="26">
        <f t="shared" si="53"/>
        <v>116540</v>
      </c>
      <c r="K231" s="26">
        <f t="shared" si="57"/>
        <v>116540</v>
      </c>
      <c r="L231" s="26">
        <f t="shared" si="58"/>
        <v>1504031</v>
      </c>
      <c r="M231" s="26">
        <f t="shared" si="59"/>
        <v>1394647</v>
      </c>
      <c r="N231" s="26">
        <f t="shared" si="60"/>
        <v>1102466.25</v>
      </c>
      <c r="O231" s="49">
        <f t="shared" si="54"/>
        <v>755593.5</v>
      </c>
      <c r="P231" s="49">
        <f t="shared" si="55"/>
        <v>1449339</v>
      </c>
      <c r="Q231" s="49">
        <f t="shared" si="61"/>
        <v>374523.7373938387</v>
      </c>
      <c r="R231" s="49">
        <f t="shared" si="62"/>
        <v>659681.64232321188</v>
      </c>
      <c r="S231" s="56">
        <f t="shared" si="51"/>
        <v>0.47300975969059689</v>
      </c>
      <c r="T231" s="49">
        <f t="shared" si="65"/>
        <v>374524</v>
      </c>
      <c r="U231" s="82" t="s">
        <v>431</v>
      </c>
      <c r="AC231" s="3"/>
      <c r="AD231" s="3"/>
      <c r="AE231" s="3"/>
      <c r="AF231" s="3"/>
      <c r="AG231" s="3"/>
      <c r="AH231" s="3"/>
    </row>
    <row r="232" spans="1:34" s="1" customFormat="1" ht="15.75" customHeight="1" x14ac:dyDescent="0.2">
      <c r="A232" s="82">
        <v>30</v>
      </c>
      <c r="B232" s="5">
        <v>4315199</v>
      </c>
      <c r="C232" s="6" t="s">
        <v>142</v>
      </c>
      <c r="D232" s="7" t="s">
        <v>9</v>
      </c>
      <c r="E232" s="24">
        <v>203504</v>
      </c>
      <c r="F232" s="24">
        <v>188430.00000000003</v>
      </c>
      <c r="G232" s="26">
        <v>207273</v>
      </c>
      <c r="H232" s="26">
        <v>14950</v>
      </c>
      <c r="I232" s="26">
        <f t="shared" si="52"/>
        <v>15712.45</v>
      </c>
      <c r="J232" s="26">
        <f t="shared" si="53"/>
        <v>15712</v>
      </c>
      <c r="K232" s="26">
        <f t="shared" si="57"/>
        <v>15712</v>
      </c>
      <c r="L232" s="26">
        <f t="shared" si="58"/>
        <v>207273</v>
      </c>
      <c r="M232" s="26">
        <f t="shared" si="59"/>
        <v>195967</v>
      </c>
      <c r="N232" s="26">
        <f t="shared" si="60"/>
        <v>153729.75</v>
      </c>
      <c r="O232" s="49">
        <f t="shared" si="54"/>
        <v>105839.5</v>
      </c>
      <c r="P232" s="49">
        <f t="shared" si="55"/>
        <v>201620</v>
      </c>
      <c r="Q232" s="49">
        <f t="shared" si="61"/>
        <v>50831.672805030605</v>
      </c>
      <c r="R232" s="49">
        <f t="shared" si="62"/>
        <v>92371.283865261212</v>
      </c>
      <c r="S232" s="56">
        <f t="shared" si="51"/>
        <v>0.47136142240918733</v>
      </c>
      <c r="T232" s="49">
        <f t="shared" si="65"/>
        <v>50832</v>
      </c>
      <c r="U232" s="82" t="s">
        <v>431</v>
      </c>
      <c r="AC232" s="3"/>
      <c r="AD232" s="3"/>
      <c r="AE232" s="3"/>
      <c r="AF232" s="3"/>
      <c r="AG232" s="3"/>
      <c r="AH232" s="3"/>
    </row>
    <row r="233" spans="1:34" s="1" customFormat="1" ht="15.75" customHeight="1" x14ac:dyDescent="0.2">
      <c r="A233" s="82">
        <v>31</v>
      </c>
      <c r="B233" s="5">
        <v>4315199</v>
      </c>
      <c r="C233" s="6" t="s">
        <v>158</v>
      </c>
      <c r="D233" s="7" t="s">
        <v>9</v>
      </c>
      <c r="E233" s="24">
        <v>909372.00000000012</v>
      </c>
      <c r="F233" s="24">
        <v>842011</v>
      </c>
      <c r="G233" s="26">
        <v>926212</v>
      </c>
      <c r="H233" s="26">
        <v>70115</v>
      </c>
      <c r="I233" s="26">
        <f t="shared" si="52"/>
        <v>73690.865000000005</v>
      </c>
      <c r="J233" s="26">
        <f t="shared" si="53"/>
        <v>73691</v>
      </c>
      <c r="K233" s="26">
        <f t="shared" si="57"/>
        <v>73691</v>
      </c>
      <c r="L233" s="26">
        <f t="shared" si="58"/>
        <v>926212</v>
      </c>
      <c r="M233" s="26">
        <f t="shared" si="59"/>
        <v>875691.5</v>
      </c>
      <c r="N233" s="26">
        <f t="shared" si="60"/>
        <v>687821.5</v>
      </c>
      <c r="O233" s="49">
        <f t="shared" si="54"/>
        <v>474691.25</v>
      </c>
      <c r="P233" s="49">
        <f t="shared" si="55"/>
        <v>900951.75</v>
      </c>
      <c r="Q233" s="49">
        <f t="shared" si="61"/>
        <v>236167.4157318697</v>
      </c>
      <c r="R233" s="49">
        <f t="shared" si="62"/>
        <v>411033.38367298909</v>
      </c>
      <c r="S233" s="56">
        <f t="shared" si="51"/>
        <v>0.46938149299495208</v>
      </c>
      <c r="T233" s="49">
        <f t="shared" si="65"/>
        <v>236167</v>
      </c>
      <c r="U233" s="82" t="s">
        <v>431</v>
      </c>
      <c r="AC233" s="3"/>
      <c r="AD233" s="3"/>
      <c r="AE233" s="3"/>
      <c r="AF233" s="3"/>
      <c r="AG233" s="3"/>
      <c r="AH233" s="3"/>
    </row>
    <row r="234" spans="1:34" s="1" customFormat="1" ht="15.75" customHeight="1" x14ac:dyDescent="0.2">
      <c r="A234" s="82">
        <v>32</v>
      </c>
      <c r="B234" s="5">
        <v>4315199</v>
      </c>
      <c r="C234" s="6" t="s">
        <v>159</v>
      </c>
      <c r="D234" s="7" t="s">
        <v>9</v>
      </c>
      <c r="E234" s="24">
        <v>703213</v>
      </c>
      <c r="F234" s="24">
        <v>651123</v>
      </c>
      <c r="G234" s="26">
        <v>696702</v>
      </c>
      <c r="H234" s="26">
        <v>79558</v>
      </c>
      <c r="I234" s="26">
        <f t="shared" si="52"/>
        <v>83615.457999999999</v>
      </c>
      <c r="J234" s="26">
        <f t="shared" si="53"/>
        <v>83615</v>
      </c>
      <c r="K234" s="26">
        <f t="shared" si="57"/>
        <v>83615</v>
      </c>
      <c r="L234" s="26">
        <f t="shared" si="58"/>
        <v>703213</v>
      </c>
      <c r="M234" s="26">
        <f t="shared" si="59"/>
        <v>673912.5</v>
      </c>
      <c r="N234" s="26">
        <f t="shared" si="60"/>
        <v>533663.25</v>
      </c>
      <c r="O234" s="49">
        <f t="shared" si="54"/>
        <v>378763.75</v>
      </c>
      <c r="P234" s="49">
        <f t="shared" si="55"/>
        <v>688562.75</v>
      </c>
      <c r="Q234" s="49">
        <f t="shared" si="61"/>
        <v>244606.98301197152</v>
      </c>
      <c r="R234" s="49">
        <f t="shared" si="62"/>
        <v>300925.77818278823</v>
      </c>
      <c r="S234" s="56">
        <f t="shared" si="51"/>
        <v>0.44653538579977109</v>
      </c>
      <c r="T234" s="49">
        <f t="shared" si="65"/>
        <v>244607</v>
      </c>
      <c r="U234" s="82" t="s">
        <v>431</v>
      </c>
      <c r="AC234" s="3"/>
      <c r="AD234" s="3"/>
      <c r="AE234" s="3"/>
      <c r="AF234" s="3"/>
      <c r="AG234" s="3"/>
      <c r="AH234" s="3"/>
    </row>
    <row r="235" spans="1:34" s="1" customFormat="1" ht="15.75" customHeight="1" x14ac:dyDescent="0.2">
      <c r="A235" s="82">
        <v>33</v>
      </c>
      <c r="B235" s="5">
        <v>4315199</v>
      </c>
      <c r="C235" s="6" t="s">
        <v>160</v>
      </c>
      <c r="D235" s="7" t="s">
        <v>9</v>
      </c>
      <c r="E235" s="24">
        <v>1580684</v>
      </c>
      <c r="F235" s="24">
        <v>1505413</v>
      </c>
      <c r="G235" s="26">
        <v>1610792</v>
      </c>
      <c r="H235" s="26">
        <v>350210</v>
      </c>
      <c r="I235" s="26">
        <f t="shared" si="52"/>
        <v>368070.71</v>
      </c>
      <c r="J235" s="26">
        <f t="shared" si="53"/>
        <v>368071</v>
      </c>
      <c r="K235" s="26">
        <f t="shared" si="57"/>
        <v>368071</v>
      </c>
      <c r="L235" s="26">
        <f t="shared" si="58"/>
        <v>1610792</v>
      </c>
      <c r="M235" s="26">
        <f t="shared" si="59"/>
        <v>1543048.5</v>
      </c>
      <c r="N235" s="26">
        <f t="shared" si="60"/>
        <v>1266240</v>
      </c>
      <c r="O235" s="49">
        <f t="shared" si="54"/>
        <v>955559.75</v>
      </c>
      <c r="P235" s="49">
        <f t="shared" si="55"/>
        <v>1576920.25</v>
      </c>
      <c r="Q235" s="49">
        <f t="shared" si="61"/>
        <v>863075.86240605032</v>
      </c>
      <c r="R235" s="49">
        <f t="shared" si="62"/>
        <v>600417.18450035492</v>
      </c>
      <c r="S235" s="56">
        <f t="shared" ref="S235:S298" si="66">R235/M235</f>
        <v>0.38911102567440681</v>
      </c>
      <c r="T235" s="49">
        <f t="shared" si="65"/>
        <v>863076</v>
      </c>
      <c r="U235" s="82" t="s">
        <v>431</v>
      </c>
      <c r="AC235" s="3"/>
      <c r="AD235" s="3"/>
      <c r="AE235" s="3"/>
      <c r="AF235" s="3"/>
      <c r="AG235" s="3"/>
      <c r="AH235" s="3"/>
    </row>
    <row r="236" spans="1:34" s="1" customFormat="1" ht="15.75" customHeight="1" x14ac:dyDescent="0.2">
      <c r="A236" s="82">
        <v>34</v>
      </c>
      <c r="B236" s="5">
        <v>4315199</v>
      </c>
      <c r="C236" s="6" t="s">
        <v>161</v>
      </c>
      <c r="D236" s="7" t="s">
        <v>9</v>
      </c>
      <c r="E236" s="24">
        <v>556442</v>
      </c>
      <c r="F236" s="24">
        <v>515224</v>
      </c>
      <c r="G236" s="26">
        <v>566746</v>
      </c>
      <c r="H236" s="26">
        <v>95000</v>
      </c>
      <c r="I236" s="26">
        <f t="shared" ref="I236:I299" si="67">H236+(H236*5.1%)</f>
        <v>99845</v>
      </c>
      <c r="J236" s="26">
        <f t="shared" ref="J236:J299" si="68">ROUND(I236,0)</f>
        <v>99845</v>
      </c>
      <c r="K236" s="26">
        <f t="shared" si="57"/>
        <v>99845</v>
      </c>
      <c r="L236" s="26">
        <f t="shared" si="58"/>
        <v>566746</v>
      </c>
      <c r="M236" s="26">
        <f t="shared" si="59"/>
        <v>535833</v>
      </c>
      <c r="N236" s="26">
        <f t="shared" si="60"/>
        <v>434564.25</v>
      </c>
      <c r="O236" s="49">
        <f t="shared" ref="O236:O299" si="69">AVERAGE(K236,M236)</f>
        <v>317839</v>
      </c>
      <c r="P236" s="49">
        <f t="shared" ref="P236:P299" si="70">AVERAGE(M236,L236)</f>
        <v>551289.5</v>
      </c>
      <c r="Q236" s="49">
        <f t="shared" si="61"/>
        <v>257764.86381187732</v>
      </c>
      <c r="R236" s="49">
        <f t="shared" si="62"/>
        <v>224253.70496289094</v>
      </c>
      <c r="S236" s="56">
        <f t="shared" si="66"/>
        <v>0.41851417318995088</v>
      </c>
      <c r="T236" s="49">
        <f t="shared" si="65"/>
        <v>257765</v>
      </c>
      <c r="U236" s="82" t="s">
        <v>431</v>
      </c>
      <c r="AC236" s="3"/>
      <c r="AD236" s="3"/>
      <c r="AE236" s="3"/>
      <c r="AF236" s="3"/>
      <c r="AG236" s="3"/>
      <c r="AH236" s="3"/>
    </row>
    <row r="237" spans="1:34" s="1" customFormat="1" ht="15.75" customHeight="1" x14ac:dyDescent="0.2">
      <c r="A237" s="82">
        <v>35</v>
      </c>
      <c r="B237" s="5">
        <v>4315199</v>
      </c>
      <c r="C237" s="6" t="s">
        <v>162</v>
      </c>
      <c r="D237" s="7" t="s">
        <v>9</v>
      </c>
      <c r="E237" s="24">
        <v>502924</v>
      </c>
      <c r="F237" s="24">
        <v>474457</v>
      </c>
      <c r="G237" s="26">
        <v>498180.00000000006</v>
      </c>
      <c r="H237" s="26">
        <v>85000</v>
      </c>
      <c r="I237" s="26">
        <f t="shared" si="67"/>
        <v>89335</v>
      </c>
      <c r="J237" s="26">
        <f t="shared" si="68"/>
        <v>89335</v>
      </c>
      <c r="K237" s="26">
        <f t="shared" si="57"/>
        <v>89335</v>
      </c>
      <c r="L237" s="26">
        <f t="shared" si="58"/>
        <v>502924</v>
      </c>
      <c r="M237" s="26">
        <f t="shared" si="59"/>
        <v>486318.5</v>
      </c>
      <c r="N237" s="26">
        <f t="shared" si="60"/>
        <v>391224</v>
      </c>
      <c r="O237" s="49">
        <f t="shared" si="69"/>
        <v>287826.75</v>
      </c>
      <c r="P237" s="49">
        <f t="shared" si="70"/>
        <v>494621.25</v>
      </c>
      <c r="Q237" s="49">
        <f t="shared" si="61"/>
        <v>231251.67288629437</v>
      </c>
      <c r="R237" s="49">
        <f t="shared" si="62"/>
        <v>201644.22179174886</v>
      </c>
      <c r="S237" s="56">
        <f t="shared" si="66"/>
        <v>0.41463407579960221</v>
      </c>
      <c r="T237" s="49">
        <f t="shared" si="65"/>
        <v>231252</v>
      </c>
      <c r="U237" s="82" t="s">
        <v>431</v>
      </c>
      <c r="AC237" s="3"/>
      <c r="AD237" s="3"/>
      <c r="AE237" s="3"/>
      <c r="AF237" s="3"/>
      <c r="AG237" s="3"/>
      <c r="AH237" s="3"/>
    </row>
    <row r="238" spans="1:34" s="1" customFormat="1" ht="15.75" customHeight="1" x14ac:dyDescent="0.2">
      <c r="A238" s="82">
        <v>36</v>
      </c>
      <c r="B238" s="5">
        <v>4315199</v>
      </c>
      <c r="C238" s="6" t="s">
        <v>163</v>
      </c>
      <c r="D238" s="7" t="s">
        <v>9</v>
      </c>
      <c r="E238" s="24">
        <v>509196.00000000006</v>
      </c>
      <c r="F238" s="24">
        <v>475884</v>
      </c>
      <c r="G238" s="26">
        <v>513955</v>
      </c>
      <c r="H238" s="26">
        <v>85000</v>
      </c>
      <c r="I238" s="26">
        <f t="shared" si="67"/>
        <v>89335</v>
      </c>
      <c r="J238" s="26">
        <f t="shared" si="68"/>
        <v>89335</v>
      </c>
      <c r="K238" s="26">
        <f t="shared" si="57"/>
        <v>89335</v>
      </c>
      <c r="L238" s="26">
        <f t="shared" si="58"/>
        <v>513955</v>
      </c>
      <c r="M238" s="26">
        <f t="shared" si="59"/>
        <v>492540</v>
      </c>
      <c r="N238" s="26">
        <f t="shared" si="60"/>
        <v>397092.5</v>
      </c>
      <c r="O238" s="49">
        <f t="shared" si="69"/>
        <v>290937.5</v>
      </c>
      <c r="P238" s="49">
        <f t="shared" si="70"/>
        <v>503247.5</v>
      </c>
      <c r="Q238" s="49">
        <f t="shared" si="61"/>
        <v>232493.94161354352</v>
      </c>
      <c r="R238" s="49">
        <f t="shared" si="62"/>
        <v>205869.55246547106</v>
      </c>
      <c r="S238" s="56">
        <f t="shared" si="66"/>
        <v>0.41797529635252173</v>
      </c>
      <c r="T238" s="49">
        <f t="shared" si="65"/>
        <v>232494</v>
      </c>
      <c r="U238" s="82" t="s">
        <v>431</v>
      </c>
      <c r="AC238" s="3"/>
      <c r="AD238" s="3"/>
      <c r="AE238" s="3"/>
      <c r="AF238" s="3"/>
      <c r="AG238" s="3"/>
      <c r="AH238" s="3"/>
    </row>
    <row r="239" spans="1:34" s="1" customFormat="1" ht="15.75" customHeight="1" x14ac:dyDescent="0.2">
      <c r="A239" s="82">
        <v>37</v>
      </c>
      <c r="B239" s="5">
        <v>4315199</v>
      </c>
      <c r="C239" s="6" t="s">
        <v>164</v>
      </c>
      <c r="D239" s="7" t="s">
        <v>9</v>
      </c>
      <c r="E239" s="24">
        <v>3051607</v>
      </c>
      <c r="F239" s="24">
        <v>2825562</v>
      </c>
      <c r="G239" s="26">
        <v>3023351</v>
      </c>
      <c r="H239" s="26">
        <v>260551</v>
      </c>
      <c r="I239" s="26">
        <f t="shared" si="67"/>
        <v>273839.10100000002</v>
      </c>
      <c r="J239" s="26">
        <f t="shared" si="68"/>
        <v>273839</v>
      </c>
      <c r="K239" s="26">
        <f t="shared" si="57"/>
        <v>273839</v>
      </c>
      <c r="L239" s="26">
        <f t="shared" si="58"/>
        <v>3051607</v>
      </c>
      <c r="M239" s="26">
        <f t="shared" si="59"/>
        <v>2924456.5</v>
      </c>
      <c r="N239" s="26">
        <f t="shared" si="60"/>
        <v>2293589.75</v>
      </c>
      <c r="O239" s="49">
        <f t="shared" si="69"/>
        <v>1599147.75</v>
      </c>
      <c r="P239" s="49">
        <f t="shared" si="70"/>
        <v>2988031.75</v>
      </c>
      <c r="Q239" s="49">
        <f t="shared" si="61"/>
        <v>857605.77503029013</v>
      </c>
      <c r="R239" s="49">
        <f t="shared" si="62"/>
        <v>1350250.4953026001</v>
      </c>
      <c r="S239" s="56">
        <f t="shared" si="66"/>
        <v>0.46170989218085484</v>
      </c>
      <c r="T239" s="49">
        <f t="shared" si="65"/>
        <v>857606</v>
      </c>
      <c r="U239" s="82" t="s">
        <v>431</v>
      </c>
      <c r="AC239" s="3"/>
      <c r="AD239" s="3"/>
      <c r="AE239" s="3"/>
      <c r="AF239" s="3"/>
      <c r="AG239" s="3"/>
      <c r="AH239" s="3"/>
    </row>
    <row r="240" spans="1:34" s="1" customFormat="1" ht="15.75" customHeight="1" x14ac:dyDescent="0.2">
      <c r="A240" s="82">
        <v>38</v>
      </c>
      <c r="B240" s="5">
        <v>4315199</v>
      </c>
      <c r="C240" s="6" t="s">
        <v>165</v>
      </c>
      <c r="D240" s="7" t="s">
        <v>9</v>
      </c>
      <c r="E240" s="24">
        <v>59033.000000000007</v>
      </c>
      <c r="F240" s="24">
        <v>56763</v>
      </c>
      <c r="G240" s="26">
        <v>59601.000000000007</v>
      </c>
      <c r="H240" s="26">
        <v>10112</v>
      </c>
      <c r="I240" s="26">
        <f t="shared" si="67"/>
        <v>10627.712</v>
      </c>
      <c r="J240" s="26">
        <f t="shared" si="68"/>
        <v>10628</v>
      </c>
      <c r="K240" s="26">
        <f t="shared" si="57"/>
        <v>10628</v>
      </c>
      <c r="L240" s="26">
        <f t="shared" si="58"/>
        <v>59601.000000000007</v>
      </c>
      <c r="M240" s="26">
        <f t="shared" si="59"/>
        <v>57898</v>
      </c>
      <c r="N240" s="26">
        <f t="shared" si="60"/>
        <v>46506.25</v>
      </c>
      <c r="O240" s="49">
        <f t="shared" si="69"/>
        <v>34263</v>
      </c>
      <c r="P240" s="49">
        <f t="shared" si="70"/>
        <v>58749.5</v>
      </c>
      <c r="Q240" s="49">
        <f t="shared" si="61"/>
        <v>27505.377188763727</v>
      </c>
      <c r="R240" s="49">
        <f t="shared" si="62"/>
        <v>23950.237902437086</v>
      </c>
      <c r="S240" s="56">
        <f t="shared" si="66"/>
        <v>0.41366261187669845</v>
      </c>
      <c r="T240" s="49">
        <f t="shared" si="65"/>
        <v>27505</v>
      </c>
      <c r="U240" s="82" t="s">
        <v>431</v>
      </c>
      <c r="AC240" s="3"/>
      <c r="AD240" s="3"/>
      <c r="AE240" s="3"/>
      <c r="AF240" s="3"/>
      <c r="AG240" s="3"/>
      <c r="AH240" s="3"/>
    </row>
    <row r="241" spans="1:34" s="1" customFormat="1" ht="15.75" customHeight="1" x14ac:dyDescent="0.2">
      <c r="A241" s="82">
        <v>39</v>
      </c>
      <c r="B241" s="5">
        <v>4315199</v>
      </c>
      <c r="C241" s="6" t="s">
        <v>166</v>
      </c>
      <c r="D241" s="7" t="s">
        <v>9</v>
      </c>
      <c r="E241" s="24">
        <v>4179051</v>
      </c>
      <c r="F241" s="24">
        <v>4018318.0000000005</v>
      </c>
      <c r="G241" s="26">
        <v>4339783</v>
      </c>
      <c r="H241" s="26">
        <v>805441</v>
      </c>
      <c r="I241" s="26">
        <f t="shared" si="67"/>
        <v>846518.49100000004</v>
      </c>
      <c r="J241" s="26">
        <f t="shared" si="68"/>
        <v>846518</v>
      </c>
      <c r="K241" s="26">
        <f t="shared" si="57"/>
        <v>846518</v>
      </c>
      <c r="L241" s="26">
        <f t="shared" si="58"/>
        <v>4339783</v>
      </c>
      <c r="M241" s="26">
        <f t="shared" si="59"/>
        <v>4098684.5</v>
      </c>
      <c r="N241" s="26">
        <f t="shared" si="60"/>
        <v>3345917.5</v>
      </c>
      <c r="O241" s="49">
        <f t="shared" si="69"/>
        <v>2472601.25</v>
      </c>
      <c r="P241" s="49">
        <f t="shared" si="70"/>
        <v>4219233.75</v>
      </c>
      <c r="Q241" s="49">
        <f t="shared" si="61"/>
        <v>2105390.3929737187</v>
      </c>
      <c r="R241" s="49">
        <f t="shared" si="62"/>
        <v>1671426.5717158103</v>
      </c>
      <c r="S241" s="56">
        <f t="shared" si="66"/>
        <v>0.40779586028536968</v>
      </c>
      <c r="T241" s="49">
        <f t="shared" si="65"/>
        <v>2105390</v>
      </c>
      <c r="U241" s="82" t="s">
        <v>431</v>
      </c>
      <c r="AC241" s="3"/>
      <c r="AD241" s="3"/>
      <c r="AE241" s="3"/>
      <c r="AF241" s="3"/>
      <c r="AG241" s="3"/>
      <c r="AH241" s="3"/>
    </row>
    <row r="242" spans="1:34" s="1" customFormat="1" ht="15.75" customHeight="1" x14ac:dyDescent="0.2">
      <c r="A242" s="82">
        <v>40</v>
      </c>
      <c r="B242" s="5">
        <v>4315199</v>
      </c>
      <c r="C242" s="6" t="s">
        <v>167</v>
      </c>
      <c r="D242" s="7" t="s">
        <v>9</v>
      </c>
      <c r="E242" s="24">
        <v>19514517</v>
      </c>
      <c r="F242" s="24">
        <v>18585254</v>
      </c>
      <c r="G242" s="26">
        <v>20443779.000000004</v>
      </c>
      <c r="H242" s="26">
        <v>310225</v>
      </c>
      <c r="I242" s="26">
        <f t="shared" si="67"/>
        <v>326046.47499999998</v>
      </c>
      <c r="J242" s="26">
        <f t="shared" si="68"/>
        <v>326046</v>
      </c>
      <c r="K242" s="26">
        <f t="shared" si="57"/>
        <v>326046</v>
      </c>
      <c r="L242" s="26">
        <f t="shared" si="58"/>
        <v>20443779.000000004</v>
      </c>
      <c r="M242" s="26">
        <f t="shared" si="59"/>
        <v>19049885.5</v>
      </c>
      <c r="N242" s="26">
        <f t="shared" si="60"/>
        <v>14717399</v>
      </c>
      <c r="O242" s="49">
        <f t="shared" si="69"/>
        <v>9687965.75</v>
      </c>
      <c r="P242" s="49">
        <f t="shared" si="70"/>
        <v>19746832.25</v>
      </c>
      <c r="Q242" s="49">
        <f t="shared" si="61"/>
        <v>1241843.9861712651</v>
      </c>
      <c r="R242" s="49">
        <f t="shared" si="62"/>
        <v>9624190.2253636904</v>
      </c>
      <c r="S242" s="56">
        <f t="shared" si="66"/>
        <v>0.50520987254037253</v>
      </c>
      <c r="T242" s="49">
        <f>ROUND(O242,0)</f>
        <v>9687966</v>
      </c>
      <c r="U242" s="84" t="s">
        <v>433</v>
      </c>
      <c r="AC242" s="3"/>
      <c r="AD242" s="3"/>
      <c r="AE242" s="3"/>
      <c r="AF242" s="3"/>
      <c r="AG242" s="3"/>
      <c r="AH242" s="3"/>
    </row>
    <row r="243" spans="1:34" s="1" customFormat="1" ht="15.75" customHeight="1" x14ac:dyDescent="0.2">
      <c r="A243" s="82">
        <v>41</v>
      </c>
      <c r="B243" s="5">
        <v>4315199</v>
      </c>
      <c r="C243" s="6" t="s">
        <v>168</v>
      </c>
      <c r="D243" s="7" t="s">
        <v>9</v>
      </c>
      <c r="E243" s="24">
        <v>630177</v>
      </c>
      <c r="F243" s="24">
        <v>600168</v>
      </c>
      <c r="G243" s="26">
        <v>630176</v>
      </c>
      <c r="H243" s="26">
        <v>40115</v>
      </c>
      <c r="I243" s="26">
        <f t="shared" si="67"/>
        <v>42160.864999999998</v>
      </c>
      <c r="J243" s="26">
        <f t="shared" si="68"/>
        <v>42161</v>
      </c>
      <c r="K243" s="26">
        <f t="shared" si="57"/>
        <v>42161</v>
      </c>
      <c r="L243" s="26">
        <f t="shared" si="58"/>
        <v>630177</v>
      </c>
      <c r="M243" s="26">
        <f t="shared" si="59"/>
        <v>615172</v>
      </c>
      <c r="N243" s="26">
        <f t="shared" si="60"/>
        <v>475670.5</v>
      </c>
      <c r="O243" s="49">
        <f t="shared" si="69"/>
        <v>328666.5</v>
      </c>
      <c r="P243" s="49">
        <f t="shared" si="70"/>
        <v>622674.5</v>
      </c>
      <c r="Q243" s="49">
        <f t="shared" si="61"/>
        <v>140063.29696369675</v>
      </c>
      <c r="R243" s="49">
        <f t="shared" si="62"/>
        <v>289352.33549486572</v>
      </c>
      <c r="S243" s="56">
        <f t="shared" si="66"/>
        <v>0.4703600545780135</v>
      </c>
      <c r="T243" s="49">
        <f t="shared" ref="T243:T251" si="71">ROUND(Q243,0)</f>
        <v>140063</v>
      </c>
      <c r="U243" s="82" t="s">
        <v>431</v>
      </c>
      <c r="AC243" s="3"/>
      <c r="AD243" s="3"/>
      <c r="AE243" s="3"/>
      <c r="AF243" s="3"/>
      <c r="AG243" s="3"/>
      <c r="AH243" s="3"/>
    </row>
    <row r="244" spans="1:34" s="1" customFormat="1" ht="15.75" customHeight="1" x14ac:dyDescent="0.2">
      <c r="A244" s="82">
        <v>42</v>
      </c>
      <c r="B244" s="5">
        <v>4315199</v>
      </c>
      <c r="C244" s="6" t="s">
        <v>139</v>
      </c>
      <c r="D244" s="7" t="s">
        <v>9</v>
      </c>
      <c r="E244" s="24">
        <v>9366897</v>
      </c>
      <c r="F244" s="24">
        <v>8920854</v>
      </c>
      <c r="G244" s="26">
        <v>9723731</v>
      </c>
      <c r="H244" s="26">
        <v>310224</v>
      </c>
      <c r="I244" s="26">
        <f t="shared" si="67"/>
        <v>326045.424</v>
      </c>
      <c r="J244" s="26">
        <f t="shared" si="68"/>
        <v>326045</v>
      </c>
      <c r="K244" s="26">
        <f t="shared" si="57"/>
        <v>326045</v>
      </c>
      <c r="L244" s="26">
        <f t="shared" si="58"/>
        <v>9723731</v>
      </c>
      <c r="M244" s="26">
        <f t="shared" si="59"/>
        <v>9143875.5</v>
      </c>
      <c r="N244" s="26">
        <f t="shared" si="60"/>
        <v>7084381.75</v>
      </c>
      <c r="O244" s="49">
        <f t="shared" si="69"/>
        <v>4734960.25</v>
      </c>
      <c r="P244" s="49">
        <f t="shared" si="70"/>
        <v>9433803.25</v>
      </c>
      <c r="Q244" s="49">
        <f t="shared" si="61"/>
        <v>1180373.3503697487</v>
      </c>
      <c r="R244" s="49">
        <f t="shared" si="62"/>
        <v>4517513.5595213855</v>
      </c>
      <c r="S244" s="56">
        <f t="shared" si="66"/>
        <v>0.49404801711499524</v>
      </c>
      <c r="T244" s="49">
        <f t="shared" si="71"/>
        <v>1180373</v>
      </c>
      <c r="U244" s="82" t="s">
        <v>431</v>
      </c>
      <c r="AC244" s="3"/>
      <c r="AD244" s="3"/>
      <c r="AE244" s="3"/>
      <c r="AF244" s="3"/>
      <c r="AG244" s="3"/>
      <c r="AH244" s="3"/>
    </row>
    <row r="245" spans="1:34" s="1" customFormat="1" ht="15.75" customHeight="1" x14ac:dyDescent="0.2">
      <c r="A245" s="82">
        <v>43</v>
      </c>
      <c r="B245" s="5">
        <v>4315199</v>
      </c>
      <c r="C245" s="11" t="s">
        <v>169</v>
      </c>
      <c r="D245" s="7" t="s">
        <v>9</v>
      </c>
      <c r="E245" s="24">
        <v>636001.00000000012</v>
      </c>
      <c r="F245" s="24">
        <v>605715</v>
      </c>
      <c r="G245" s="26">
        <v>672344.00000000012</v>
      </c>
      <c r="H245" s="26">
        <v>70410</v>
      </c>
      <c r="I245" s="26">
        <f t="shared" si="67"/>
        <v>74000.91</v>
      </c>
      <c r="J245" s="26">
        <f t="shared" si="68"/>
        <v>74001</v>
      </c>
      <c r="K245" s="26">
        <f t="shared" si="57"/>
        <v>74001</v>
      </c>
      <c r="L245" s="26">
        <f t="shared" si="58"/>
        <v>672344.00000000012</v>
      </c>
      <c r="M245" s="26">
        <f t="shared" si="59"/>
        <v>620858</v>
      </c>
      <c r="N245" s="26">
        <f t="shared" si="60"/>
        <v>497015.25</v>
      </c>
      <c r="O245" s="49">
        <f t="shared" si="69"/>
        <v>347429.5</v>
      </c>
      <c r="P245" s="49">
        <f t="shared" si="70"/>
        <v>646601</v>
      </c>
      <c r="Q245" s="49">
        <f t="shared" si="61"/>
        <v>219491.61499620645</v>
      </c>
      <c r="R245" s="49">
        <f t="shared" si="62"/>
        <v>283321.90210239083</v>
      </c>
      <c r="S245" s="56">
        <f t="shared" si="66"/>
        <v>0.45633929514058097</v>
      </c>
      <c r="T245" s="49">
        <f t="shared" si="71"/>
        <v>219492</v>
      </c>
      <c r="U245" s="82" t="s">
        <v>431</v>
      </c>
      <c r="AC245" s="3"/>
      <c r="AD245" s="3"/>
      <c r="AE245" s="3"/>
      <c r="AF245" s="3"/>
      <c r="AG245" s="3"/>
      <c r="AH245" s="3"/>
    </row>
    <row r="246" spans="1:34" s="1" customFormat="1" ht="15.75" customHeight="1" x14ac:dyDescent="0.2">
      <c r="A246" s="82">
        <v>44</v>
      </c>
      <c r="B246" s="5">
        <v>4315199</v>
      </c>
      <c r="C246" s="6" t="s">
        <v>170</v>
      </c>
      <c r="D246" s="7" t="s">
        <v>9</v>
      </c>
      <c r="E246" s="24">
        <v>232211.00000000003</v>
      </c>
      <c r="F246" s="24">
        <v>215010</v>
      </c>
      <c r="G246" s="26">
        <v>234361.00000000003</v>
      </c>
      <c r="H246" s="26">
        <v>40125</v>
      </c>
      <c r="I246" s="26">
        <f t="shared" si="67"/>
        <v>42171.375</v>
      </c>
      <c r="J246" s="26">
        <f t="shared" si="68"/>
        <v>42171</v>
      </c>
      <c r="K246" s="26">
        <f t="shared" si="57"/>
        <v>42171</v>
      </c>
      <c r="L246" s="26">
        <f t="shared" si="58"/>
        <v>234361.00000000003</v>
      </c>
      <c r="M246" s="26">
        <f t="shared" si="59"/>
        <v>223610.5</v>
      </c>
      <c r="N246" s="26">
        <f t="shared" si="60"/>
        <v>180938.25</v>
      </c>
      <c r="O246" s="49">
        <f t="shared" si="69"/>
        <v>132890.75</v>
      </c>
      <c r="P246" s="49">
        <f t="shared" si="70"/>
        <v>228985.75</v>
      </c>
      <c r="Q246" s="49">
        <f t="shared" si="61"/>
        <v>108291.69375794324</v>
      </c>
      <c r="R246" s="49">
        <f t="shared" si="62"/>
        <v>92915.945762375355</v>
      </c>
      <c r="S246" s="56">
        <f t="shared" si="66"/>
        <v>0.41552586198937597</v>
      </c>
      <c r="T246" s="49">
        <f t="shared" si="71"/>
        <v>108292</v>
      </c>
      <c r="U246" s="82" t="s">
        <v>431</v>
      </c>
      <c r="AC246" s="3"/>
      <c r="AD246" s="3"/>
      <c r="AE246" s="3"/>
      <c r="AF246" s="3"/>
      <c r="AG246" s="3"/>
      <c r="AH246" s="3"/>
    </row>
    <row r="247" spans="1:34" s="1" customFormat="1" ht="24.75" customHeight="1" x14ac:dyDescent="0.2">
      <c r="A247" s="82">
        <v>45</v>
      </c>
      <c r="B247" s="5">
        <v>4315199</v>
      </c>
      <c r="C247" s="6" t="s">
        <v>171</v>
      </c>
      <c r="D247" s="7" t="s">
        <v>9</v>
      </c>
      <c r="E247" s="24">
        <v>334460.00000000006</v>
      </c>
      <c r="F247" s="24">
        <v>318533</v>
      </c>
      <c r="G247" s="26">
        <v>344016.00000000006</v>
      </c>
      <c r="H247" s="26">
        <v>62551</v>
      </c>
      <c r="I247" s="26">
        <f t="shared" si="67"/>
        <v>65741.100999999995</v>
      </c>
      <c r="J247" s="26">
        <f t="shared" si="68"/>
        <v>65741</v>
      </c>
      <c r="K247" s="26">
        <f t="shared" si="57"/>
        <v>65741</v>
      </c>
      <c r="L247" s="26">
        <f t="shared" si="58"/>
        <v>344016.00000000006</v>
      </c>
      <c r="M247" s="26">
        <f t="shared" si="59"/>
        <v>326496.5</v>
      </c>
      <c r="N247" s="26">
        <f t="shared" si="60"/>
        <v>265687.5</v>
      </c>
      <c r="O247" s="49">
        <f t="shared" si="69"/>
        <v>196118.75</v>
      </c>
      <c r="P247" s="49">
        <f t="shared" si="70"/>
        <v>335256.25</v>
      </c>
      <c r="Q247" s="49">
        <f t="shared" si="61"/>
        <v>164966.57973694461</v>
      </c>
      <c r="R247" s="49">
        <f t="shared" si="62"/>
        <v>133711.45600508599</v>
      </c>
      <c r="S247" s="56">
        <f t="shared" si="66"/>
        <v>0.40953411753291685</v>
      </c>
      <c r="T247" s="49">
        <f t="shared" si="71"/>
        <v>164967</v>
      </c>
      <c r="U247" s="82" t="s">
        <v>431</v>
      </c>
      <c r="AC247" s="3"/>
      <c r="AD247" s="3"/>
      <c r="AE247" s="3"/>
      <c r="AF247" s="3"/>
      <c r="AG247" s="3"/>
      <c r="AH247" s="3"/>
    </row>
    <row r="248" spans="1:34" s="1" customFormat="1" ht="22.5" customHeight="1" x14ac:dyDescent="0.2">
      <c r="A248" s="82">
        <v>46</v>
      </c>
      <c r="B248" s="5">
        <v>4315199</v>
      </c>
      <c r="C248" s="6" t="s">
        <v>172</v>
      </c>
      <c r="D248" s="7" t="s">
        <v>9</v>
      </c>
      <c r="E248" s="24">
        <v>616503</v>
      </c>
      <c r="F248" s="24">
        <v>576171</v>
      </c>
      <c r="G248" s="26">
        <v>639550</v>
      </c>
      <c r="H248" s="26">
        <v>59663</v>
      </c>
      <c r="I248" s="26">
        <f t="shared" si="67"/>
        <v>62705.813000000002</v>
      </c>
      <c r="J248" s="26">
        <f t="shared" si="68"/>
        <v>62706</v>
      </c>
      <c r="K248" s="26">
        <f t="shared" si="57"/>
        <v>62706</v>
      </c>
      <c r="L248" s="26">
        <f t="shared" si="58"/>
        <v>639550</v>
      </c>
      <c r="M248" s="26">
        <f t="shared" si="59"/>
        <v>596337</v>
      </c>
      <c r="N248" s="26">
        <f t="shared" si="60"/>
        <v>473732.5</v>
      </c>
      <c r="O248" s="49">
        <f t="shared" si="69"/>
        <v>329521.5</v>
      </c>
      <c r="P248" s="49">
        <f t="shared" si="70"/>
        <v>617943.5</v>
      </c>
      <c r="Q248" s="49">
        <f t="shared" si="61"/>
        <v>191674.75433062998</v>
      </c>
      <c r="R248" s="49">
        <f t="shared" si="62"/>
        <v>275266.71245720942</v>
      </c>
      <c r="S248" s="56">
        <f t="shared" si="66"/>
        <v>0.46159589704681986</v>
      </c>
      <c r="T248" s="49">
        <f t="shared" si="71"/>
        <v>191675</v>
      </c>
      <c r="U248" s="82" t="s">
        <v>431</v>
      </c>
      <c r="AC248" s="3"/>
      <c r="AD248" s="3"/>
      <c r="AE248" s="3"/>
      <c r="AF248" s="3"/>
      <c r="AG248" s="3"/>
      <c r="AH248" s="3"/>
    </row>
    <row r="249" spans="1:34" s="1" customFormat="1" x14ac:dyDescent="0.2">
      <c r="A249" s="82">
        <v>47</v>
      </c>
      <c r="B249" s="5">
        <v>4315199</v>
      </c>
      <c r="C249" s="6" t="s">
        <v>173</v>
      </c>
      <c r="D249" s="7" t="s">
        <v>9</v>
      </c>
      <c r="E249" s="24">
        <v>598213</v>
      </c>
      <c r="F249" s="24">
        <v>575205</v>
      </c>
      <c r="G249" s="26">
        <v>603965</v>
      </c>
      <c r="H249" s="26">
        <v>90552</v>
      </c>
      <c r="I249" s="26">
        <f t="shared" si="67"/>
        <v>95170.152000000002</v>
      </c>
      <c r="J249" s="26">
        <f t="shared" si="68"/>
        <v>95170</v>
      </c>
      <c r="K249" s="26">
        <f t="shared" si="57"/>
        <v>95170</v>
      </c>
      <c r="L249" s="26">
        <f t="shared" si="58"/>
        <v>603965</v>
      </c>
      <c r="M249" s="26">
        <f t="shared" si="59"/>
        <v>586709</v>
      </c>
      <c r="N249" s="26">
        <f t="shared" si="60"/>
        <v>468138.25</v>
      </c>
      <c r="O249" s="49">
        <f t="shared" si="69"/>
        <v>340939.5</v>
      </c>
      <c r="P249" s="49">
        <f t="shared" si="70"/>
        <v>595337</v>
      </c>
      <c r="Q249" s="49">
        <f t="shared" si="61"/>
        <v>256848.31521442608</v>
      </c>
      <c r="R249" s="49">
        <f t="shared" si="62"/>
        <v>248955.78661464501</v>
      </c>
      <c r="S249" s="56">
        <f t="shared" si="66"/>
        <v>0.42432583549024305</v>
      </c>
      <c r="T249" s="49">
        <f t="shared" si="71"/>
        <v>256848</v>
      </c>
      <c r="U249" s="82" t="s">
        <v>431</v>
      </c>
      <c r="AC249" s="3"/>
      <c r="AD249" s="3"/>
      <c r="AE249" s="3"/>
      <c r="AF249" s="3"/>
      <c r="AG249" s="3"/>
      <c r="AH249" s="3"/>
    </row>
    <row r="250" spans="1:34" s="1" customFormat="1" x14ac:dyDescent="0.2">
      <c r="A250" s="82">
        <v>48</v>
      </c>
      <c r="B250" s="5">
        <v>4315199</v>
      </c>
      <c r="C250" s="6" t="s">
        <v>174</v>
      </c>
      <c r="D250" s="7" t="s">
        <v>9</v>
      </c>
      <c r="E250" s="24">
        <v>14208351</v>
      </c>
      <c r="F250" s="24">
        <v>13661876</v>
      </c>
      <c r="G250" s="26">
        <v>14481589</v>
      </c>
      <c r="H250" s="26">
        <v>540115</v>
      </c>
      <c r="I250" s="26">
        <f t="shared" si="67"/>
        <v>567660.86499999999</v>
      </c>
      <c r="J250" s="26">
        <f t="shared" si="68"/>
        <v>567661</v>
      </c>
      <c r="K250" s="26">
        <f t="shared" si="57"/>
        <v>567661</v>
      </c>
      <c r="L250" s="26">
        <f t="shared" si="58"/>
        <v>14481589</v>
      </c>
      <c r="M250" s="26">
        <f t="shared" si="59"/>
        <v>13935113.5</v>
      </c>
      <c r="N250" s="26">
        <f t="shared" si="60"/>
        <v>10729869.25</v>
      </c>
      <c r="O250" s="49">
        <f t="shared" si="69"/>
        <v>7251387.25</v>
      </c>
      <c r="P250" s="49">
        <f t="shared" si="70"/>
        <v>14208351.25</v>
      </c>
      <c r="Q250" s="49">
        <f t="shared" si="61"/>
        <v>2026090.4774607962</v>
      </c>
      <c r="R250" s="49">
        <f t="shared" si="62"/>
        <v>6783371.2480358109</v>
      </c>
      <c r="S250" s="56">
        <f t="shared" si="66"/>
        <v>0.48678263352758561</v>
      </c>
      <c r="T250" s="49">
        <f t="shared" si="71"/>
        <v>2026090</v>
      </c>
      <c r="U250" s="82" t="s">
        <v>431</v>
      </c>
      <c r="AC250" s="3"/>
      <c r="AD250" s="3"/>
      <c r="AE250" s="3"/>
      <c r="AF250" s="3"/>
      <c r="AG250" s="3"/>
      <c r="AH250" s="3"/>
    </row>
    <row r="251" spans="1:34" s="1" customFormat="1" ht="15" customHeight="1" x14ac:dyDescent="0.2">
      <c r="A251" s="82">
        <v>49</v>
      </c>
      <c r="B251" s="5">
        <v>4315199</v>
      </c>
      <c r="C251" s="6" t="s">
        <v>175</v>
      </c>
      <c r="D251" s="7" t="s">
        <v>9</v>
      </c>
      <c r="E251" s="24">
        <v>1811219</v>
      </c>
      <c r="F251" s="24">
        <v>1741557</v>
      </c>
      <c r="G251" s="26">
        <v>1863466</v>
      </c>
      <c r="H251" s="26">
        <v>210005</v>
      </c>
      <c r="I251" s="26">
        <f t="shared" si="67"/>
        <v>220715.255</v>
      </c>
      <c r="J251" s="26">
        <f t="shared" si="68"/>
        <v>220715</v>
      </c>
      <c r="K251" s="49">
        <f t="shared" si="57"/>
        <v>220715</v>
      </c>
      <c r="L251" s="26">
        <f t="shared" si="58"/>
        <v>1863466</v>
      </c>
      <c r="M251" s="26">
        <f t="shared" si="59"/>
        <v>1776388</v>
      </c>
      <c r="N251" s="26">
        <f t="shared" si="60"/>
        <v>1409239.25</v>
      </c>
      <c r="O251" s="49">
        <f t="shared" si="69"/>
        <v>998551.5</v>
      </c>
      <c r="P251" s="49">
        <f t="shared" si="70"/>
        <v>1819927</v>
      </c>
      <c r="Q251" s="49">
        <f t="shared" si="61"/>
        <v>645819.89324823336</v>
      </c>
      <c r="R251" s="49">
        <f t="shared" si="62"/>
        <v>793921.62493719533</v>
      </c>
      <c r="S251" s="56">
        <f t="shared" si="66"/>
        <v>0.44693030179059717</v>
      </c>
      <c r="T251" s="49">
        <f t="shared" si="71"/>
        <v>645820</v>
      </c>
      <c r="U251" s="82" t="s">
        <v>431</v>
      </c>
      <c r="AC251" s="3"/>
      <c r="AD251" s="3"/>
      <c r="AE251" s="3"/>
      <c r="AF251" s="3"/>
      <c r="AG251" s="3"/>
      <c r="AH251" s="3"/>
    </row>
    <row r="252" spans="1:34" s="1" customFormat="1" ht="25.5" customHeight="1" x14ac:dyDescent="0.2">
      <c r="A252" s="82">
        <v>50</v>
      </c>
      <c r="B252" s="5">
        <v>4315199</v>
      </c>
      <c r="C252" s="6" t="s">
        <v>176</v>
      </c>
      <c r="D252" s="7" t="s">
        <v>9</v>
      </c>
      <c r="E252" s="24">
        <v>68719</v>
      </c>
      <c r="F252" s="24">
        <v>65447</v>
      </c>
      <c r="G252" s="26">
        <v>69374</v>
      </c>
      <c r="H252" s="26">
        <v>35995</v>
      </c>
      <c r="I252" s="26">
        <f t="shared" si="67"/>
        <v>37830.745000000003</v>
      </c>
      <c r="J252" s="26">
        <f t="shared" si="68"/>
        <v>37831</v>
      </c>
      <c r="K252" s="49">
        <f t="shared" si="57"/>
        <v>37831</v>
      </c>
      <c r="L252" s="26">
        <f t="shared" si="58"/>
        <v>69374</v>
      </c>
      <c r="M252" s="26">
        <f t="shared" si="59"/>
        <v>67083</v>
      </c>
      <c r="N252" s="26">
        <f t="shared" si="60"/>
        <v>60342.75</v>
      </c>
      <c r="O252" s="49">
        <f t="shared" si="69"/>
        <v>52457</v>
      </c>
      <c r="P252" s="49">
        <f t="shared" si="70"/>
        <v>68228.5</v>
      </c>
      <c r="Q252" s="49">
        <f t="shared" si="61"/>
        <v>56593.475289488764</v>
      </c>
      <c r="R252" s="49">
        <f t="shared" si="62"/>
        <v>15105.818931237503</v>
      </c>
      <c r="S252" s="56">
        <f t="shared" si="66"/>
        <v>0.22518102844591781</v>
      </c>
      <c r="T252" s="49">
        <f>K252</f>
        <v>37831</v>
      </c>
      <c r="U252" s="82" t="s">
        <v>432</v>
      </c>
      <c r="AC252" s="3"/>
      <c r="AD252" s="3"/>
      <c r="AE252" s="3"/>
      <c r="AF252" s="3"/>
      <c r="AG252" s="3"/>
      <c r="AH252" s="3"/>
    </row>
    <row r="253" spans="1:34" s="1" customFormat="1" x14ac:dyDescent="0.2">
      <c r="A253" s="15"/>
      <c r="B253" s="15"/>
      <c r="C253" s="16"/>
      <c r="D253" s="15"/>
      <c r="E253" s="54"/>
      <c r="F253" s="54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3"/>
      <c r="T253" s="102"/>
      <c r="U253" s="21"/>
      <c r="AC253" s="3"/>
      <c r="AD253" s="3"/>
      <c r="AE253" s="3"/>
      <c r="AF253" s="3"/>
      <c r="AG253" s="3"/>
      <c r="AH253" s="3"/>
    </row>
    <row r="254" spans="1:34" s="1" customFormat="1" ht="24" customHeight="1" x14ac:dyDescent="0.2">
      <c r="A254" s="455" t="s">
        <v>177</v>
      </c>
      <c r="B254" s="456"/>
      <c r="C254" s="456"/>
      <c r="D254" s="456"/>
      <c r="E254" s="165"/>
      <c r="F254" s="165"/>
      <c r="G254" s="1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4"/>
      <c r="T254" s="123"/>
      <c r="U254" s="125"/>
      <c r="AC254" s="3"/>
      <c r="AD254" s="3"/>
      <c r="AE254" s="3"/>
      <c r="AF254" s="3"/>
      <c r="AG254" s="3"/>
      <c r="AH254" s="3"/>
    </row>
    <row r="255" spans="1:34" s="1" customFormat="1" ht="21" customHeight="1" x14ac:dyDescent="0.2">
      <c r="A255" s="430" t="s">
        <v>178</v>
      </c>
      <c r="B255" s="431"/>
      <c r="C255" s="431"/>
      <c r="D255" s="431"/>
      <c r="E255" s="166"/>
      <c r="F255" s="166"/>
      <c r="G255" s="127"/>
      <c r="H255" s="127"/>
      <c r="I255" s="127"/>
      <c r="J255" s="127"/>
      <c r="K255" s="127"/>
      <c r="L255" s="127"/>
      <c r="M255" s="127"/>
      <c r="N255" s="127"/>
      <c r="O255" s="127"/>
      <c r="P255" s="127"/>
      <c r="Q255" s="127"/>
      <c r="R255" s="127"/>
      <c r="S255" s="128"/>
      <c r="T255" s="127"/>
      <c r="U255" s="129"/>
      <c r="AC255" s="3"/>
      <c r="AD255" s="3"/>
      <c r="AE255" s="3"/>
      <c r="AF255" s="3"/>
      <c r="AG255" s="3"/>
      <c r="AH255" s="3"/>
    </row>
    <row r="256" spans="1:34" s="1" customFormat="1" ht="26.25" customHeight="1" x14ac:dyDescent="0.2">
      <c r="A256" s="430" t="s">
        <v>179</v>
      </c>
      <c r="B256" s="431"/>
      <c r="C256" s="431"/>
      <c r="D256" s="431"/>
      <c r="E256" s="166"/>
      <c r="F256" s="166"/>
      <c r="G256" s="127"/>
      <c r="H256" s="127"/>
      <c r="I256" s="127"/>
      <c r="J256" s="127"/>
      <c r="K256" s="127"/>
      <c r="L256" s="127"/>
      <c r="M256" s="127"/>
      <c r="N256" s="127"/>
      <c r="O256" s="127"/>
      <c r="P256" s="127"/>
      <c r="Q256" s="127"/>
      <c r="R256" s="127"/>
      <c r="S256" s="128"/>
      <c r="T256" s="127"/>
      <c r="U256" s="129"/>
      <c r="AC256" s="3"/>
      <c r="AD256" s="3"/>
      <c r="AE256" s="3"/>
      <c r="AF256" s="3"/>
      <c r="AG256" s="3"/>
      <c r="AH256" s="3"/>
    </row>
    <row r="257" spans="1:34" s="1" customFormat="1" x14ac:dyDescent="0.2">
      <c r="A257" s="430" t="s">
        <v>240</v>
      </c>
      <c r="B257" s="431"/>
      <c r="C257" s="431"/>
      <c r="D257" s="431"/>
      <c r="E257" s="126"/>
      <c r="F257" s="126"/>
      <c r="G257" s="127"/>
      <c r="H257" s="127"/>
      <c r="I257" s="127"/>
      <c r="J257" s="127"/>
      <c r="K257" s="127"/>
      <c r="L257" s="127"/>
      <c r="M257" s="127"/>
      <c r="N257" s="127"/>
      <c r="O257" s="127"/>
      <c r="P257" s="127"/>
      <c r="Q257" s="127"/>
      <c r="R257" s="127"/>
      <c r="S257" s="128"/>
      <c r="T257" s="127"/>
      <c r="U257" s="129"/>
      <c r="AC257" s="3"/>
      <c r="AD257" s="3"/>
      <c r="AE257" s="3"/>
      <c r="AF257" s="3"/>
      <c r="AG257" s="3"/>
      <c r="AH257" s="3"/>
    </row>
    <row r="258" spans="1:34" s="1" customFormat="1" ht="36.75" customHeight="1" x14ac:dyDescent="0.2">
      <c r="A258" s="432"/>
      <c r="B258" s="433"/>
      <c r="C258" s="433"/>
      <c r="D258" s="433"/>
      <c r="E258" s="130"/>
      <c r="F258" s="130"/>
      <c r="G258" s="131"/>
      <c r="H258" s="466" t="s">
        <v>438</v>
      </c>
      <c r="I258" s="467"/>
      <c r="J258" s="468"/>
      <c r="K258" s="131"/>
      <c r="L258" s="131"/>
      <c r="M258" s="131"/>
      <c r="N258" s="131"/>
      <c r="O258" s="131"/>
      <c r="P258" s="131"/>
      <c r="Q258" s="131"/>
      <c r="R258" s="131"/>
      <c r="S258" s="132"/>
      <c r="T258" s="131"/>
      <c r="U258" s="133"/>
      <c r="AC258" s="3"/>
      <c r="AD258" s="3"/>
      <c r="AE258" s="3"/>
      <c r="AF258" s="3"/>
      <c r="AG258" s="3"/>
      <c r="AH258" s="3"/>
    </row>
    <row r="259" spans="1:34" s="1" customFormat="1" ht="64.5" customHeight="1" x14ac:dyDescent="0.2">
      <c r="A259" s="156" t="s">
        <v>4</v>
      </c>
      <c r="B259" s="156" t="s">
        <v>5</v>
      </c>
      <c r="C259" s="156" t="s">
        <v>6</v>
      </c>
      <c r="D259" s="156" t="s">
        <v>7</v>
      </c>
      <c r="E259" s="99" t="s">
        <v>435</v>
      </c>
      <c r="F259" s="99" t="s">
        <v>434</v>
      </c>
      <c r="G259" s="100" t="s">
        <v>436</v>
      </c>
      <c r="H259" s="157" t="s">
        <v>428</v>
      </c>
      <c r="I259" s="158" t="s">
        <v>429</v>
      </c>
      <c r="J259" s="157" t="s">
        <v>430</v>
      </c>
      <c r="K259" s="150"/>
      <c r="L259" s="150"/>
      <c r="M259" s="150"/>
      <c r="N259" s="150"/>
      <c r="O259" s="150"/>
      <c r="P259" s="150"/>
      <c r="Q259" s="150"/>
      <c r="R259" s="150"/>
      <c r="S259" s="151"/>
      <c r="T259" s="150"/>
      <c r="U259" s="152"/>
      <c r="AC259" s="3"/>
      <c r="AD259" s="3"/>
      <c r="AE259" s="3"/>
      <c r="AF259" s="3"/>
      <c r="AG259" s="3"/>
      <c r="AH259" s="3"/>
    </row>
    <row r="260" spans="1:34" s="1" customFormat="1" ht="15" customHeight="1" x14ac:dyDescent="0.2">
      <c r="A260" s="82">
        <v>1</v>
      </c>
      <c r="B260" s="5">
        <v>4315199</v>
      </c>
      <c r="C260" s="6" t="s">
        <v>132</v>
      </c>
      <c r="D260" s="7" t="s">
        <v>9</v>
      </c>
      <c r="E260" s="24">
        <v>458036</v>
      </c>
      <c r="F260" s="24">
        <v>440419</v>
      </c>
      <c r="G260" s="26">
        <v>475653</v>
      </c>
      <c r="H260" s="26">
        <v>140210</v>
      </c>
      <c r="I260" s="26">
        <f t="shared" si="67"/>
        <v>147360.71</v>
      </c>
      <c r="J260" s="26">
        <f t="shared" si="68"/>
        <v>147361</v>
      </c>
      <c r="K260" s="49">
        <f t="shared" ref="K260:K309" si="72">MIN(E260,F260,G260,J260)</f>
        <v>147361</v>
      </c>
      <c r="L260" s="26">
        <f t="shared" ref="L260:L309" si="73">MAX(E260,F260,G260,J260)</f>
        <v>475653</v>
      </c>
      <c r="M260" s="26">
        <f t="shared" ref="M260:M309" si="74">MEDIAN(E260,F260,G260,J260)</f>
        <v>449227.5</v>
      </c>
      <c r="N260" s="26">
        <f t="shared" ref="N260:N309" si="75">AVERAGE(E260,F260,G260,J260)</f>
        <v>380367.25</v>
      </c>
      <c r="O260" s="49">
        <f t="shared" si="69"/>
        <v>298294.25</v>
      </c>
      <c r="P260" s="49">
        <f t="shared" si="70"/>
        <v>462440.25</v>
      </c>
      <c r="Q260" s="49">
        <f t="shared" ref="Q260:Q309" si="76">HARMEAN(E260,F260,G260,J260)</f>
        <v>299799.99124867772</v>
      </c>
      <c r="R260" s="49">
        <f t="shared" ref="R260:R309" si="77">STDEVA(E260,F260,G260,J260)</f>
        <v>156002.06632899665</v>
      </c>
      <c r="S260" s="56">
        <f t="shared" si="66"/>
        <v>0.34726740088039276</v>
      </c>
      <c r="T260" s="49">
        <f>K260</f>
        <v>147361</v>
      </c>
      <c r="U260" s="82" t="s">
        <v>432</v>
      </c>
      <c r="AC260" s="3"/>
      <c r="AD260" s="3"/>
      <c r="AE260" s="3"/>
      <c r="AF260" s="3"/>
      <c r="AG260" s="3"/>
      <c r="AH260" s="3"/>
    </row>
    <row r="261" spans="1:34" s="1" customFormat="1" ht="15" customHeight="1" x14ac:dyDescent="0.2">
      <c r="A261" s="82">
        <v>2</v>
      </c>
      <c r="B261" s="5">
        <v>4315199</v>
      </c>
      <c r="C261" s="6" t="s">
        <v>133</v>
      </c>
      <c r="D261" s="7" t="s">
        <v>9</v>
      </c>
      <c r="E261" s="24">
        <v>507669</v>
      </c>
      <c r="F261" s="24">
        <v>474457</v>
      </c>
      <c r="G261" s="26">
        <v>507669</v>
      </c>
      <c r="H261" s="26">
        <v>85410</v>
      </c>
      <c r="I261" s="26">
        <f t="shared" si="67"/>
        <v>89765.91</v>
      </c>
      <c r="J261" s="26">
        <f t="shared" si="68"/>
        <v>89766</v>
      </c>
      <c r="K261" s="49">
        <f t="shared" si="72"/>
        <v>89766</v>
      </c>
      <c r="L261" s="26">
        <f t="shared" si="73"/>
        <v>507669</v>
      </c>
      <c r="M261" s="26">
        <f t="shared" si="74"/>
        <v>491063</v>
      </c>
      <c r="N261" s="26">
        <f t="shared" si="75"/>
        <v>394890.25</v>
      </c>
      <c r="O261" s="49">
        <f t="shared" si="69"/>
        <v>290414.5</v>
      </c>
      <c r="P261" s="49">
        <f t="shared" si="70"/>
        <v>499366</v>
      </c>
      <c r="Q261" s="49">
        <f t="shared" si="76"/>
        <v>232729.67390141569</v>
      </c>
      <c r="R261" s="49">
        <f t="shared" si="77"/>
        <v>204017.78398524478</v>
      </c>
      <c r="S261" s="56">
        <f t="shared" si="66"/>
        <v>0.41546152730962171</v>
      </c>
      <c r="T261" s="49">
        <f t="shared" ref="T261:T296" si="78">ROUND(Q261,0)</f>
        <v>232730</v>
      </c>
      <c r="U261" s="82" t="s">
        <v>431</v>
      </c>
      <c r="AC261" s="3"/>
      <c r="AD261" s="3"/>
      <c r="AE261" s="3"/>
      <c r="AF261" s="3"/>
      <c r="AG261" s="3"/>
      <c r="AH261" s="3"/>
    </row>
    <row r="262" spans="1:34" s="1" customFormat="1" ht="15" customHeight="1" x14ac:dyDescent="0.2">
      <c r="A262" s="82">
        <v>3</v>
      </c>
      <c r="B262" s="5">
        <v>4315199</v>
      </c>
      <c r="C262" s="6" t="s">
        <v>134</v>
      </c>
      <c r="D262" s="7" t="s">
        <v>9</v>
      </c>
      <c r="E262" s="24">
        <v>286719</v>
      </c>
      <c r="F262" s="24">
        <v>270490</v>
      </c>
      <c r="G262" s="26">
        <v>289424</v>
      </c>
      <c r="H262" s="26">
        <v>10221</v>
      </c>
      <c r="I262" s="26">
        <f t="shared" si="67"/>
        <v>10742.271000000001</v>
      </c>
      <c r="J262" s="26">
        <f t="shared" si="68"/>
        <v>10742</v>
      </c>
      <c r="K262" s="49">
        <f t="shared" si="72"/>
        <v>10742</v>
      </c>
      <c r="L262" s="26">
        <f t="shared" si="73"/>
        <v>289424</v>
      </c>
      <c r="M262" s="26">
        <f t="shared" si="74"/>
        <v>278604.5</v>
      </c>
      <c r="N262" s="26">
        <f t="shared" si="75"/>
        <v>214343.75</v>
      </c>
      <c r="O262" s="49">
        <f t="shared" si="69"/>
        <v>144673.25</v>
      </c>
      <c r="P262" s="49">
        <f t="shared" si="70"/>
        <v>284014.25</v>
      </c>
      <c r="Q262" s="49">
        <f t="shared" si="76"/>
        <v>38560.757447307318</v>
      </c>
      <c r="R262" s="49">
        <f t="shared" si="77"/>
        <v>135991.78252716843</v>
      </c>
      <c r="S262" s="56">
        <f t="shared" si="66"/>
        <v>0.48811768125485566</v>
      </c>
      <c r="T262" s="49">
        <f t="shared" si="78"/>
        <v>38561</v>
      </c>
      <c r="U262" s="82" t="s">
        <v>431</v>
      </c>
      <c r="AC262" s="3"/>
      <c r="AD262" s="3"/>
      <c r="AE262" s="3"/>
      <c r="AF262" s="3"/>
      <c r="AG262" s="3"/>
      <c r="AH262" s="3"/>
    </row>
    <row r="263" spans="1:34" s="1" customFormat="1" ht="15" customHeight="1" x14ac:dyDescent="0.2">
      <c r="A263" s="82">
        <v>4</v>
      </c>
      <c r="B263" s="5">
        <v>4315199</v>
      </c>
      <c r="C263" s="6" t="s">
        <v>135</v>
      </c>
      <c r="D263" s="7" t="s">
        <v>9</v>
      </c>
      <c r="E263" s="24">
        <v>1251749.0000000002</v>
      </c>
      <c r="F263" s="24">
        <v>1180896</v>
      </c>
      <c r="G263" s="26">
        <v>1263559</v>
      </c>
      <c r="H263" s="26">
        <v>205114</v>
      </c>
      <c r="I263" s="26">
        <f t="shared" si="67"/>
        <v>215574.81400000001</v>
      </c>
      <c r="J263" s="26">
        <f t="shared" si="68"/>
        <v>215575</v>
      </c>
      <c r="K263" s="49">
        <f t="shared" si="72"/>
        <v>215575</v>
      </c>
      <c r="L263" s="26">
        <f t="shared" si="73"/>
        <v>1263559</v>
      </c>
      <c r="M263" s="26">
        <f t="shared" si="74"/>
        <v>1216322.5</v>
      </c>
      <c r="N263" s="26">
        <f t="shared" si="75"/>
        <v>977944.75</v>
      </c>
      <c r="O263" s="49">
        <f t="shared" si="69"/>
        <v>715948.75</v>
      </c>
      <c r="P263" s="49">
        <f t="shared" si="70"/>
        <v>1239940.75</v>
      </c>
      <c r="Q263" s="49">
        <f t="shared" si="76"/>
        <v>565301.59062818612</v>
      </c>
      <c r="R263" s="49">
        <f t="shared" si="77"/>
        <v>509555.72567768942</v>
      </c>
      <c r="S263" s="56">
        <f t="shared" si="66"/>
        <v>0.4189314311604771</v>
      </c>
      <c r="T263" s="49">
        <f t="shared" si="78"/>
        <v>565302</v>
      </c>
      <c r="U263" s="82" t="s">
        <v>431</v>
      </c>
      <c r="AC263" s="3"/>
      <c r="AD263" s="3"/>
      <c r="AE263" s="3"/>
      <c r="AF263" s="3"/>
      <c r="AG263" s="3"/>
      <c r="AH263" s="3"/>
    </row>
    <row r="264" spans="1:34" s="1" customFormat="1" ht="15" customHeight="1" x14ac:dyDescent="0.2">
      <c r="A264" s="82">
        <v>5</v>
      </c>
      <c r="B264" s="5">
        <v>4315199</v>
      </c>
      <c r="C264" s="6" t="s">
        <v>136</v>
      </c>
      <c r="D264" s="7" t="s">
        <v>9</v>
      </c>
      <c r="E264" s="24">
        <v>630324</v>
      </c>
      <c r="F264" s="24">
        <v>589088</v>
      </c>
      <c r="G264" s="26">
        <v>642106.00000000012</v>
      </c>
      <c r="H264" s="26">
        <v>50115</v>
      </c>
      <c r="I264" s="26">
        <f t="shared" si="67"/>
        <v>52670.864999999998</v>
      </c>
      <c r="J264" s="26">
        <f t="shared" si="68"/>
        <v>52671</v>
      </c>
      <c r="K264" s="49">
        <f t="shared" si="72"/>
        <v>52671</v>
      </c>
      <c r="L264" s="26">
        <f t="shared" si="73"/>
        <v>642106.00000000012</v>
      </c>
      <c r="M264" s="26">
        <f t="shared" si="74"/>
        <v>609706</v>
      </c>
      <c r="N264" s="26">
        <f t="shared" si="75"/>
        <v>478547.25</v>
      </c>
      <c r="O264" s="49">
        <f t="shared" si="69"/>
        <v>331188.5</v>
      </c>
      <c r="P264" s="49">
        <f t="shared" si="70"/>
        <v>625906</v>
      </c>
      <c r="Q264" s="49">
        <f t="shared" si="76"/>
        <v>167875.51135998921</v>
      </c>
      <c r="R264" s="49">
        <f t="shared" si="77"/>
        <v>284825.96105151065</v>
      </c>
      <c r="S264" s="56">
        <f t="shared" si="66"/>
        <v>0.4671529574114584</v>
      </c>
      <c r="T264" s="49">
        <f t="shared" si="78"/>
        <v>167876</v>
      </c>
      <c r="U264" s="82" t="s">
        <v>431</v>
      </c>
      <c r="AC264" s="3"/>
      <c r="AD264" s="3"/>
      <c r="AE264" s="3"/>
      <c r="AF264" s="3"/>
      <c r="AG264" s="3"/>
      <c r="AH264" s="3"/>
    </row>
    <row r="265" spans="1:34" s="1" customFormat="1" ht="15" customHeight="1" x14ac:dyDescent="0.2">
      <c r="A265" s="82">
        <v>6</v>
      </c>
      <c r="B265" s="5">
        <v>4315199</v>
      </c>
      <c r="C265" s="6" t="s">
        <v>137</v>
      </c>
      <c r="D265" s="7" t="s">
        <v>9</v>
      </c>
      <c r="E265" s="24">
        <v>232193.00000000003</v>
      </c>
      <c r="F265" s="24">
        <v>221136.00000000003</v>
      </c>
      <c r="G265" s="26">
        <v>243250</v>
      </c>
      <c r="H265" s="26">
        <v>20114</v>
      </c>
      <c r="I265" s="26">
        <f t="shared" si="67"/>
        <v>21139.813999999998</v>
      </c>
      <c r="J265" s="26">
        <f t="shared" si="68"/>
        <v>21140</v>
      </c>
      <c r="K265" s="26">
        <f t="shared" si="72"/>
        <v>21140</v>
      </c>
      <c r="L265" s="26">
        <f t="shared" si="73"/>
        <v>243250</v>
      </c>
      <c r="M265" s="26">
        <f t="shared" si="74"/>
        <v>226664.50000000003</v>
      </c>
      <c r="N265" s="26">
        <f t="shared" si="75"/>
        <v>179429.75</v>
      </c>
      <c r="O265" s="49">
        <f t="shared" si="69"/>
        <v>123902.25000000001</v>
      </c>
      <c r="P265" s="49">
        <f t="shared" si="70"/>
        <v>234957.25</v>
      </c>
      <c r="Q265" s="49">
        <f t="shared" si="76"/>
        <v>66397.146598755979</v>
      </c>
      <c r="R265" s="49">
        <f t="shared" si="77"/>
        <v>105911.97776888446</v>
      </c>
      <c r="S265" s="56">
        <f t="shared" si="66"/>
        <v>0.46726319193735433</v>
      </c>
      <c r="T265" s="49">
        <f t="shared" si="78"/>
        <v>66397</v>
      </c>
      <c r="U265" s="82" t="s">
        <v>431</v>
      </c>
      <c r="AC265" s="3"/>
      <c r="AD265" s="3"/>
      <c r="AE265" s="3"/>
      <c r="AF265" s="3"/>
      <c r="AG265" s="3"/>
      <c r="AH265" s="3"/>
    </row>
    <row r="266" spans="1:34" s="1" customFormat="1" ht="15" customHeight="1" x14ac:dyDescent="0.2">
      <c r="A266" s="82">
        <v>7</v>
      </c>
      <c r="B266" s="5">
        <v>4315199</v>
      </c>
      <c r="C266" s="6" t="s">
        <v>138</v>
      </c>
      <c r="D266" s="7" t="s">
        <v>9</v>
      </c>
      <c r="E266" s="24">
        <v>661946</v>
      </c>
      <c r="F266" s="24">
        <v>618641</v>
      </c>
      <c r="G266" s="26">
        <v>674319.00000000012</v>
      </c>
      <c r="H266" s="26">
        <v>65221</v>
      </c>
      <c r="I266" s="26">
        <f t="shared" si="67"/>
        <v>68547.270999999993</v>
      </c>
      <c r="J266" s="26">
        <f t="shared" si="68"/>
        <v>68547</v>
      </c>
      <c r="K266" s="26">
        <f t="shared" si="72"/>
        <v>68547</v>
      </c>
      <c r="L266" s="26">
        <f t="shared" si="73"/>
        <v>674319.00000000012</v>
      </c>
      <c r="M266" s="26">
        <f t="shared" si="74"/>
        <v>640293.5</v>
      </c>
      <c r="N266" s="26">
        <f t="shared" si="75"/>
        <v>505863.25</v>
      </c>
      <c r="O266" s="49">
        <f t="shared" si="69"/>
        <v>354420.25</v>
      </c>
      <c r="P266" s="49">
        <f t="shared" si="70"/>
        <v>657306.25</v>
      </c>
      <c r="Q266" s="49">
        <f t="shared" si="76"/>
        <v>208347.96372654068</v>
      </c>
      <c r="R266" s="49">
        <f t="shared" si="77"/>
        <v>292519.79304242547</v>
      </c>
      <c r="S266" s="56">
        <f t="shared" si="66"/>
        <v>0.45685266685110104</v>
      </c>
      <c r="T266" s="49">
        <f t="shared" si="78"/>
        <v>208348</v>
      </c>
      <c r="U266" s="82" t="s">
        <v>431</v>
      </c>
      <c r="AC266" s="3"/>
      <c r="AD266" s="3"/>
      <c r="AE266" s="3"/>
      <c r="AF266" s="3"/>
      <c r="AG266" s="3"/>
      <c r="AH266" s="3"/>
    </row>
    <row r="267" spans="1:34" s="1" customFormat="1" ht="15" customHeight="1" x14ac:dyDescent="0.2">
      <c r="A267" s="82">
        <v>8</v>
      </c>
      <c r="B267" s="5">
        <v>4315199</v>
      </c>
      <c r="C267" s="6" t="s">
        <v>139</v>
      </c>
      <c r="D267" s="7" t="s">
        <v>9</v>
      </c>
      <c r="E267" s="24">
        <v>1755446</v>
      </c>
      <c r="F267" s="24">
        <v>1625413</v>
      </c>
      <c r="G267" s="26">
        <v>1771700.0000000002</v>
      </c>
      <c r="H267" s="26">
        <v>120556</v>
      </c>
      <c r="I267" s="26">
        <f t="shared" si="67"/>
        <v>126704.356</v>
      </c>
      <c r="J267" s="26">
        <f t="shared" si="68"/>
        <v>126704</v>
      </c>
      <c r="K267" s="26">
        <f t="shared" si="72"/>
        <v>126704</v>
      </c>
      <c r="L267" s="26">
        <f t="shared" si="73"/>
        <v>1771700.0000000002</v>
      </c>
      <c r="M267" s="26">
        <f t="shared" si="74"/>
        <v>1690429.5</v>
      </c>
      <c r="N267" s="26">
        <f t="shared" si="75"/>
        <v>1319815.75</v>
      </c>
      <c r="O267" s="49">
        <f t="shared" si="69"/>
        <v>908566.75</v>
      </c>
      <c r="P267" s="49">
        <f t="shared" si="70"/>
        <v>1731064.75</v>
      </c>
      <c r="Q267" s="49">
        <f t="shared" si="76"/>
        <v>414863.55052876379</v>
      </c>
      <c r="R267" s="49">
        <f t="shared" si="77"/>
        <v>798097.40786212927</v>
      </c>
      <c r="S267" s="56">
        <f t="shared" si="66"/>
        <v>0.47212699959514981</v>
      </c>
      <c r="T267" s="49">
        <f t="shared" si="78"/>
        <v>414864</v>
      </c>
      <c r="U267" s="82" t="s">
        <v>431</v>
      </c>
      <c r="AC267" s="3"/>
      <c r="AD267" s="3"/>
      <c r="AE267" s="3"/>
      <c r="AF267" s="3"/>
      <c r="AG267" s="3"/>
      <c r="AH267" s="3"/>
    </row>
    <row r="268" spans="1:34" s="1" customFormat="1" ht="15" customHeight="1" x14ac:dyDescent="0.2">
      <c r="A268" s="82">
        <v>9</v>
      </c>
      <c r="B268" s="5">
        <v>4315199</v>
      </c>
      <c r="C268" s="6" t="s">
        <v>108</v>
      </c>
      <c r="D268" s="7" t="s">
        <v>9</v>
      </c>
      <c r="E268" s="24">
        <v>328096</v>
      </c>
      <c r="F268" s="24">
        <v>303792</v>
      </c>
      <c r="G268" s="26">
        <v>328095</v>
      </c>
      <c r="H268" s="26">
        <v>35210</v>
      </c>
      <c r="I268" s="26">
        <f t="shared" si="67"/>
        <v>37005.71</v>
      </c>
      <c r="J268" s="26">
        <f t="shared" si="68"/>
        <v>37006</v>
      </c>
      <c r="K268" s="26">
        <f t="shared" si="72"/>
        <v>37006</v>
      </c>
      <c r="L268" s="26">
        <f t="shared" si="73"/>
        <v>328096</v>
      </c>
      <c r="M268" s="26">
        <f t="shared" si="74"/>
        <v>315943.5</v>
      </c>
      <c r="N268" s="26">
        <f t="shared" si="75"/>
        <v>249247.25</v>
      </c>
      <c r="O268" s="49">
        <f t="shared" si="69"/>
        <v>176474.75</v>
      </c>
      <c r="P268" s="49">
        <f t="shared" si="70"/>
        <v>322019.75</v>
      </c>
      <c r="Q268" s="49">
        <f t="shared" si="76"/>
        <v>109859.45478729234</v>
      </c>
      <c r="R268" s="49">
        <f t="shared" si="77"/>
        <v>141957.23653122914</v>
      </c>
      <c r="S268" s="56">
        <f t="shared" si="66"/>
        <v>0.44931209704022756</v>
      </c>
      <c r="T268" s="49">
        <f t="shared" si="78"/>
        <v>109859</v>
      </c>
      <c r="U268" s="82" t="s">
        <v>431</v>
      </c>
      <c r="AC268" s="3"/>
      <c r="AD268" s="3"/>
      <c r="AE268" s="3"/>
      <c r="AF268" s="3"/>
      <c r="AG268" s="3"/>
      <c r="AH268" s="3"/>
    </row>
    <row r="269" spans="1:34" s="1" customFormat="1" ht="15" customHeight="1" x14ac:dyDescent="0.2">
      <c r="A269" s="82">
        <v>10</v>
      </c>
      <c r="B269" s="5">
        <v>4315199</v>
      </c>
      <c r="C269" s="6" t="s">
        <v>104</v>
      </c>
      <c r="D269" s="7" t="s">
        <v>9</v>
      </c>
      <c r="E269" s="24">
        <v>820139</v>
      </c>
      <c r="F269" s="24">
        <v>781084</v>
      </c>
      <c r="G269" s="26">
        <v>843571</v>
      </c>
      <c r="H269" s="26">
        <v>52441</v>
      </c>
      <c r="I269" s="26">
        <f t="shared" si="67"/>
        <v>55115.491000000002</v>
      </c>
      <c r="J269" s="26">
        <f t="shared" si="68"/>
        <v>55115</v>
      </c>
      <c r="K269" s="26">
        <f t="shared" si="72"/>
        <v>55115</v>
      </c>
      <c r="L269" s="26">
        <f t="shared" si="73"/>
        <v>843571</v>
      </c>
      <c r="M269" s="26">
        <f t="shared" si="74"/>
        <v>800611.5</v>
      </c>
      <c r="N269" s="26">
        <f t="shared" si="75"/>
        <v>624977.25</v>
      </c>
      <c r="O269" s="49">
        <f t="shared" si="69"/>
        <v>427863.25</v>
      </c>
      <c r="P269" s="49">
        <f t="shared" si="70"/>
        <v>822091.25</v>
      </c>
      <c r="Q269" s="49">
        <f t="shared" si="76"/>
        <v>183243.35543509442</v>
      </c>
      <c r="R269" s="49">
        <f t="shared" si="77"/>
        <v>380781.4935859979</v>
      </c>
      <c r="S269" s="56">
        <f t="shared" si="66"/>
        <v>0.47561332005098339</v>
      </c>
      <c r="T269" s="49">
        <f t="shared" si="78"/>
        <v>183243</v>
      </c>
      <c r="U269" s="82" t="s">
        <v>431</v>
      </c>
      <c r="AC269" s="3"/>
      <c r="AD269" s="3"/>
      <c r="AE269" s="3"/>
      <c r="AF269" s="3"/>
      <c r="AG269" s="3"/>
      <c r="AH269" s="3"/>
    </row>
    <row r="270" spans="1:34" s="1" customFormat="1" ht="15" customHeight="1" x14ac:dyDescent="0.2">
      <c r="A270" s="82">
        <v>11</v>
      </c>
      <c r="B270" s="5">
        <v>4315199</v>
      </c>
      <c r="C270" s="6" t="s">
        <v>106</v>
      </c>
      <c r="D270" s="7" t="s">
        <v>9</v>
      </c>
      <c r="E270" s="24">
        <v>94377</v>
      </c>
      <c r="F270" s="24">
        <v>89882</v>
      </c>
      <c r="G270" s="26">
        <v>94376</v>
      </c>
      <c r="H270" s="26">
        <v>12410</v>
      </c>
      <c r="I270" s="26">
        <f t="shared" si="67"/>
        <v>13042.91</v>
      </c>
      <c r="J270" s="26">
        <f t="shared" si="68"/>
        <v>13043</v>
      </c>
      <c r="K270" s="26">
        <f t="shared" si="72"/>
        <v>13043</v>
      </c>
      <c r="L270" s="26">
        <f t="shared" si="73"/>
        <v>94377</v>
      </c>
      <c r="M270" s="26">
        <f t="shared" si="74"/>
        <v>92129</v>
      </c>
      <c r="N270" s="26">
        <f t="shared" si="75"/>
        <v>72919.5</v>
      </c>
      <c r="O270" s="49">
        <f t="shared" si="69"/>
        <v>52586</v>
      </c>
      <c r="P270" s="49">
        <f t="shared" si="70"/>
        <v>93253</v>
      </c>
      <c r="Q270" s="49">
        <f t="shared" si="76"/>
        <v>36701.661274071819</v>
      </c>
      <c r="R270" s="49">
        <f t="shared" si="77"/>
        <v>39973.855443276923</v>
      </c>
      <c r="S270" s="56">
        <f t="shared" si="66"/>
        <v>0.43389003943684318</v>
      </c>
      <c r="T270" s="49">
        <f t="shared" si="78"/>
        <v>36702</v>
      </c>
      <c r="U270" s="82" t="s">
        <v>431</v>
      </c>
      <c r="AC270" s="3"/>
      <c r="AD270" s="3"/>
      <c r="AE270" s="3"/>
      <c r="AF270" s="3"/>
      <c r="AG270" s="3"/>
      <c r="AH270" s="3"/>
    </row>
    <row r="271" spans="1:34" s="1" customFormat="1" ht="15" customHeight="1" x14ac:dyDescent="0.2">
      <c r="A271" s="82">
        <v>12</v>
      </c>
      <c r="B271" s="5">
        <v>4315199</v>
      </c>
      <c r="C271" s="6" t="s">
        <v>140</v>
      </c>
      <c r="D271" s="7" t="s">
        <v>9</v>
      </c>
      <c r="E271" s="24">
        <v>3228614</v>
      </c>
      <c r="F271" s="24">
        <v>3074871</v>
      </c>
      <c r="G271" s="26">
        <v>3259363</v>
      </c>
      <c r="H271" s="26">
        <v>241005</v>
      </c>
      <c r="I271" s="26">
        <f t="shared" si="67"/>
        <v>253296.255</v>
      </c>
      <c r="J271" s="26">
        <f t="shared" si="68"/>
        <v>253296</v>
      </c>
      <c r="K271" s="26">
        <f t="shared" si="72"/>
        <v>253296</v>
      </c>
      <c r="L271" s="26">
        <f t="shared" si="73"/>
        <v>3259363</v>
      </c>
      <c r="M271" s="26">
        <f t="shared" si="74"/>
        <v>3151742.5</v>
      </c>
      <c r="N271" s="26">
        <f t="shared" si="75"/>
        <v>2454036</v>
      </c>
      <c r="O271" s="49">
        <f t="shared" si="69"/>
        <v>1702519.25</v>
      </c>
      <c r="P271" s="49">
        <f t="shared" si="70"/>
        <v>3205552.75</v>
      </c>
      <c r="Q271" s="49">
        <f t="shared" si="76"/>
        <v>818045.09895758308</v>
      </c>
      <c r="R271" s="49">
        <f t="shared" si="77"/>
        <v>1469378.0203244728</v>
      </c>
      <c r="S271" s="56">
        <f t="shared" si="66"/>
        <v>0.46621131654139664</v>
      </c>
      <c r="T271" s="49">
        <f t="shared" si="78"/>
        <v>818045</v>
      </c>
      <c r="U271" s="82" t="s">
        <v>431</v>
      </c>
      <c r="AC271" s="3"/>
      <c r="AD271" s="3"/>
      <c r="AE271" s="3"/>
      <c r="AF271" s="3"/>
      <c r="AG271" s="3"/>
      <c r="AH271" s="3"/>
    </row>
    <row r="272" spans="1:34" s="1" customFormat="1" ht="15" customHeight="1" x14ac:dyDescent="0.2">
      <c r="A272" s="82">
        <v>13</v>
      </c>
      <c r="B272" s="5">
        <v>4315199</v>
      </c>
      <c r="C272" s="6" t="s">
        <v>141</v>
      </c>
      <c r="D272" s="7" t="s">
        <v>9</v>
      </c>
      <c r="E272" s="24">
        <v>1127806</v>
      </c>
      <c r="F272" s="24">
        <v>1054024</v>
      </c>
      <c r="G272" s="26">
        <v>1127806</v>
      </c>
      <c r="H272" s="26">
        <v>80124</v>
      </c>
      <c r="I272" s="26">
        <f t="shared" si="67"/>
        <v>84210.323999999993</v>
      </c>
      <c r="J272" s="26">
        <f t="shared" si="68"/>
        <v>84210</v>
      </c>
      <c r="K272" s="26">
        <f t="shared" si="72"/>
        <v>84210</v>
      </c>
      <c r="L272" s="26">
        <f t="shared" si="73"/>
        <v>1127806</v>
      </c>
      <c r="M272" s="26">
        <f t="shared" si="74"/>
        <v>1090915</v>
      </c>
      <c r="N272" s="26">
        <f t="shared" si="75"/>
        <v>848461.5</v>
      </c>
      <c r="O272" s="49">
        <f t="shared" si="69"/>
        <v>587562.5</v>
      </c>
      <c r="P272" s="49">
        <f t="shared" si="70"/>
        <v>1109360.5</v>
      </c>
      <c r="Q272" s="49">
        <f t="shared" si="76"/>
        <v>274025.64628645568</v>
      </c>
      <c r="R272" s="49">
        <f t="shared" si="77"/>
        <v>510686.79116754135</v>
      </c>
      <c r="S272" s="56">
        <f t="shared" si="66"/>
        <v>0.46812702288220565</v>
      </c>
      <c r="T272" s="49">
        <f t="shared" si="78"/>
        <v>274026</v>
      </c>
      <c r="U272" s="82" t="s">
        <v>431</v>
      </c>
      <c r="AC272" s="3"/>
      <c r="AD272" s="3"/>
      <c r="AE272" s="3"/>
      <c r="AF272" s="3"/>
      <c r="AG272" s="3"/>
      <c r="AH272" s="3"/>
    </row>
    <row r="273" spans="1:34" s="1" customFormat="1" ht="15" customHeight="1" x14ac:dyDescent="0.2">
      <c r="A273" s="82">
        <v>14</v>
      </c>
      <c r="B273" s="5">
        <v>4315199</v>
      </c>
      <c r="C273" s="6" t="s">
        <v>142</v>
      </c>
      <c r="D273" s="7" t="s">
        <v>9</v>
      </c>
      <c r="E273" s="24">
        <v>124707</v>
      </c>
      <c r="F273" s="24">
        <v>117649.00000000001</v>
      </c>
      <c r="G273" s="26">
        <v>123531</v>
      </c>
      <c r="H273" s="26">
        <v>11256</v>
      </c>
      <c r="I273" s="26">
        <f t="shared" si="67"/>
        <v>11830.056</v>
      </c>
      <c r="J273" s="26">
        <f t="shared" si="68"/>
        <v>11830</v>
      </c>
      <c r="K273" s="26">
        <f t="shared" si="72"/>
        <v>11830</v>
      </c>
      <c r="L273" s="26">
        <f t="shared" si="73"/>
        <v>124707</v>
      </c>
      <c r="M273" s="26">
        <f t="shared" si="74"/>
        <v>120590</v>
      </c>
      <c r="N273" s="26">
        <f t="shared" si="75"/>
        <v>94429.25</v>
      </c>
      <c r="O273" s="49">
        <f t="shared" si="69"/>
        <v>66210</v>
      </c>
      <c r="P273" s="49">
        <f t="shared" si="70"/>
        <v>122648.5</v>
      </c>
      <c r="Q273" s="49">
        <f t="shared" si="76"/>
        <v>36648.614797275084</v>
      </c>
      <c r="R273" s="49">
        <f t="shared" si="77"/>
        <v>55152.657502457063</v>
      </c>
      <c r="S273" s="56">
        <f t="shared" si="66"/>
        <v>0.45735680821342617</v>
      </c>
      <c r="T273" s="49">
        <f t="shared" si="78"/>
        <v>36649</v>
      </c>
      <c r="U273" s="82" t="s">
        <v>431</v>
      </c>
      <c r="AC273" s="3"/>
      <c r="AD273" s="3"/>
      <c r="AE273" s="3"/>
      <c r="AF273" s="3"/>
      <c r="AG273" s="3"/>
      <c r="AH273" s="3"/>
    </row>
    <row r="274" spans="1:34" s="1" customFormat="1" ht="15" customHeight="1" x14ac:dyDescent="0.2">
      <c r="A274" s="82">
        <v>15</v>
      </c>
      <c r="B274" s="5">
        <v>4315199</v>
      </c>
      <c r="C274" s="6" t="s">
        <v>143</v>
      </c>
      <c r="D274" s="7" t="s">
        <v>9</v>
      </c>
      <c r="E274" s="24">
        <v>1961627</v>
      </c>
      <c r="F274" s="24">
        <v>1886180</v>
      </c>
      <c r="G274" s="26">
        <v>2037074</v>
      </c>
      <c r="H274" s="26">
        <v>108523</v>
      </c>
      <c r="I274" s="26">
        <f t="shared" si="67"/>
        <v>114057.673</v>
      </c>
      <c r="J274" s="26">
        <f t="shared" si="68"/>
        <v>114058</v>
      </c>
      <c r="K274" s="26">
        <f t="shared" si="72"/>
        <v>114058</v>
      </c>
      <c r="L274" s="26">
        <f t="shared" si="73"/>
        <v>2037074</v>
      </c>
      <c r="M274" s="26">
        <f t="shared" si="74"/>
        <v>1923903.5</v>
      </c>
      <c r="N274" s="26">
        <f t="shared" si="75"/>
        <v>1499734.75</v>
      </c>
      <c r="O274" s="49">
        <f t="shared" si="69"/>
        <v>1018980.75</v>
      </c>
      <c r="P274" s="49">
        <f t="shared" si="70"/>
        <v>1980488.75</v>
      </c>
      <c r="Q274" s="49">
        <f t="shared" si="76"/>
        <v>388412.7779177578</v>
      </c>
      <c r="R274" s="49">
        <f t="shared" si="77"/>
        <v>925836.18186277966</v>
      </c>
      <c r="S274" s="56">
        <f t="shared" si="66"/>
        <v>0.48122797316122129</v>
      </c>
      <c r="T274" s="49">
        <f t="shared" si="78"/>
        <v>388413</v>
      </c>
      <c r="U274" s="82" t="s">
        <v>431</v>
      </c>
      <c r="AC274" s="3"/>
      <c r="AD274" s="3"/>
      <c r="AE274" s="3"/>
      <c r="AF274" s="3"/>
      <c r="AG274" s="3"/>
      <c r="AH274" s="3"/>
    </row>
    <row r="275" spans="1:34" s="1" customFormat="1" ht="15" customHeight="1" x14ac:dyDescent="0.2">
      <c r="A275" s="82">
        <v>16</v>
      </c>
      <c r="B275" s="5">
        <v>4315199</v>
      </c>
      <c r="C275" s="6" t="s">
        <v>144</v>
      </c>
      <c r="D275" s="7" t="s">
        <v>9</v>
      </c>
      <c r="E275" s="24">
        <v>1063578</v>
      </c>
      <c r="F275" s="24">
        <v>1022672.0000000001</v>
      </c>
      <c r="G275" s="26">
        <v>1135166</v>
      </c>
      <c r="H275" s="26">
        <v>104557</v>
      </c>
      <c r="I275" s="26">
        <f t="shared" si="67"/>
        <v>109889.40700000001</v>
      </c>
      <c r="J275" s="26">
        <f t="shared" si="68"/>
        <v>109889</v>
      </c>
      <c r="K275" s="26">
        <f t="shared" si="72"/>
        <v>109889</v>
      </c>
      <c r="L275" s="26">
        <f t="shared" si="73"/>
        <v>1135166</v>
      </c>
      <c r="M275" s="26">
        <f t="shared" si="74"/>
        <v>1043125</v>
      </c>
      <c r="N275" s="26">
        <f t="shared" si="75"/>
        <v>832826.25</v>
      </c>
      <c r="O275" s="49">
        <f t="shared" si="69"/>
        <v>576507</v>
      </c>
      <c r="P275" s="49">
        <f t="shared" si="70"/>
        <v>1089145.5</v>
      </c>
      <c r="Q275" s="49">
        <f t="shared" si="76"/>
        <v>336160.62642932986</v>
      </c>
      <c r="R275" s="49">
        <f t="shared" si="77"/>
        <v>484195.33619836735</v>
      </c>
      <c r="S275" s="56">
        <f t="shared" si="66"/>
        <v>0.46417767400682308</v>
      </c>
      <c r="T275" s="49">
        <f t="shared" si="78"/>
        <v>336161</v>
      </c>
      <c r="U275" s="82" t="s">
        <v>431</v>
      </c>
      <c r="AC275" s="3"/>
      <c r="AD275" s="3"/>
      <c r="AE275" s="3"/>
      <c r="AF275" s="3"/>
      <c r="AG275" s="3"/>
      <c r="AH275" s="3"/>
    </row>
    <row r="276" spans="1:34" s="1" customFormat="1" ht="15" customHeight="1" x14ac:dyDescent="0.2">
      <c r="A276" s="82">
        <v>17</v>
      </c>
      <c r="B276" s="5">
        <v>4315199</v>
      </c>
      <c r="C276" s="6" t="s">
        <v>145</v>
      </c>
      <c r="D276" s="7" t="s">
        <v>9</v>
      </c>
      <c r="E276" s="24">
        <v>478081.00000000006</v>
      </c>
      <c r="F276" s="24">
        <v>442667.00000000006</v>
      </c>
      <c r="G276" s="26">
        <v>473654</v>
      </c>
      <c r="H276" s="26">
        <v>70410</v>
      </c>
      <c r="I276" s="26">
        <f t="shared" si="67"/>
        <v>74000.91</v>
      </c>
      <c r="J276" s="26">
        <f t="shared" si="68"/>
        <v>74001</v>
      </c>
      <c r="K276" s="26">
        <f t="shared" si="72"/>
        <v>74001</v>
      </c>
      <c r="L276" s="26">
        <f t="shared" si="73"/>
        <v>478081.00000000006</v>
      </c>
      <c r="M276" s="26">
        <f t="shared" si="74"/>
        <v>458160.5</v>
      </c>
      <c r="N276" s="26">
        <f t="shared" si="75"/>
        <v>367100.75</v>
      </c>
      <c r="O276" s="49">
        <f t="shared" si="69"/>
        <v>266080.75</v>
      </c>
      <c r="P276" s="49">
        <f t="shared" si="70"/>
        <v>468120.75</v>
      </c>
      <c r="Q276" s="49">
        <f t="shared" si="76"/>
        <v>200247.23660459975</v>
      </c>
      <c r="R276" s="49">
        <f t="shared" si="77"/>
        <v>196033.95332165473</v>
      </c>
      <c r="S276" s="56">
        <f t="shared" si="66"/>
        <v>0.42787179017321381</v>
      </c>
      <c r="T276" s="49">
        <f t="shared" si="78"/>
        <v>200247</v>
      </c>
      <c r="U276" s="82" t="s">
        <v>431</v>
      </c>
      <c r="AC276" s="3"/>
      <c r="AD276" s="3"/>
      <c r="AE276" s="3"/>
      <c r="AF276" s="3"/>
      <c r="AG276" s="3"/>
      <c r="AH276" s="3"/>
    </row>
    <row r="277" spans="1:34" s="1" customFormat="1" ht="15" customHeight="1" x14ac:dyDescent="0.2">
      <c r="A277" s="82">
        <v>18</v>
      </c>
      <c r="B277" s="5">
        <v>4315199</v>
      </c>
      <c r="C277" s="6" t="s">
        <v>146</v>
      </c>
      <c r="D277" s="7" t="s">
        <v>9</v>
      </c>
      <c r="E277" s="24">
        <v>2031569</v>
      </c>
      <c r="F277" s="24">
        <v>1934828</v>
      </c>
      <c r="G277" s="26">
        <v>2108963</v>
      </c>
      <c r="H277" s="26">
        <v>85169</v>
      </c>
      <c r="I277" s="26">
        <f t="shared" si="67"/>
        <v>89512.619000000006</v>
      </c>
      <c r="J277" s="26">
        <f t="shared" si="68"/>
        <v>89513</v>
      </c>
      <c r="K277" s="26">
        <f t="shared" si="72"/>
        <v>89513</v>
      </c>
      <c r="L277" s="26">
        <f t="shared" si="73"/>
        <v>2108963</v>
      </c>
      <c r="M277" s="26">
        <f t="shared" si="74"/>
        <v>1983198.5</v>
      </c>
      <c r="N277" s="26">
        <f t="shared" si="75"/>
        <v>1541218.25</v>
      </c>
      <c r="O277" s="49">
        <f t="shared" si="69"/>
        <v>1036355.75</v>
      </c>
      <c r="P277" s="49">
        <f t="shared" si="70"/>
        <v>2046080.75</v>
      </c>
      <c r="Q277" s="49">
        <f t="shared" si="76"/>
        <v>316085.58207289164</v>
      </c>
      <c r="R277" s="49">
        <f t="shared" si="77"/>
        <v>970421.68280096154</v>
      </c>
      <c r="S277" s="56">
        <f t="shared" si="66"/>
        <v>0.48932150906778193</v>
      </c>
      <c r="T277" s="49">
        <f t="shared" si="78"/>
        <v>316086</v>
      </c>
      <c r="U277" s="82" t="s">
        <v>431</v>
      </c>
      <c r="AC277" s="3"/>
      <c r="AD277" s="3"/>
      <c r="AE277" s="3"/>
      <c r="AF277" s="3"/>
      <c r="AG277" s="3"/>
      <c r="AH277" s="3"/>
    </row>
    <row r="278" spans="1:34" s="1" customFormat="1" ht="15" customHeight="1" x14ac:dyDescent="0.2">
      <c r="A278" s="82">
        <v>19</v>
      </c>
      <c r="B278" s="5">
        <v>4315199</v>
      </c>
      <c r="C278" s="6" t="s">
        <v>147</v>
      </c>
      <c r="D278" s="7" t="s">
        <v>9</v>
      </c>
      <c r="E278" s="24">
        <v>119278</v>
      </c>
      <c r="F278" s="24">
        <v>111475.00000000001</v>
      </c>
      <c r="G278" s="26">
        <v>120393.00000000001</v>
      </c>
      <c r="H278" s="26">
        <v>25410</v>
      </c>
      <c r="I278" s="26">
        <f t="shared" si="67"/>
        <v>26705.91</v>
      </c>
      <c r="J278" s="26">
        <f t="shared" si="68"/>
        <v>26706</v>
      </c>
      <c r="K278" s="26">
        <f t="shared" si="72"/>
        <v>26706</v>
      </c>
      <c r="L278" s="26">
        <f t="shared" si="73"/>
        <v>120393.00000000001</v>
      </c>
      <c r="M278" s="26">
        <f t="shared" si="74"/>
        <v>115376.5</v>
      </c>
      <c r="N278" s="26">
        <f t="shared" si="75"/>
        <v>94463</v>
      </c>
      <c r="O278" s="49">
        <f t="shared" si="69"/>
        <v>71041.25</v>
      </c>
      <c r="P278" s="49">
        <f t="shared" si="70"/>
        <v>117884.75</v>
      </c>
      <c r="Q278" s="49">
        <f t="shared" si="76"/>
        <v>63386.121484454874</v>
      </c>
      <c r="R278" s="49">
        <f t="shared" si="77"/>
        <v>45345.22509959936</v>
      </c>
      <c r="S278" s="56">
        <f t="shared" si="66"/>
        <v>0.39301959324125241</v>
      </c>
      <c r="T278" s="49">
        <f t="shared" si="78"/>
        <v>63386</v>
      </c>
      <c r="U278" s="82" t="s">
        <v>431</v>
      </c>
      <c r="AC278" s="3"/>
      <c r="AD278" s="3"/>
      <c r="AE278" s="3"/>
      <c r="AF278" s="3"/>
      <c r="AG278" s="3"/>
      <c r="AH278" s="3"/>
    </row>
    <row r="279" spans="1:34" s="1" customFormat="1" ht="15" customHeight="1" x14ac:dyDescent="0.2">
      <c r="A279" s="82">
        <v>20</v>
      </c>
      <c r="B279" s="5">
        <v>4315199</v>
      </c>
      <c r="C279" s="6" t="s">
        <v>148</v>
      </c>
      <c r="D279" s="7" t="s">
        <v>9</v>
      </c>
      <c r="E279" s="24">
        <v>689579.00000000012</v>
      </c>
      <c r="F279" s="24">
        <v>638499</v>
      </c>
      <c r="G279" s="26">
        <v>689579.00000000012</v>
      </c>
      <c r="H279" s="26">
        <v>115624</v>
      </c>
      <c r="I279" s="26">
        <f t="shared" si="67"/>
        <v>121520.82399999999</v>
      </c>
      <c r="J279" s="26">
        <f t="shared" si="68"/>
        <v>121521</v>
      </c>
      <c r="K279" s="26">
        <f t="shared" si="72"/>
        <v>121521</v>
      </c>
      <c r="L279" s="26">
        <f t="shared" si="73"/>
        <v>689579.00000000012</v>
      </c>
      <c r="M279" s="26">
        <f t="shared" si="74"/>
        <v>664039</v>
      </c>
      <c r="N279" s="26">
        <f t="shared" si="75"/>
        <v>534794.5</v>
      </c>
      <c r="O279" s="49">
        <f t="shared" si="69"/>
        <v>392780</v>
      </c>
      <c r="P279" s="49">
        <f t="shared" si="70"/>
        <v>676809</v>
      </c>
      <c r="Q279" s="49">
        <f t="shared" si="76"/>
        <v>315071.67707687028</v>
      </c>
      <c r="R279" s="49">
        <f t="shared" si="77"/>
        <v>276565.90052704164</v>
      </c>
      <c r="S279" s="56">
        <f t="shared" si="66"/>
        <v>0.41649044789092454</v>
      </c>
      <c r="T279" s="49">
        <f t="shared" si="78"/>
        <v>315072</v>
      </c>
      <c r="U279" s="82" t="s">
        <v>431</v>
      </c>
      <c r="AC279" s="3"/>
      <c r="AD279" s="3"/>
      <c r="AE279" s="3"/>
      <c r="AF279" s="3"/>
      <c r="AG279" s="3"/>
      <c r="AH279" s="3"/>
    </row>
    <row r="280" spans="1:34" s="1" customFormat="1" ht="15" customHeight="1" x14ac:dyDescent="0.2">
      <c r="A280" s="82">
        <v>21</v>
      </c>
      <c r="B280" s="5">
        <v>4315199</v>
      </c>
      <c r="C280" s="6" t="s">
        <v>149</v>
      </c>
      <c r="D280" s="7" t="s">
        <v>9</v>
      </c>
      <c r="E280" s="24">
        <v>214280</v>
      </c>
      <c r="F280" s="24">
        <v>200261</v>
      </c>
      <c r="G280" s="26">
        <v>214279</v>
      </c>
      <c r="H280" s="26">
        <v>50214</v>
      </c>
      <c r="I280" s="26">
        <f t="shared" si="67"/>
        <v>52774.913999999997</v>
      </c>
      <c r="J280" s="26">
        <f t="shared" si="68"/>
        <v>52775</v>
      </c>
      <c r="K280" s="26">
        <f t="shared" si="72"/>
        <v>52775</v>
      </c>
      <c r="L280" s="26">
        <f t="shared" si="73"/>
        <v>214280</v>
      </c>
      <c r="M280" s="26">
        <f t="shared" si="74"/>
        <v>207270</v>
      </c>
      <c r="N280" s="26">
        <f t="shared" si="75"/>
        <v>170398.75</v>
      </c>
      <c r="O280" s="49">
        <f t="shared" si="69"/>
        <v>130022.5</v>
      </c>
      <c r="P280" s="49">
        <f t="shared" si="70"/>
        <v>210775</v>
      </c>
      <c r="Q280" s="49">
        <f t="shared" si="76"/>
        <v>120208.7308656251</v>
      </c>
      <c r="R280" s="49">
        <f t="shared" si="77"/>
        <v>78693.796834629858</v>
      </c>
      <c r="S280" s="56">
        <f t="shared" si="66"/>
        <v>0.37966805053615987</v>
      </c>
      <c r="T280" s="49">
        <f t="shared" si="78"/>
        <v>120209</v>
      </c>
      <c r="U280" s="82" t="s">
        <v>431</v>
      </c>
      <c r="AC280" s="3"/>
      <c r="AD280" s="3"/>
      <c r="AE280" s="3"/>
      <c r="AF280" s="3"/>
      <c r="AG280" s="3"/>
      <c r="AH280" s="3"/>
    </row>
    <row r="281" spans="1:34" s="1" customFormat="1" ht="15" customHeight="1" x14ac:dyDescent="0.2">
      <c r="A281" s="82">
        <v>22</v>
      </c>
      <c r="B281" s="5">
        <v>4315199</v>
      </c>
      <c r="C281" s="6" t="s">
        <v>150</v>
      </c>
      <c r="D281" s="7" t="s">
        <v>9</v>
      </c>
      <c r="E281" s="24">
        <v>3096141.0000000005</v>
      </c>
      <c r="F281" s="24">
        <v>2866797</v>
      </c>
      <c r="G281" s="26">
        <v>3038805</v>
      </c>
      <c r="H281" s="26">
        <v>307448</v>
      </c>
      <c r="I281" s="26">
        <f t="shared" si="67"/>
        <v>323127.848</v>
      </c>
      <c r="J281" s="26">
        <f t="shared" si="68"/>
        <v>323128</v>
      </c>
      <c r="K281" s="26">
        <f t="shared" si="72"/>
        <v>323128</v>
      </c>
      <c r="L281" s="26">
        <f t="shared" si="73"/>
        <v>3096141.0000000005</v>
      </c>
      <c r="M281" s="26">
        <f t="shared" si="74"/>
        <v>2952801</v>
      </c>
      <c r="N281" s="26">
        <f t="shared" si="75"/>
        <v>2331217.75</v>
      </c>
      <c r="O281" s="49">
        <f t="shared" si="69"/>
        <v>1637964.5</v>
      </c>
      <c r="P281" s="49">
        <f t="shared" si="70"/>
        <v>3024471</v>
      </c>
      <c r="Q281" s="49">
        <f t="shared" si="76"/>
        <v>976650.81519863498</v>
      </c>
      <c r="R281" s="49">
        <f t="shared" si="77"/>
        <v>1342268.8344539071</v>
      </c>
      <c r="S281" s="56">
        <f t="shared" si="66"/>
        <v>0.45457476966917415</v>
      </c>
      <c r="T281" s="49">
        <f t="shared" si="78"/>
        <v>976651</v>
      </c>
      <c r="U281" s="82" t="s">
        <v>431</v>
      </c>
      <c r="AC281" s="3"/>
      <c r="AD281" s="3"/>
      <c r="AE281" s="3"/>
      <c r="AF281" s="3"/>
      <c r="AG281" s="3"/>
      <c r="AH281" s="3"/>
    </row>
    <row r="282" spans="1:34" s="1" customFormat="1" ht="15" customHeight="1" x14ac:dyDescent="0.2">
      <c r="A282" s="82">
        <v>23</v>
      </c>
      <c r="B282" s="5">
        <v>4315199</v>
      </c>
      <c r="C282" s="6" t="s">
        <v>151</v>
      </c>
      <c r="D282" s="7" t="s">
        <v>9</v>
      </c>
      <c r="E282" s="24">
        <v>2910343.0000000005</v>
      </c>
      <c r="F282" s="24">
        <v>2798406</v>
      </c>
      <c r="G282" s="26">
        <v>3106231.0000000005</v>
      </c>
      <c r="H282" s="26">
        <v>240115</v>
      </c>
      <c r="I282" s="26">
        <f t="shared" si="67"/>
        <v>252360.86499999999</v>
      </c>
      <c r="J282" s="26">
        <f t="shared" si="68"/>
        <v>252361</v>
      </c>
      <c r="K282" s="26">
        <f t="shared" si="72"/>
        <v>252361</v>
      </c>
      <c r="L282" s="26">
        <f t="shared" si="73"/>
        <v>3106231.0000000005</v>
      </c>
      <c r="M282" s="26">
        <f t="shared" si="74"/>
        <v>2854374.5</v>
      </c>
      <c r="N282" s="26">
        <f t="shared" si="75"/>
        <v>2266835.25</v>
      </c>
      <c r="O282" s="49">
        <f t="shared" si="69"/>
        <v>1553367.75</v>
      </c>
      <c r="P282" s="49">
        <f t="shared" si="70"/>
        <v>2980302.75</v>
      </c>
      <c r="Q282" s="49">
        <f t="shared" si="76"/>
        <v>802333.28494693153</v>
      </c>
      <c r="R282" s="49">
        <f t="shared" si="77"/>
        <v>1348994.8623075823</v>
      </c>
      <c r="S282" s="56">
        <f t="shared" si="66"/>
        <v>0.47260612169411625</v>
      </c>
      <c r="T282" s="49">
        <f t="shared" si="78"/>
        <v>802333</v>
      </c>
      <c r="U282" s="82" t="s">
        <v>431</v>
      </c>
      <c r="AC282" s="3"/>
      <c r="AD282" s="3"/>
      <c r="AE282" s="3"/>
      <c r="AF282" s="3"/>
      <c r="AG282" s="3"/>
      <c r="AH282" s="3"/>
    </row>
    <row r="283" spans="1:34" s="1" customFormat="1" ht="15" customHeight="1" x14ac:dyDescent="0.2">
      <c r="A283" s="82">
        <v>24</v>
      </c>
      <c r="B283" s="5">
        <v>4315199</v>
      </c>
      <c r="C283" s="6" t="s">
        <v>152</v>
      </c>
      <c r="D283" s="7" t="s">
        <v>9</v>
      </c>
      <c r="E283" s="24">
        <v>222610</v>
      </c>
      <c r="F283" s="24">
        <v>208047.00000000003</v>
      </c>
      <c r="G283" s="26">
        <v>220530</v>
      </c>
      <c r="H283" s="26">
        <v>27448</v>
      </c>
      <c r="I283" s="26">
        <f t="shared" si="67"/>
        <v>28847.847999999998</v>
      </c>
      <c r="J283" s="26">
        <f t="shared" si="68"/>
        <v>28848</v>
      </c>
      <c r="K283" s="26">
        <f t="shared" si="72"/>
        <v>28848</v>
      </c>
      <c r="L283" s="26">
        <f t="shared" si="73"/>
        <v>222610</v>
      </c>
      <c r="M283" s="26">
        <f t="shared" si="74"/>
        <v>214288.5</v>
      </c>
      <c r="N283" s="26">
        <f t="shared" si="75"/>
        <v>170008.75</v>
      </c>
      <c r="O283" s="49">
        <f t="shared" si="69"/>
        <v>121568.25</v>
      </c>
      <c r="P283" s="49">
        <f t="shared" si="70"/>
        <v>218449.25</v>
      </c>
      <c r="Q283" s="49">
        <f t="shared" si="76"/>
        <v>82478.059959781953</v>
      </c>
      <c r="R283" s="49">
        <f t="shared" si="77"/>
        <v>94326.65584154884</v>
      </c>
      <c r="S283" s="56">
        <f t="shared" si="66"/>
        <v>0.44018533818449818</v>
      </c>
      <c r="T283" s="49">
        <f t="shared" si="78"/>
        <v>82478</v>
      </c>
      <c r="U283" s="82" t="s">
        <v>431</v>
      </c>
      <c r="AC283" s="3"/>
      <c r="AD283" s="3"/>
      <c r="AE283" s="3"/>
      <c r="AF283" s="3"/>
      <c r="AG283" s="3"/>
      <c r="AH283" s="3"/>
    </row>
    <row r="284" spans="1:34" s="1" customFormat="1" ht="15" customHeight="1" x14ac:dyDescent="0.2">
      <c r="A284" s="82">
        <v>25</v>
      </c>
      <c r="B284" s="5">
        <v>4315199</v>
      </c>
      <c r="C284" s="6" t="s">
        <v>153</v>
      </c>
      <c r="D284" s="7" t="s">
        <v>9</v>
      </c>
      <c r="E284" s="24">
        <v>11438</v>
      </c>
      <c r="F284" s="24">
        <v>10998</v>
      </c>
      <c r="G284" s="26">
        <v>11768</v>
      </c>
      <c r="H284" s="26">
        <v>2157</v>
      </c>
      <c r="I284" s="26">
        <f t="shared" si="67"/>
        <v>2267.0070000000001</v>
      </c>
      <c r="J284" s="26">
        <f t="shared" si="68"/>
        <v>2267</v>
      </c>
      <c r="K284" s="26">
        <f t="shared" si="72"/>
        <v>2267</v>
      </c>
      <c r="L284" s="26">
        <f t="shared" si="73"/>
        <v>11768</v>
      </c>
      <c r="M284" s="26">
        <f t="shared" si="74"/>
        <v>11218</v>
      </c>
      <c r="N284" s="26">
        <f t="shared" si="75"/>
        <v>9117.75</v>
      </c>
      <c r="O284" s="49">
        <f t="shared" si="69"/>
        <v>6742.5</v>
      </c>
      <c r="P284" s="49">
        <f t="shared" si="70"/>
        <v>11493</v>
      </c>
      <c r="Q284" s="49">
        <f t="shared" si="76"/>
        <v>5678.2587625434489</v>
      </c>
      <c r="R284" s="49">
        <f t="shared" si="77"/>
        <v>4578.0454617664072</v>
      </c>
      <c r="S284" s="56">
        <f t="shared" si="66"/>
        <v>0.40809818700003631</v>
      </c>
      <c r="T284" s="49">
        <f t="shared" si="78"/>
        <v>5678</v>
      </c>
      <c r="U284" s="82" t="s">
        <v>431</v>
      </c>
      <c r="AC284" s="3"/>
      <c r="AD284" s="3"/>
      <c r="AE284" s="3"/>
      <c r="AF284" s="3"/>
      <c r="AG284" s="3"/>
      <c r="AH284" s="3"/>
    </row>
    <row r="285" spans="1:34" s="1" customFormat="1" ht="15" customHeight="1" x14ac:dyDescent="0.2">
      <c r="A285" s="82">
        <v>26</v>
      </c>
      <c r="B285" s="5">
        <v>4315199</v>
      </c>
      <c r="C285" s="6" t="s">
        <v>154</v>
      </c>
      <c r="D285" s="7" t="s">
        <v>9</v>
      </c>
      <c r="E285" s="24">
        <v>478428.00000000006</v>
      </c>
      <c r="F285" s="24">
        <v>451347</v>
      </c>
      <c r="G285" s="26">
        <v>487455</v>
      </c>
      <c r="H285" s="26">
        <v>45115</v>
      </c>
      <c r="I285" s="26">
        <f t="shared" si="67"/>
        <v>47415.864999999998</v>
      </c>
      <c r="J285" s="26">
        <f t="shared" si="68"/>
        <v>47416</v>
      </c>
      <c r="K285" s="26">
        <f t="shared" si="72"/>
        <v>47416</v>
      </c>
      <c r="L285" s="26">
        <f t="shared" si="73"/>
        <v>487455</v>
      </c>
      <c r="M285" s="26">
        <f t="shared" si="74"/>
        <v>464887.5</v>
      </c>
      <c r="N285" s="26">
        <f t="shared" si="75"/>
        <v>366161.5</v>
      </c>
      <c r="O285" s="49">
        <f t="shared" si="69"/>
        <v>256151.75</v>
      </c>
      <c r="P285" s="49">
        <f t="shared" si="70"/>
        <v>476171.25</v>
      </c>
      <c r="Q285" s="49">
        <f t="shared" si="76"/>
        <v>145734.52660396873</v>
      </c>
      <c r="R285" s="49">
        <f t="shared" si="77"/>
        <v>213050.18449886402</v>
      </c>
      <c r="S285" s="56">
        <f t="shared" si="66"/>
        <v>0.45828331477801409</v>
      </c>
      <c r="T285" s="49">
        <f t="shared" si="78"/>
        <v>145735</v>
      </c>
      <c r="U285" s="82" t="s">
        <v>431</v>
      </c>
      <c r="AC285" s="3"/>
      <c r="AD285" s="3"/>
      <c r="AE285" s="3"/>
      <c r="AF285" s="3"/>
      <c r="AG285" s="3"/>
      <c r="AH285" s="3"/>
    </row>
    <row r="286" spans="1:34" s="1" customFormat="1" ht="15" customHeight="1" x14ac:dyDescent="0.2">
      <c r="A286" s="82">
        <v>27</v>
      </c>
      <c r="B286" s="5">
        <v>4315199</v>
      </c>
      <c r="C286" s="6" t="s">
        <v>155</v>
      </c>
      <c r="D286" s="7" t="s">
        <v>9</v>
      </c>
      <c r="E286" s="24">
        <v>1194204</v>
      </c>
      <c r="F286" s="24">
        <v>1126608</v>
      </c>
      <c r="G286" s="26">
        <v>1216737</v>
      </c>
      <c r="H286" s="26">
        <v>92441</v>
      </c>
      <c r="I286" s="26">
        <f t="shared" si="67"/>
        <v>97155.490999999995</v>
      </c>
      <c r="J286" s="26">
        <f t="shared" si="68"/>
        <v>97155</v>
      </c>
      <c r="K286" s="26">
        <f t="shared" si="72"/>
        <v>97155</v>
      </c>
      <c r="L286" s="26">
        <f t="shared" si="73"/>
        <v>1216737</v>
      </c>
      <c r="M286" s="26">
        <f t="shared" si="74"/>
        <v>1160406</v>
      </c>
      <c r="N286" s="26">
        <f t="shared" si="75"/>
        <v>908676</v>
      </c>
      <c r="O286" s="49">
        <f t="shared" si="69"/>
        <v>628780.5</v>
      </c>
      <c r="P286" s="49">
        <f t="shared" si="70"/>
        <v>1188571.5</v>
      </c>
      <c r="Q286" s="49">
        <f t="shared" si="76"/>
        <v>311533.77331081382</v>
      </c>
      <c r="R286" s="49">
        <f t="shared" si="77"/>
        <v>542367.80526686867</v>
      </c>
      <c r="S286" s="56">
        <f t="shared" si="66"/>
        <v>0.46739486461365132</v>
      </c>
      <c r="T286" s="49">
        <f t="shared" si="78"/>
        <v>311534</v>
      </c>
      <c r="U286" s="82" t="s">
        <v>431</v>
      </c>
      <c r="AC286" s="3"/>
      <c r="AD286" s="3"/>
      <c r="AE286" s="3"/>
      <c r="AF286" s="3"/>
      <c r="AG286" s="3"/>
      <c r="AH286" s="3"/>
    </row>
    <row r="287" spans="1:34" s="1" customFormat="1" ht="15" customHeight="1" x14ac:dyDescent="0.2">
      <c r="A287" s="82">
        <v>28</v>
      </c>
      <c r="B287" s="5">
        <v>4315199</v>
      </c>
      <c r="C287" s="6" t="s">
        <v>156</v>
      </c>
      <c r="D287" s="7" t="s">
        <v>9</v>
      </c>
      <c r="E287" s="24">
        <v>1149401</v>
      </c>
      <c r="F287" s="24">
        <v>1074206</v>
      </c>
      <c r="G287" s="26">
        <v>1192369</v>
      </c>
      <c r="H287" s="26">
        <v>220115</v>
      </c>
      <c r="I287" s="26">
        <f t="shared" si="67"/>
        <v>231340.86499999999</v>
      </c>
      <c r="J287" s="26">
        <f t="shared" si="68"/>
        <v>231341</v>
      </c>
      <c r="K287" s="26">
        <f t="shared" si="72"/>
        <v>231341</v>
      </c>
      <c r="L287" s="26">
        <f t="shared" si="73"/>
        <v>1192369</v>
      </c>
      <c r="M287" s="26">
        <f t="shared" si="74"/>
        <v>1111803.5</v>
      </c>
      <c r="N287" s="26">
        <f t="shared" si="75"/>
        <v>911829.25</v>
      </c>
      <c r="O287" s="49">
        <f t="shared" si="69"/>
        <v>671572.25</v>
      </c>
      <c r="P287" s="49">
        <f t="shared" si="70"/>
        <v>1152086.25</v>
      </c>
      <c r="Q287" s="49">
        <f t="shared" si="76"/>
        <v>574528.69618690724</v>
      </c>
      <c r="R287" s="49">
        <f t="shared" si="77"/>
        <v>456279.6492856656</v>
      </c>
      <c r="S287" s="56">
        <f t="shared" si="66"/>
        <v>0.41039594612327229</v>
      </c>
      <c r="T287" s="49">
        <f t="shared" si="78"/>
        <v>574529</v>
      </c>
      <c r="U287" s="82" t="s">
        <v>431</v>
      </c>
      <c r="AC287" s="3"/>
      <c r="AD287" s="3"/>
      <c r="AE287" s="3"/>
      <c r="AF287" s="3"/>
      <c r="AG287" s="3"/>
      <c r="AH287" s="3"/>
    </row>
    <row r="288" spans="1:34" s="1" customFormat="1" ht="15" customHeight="1" x14ac:dyDescent="0.2">
      <c r="A288" s="82">
        <v>29</v>
      </c>
      <c r="B288" s="5">
        <v>4315199</v>
      </c>
      <c r="C288" s="6" t="s">
        <v>157</v>
      </c>
      <c r="D288" s="7" t="s">
        <v>9</v>
      </c>
      <c r="E288" s="24">
        <v>1464653</v>
      </c>
      <c r="F288" s="24">
        <v>1408320.0000000002</v>
      </c>
      <c r="G288" s="26">
        <v>1478736.0000000002</v>
      </c>
      <c r="H288" s="26">
        <v>112441</v>
      </c>
      <c r="I288" s="26">
        <f t="shared" si="67"/>
        <v>118175.49099999999</v>
      </c>
      <c r="J288" s="26">
        <f t="shared" si="68"/>
        <v>118175</v>
      </c>
      <c r="K288" s="26">
        <f t="shared" si="72"/>
        <v>118175</v>
      </c>
      <c r="L288" s="26">
        <f t="shared" si="73"/>
        <v>1478736.0000000002</v>
      </c>
      <c r="M288" s="26">
        <f t="shared" si="74"/>
        <v>1436486.5</v>
      </c>
      <c r="N288" s="26">
        <f t="shared" si="75"/>
        <v>1117471</v>
      </c>
      <c r="O288" s="49">
        <f t="shared" si="69"/>
        <v>777330.75</v>
      </c>
      <c r="P288" s="49">
        <f t="shared" si="70"/>
        <v>1457611.25</v>
      </c>
      <c r="Q288" s="49">
        <f t="shared" si="76"/>
        <v>379827.31954753847</v>
      </c>
      <c r="R288" s="49">
        <f t="shared" si="77"/>
        <v>666891.63981514564</v>
      </c>
      <c r="S288" s="56">
        <f t="shared" si="66"/>
        <v>0.46425193680215276</v>
      </c>
      <c r="T288" s="49">
        <f t="shared" si="78"/>
        <v>379827</v>
      </c>
      <c r="U288" s="82" t="s">
        <v>431</v>
      </c>
      <c r="AC288" s="3"/>
      <c r="AD288" s="3"/>
      <c r="AE288" s="3"/>
      <c r="AF288" s="3"/>
      <c r="AG288" s="3"/>
      <c r="AH288" s="3"/>
    </row>
    <row r="289" spans="1:34" s="1" customFormat="1" ht="15" customHeight="1" x14ac:dyDescent="0.2">
      <c r="A289" s="82">
        <v>30</v>
      </c>
      <c r="B289" s="5">
        <v>4315199</v>
      </c>
      <c r="C289" s="6" t="s">
        <v>142</v>
      </c>
      <c r="D289" s="7" t="s">
        <v>9</v>
      </c>
      <c r="E289" s="24">
        <v>199886</v>
      </c>
      <c r="F289" s="24">
        <v>192198</v>
      </c>
      <c r="G289" s="26">
        <v>213340</v>
      </c>
      <c r="H289" s="26">
        <v>12114</v>
      </c>
      <c r="I289" s="26">
        <f t="shared" si="67"/>
        <v>12731.814</v>
      </c>
      <c r="J289" s="26">
        <f t="shared" si="68"/>
        <v>12732</v>
      </c>
      <c r="K289" s="26">
        <f t="shared" si="72"/>
        <v>12732</v>
      </c>
      <c r="L289" s="26">
        <f t="shared" si="73"/>
        <v>213340</v>
      </c>
      <c r="M289" s="26">
        <f t="shared" si="74"/>
        <v>196042</v>
      </c>
      <c r="N289" s="26">
        <f t="shared" si="75"/>
        <v>154539</v>
      </c>
      <c r="O289" s="49">
        <f t="shared" si="69"/>
        <v>104387</v>
      </c>
      <c r="P289" s="49">
        <f t="shared" si="70"/>
        <v>204691</v>
      </c>
      <c r="Q289" s="49">
        <f t="shared" si="76"/>
        <v>42810.313579195426</v>
      </c>
      <c r="R289" s="49">
        <f t="shared" si="77"/>
        <v>94940.917662863707</v>
      </c>
      <c r="S289" s="56">
        <f t="shared" si="66"/>
        <v>0.48428866091380268</v>
      </c>
      <c r="T289" s="49">
        <f t="shared" si="78"/>
        <v>42810</v>
      </c>
      <c r="U289" s="82" t="s">
        <v>431</v>
      </c>
      <c r="AC289" s="3"/>
      <c r="AD289" s="3"/>
      <c r="AE289" s="3"/>
      <c r="AF289" s="3"/>
      <c r="AG289" s="3"/>
      <c r="AH289" s="3"/>
    </row>
    <row r="290" spans="1:34" s="1" customFormat="1" ht="15" customHeight="1" x14ac:dyDescent="0.2">
      <c r="A290" s="82">
        <v>31</v>
      </c>
      <c r="B290" s="5">
        <v>4315199</v>
      </c>
      <c r="C290" s="6" t="s">
        <v>158</v>
      </c>
      <c r="D290" s="7" t="s">
        <v>9</v>
      </c>
      <c r="E290" s="24">
        <v>928233.00000000012</v>
      </c>
      <c r="F290" s="24">
        <v>875691.00000000012</v>
      </c>
      <c r="G290" s="26">
        <v>919476</v>
      </c>
      <c r="H290" s="26">
        <v>70410</v>
      </c>
      <c r="I290" s="26">
        <f t="shared" si="67"/>
        <v>74000.91</v>
      </c>
      <c r="J290" s="26">
        <f t="shared" si="68"/>
        <v>74001</v>
      </c>
      <c r="K290" s="26">
        <f t="shared" si="72"/>
        <v>74001</v>
      </c>
      <c r="L290" s="26">
        <f t="shared" si="73"/>
        <v>928233.00000000012</v>
      </c>
      <c r="M290" s="26">
        <f t="shared" si="74"/>
        <v>897583.5</v>
      </c>
      <c r="N290" s="26">
        <f t="shared" si="75"/>
        <v>699350.25</v>
      </c>
      <c r="O290" s="49">
        <f t="shared" si="69"/>
        <v>485792.25</v>
      </c>
      <c r="P290" s="49">
        <f t="shared" si="70"/>
        <v>912908.25</v>
      </c>
      <c r="Q290" s="49">
        <f t="shared" si="76"/>
        <v>237809.61304313524</v>
      </c>
      <c r="R290" s="49">
        <f t="shared" si="77"/>
        <v>417532.59499379224</v>
      </c>
      <c r="S290" s="56">
        <f t="shared" si="66"/>
        <v>0.46517409800179288</v>
      </c>
      <c r="T290" s="49">
        <f t="shared" si="78"/>
        <v>237810</v>
      </c>
      <c r="U290" s="82" t="s">
        <v>431</v>
      </c>
      <c r="AC290" s="3"/>
      <c r="AD290" s="3"/>
      <c r="AE290" s="3"/>
      <c r="AF290" s="3"/>
      <c r="AG290" s="3"/>
      <c r="AH290" s="3"/>
    </row>
    <row r="291" spans="1:34" s="1" customFormat="1" ht="15" customHeight="1" x14ac:dyDescent="0.2">
      <c r="A291" s="82">
        <v>32</v>
      </c>
      <c r="B291" s="5">
        <v>4315199</v>
      </c>
      <c r="C291" s="6" t="s">
        <v>159</v>
      </c>
      <c r="D291" s="7" t="s">
        <v>9</v>
      </c>
      <c r="E291" s="24">
        <v>724700.00000000012</v>
      </c>
      <c r="F291" s="24">
        <v>683680.00000000012</v>
      </c>
      <c r="G291" s="26">
        <v>745211.00000000012</v>
      </c>
      <c r="H291" s="26">
        <v>79558</v>
      </c>
      <c r="I291" s="26">
        <f t="shared" si="67"/>
        <v>83615.457999999999</v>
      </c>
      <c r="J291" s="26">
        <f t="shared" si="68"/>
        <v>83615</v>
      </c>
      <c r="K291" s="26">
        <f t="shared" si="72"/>
        <v>83615</v>
      </c>
      <c r="L291" s="26">
        <f t="shared" si="73"/>
        <v>745211.00000000012</v>
      </c>
      <c r="M291" s="26">
        <f t="shared" si="74"/>
        <v>704190.00000000012</v>
      </c>
      <c r="N291" s="26">
        <f t="shared" si="75"/>
        <v>559301.50000000012</v>
      </c>
      <c r="O291" s="49">
        <f t="shared" si="69"/>
        <v>393902.50000000006</v>
      </c>
      <c r="P291" s="49">
        <f t="shared" si="70"/>
        <v>724700.50000000012</v>
      </c>
      <c r="Q291" s="49">
        <f t="shared" si="76"/>
        <v>247769.57241932157</v>
      </c>
      <c r="R291" s="49">
        <f t="shared" si="77"/>
        <v>318154.39833357639</v>
      </c>
      <c r="S291" s="56">
        <f t="shared" si="66"/>
        <v>0.45180192609036812</v>
      </c>
      <c r="T291" s="49">
        <f t="shared" si="78"/>
        <v>247770</v>
      </c>
      <c r="U291" s="82" t="s">
        <v>431</v>
      </c>
      <c r="AC291" s="3"/>
      <c r="AD291" s="3"/>
      <c r="AE291" s="3"/>
      <c r="AF291" s="3"/>
      <c r="AG291" s="3"/>
      <c r="AH291" s="3"/>
    </row>
    <row r="292" spans="1:34" s="1" customFormat="1" ht="15" customHeight="1" x14ac:dyDescent="0.2">
      <c r="A292" s="82">
        <v>33</v>
      </c>
      <c r="B292" s="5">
        <v>4315199</v>
      </c>
      <c r="C292" s="6" t="s">
        <v>160</v>
      </c>
      <c r="D292" s="7" t="s">
        <v>9</v>
      </c>
      <c r="E292" s="24">
        <v>1674622</v>
      </c>
      <c r="F292" s="24">
        <v>1550576</v>
      </c>
      <c r="G292" s="26">
        <v>1659116.0000000002</v>
      </c>
      <c r="H292" s="26">
        <v>347884</v>
      </c>
      <c r="I292" s="26">
        <f t="shared" si="67"/>
        <v>365626.08399999997</v>
      </c>
      <c r="J292" s="26">
        <f t="shared" si="68"/>
        <v>365626</v>
      </c>
      <c r="K292" s="26">
        <f t="shared" si="72"/>
        <v>365626</v>
      </c>
      <c r="L292" s="26">
        <f t="shared" si="73"/>
        <v>1674622</v>
      </c>
      <c r="M292" s="26">
        <f t="shared" si="74"/>
        <v>1604846</v>
      </c>
      <c r="N292" s="26">
        <f t="shared" si="75"/>
        <v>1312485</v>
      </c>
      <c r="O292" s="49">
        <f t="shared" si="69"/>
        <v>985236</v>
      </c>
      <c r="P292" s="49">
        <f t="shared" si="70"/>
        <v>1639734</v>
      </c>
      <c r="Q292" s="49">
        <f t="shared" si="76"/>
        <v>873393.49481865438</v>
      </c>
      <c r="R292" s="49">
        <f t="shared" si="77"/>
        <v>633646.99612428818</v>
      </c>
      <c r="S292" s="56">
        <f t="shared" si="66"/>
        <v>0.3948335205523073</v>
      </c>
      <c r="T292" s="49">
        <f t="shared" si="78"/>
        <v>873393</v>
      </c>
      <c r="U292" s="82" t="s">
        <v>431</v>
      </c>
      <c r="AC292" s="3"/>
      <c r="AD292" s="3"/>
      <c r="AE292" s="3"/>
      <c r="AF292" s="3"/>
      <c r="AG292" s="3"/>
      <c r="AH292" s="3"/>
    </row>
    <row r="293" spans="1:34" s="1" customFormat="1" ht="15" customHeight="1" x14ac:dyDescent="0.2">
      <c r="A293" s="82">
        <v>34</v>
      </c>
      <c r="B293" s="5">
        <v>4315199</v>
      </c>
      <c r="C293" s="6" t="s">
        <v>161</v>
      </c>
      <c r="D293" s="7" t="s">
        <v>9</v>
      </c>
      <c r="E293" s="24">
        <v>535833</v>
      </c>
      <c r="F293" s="24">
        <v>515224</v>
      </c>
      <c r="G293" s="26">
        <v>540985</v>
      </c>
      <c r="H293" s="26">
        <v>98557</v>
      </c>
      <c r="I293" s="26">
        <f t="shared" si="67"/>
        <v>103583.40700000001</v>
      </c>
      <c r="J293" s="26">
        <f t="shared" si="68"/>
        <v>103583</v>
      </c>
      <c r="K293" s="26">
        <f t="shared" si="72"/>
        <v>103583</v>
      </c>
      <c r="L293" s="26">
        <f t="shared" si="73"/>
        <v>540985</v>
      </c>
      <c r="M293" s="26">
        <f t="shared" si="74"/>
        <v>525528.5</v>
      </c>
      <c r="N293" s="26">
        <f t="shared" si="75"/>
        <v>423906.25</v>
      </c>
      <c r="O293" s="49">
        <f t="shared" si="69"/>
        <v>314555.75</v>
      </c>
      <c r="P293" s="49">
        <f t="shared" si="70"/>
        <v>533256.75</v>
      </c>
      <c r="Q293" s="49">
        <f t="shared" si="76"/>
        <v>261271.74675638543</v>
      </c>
      <c r="R293" s="49">
        <f t="shared" si="77"/>
        <v>213838.68298536789</v>
      </c>
      <c r="S293" s="56">
        <f t="shared" si="66"/>
        <v>0.40690216227163301</v>
      </c>
      <c r="T293" s="49">
        <f t="shared" si="78"/>
        <v>261272</v>
      </c>
      <c r="U293" s="82" t="s">
        <v>431</v>
      </c>
      <c r="AC293" s="3"/>
      <c r="AD293" s="3"/>
      <c r="AE293" s="3"/>
      <c r="AF293" s="3"/>
      <c r="AG293" s="3"/>
      <c r="AH293" s="3"/>
    </row>
    <row r="294" spans="1:34" s="1" customFormat="1" ht="15" customHeight="1" x14ac:dyDescent="0.2">
      <c r="A294" s="82">
        <v>35</v>
      </c>
      <c r="B294" s="5">
        <v>4315199</v>
      </c>
      <c r="C294" s="6" t="s">
        <v>162</v>
      </c>
      <c r="D294" s="7" t="s">
        <v>9</v>
      </c>
      <c r="E294" s="24">
        <v>502924</v>
      </c>
      <c r="F294" s="24">
        <v>474457</v>
      </c>
      <c r="G294" s="26">
        <v>526647</v>
      </c>
      <c r="H294" s="26">
        <v>85116</v>
      </c>
      <c r="I294" s="26">
        <f t="shared" si="67"/>
        <v>89456.915999999997</v>
      </c>
      <c r="J294" s="26">
        <f t="shared" si="68"/>
        <v>89457</v>
      </c>
      <c r="K294" s="26">
        <f t="shared" si="72"/>
        <v>89457</v>
      </c>
      <c r="L294" s="26">
        <f t="shared" si="73"/>
        <v>526647</v>
      </c>
      <c r="M294" s="26">
        <f t="shared" si="74"/>
        <v>488690.5</v>
      </c>
      <c r="N294" s="26">
        <f t="shared" si="75"/>
        <v>398371.25</v>
      </c>
      <c r="O294" s="49">
        <f t="shared" si="69"/>
        <v>289073.75</v>
      </c>
      <c r="P294" s="49">
        <f t="shared" si="70"/>
        <v>507668.75</v>
      </c>
      <c r="Q294" s="49">
        <f t="shared" si="76"/>
        <v>232918.28668808696</v>
      </c>
      <c r="R294" s="49">
        <f t="shared" si="77"/>
        <v>207045.08428258647</v>
      </c>
      <c r="S294" s="56">
        <f t="shared" si="66"/>
        <v>0.42367323343217533</v>
      </c>
      <c r="T294" s="49">
        <f t="shared" si="78"/>
        <v>232918</v>
      </c>
      <c r="U294" s="82" t="s">
        <v>431</v>
      </c>
      <c r="AC294" s="3"/>
      <c r="AD294" s="3"/>
      <c r="AE294" s="3"/>
      <c r="AF294" s="3"/>
      <c r="AG294" s="3"/>
      <c r="AH294" s="3"/>
    </row>
    <row r="295" spans="1:34" s="1" customFormat="1" ht="15" customHeight="1" x14ac:dyDescent="0.2">
      <c r="A295" s="82">
        <v>36</v>
      </c>
      <c r="B295" s="5">
        <v>4315199</v>
      </c>
      <c r="C295" s="6" t="s">
        <v>163</v>
      </c>
      <c r="D295" s="7" t="s">
        <v>9</v>
      </c>
      <c r="E295" s="24">
        <v>508847</v>
      </c>
      <c r="F295" s="24">
        <v>475558</v>
      </c>
      <c r="G295" s="26">
        <v>508847</v>
      </c>
      <c r="H295" s="26">
        <v>85974</v>
      </c>
      <c r="I295" s="26">
        <f t="shared" si="67"/>
        <v>90358.673999999999</v>
      </c>
      <c r="J295" s="26">
        <f t="shared" si="68"/>
        <v>90359</v>
      </c>
      <c r="K295" s="26">
        <f t="shared" si="72"/>
        <v>90359</v>
      </c>
      <c r="L295" s="26">
        <f t="shared" si="73"/>
        <v>508847</v>
      </c>
      <c r="M295" s="26">
        <f t="shared" si="74"/>
        <v>492202.5</v>
      </c>
      <c r="N295" s="26">
        <f t="shared" si="75"/>
        <v>395902.75</v>
      </c>
      <c r="O295" s="49">
        <f t="shared" si="69"/>
        <v>291280.75</v>
      </c>
      <c r="P295" s="49">
        <f t="shared" si="70"/>
        <v>500524.75</v>
      </c>
      <c r="Q295" s="49">
        <f t="shared" si="76"/>
        <v>233915.205678792</v>
      </c>
      <c r="R295" s="49">
        <f t="shared" si="77"/>
        <v>204299.4120017236</v>
      </c>
      <c r="S295" s="56">
        <f t="shared" si="66"/>
        <v>0.41507186981318378</v>
      </c>
      <c r="T295" s="49">
        <f t="shared" si="78"/>
        <v>233915</v>
      </c>
      <c r="U295" s="82" t="s">
        <v>431</v>
      </c>
      <c r="AC295" s="3"/>
      <c r="AD295" s="3"/>
      <c r="AE295" s="3"/>
      <c r="AF295" s="3"/>
      <c r="AG295" s="3"/>
      <c r="AH295" s="3"/>
    </row>
    <row r="296" spans="1:34" s="1" customFormat="1" ht="15" customHeight="1" x14ac:dyDescent="0.2">
      <c r="A296" s="82">
        <v>37</v>
      </c>
      <c r="B296" s="5">
        <v>4315199</v>
      </c>
      <c r="C296" s="6" t="s">
        <v>164</v>
      </c>
      <c r="D296" s="7" t="s">
        <v>9</v>
      </c>
      <c r="E296" s="24">
        <v>3173671</v>
      </c>
      <c r="F296" s="24">
        <v>2938585.0000000005</v>
      </c>
      <c r="G296" s="26">
        <v>3144286.0000000005</v>
      </c>
      <c r="H296" s="26">
        <v>290225</v>
      </c>
      <c r="I296" s="26">
        <f t="shared" si="67"/>
        <v>305026.47499999998</v>
      </c>
      <c r="J296" s="26">
        <f t="shared" si="68"/>
        <v>305026</v>
      </c>
      <c r="K296" s="26">
        <f t="shared" si="72"/>
        <v>305026</v>
      </c>
      <c r="L296" s="26">
        <f t="shared" si="73"/>
        <v>3173671</v>
      </c>
      <c r="M296" s="26">
        <f t="shared" si="74"/>
        <v>3041435.5000000005</v>
      </c>
      <c r="N296" s="26">
        <f t="shared" si="75"/>
        <v>2390392</v>
      </c>
      <c r="O296" s="49">
        <f t="shared" si="69"/>
        <v>1673230.7500000002</v>
      </c>
      <c r="P296" s="49">
        <f t="shared" si="70"/>
        <v>3107553.25</v>
      </c>
      <c r="Q296" s="49">
        <f t="shared" si="76"/>
        <v>940769.47358634148</v>
      </c>
      <c r="R296" s="49">
        <f t="shared" si="77"/>
        <v>1394172.2842224352</v>
      </c>
      <c r="S296" s="56">
        <f t="shared" si="66"/>
        <v>0.45839284910774369</v>
      </c>
      <c r="T296" s="49">
        <f t="shared" si="78"/>
        <v>940769</v>
      </c>
      <c r="U296" s="82" t="s">
        <v>431</v>
      </c>
      <c r="AC296" s="3"/>
      <c r="AD296" s="3"/>
      <c r="AE296" s="3"/>
      <c r="AF296" s="3"/>
      <c r="AG296" s="3"/>
      <c r="AH296" s="3"/>
    </row>
    <row r="297" spans="1:34" s="1" customFormat="1" ht="15" customHeight="1" x14ac:dyDescent="0.2">
      <c r="A297" s="82">
        <v>38</v>
      </c>
      <c r="B297" s="5">
        <v>4315199</v>
      </c>
      <c r="C297" s="6" t="s">
        <v>165</v>
      </c>
      <c r="D297" s="7" t="s">
        <v>9</v>
      </c>
      <c r="E297" s="24">
        <v>61395</v>
      </c>
      <c r="F297" s="24">
        <v>59033.000000000007</v>
      </c>
      <c r="G297" s="26">
        <v>64346</v>
      </c>
      <c r="H297" s="26">
        <v>1025</v>
      </c>
      <c r="I297" s="26">
        <f t="shared" si="67"/>
        <v>1077.2750000000001</v>
      </c>
      <c r="J297" s="26">
        <f t="shared" si="68"/>
        <v>1077</v>
      </c>
      <c r="K297" s="26">
        <f t="shared" si="72"/>
        <v>1077</v>
      </c>
      <c r="L297" s="26">
        <f t="shared" si="73"/>
        <v>64346</v>
      </c>
      <c r="M297" s="26">
        <f t="shared" si="74"/>
        <v>60214</v>
      </c>
      <c r="N297" s="26">
        <f t="shared" si="75"/>
        <v>46462.75</v>
      </c>
      <c r="O297" s="49">
        <f t="shared" si="69"/>
        <v>30645.5</v>
      </c>
      <c r="P297" s="49">
        <f t="shared" si="70"/>
        <v>62280</v>
      </c>
      <c r="Q297" s="49">
        <f t="shared" si="76"/>
        <v>4093.0190248290428</v>
      </c>
      <c r="R297" s="49">
        <f t="shared" si="77"/>
        <v>30335.129298938769</v>
      </c>
      <c r="S297" s="56">
        <f t="shared" si="66"/>
        <v>0.50378864215861374</v>
      </c>
      <c r="T297" s="49">
        <f>ROUND(O297,0)</f>
        <v>30646</v>
      </c>
      <c r="U297" s="84" t="s">
        <v>433</v>
      </c>
      <c r="AC297" s="3"/>
      <c r="AD297" s="3"/>
      <c r="AE297" s="3"/>
      <c r="AF297" s="3"/>
      <c r="AG297" s="3"/>
      <c r="AH297" s="3"/>
    </row>
    <row r="298" spans="1:34" s="1" customFormat="1" ht="15" customHeight="1" x14ac:dyDescent="0.2">
      <c r="A298" s="82">
        <v>39</v>
      </c>
      <c r="B298" s="5">
        <v>4315199</v>
      </c>
      <c r="C298" s="6" t="s">
        <v>166</v>
      </c>
      <c r="D298" s="7" t="s">
        <v>9</v>
      </c>
      <c r="E298" s="24">
        <v>4262632</v>
      </c>
      <c r="F298" s="24">
        <v>4098685</v>
      </c>
      <c r="G298" s="26">
        <v>4549540</v>
      </c>
      <c r="H298" s="26">
        <v>815224</v>
      </c>
      <c r="I298" s="26">
        <f t="shared" si="67"/>
        <v>856800.424</v>
      </c>
      <c r="J298" s="26">
        <f t="shared" si="68"/>
        <v>856800</v>
      </c>
      <c r="K298" s="26">
        <f t="shared" si="72"/>
        <v>856800</v>
      </c>
      <c r="L298" s="26">
        <f t="shared" si="73"/>
        <v>4549540</v>
      </c>
      <c r="M298" s="26">
        <f t="shared" si="74"/>
        <v>4180658.5</v>
      </c>
      <c r="N298" s="26">
        <f t="shared" si="75"/>
        <v>3441914.25</v>
      </c>
      <c r="O298" s="49">
        <f t="shared" si="69"/>
        <v>2518729.25</v>
      </c>
      <c r="P298" s="49">
        <f t="shared" si="70"/>
        <v>4365099.25</v>
      </c>
      <c r="Q298" s="49">
        <f t="shared" si="76"/>
        <v>2144181.7567252712</v>
      </c>
      <c r="R298" s="49">
        <f t="shared" si="77"/>
        <v>1733452.8097448312</v>
      </c>
      <c r="S298" s="56">
        <f t="shared" si="66"/>
        <v>0.41463630902759246</v>
      </c>
      <c r="T298" s="49">
        <f>ROUND(Q298,0)</f>
        <v>2144182</v>
      </c>
      <c r="U298" s="82" t="s">
        <v>431</v>
      </c>
      <c r="AC298" s="3"/>
      <c r="AD298" s="3"/>
      <c r="AE298" s="3"/>
      <c r="AF298" s="3"/>
      <c r="AG298" s="3"/>
      <c r="AH298" s="3"/>
    </row>
    <row r="299" spans="1:34" s="1" customFormat="1" ht="15" customHeight="1" x14ac:dyDescent="0.2">
      <c r="A299" s="82">
        <v>40</v>
      </c>
      <c r="B299" s="5">
        <v>4315199</v>
      </c>
      <c r="C299" s="6" t="s">
        <v>167</v>
      </c>
      <c r="D299" s="7" t="s">
        <v>9</v>
      </c>
      <c r="E299" s="24">
        <v>20488384</v>
      </c>
      <c r="F299" s="24">
        <v>19328664</v>
      </c>
      <c r="G299" s="26">
        <v>21454817</v>
      </c>
      <c r="H299" s="26">
        <v>320551</v>
      </c>
      <c r="I299" s="26">
        <f t="shared" si="67"/>
        <v>336899.10100000002</v>
      </c>
      <c r="J299" s="26">
        <f t="shared" si="68"/>
        <v>336899</v>
      </c>
      <c r="K299" s="26">
        <f t="shared" si="72"/>
        <v>336899</v>
      </c>
      <c r="L299" s="26">
        <f t="shared" si="73"/>
        <v>21454817</v>
      </c>
      <c r="M299" s="26">
        <f t="shared" si="74"/>
        <v>19908524</v>
      </c>
      <c r="N299" s="26">
        <f t="shared" si="75"/>
        <v>15402191</v>
      </c>
      <c r="O299" s="49">
        <f t="shared" si="69"/>
        <v>10122711.5</v>
      </c>
      <c r="P299" s="49">
        <f t="shared" si="70"/>
        <v>20681670.5</v>
      </c>
      <c r="Q299" s="49">
        <f t="shared" si="76"/>
        <v>1283943.0399392198</v>
      </c>
      <c r="R299" s="49">
        <f t="shared" si="77"/>
        <v>10081068.957772914</v>
      </c>
      <c r="S299" s="56">
        <f t="shared" ref="S299:S362" si="79">R299/M299</f>
        <v>0.50636948061910136</v>
      </c>
      <c r="T299" s="49">
        <f>ROUND(O299,0)</f>
        <v>10122712</v>
      </c>
      <c r="U299" s="84" t="s">
        <v>433</v>
      </c>
      <c r="AC299" s="3"/>
      <c r="AD299" s="3"/>
      <c r="AE299" s="3"/>
      <c r="AF299" s="3"/>
      <c r="AG299" s="3"/>
      <c r="AH299" s="3"/>
    </row>
    <row r="300" spans="1:34" s="1" customFormat="1" ht="15" customHeight="1" x14ac:dyDescent="0.2">
      <c r="A300" s="82">
        <v>41</v>
      </c>
      <c r="B300" s="5">
        <v>4315199</v>
      </c>
      <c r="C300" s="6" t="s">
        <v>168</v>
      </c>
      <c r="D300" s="7" t="s">
        <v>9</v>
      </c>
      <c r="E300" s="24">
        <v>667867</v>
      </c>
      <c r="F300" s="24">
        <v>624175</v>
      </c>
      <c r="G300" s="26">
        <v>680351</v>
      </c>
      <c r="H300" s="26">
        <v>42115</v>
      </c>
      <c r="I300" s="26">
        <f t="shared" ref="I300:I363" si="80">H300+(H300*5.1%)</f>
        <v>44262.864999999998</v>
      </c>
      <c r="J300" s="26">
        <f t="shared" ref="J300:J363" si="81">ROUND(I300,0)</f>
        <v>44263</v>
      </c>
      <c r="K300" s="26">
        <f t="shared" si="72"/>
        <v>44263</v>
      </c>
      <c r="L300" s="26">
        <f t="shared" si="73"/>
        <v>680351</v>
      </c>
      <c r="M300" s="26">
        <f t="shared" si="74"/>
        <v>646021</v>
      </c>
      <c r="N300" s="26">
        <f t="shared" si="75"/>
        <v>504164</v>
      </c>
      <c r="O300" s="49">
        <f t="shared" ref="O300:O363" si="82">AVERAGE(K300,M300)</f>
        <v>345142</v>
      </c>
      <c r="P300" s="49">
        <f t="shared" ref="P300:P363" si="83">AVERAGE(M300,L300)</f>
        <v>663186</v>
      </c>
      <c r="Q300" s="49">
        <f t="shared" si="76"/>
        <v>147267.37346059017</v>
      </c>
      <c r="R300" s="49">
        <f t="shared" si="77"/>
        <v>307545.17342985567</v>
      </c>
      <c r="S300" s="56">
        <f t="shared" si="79"/>
        <v>0.47606064420484112</v>
      </c>
      <c r="T300" s="49">
        <f t="shared" ref="T300:T308" si="84">ROUND(Q300,0)</f>
        <v>147267</v>
      </c>
      <c r="U300" s="82" t="s">
        <v>431</v>
      </c>
      <c r="AC300" s="3"/>
      <c r="AD300" s="3"/>
      <c r="AE300" s="3"/>
      <c r="AF300" s="3"/>
      <c r="AG300" s="3"/>
      <c r="AH300" s="3"/>
    </row>
    <row r="301" spans="1:34" s="1" customFormat="1" ht="15" customHeight="1" x14ac:dyDescent="0.2">
      <c r="A301" s="82">
        <v>42</v>
      </c>
      <c r="B301" s="5">
        <v>4315199</v>
      </c>
      <c r="C301" s="6" t="s">
        <v>139</v>
      </c>
      <c r="D301" s="7" t="s">
        <v>9</v>
      </c>
      <c r="E301" s="24">
        <v>9834349</v>
      </c>
      <c r="F301" s="24">
        <v>9277688</v>
      </c>
      <c r="G301" s="26">
        <v>10112680.000000002</v>
      </c>
      <c r="H301" s="26">
        <v>298557</v>
      </c>
      <c r="I301" s="26">
        <f t="shared" si="80"/>
        <v>313783.40700000001</v>
      </c>
      <c r="J301" s="26">
        <f t="shared" si="81"/>
        <v>313783</v>
      </c>
      <c r="K301" s="26">
        <f t="shared" si="72"/>
        <v>313783</v>
      </c>
      <c r="L301" s="26">
        <f t="shared" si="73"/>
        <v>10112680.000000002</v>
      </c>
      <c r="M301" s="26">
        <f t="shared" si="74"/>
        <v>9556018.5</v>
      </c>
      <c r="N301" s="26">
        <f t="shared" si="75"/>
        <v>7384625</v>
      </c>
      <c r="O301" s="49">
        <f t="shared" si="82"/>
        <v>4934900.75</v>
      </c>
      <c r="P301" s="49">
        <f t="shared" si="83"/>
        <v>9834349.25</v>
      </c>
      <c r="Q301" s="49">
        <f t="shared" si="76"/>
        <v>1144403.2511345595</v>
      </c>
      <c r="R301" s="49">
        <f t="shared" si="77"/>
        <v>4726659.3513154723</v>
      </c>
      <c r="S301" s="56">
        <f t="shared" si="79"/>
        <v>0.49462643373026877</v>
      </c>
      <c r="T301" s="49">
        <f t="shared" si="84"/>
        <v>1144403</v>
      </c>
      <c r="U301" s="82" t="s">
        <v>431</v>
      </c>
      <c r="AC301" s="3"/>
      <c r="AD301" s="3"/>
      <c r="AE301" s="3"/>
      <c r="AF301" s="3"/>
      <c r="AG301" s="3"/>
      <c r="AH301" s="3"/>
    </row>
    <row r="302" spans="1:34" s="1" customFormat="1" ht="15" customHeight="1" x14ac:dyDescent="0.2">
      <c r="A302" s="82">
        <v>43</v>
      </c>
      <c r="B302" s="5">
        <v>4315199</v>
      </c>
      <c r="C302" s="11" t="s">
        <v>169</v>
      </c>
      <c r="D302" s="7" t="s">
        <v>9</v>
      </c>
      <c r="E302" s="24">
        <v>673798</v>
      </c>
      <c r="F302" s="24">
        <v>623887</v>
      </c>
      <c r="G302" s="26">
        <v>667559</v>
      </c>
      <c r="H302" s="26">
        <v>71442</v>
      </c>
      <c r="I302" s="26">
        <f t="shared" si="80"/>
        <v>75085.542000000001</v>
      </c>
      <c r="J302" s="26">
        <f t="shared" si="81"/>
        <v>75086</v>
      </c>
      <c r="K302" s="26">
        <f t="shared" si="72"/>
        <v>75086</v>
      </c>
      <c r="L302" s="26">
        <f t="shared" si="73"/>
        <v>673798</v>
      </c>
      <c r="M302" s="26">
        <f t="shared" si="74"/>
        <v>645723</v>
      </c>
      <c r="N302" s="26">
        <f t="shared" si="75"/>
        <v>510082.5</v>
      </c>
      <c r="O302" s="49">
        <f t="shared" si="82"/>
        <v>360404.5</v>
      </c>
      <c r="P302" s="49">
        <f t="shared" si="83"/>
        <v>659760.5</v>
      </c>
      <c r="Q302" s="49">
        <f t="shared" si="76"/>
        <v>223425.79744851741</v>
      </c>
      <c r="R302" s="49">
        <f t="shared" si="77"/>
        <v>290846.48426331946</v>
      </c>
      <c r="S302" s="56">
        <f t="shared" si="79"/>
        <v>0.45041989252871506</v>
      </c>
      <c r="T302" s="49">
        <f t="shared" si="84"/>
        <v>223426</v>
      </c>
      <c r="U302" s="82" t="s">
        <v>431</v>
      </c>
      <c r="AC302" s="3"/>
      <c r="AD302" s="3"/>
      <c r="AE302" s="3"/>
      <c r="AF302" s="3"/>
      <c r="AG302" s="3"/>
      <c r="AH302" s="3"/>
    </row>
    <row r="303" spans="1:34" s="1" customFormat="1" x14ac:dyDescent="0.2">
      <c r="A303" s="82">
        <v>44</v>
      </c>
      <c r="B303" s="5">
        <v>4315199</v>
      </c>
      <c r="C303" s="6" t="s">
        <v>170</v>
      </c>
      <c r="D303" s="7" t="s">
        <v>9</v>
      </c>
      <c r="E303" s="24">
        <v>234791</v>
      </c>
      <c r="F303" s="24">
        <v>225761</v>
      </c>
      <c r="G303" s="26">
        <v>237049</v>
      </c>
      <c r="H303" s="26">
        <v>40115</v>
      </c>
      <c r="I303" s="26">
        <f t="shared" si="80"/>
        <v>42160.864999999998</v>
      </c>
      <c r="J303" s="26">
        <f t="shared" si="81"/>
        <v>42161</v>
      </c>
      <c r="K303" s="26">
        <f t="shared" si="72"/>
        <v>42161</v>
      </c>
      <c r="L303" s="26">
        <f t="shared" si="73"/>
        <v>237049</v>
      </c>
      <c r="M303" s="26">
        <f t="shared" si="74"/>
        <v>230276</v>
      </c>
      <c r="N303" s="26">
        <f t="shared" si="75"/>
        <v>184940.5</v>
      </c>
      <c r="O303" s="49">
        <f t="shared" si="82"/>
        <v>136218.5</v>
      </c>
      <c r="P303" s="49">
        <f t="shared" si="83"/>
        <v>233662.5</v>
      </c>
      <c r="Q303" s="49">
        <f t="shared" si="76"/>
        <v>109212.90095131172</v>
      </c>
      <c r="R303" s="49">
        <f t="shared" si="77"/>
        <v>95311.186756854513</v>
      </c>
      <c r="S303" s="56">
        <f t="shared" si="79"/>
        <v>0.41389978441893427</v>
      </c>
      <c r="T303" s="49">
        <f t="shared" si="84"/>
        <v>109213</v>
      </c>
      <c r="U303" s="82" t="s">
        <v>431</v>
      </c>
      <c r="AC303" s="3"/>
      <c r="AD303" s="3"/>
      <c r="AE303" s="3"/>
      <c r="AF303" s="3"/>
      <c r="AG303" s="3"/>
      <c r="AH303" s="3"/>
    </row>
    <row r="304" spans="1:34" s="1" customFormat="1" ht="25.5" x14ac:dyDescent="0.2">
      <c r="A304" s="82">
        <v>45</v>
      </c>
      <c r="B304" s="5">
        <v>4315199</v>
      </c>
      <c r="C304" s="6" t="s">
        <v>171</v>
      </c>
      <c r="D304" s="7" t="s">
        <v>9</v>
      </c>
      <c r="E304" s="24">
        <v>347838.00000000006</v>
      </c>
      <c r="F304" s="24">
        <v>334460.00000000006</v>
      </c>
      <c r="G304" s="26">
        <v>354528</v>
      </c>
      <c r="H304" s="26">
        <v>61225</v>
      </c>
      <c r="I304" s="26">
        <f t="shared" si="80"/>
        <v>64347.474999999999</v>
      </c>
      <c r="J304" s="26">
        <f t="shared" si="81"/>
        <v>64347</v>
      </c>
      <c r="K304" s="26">
        <f t="shared" si="72"/>
        <v>64347</v>
      </c>
      <c r="L304" s="26">
        <f t="shared" si="73"/>
        <v>354528</v>
      </c>
      <c r="M304" s="26">
        <f t="shared" si="74"/>
        <v>341149.00000000006</v>
      </c>
      <c r="N304" s="26">
        <f t="shared" si="75"/>
        <v>275293.25</v>
      </c>
      <c r="O304" s="49">
        <f t="shared" si="82"/>
        <v>202748.00000000003</v>
      </c>
      <c r="P304" s="49">
        <f t="shared" si="83"/>
        <v>347838.5</v>
      </c>
      <c r="Q304" s="49">
        <f t="shared" si="76"/>
        <v>165110.58590028965</v>
      </c>
      <c r="R304" s="49">
        <f t="shared" si="77"/>
        <v>140878.09275487103</v>
      </c>
      <c r="S304" s="56">
        <f t="shared" si="79"/>
        <v>0.41295179746934918</v>
      </c>
      <c r="T304" s="49">
        <f t="shared" si="84"/>
        <v>165111</v>
      </c>
      <c r="U304" s="82" t="s">
        <v>431</v>
      </c>
      <c r="AC304" s="3"/>
      <c r="AD304" s="3"/>
      <c r="AE304" s="3"/>
      <c r="AF304" s="3"/>
      <c r="AG304" s="3"/>
      <c r="AH304" s="3"/>
    </row>
    <row r="305" spans="1:34" s="1" customFormat="1" ht="25.5" x14ac:dyDescent="0.2">
      <c r="A305" s="82">
        <v>46</v>
      </c>
      <c r="B305" s="5">
        <v>4315199</v>
      </c>
      <c r="C305" s="6" t="s">
        <v>172</v>
      </c>
      <c r="D305" s="7" t="s">
        <v>9</v>
      </c>
      <c r="E305" s="24">
        <v>634998.00000000012</v>
      </c>
      <c r="F305" s="24">
        <v>593456</v>
      </c>
      <c r="G305" s="26">
        <v>646867</v>
      </c>
      <c r="H305" s="26">
        <v>60125</v>
      </c>
      <c r="I305" s="26">
        <f t="shared" si="80"/>
        <v>63191.375</v>
      </c>
      <c r="J305" s="26">
        <f t="shared" si="81"/>
        <v>63191</v>
      </c>
      <c r="K305" s="26">
        <f t="shared" si="72"/>
        <v>63191</v>
      </c>
      <c r="L305" s="26">
        <f t="shared" si="73"/>
        <v>646867</v>
      </c>
      <c r="M305" s="26">
        <f t="shared" si="74"/>
        <v>614227</v>
      </c>
      <c r="N305" s="26">
        <f t="shared" si="75"/>
        <v>484628</v>
      </c>
      <c r="O305" s="49">
        <f t="shared" si="82"/>
        <v>338709</v>
      </c>
      <c r="P305" s="49">
        <f t="shared" si="83"/>
        <v>630547</v>
      </c>
      <c r="Q305" s="49">
        <f t="shared" si="76"/>
        <v>193884.8315677213</v>
      </c>
      <c r="R305" s="49">
        <f t="shared" si="77"/>
        <v>281889.64068348921</v>
      </c>
      <c r="S305" s="56">
        <f t="shared" si="79"/>
        <v>0.45893397829058186</v>
      </c>
      <c r="T305" s="49">
        <f t="shared" si="84"/>
        <v>193885</v>
      </c>
      <c r="U305" s="82" t="s">
        <v>431</v>
      </c>
      <c r="AC305" s="3"/>
      <c r="AD305" s="3"/>
      <c r="AE305" s="3"/>
      <c r="AF305" s="3"/>
      <c r="AG305" s="3"/>
      <c r="AH305" s="3"/>
    </row>
    <row r="306" spans="1:34" s="1" customFormat="1" ht="15" customHeight="1" x14ac:dyDescent="0.2">
      <c r="A306" s="82">
        <v>47</v>
      </c>
      <c r="B306" s="5">
        <v>4315199</v>
      </c>
      <c r="C306" s="6" t="s">
        <v>173</v>
      </c>
      <c r="D306" s="7" t="s">
        <v>9</v>
      </c>
      <c r="E306" s="24">
        <v>639858</v>
      </c>
      <c r="F306" s="24">
        <v>592461</v>
      </c>
      <c r="G306" s="26">
        <v>633933</v>
      </c>
      <c r="H306" s="26">
        <v>98559</v>
      </c>
      <c r="I306" s="26">
        <f t="shared" si="80"/>
        <v>103585.50900000001</v>
      </c>
      <c r="J306" s="26">
        <f t="shared" si="81"/>
        <v>103586</v>
      </c>
      <c r="K306" s="49">
        <f t="shared" si="72"/>
        <v>103586</v>
      </c>
      <c r="L306" s="26">
        <f t="shared" si="73"/>
        <v>639858</v>
      </c>
      <c r="M306" s="26">
        <f t="shared" si="74"/>
        <v>613197</v>
      </c>
      <c r="N306" s="26">
        <f t="shared" si="75"/>
        <v>492459.5</v>
      </c>
      <c r="O306" s="49">
        <f t="shared" si="82"/>
        <v>358391.5</v>
      </c>
      <c r="P306" s="49">
        <f t="shared" si="83"/>
        <v>626527.5</v>
      </c>
      <c r="Q306" s="49">
        <f t="shared" si="76"/>
        <v>276205.14316244284</v>
      </c>
      <c r="R306" s="49">
        <f t="shared" si="77"/>
        <v>260105.08646122244</v>
      </c>
      <c r="S306" s="56">
        <f t="shared" si="79"/>
        <v>0.4241786676406154</v>
      </c>
      <c r="T306" s="49">
        <f t="shared" si="84"/>
        <v>276205</v>
      </c>
      <c r="U306" s="82" t="s">
        <v>431</v>
      </c>
      <c r="AC306" s="3"/>
      <c r="AD306" s="3"/>
      <c r="AE306" s="3"/>
      <c r="AF306" s="3"/>
      <c r="AG306" s="3"/>
      <c r="AH306" s="3"/>
    </row>
    <row r="307" spans="1:34" s="1" customFormat="1" ht="15" customHeight="1" x14ac:dyDescent="0.2">
      <c r="A307" s="82">
        <v>48</v>
      </c>
      <c r="B307" s="5">
        <v>4315199</v>
      </c>
      <c r="C307" s="6" t="s">
        <v>174</v>
      </c>
      <c r="D307" s="7" t="s">
        <v>9</v>
      </c>
      <c r="E307" s="24">
        <v>14910571</v>
      </c>
      <c r="F307" s="24">
        <v>13935113</v>
      </c>
      <c r="G307" s="26">
        <v>15467975.000000002</v>
      </c>
      <c r="H307" s="26">
        <v>670115</v>
      </c>
      <c r="I307" s="26">
        <f t="shared" si="80"/>
        <v>704290.86499999999</v>
      </c>
      <c r="J307" s="26">
        <f t="shared" si="81"/>
        <v>704291</v>
      </c>
      <c r="K307" s="49">
        <f t="shared" si="72"/>
        <v>704291</v>
      </c>
      <c r="L307" s="26">
        <f t="shared" si="73"/>
        <v>15467975.000000002</v>
      </c>
      <c r="M307" s="26">
        <f t="shared" si="74"/>
        <v>14422842</v>
      </c>
      <c r="N307" s="26">
        <f t="shared" si="75"/>
        <v>11254487.5</v>
      </c>
      <c r="O307" s="49">
        <f t="shared" si="82"/>
        <v>7563566.5</v>
      </c>
      <c r="P307" s="49">
        <f t="shared" si="83"/>
        <v>14945408.5</v>
      </c>
      <c r="Q307" s="49">
        <f t="shared" si="76"/>
        <v>2464047.9610781991</v>
      </c>
      <c r="R307" s="49">
        <f t="shared" si="77"/>
        <v>7061936.0596437715</v>
      </c>
      <c r="S307" s="56">
        <f t="shared" si="79"/>
        <v>0.48963554198567599</v>
      </c>
      <c r="T307" s="49">
        <f t="shared" si="84"/>
        <v>2464048</v>
      </c>
      <c r="U307" s="82" t="s">
        <v>431</v>
      </c>
      <c r="AC307" s="3"/>
      <c r="AD307" s="3"/>
      <c r="AE307" s="3"/>
      <c r="AF307" s="3"/>
      <c r="AG307" s="3"/>
      <c r="AH307" s="3"/>
    </row>
    <row r="308" spans="1:34" s="1" customFormat="1" ht="15" customHeight="1" x14ac:dyDescent="0.2">
      <c r="A308" s="82">
        <v>49</v>
      </c>
      <c r="B308" s="5">
        <v>4315199</v>
      </c>
      <c r="C308" s="6" t="s">
        <v>175</v>
      </c>
      <c r="D308" s="7" t="s">
        <v>9</v>
      </c>
      <c r="E308" s="24">
        <v>1870989</v>
      </c>
      <c r="F308" s="24">
        <v>1748588.0000000002</v>
      </c>
      <c r="G308" s="26">
        <v>1923447.0000000002</v>
      </c>
      <c r="H308" s="26">
        <v>201255</v>
      </c>
      <c r="I308" s="26">
        <f t="shared" si="80"/>
        <v>211519.005</v>
      </c>
      <c r="J308" s="26">
        <f t="shared" si="81"/>
        <v>211519</v>
      </c>
      <c r="K308" s="49">
        <f t="shared" si="72"/>
        <v>211519</v>
      </c>
      <c r="L308" s="26">
        <f t="shared" si="73"/>
        <v>1923447.0000000002</v>
      </c>
      <c r="M308" s="26">
        <f t="shared" si="74"/>
        <v>1809788.5</v>
      </c>
      <c r="N308" s="26">
        <f t="shared" si="75"/>
        <v>1438635.75</v>
      </c>
      <c r="O308" s="49">
        <f t="shared" si="82"/>
        <v>1010653.75</v>
      </c>
      <c r="P308" s="49">
        <f t="shared" si="83"/>
        <v>1866617.75</v>
      </c>
      <c r="Q308" s="49">
        <f t="shared" si="76"/>
        <v>629527.25334204291</v>
      </c>
      <c r="R308" s="49">
        <f t="shared" si="77"/>
        <v>821351.97415049619</v>
      </c>
      <c r="S308" s="56">
        <f t="shared" si="79"/>
        <v>0.45383865250027622</v>
      </c>
      <c r="T308" s="49">
        <f t="shared" si="84"/>
        <v>629527</v>
      </c>
      <c r="U308" s="82" t="s">
        <v>431</v>
      </c>
      <c r="AC308" s="3"/>
      <c r="AD308" s="3"/>
      <c r="AE308" s="3"/>
      <c r="AF308" s="3"/>
      <c r="AG308" s="3"/>
      <c r="AH308" s="3"/>
    </row>
    <row r="309" spans="1:34" s="1" customFormat="1" ht="25.5" x14ac:dyDescent="0.2">
      <c r="A309" s="82">
        <v>50</v>
      </c>
      <c r="B309" s="5">
        <v>4315199</v>
      </c>
      <c r="C309" s="6" t="s">
        <v>176</v>
      </c>
      <c r="D309" s="7" t="s">
        <v>9</v>
      </c>
      <c r="E309" s="24">
        <v>74514</v>
      </c>
      <c r="F309" s="24">
        <v>68994</v>
      </c>
      <c r="G309" s="26">
        <v>75893</v>
      </c>
      <c r="H309" s="26">
        <v>25147</v>
      </c>
      <c r="I309" s="26">
        <f t="shared" si="80"/>
        <v>26429.496999999999</v>
      </c>
      <c r="J309" s="26">
        <f t="shared" si="81"/>
        <v>26429</v>
      </c>
      <c r="K309" s="49">
        <f t="shared" si="72"/>
        <v>26429</v>
      </c>
      <c r="L309" s="26">
        <f t="shared" si="73"/>
        <v>75893</v>
      </c>
      <c r="M309" s="26">
        <f t="shared" si="74"/>
        <v>71754</v>
      </c>
      <c r="N309" s="26">
        <f t="shared" si="75"/>
        <v>61457.5</v>
      </c>
      <c r="O309" s="49">
        <f t="shared" si="82"/>
        <v>49091.5</v>
      </c>
      <c r="P309" s="49">
        <f t="shared" si="83"/>
        <v>73823.5</v>
      </c>
      <c r="Q309" s="49">
        <f t="shared" si="76"/>
        <v>50679.112218610462</v>
      </c>
      <c r="R309" s="49">
        <f t="shared" si="77"/>
        <v>23541.810302806651</v>
      </c>
      <c r="S309" s="56">
        <f t="shared" si="79"/>
        <v>0.3280905636313885</v>
      </c>
      <c r="T309" s="49">
        <f>K309</f>
        <v>26429</v>
      </c>
      <c r="U309" s="82" t="s">
        <v>432</v>
      </c>
      <c r="AC309" s="3"/>
      <c r="AD309" s="3"/>
      <c r="AE309" s="3"/>
      <c r="AF309" s="3"/>
      <c r="AG309" s="3"/>
      <c r="AH309" s="3"/>
    </row>
    <row r="310" spans="1:34" s="1" customFormat="1" x14ac:dyDescent="0.2">
      <c r="A310" s="15"/>
      <c r="B310" s="15"/>
      <c r="C310" s="16"/>
      <c r="D310" s="15"/>
      <c r="E310" s="54"/>
      <c r="F310" s="54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3"/>
      <c r="T310" s="102"/>
      <c r="U310" s="21"/>
      <c r="AC310" s="3"/>
      <c r="AD310" s="3"/>
      <c r="AE310" s="3"/>
      <c r="AF310" s="3"/>
      <c r="AG310" s="3"/>
      <c r="AH310" s="3"/>
    </row>
    <row r="311" spans="1:34" s="1" customFormat="1" ht="23.25" customHeight="1" x14ac:dyDescent="0.2">
      <c r="A311" s="455" t="s">
        <v>180</v>
      </c>
      <c r="B311" s="456"/>
      <c r="C311" s="456"/>
      <c r="D311" s="456"/>
      <c r="E311" s="165"/>
      <c r="F311" s="165"/>
      <c r="G311" s="123"/>
      <c r="H311" s="123"/>
      <c r="I311" s="123"/>
      <c r="J311" s="123"/>
      <c r="K311" s="123"/>
      <c r="L311" s="123"/>
      <c r="M311" s="123"/>
      <c r="N311" s="123"/>
      <c r="O311" s="123"/>
      <c r="P311" s="123"/>
      <c r="Q311" s="123"/>
      <c r="R311" s="123"/>
      <c r="S311" s="124"/>
      <c r="T311" s="123"/>
      <c r="U311" s="125"/>
      <c r="AC311" s="3"/>
      <c r="AD311" s="3"/>
      <c r="AE311" s="3"/>
      <c r="AF311" s="3"/>
      <c r="AG311" s="3"/>
      <c r="AH311" s="3"/>
    </row>
    <row r="312" spans="1:34" s="1" customFormat="1" ht="23.25" customHeight="1" x14ac:dyDescent="0.2">
      <c r="A312" s="430" t="s">
        <v>181</v>
      </c>
      <c r="B312" s="431"/>
      <c r="C312" s="431"/>
      <c r="D312" s="431"/>
      <c r="E312" s="166"/>
      <c r="F312" s="166"/>
      <c r="G312" s="127"/>
      <c r="H312" s="127"/>
      <c r="I312" s="127"/>
      <c r="J312" s="127"/>
      <c r="K312" s="127"/>
      <c r="L312" s="127"/>
      <c r="M312" s="127"/>
      <c r="N312" s="127"/>
      <c r="O312" s="127"/>
      <c r="P312" s="127"/>
      <c r="Q312" s="127"/>
      <c r="R312" s="127"/>
      <c r="S312" s="128"/>
      <c r="T312" s="127"/>
      <c r="U312" s="129"/>
      <c r="AC312" s="3"/>
      <c r="AD312" s="3"/>
      <c r="AE312" s="3"/>
      <c r="AF312" s="3"/>
      <c r="AG312" s="3"/>
      <c r="AH312" s="3"/>
    </row>
    <row r="313" spans="1:34" s="1" customFormat="1" x14ac:dyDescent="0.2">
      <c r="A313" s="430" t="s">
        <v>240</v>
      </c>
      <c r="B313" s="431"/>
      <c r="C313" s="431"/>
      <c r="D313" s="431"/>
      <c r="E313" s="126"/>
      <c r="F313" s="126"/>
      <c r="G313" s="127"/>
      <c r="H313" s="127"/>
      <c r="I313" s="127"/>
      <c r="J313" s="127"/>
      <c r="K313" s="127"/>
      <c r="L313" s="127"/>
      <c r="M313" s="127"/>
      <c r="N313" s="127"/>
      <c r="O313" s="127"/>
      <c r="P313" s="127"/>
      <c r="Q313" s="127"/>
      <c r="R313" s="127"/>
      <c r="S313" s="128"/>
      <c r="T313" s="127"/>
      <c r="U313" s="129"/>
      <c r="AC313" s="3"/>
      <c r="AD313" s="3"/>
      <c r="AE313" s="3"/>
      <c r="AF313" s="3"/>
      <c r="AG313" s="3"/>
      <c r="AH313" s="3"/>
    </row>
    <row r="314" spans="1:34" s="1" customFormat="1" ht="28.5" customHeight="1" x14ac:dyDescent="0.2">
      <c r="A314" s="432"/>
      <c r="B314" s="433"/>
      <c r="C314" s="433"/>
      <c r="D314" s="433"/>
      <c r="E314" s="130"/>
      <c r="F314" s="130"/>
      <c r="G314" s="131"/>
      <c r="H314" s="466" t="s">
        <v>438</v>
      </c>
      <c r="I314" s="467"/>
      <c r="J314" s="468"/>
      <c r="K314" s="131"/>
      <c r="L314" s="131"/>
      <c r="M314" s="131"/>
      <c r="N314" s="131"/>
      <c r="O314" s="131"/>
      <c r="P314" s="131"/>
      <c r="Q314" s="131"/>
      <c r="R314" s="131"/>
      <c r="S314" s="132"/>
      <c r="T314" s="131"/>
      <c r="U314" s="133"/>
      <c r="AC314" s="3"/>
      <c r="AD314" s="3"/>
      <c r="AE314" s="3"/>
      <c r="AF314" s="3"/>
      <c r="AG314" s="3"/>
      <c r="AH314" s="3"/>
    </row>
    <row r="315" spans="1:34" s="1" customFormat="1" ht="69" customHeight="1" x14ac:dyDescent="0.2">
      <c r="A315" s="156" t="s">
        <v>4</v>
      </c>
      <c r="B315" s="156" t="s">
        <v>5</v>
      </c>
      <c r="C315" s="156" t="s">
        <v>6</v>
      </c>
      <c r="D315" s="156" t="s">
        <v>7</v>
      </c>
      <c r="E315" s="99" t="s">
        <v>435</v>
      </c>
      <c r="F315" s="99" t="s">
        <v>434</v>
      </c>
      <c r="G315" s="100" t="s">
        <v>436</v>
      </c>
      <c r="H315" s="157" t="s">
        <v>428</v>
      </c>
      <c r="I315" s="158" t="s">
        <v>429</v>
      </c>
      <c r="J315" s="157" t="s">
        <v>430</v>
      </c>
      <c r="K315" s="150"/>
      <c r="L315" s="150"/>
      <c r="M315" s="150"/>
      <c r="N315" s="150"/>
      <c r="O315" s="150"/>
      <c r="P315" s="150"/>
      <c r="Q315" s="150"/>
      <c r="R315" s="150"/>
      <c r="S315" s="151"/>
      <c r="T315" s="150"/>
      <c r="U315" s="152"/>
      <c r="AC315" s="3"/>
      <c r="AD315" s="3"/>
      <c r="AE315" s="3"/>
      <c r="AF315" s="3"/>
      <c r="AG315" s="3"/>
      <c r="AH315" s="3"/>
    </row>
    <row r="316" spans="1:34" s="1" customFormat="1" ht="14.25" customHeight="1" x14ac:dyDescent="0.2">
      <c r="A316" s="82">
        <v>1</v>
      </c>
      <c r="B316" s="82">
        <v>4315199</v>
      </c>
      <c r="C316" s="6" t="s">
        <v>132</v>
      </c>
      <c r="D316" s="7" t="s">
        <v>9</v>
      </c>
      <c r="E316" s="24">
        <v>519413</v>
      </c>
      <c r="F316" s="24">
        <v>480938</v>
      </c>
      <c r="G316" s="26">
        <v>514604.00000000006</v>
      </c>
      <c r="H316" s="26">
        <v>140215</v>
      </c>
      <c r="I316" s="26">
        <f t="shared" si="80"/>
        <v>147365.965</v>
      </c>
      <c r="J316" s="26">
        <f t="shared" si="81"/>
        <v>147366</v>
      </c>
      <c r="K316" s="49">
        <f t="shared" ref="K316:K365" si="85">MIN(E316,F316,G316,J316)</f>
        <v>147366</v>
      </c>
      <c r="L316" s="26">
        <f t="shared" ref="L316:L365" si="86">MAX(E316,F316,G316,J316)</f>
        <v>519413</v>
      </c>
      <c r="M316" s="26">
        <f t="shared" ref="M316:M365" si="87">MEDIAN(E316,F316,G316,J316)</f>
        <v>497771</v>
      </c>
      <c r="N316" s="26">
        <f t="shared" ref="N316:N365" si="88">AVERAGE(E316,F316,G316,J316)</f>
        <v>415580.25</v>
      </c>
      <c r="O316" s="49">
        <f t="shared" si="82"/>
        <v>322568.5</v>
      </c>
      <c r="P316" s="49">
        <f t="shared" si="83"/>
        <v>508592</v>
      </c>
      <c r="Q316" s="49">
        <f t="shared" ref="Q316:Q365" si="89">HARMEAN(E316,F316,G316,J316)</f>
        <v>314129.84581431281</v>
      </c>
      <c r="R316" s="49">
        <f t="shared" ref="R316:R365" si="90">STDEVA(E316,F316,G316,J316)</f>
        <v>179626.89333240164</v>
      </c>
      <c r="S316" s="56">
        <f t="shared" si="79"/>
        <v>0.36086251174214978</v>
      </c>
      <c r="T316" s="49">
        <f>K316</f>
        <v>147366</v>
      </c>
      <c r="U316" s="82" t="s">
        <v>432</v>
      </c>
      <c r="AC316" s="3"/>
      <c r="AD316" s="3"/>
      <c r="AE316" s="3"/>
      <c r="AF316" s="3"/>
      <c r="AG316" s="3"/>
      <c r="AH316" s="3"/>
    </row>
    <row r="317" spans="1:34" s="1" customFormat="1" ht="14.25" customHeight="1" x14ac:dyDescent="0.2">
      <c r="A317" s="82">
        <v>2</v>
      </c>
      <c r="B317" s="82">
        <v>4315199</v>
      </c>
      <c r="C317" s="6" t="s">
        <v>133</v>
      </c>
      <c r="D317" s="7" t="s">
        <v>9</v>
      </c>
      <c r="E317" s="24">
        <v>493435</v>
      </c>
      <c r="F317" s="24">
        <v>474457</v>
      </c>
      <c r="G317" s="26">
        <v>526647</v>
      </c>
      <c r="H317" s="26">
        <v>120336</v>
      </c>
      <c r="I317" s="26">
        <f t="shared" si="80"/>
        <v>126473.136</v>
      </c>
      <c r="J317" s="26">
        <f t="shared" si="81"/>
        <v>126473</v>
      </c>
      <c r="K317" s="49">
        <f t="shared" si="85"/>
        <v>126473</v>
      </c>
      <c r="L317" s="26">
        <f t="shared" si="86"/>
        <v>526647</v>
      </c>
      <c r="M317" s="26">
        <f t="shared" si="87"/>
        <v>483946</v>
      </c>
      <c r="N317" s="26">
        <f t="shared" si="88"/>
        <v>405253</v>
      </c>
      <c r="O317" s="49">
        <f t="shared" si="82"/>
        <v>305209.5</v>
      </c>
      <c r="P317" s="49">
        <f t="shared" si="83"/>
        <v>505296.5</v>
      </c>
      <c r="Q317" s="49">
        <f t="shared" si="89"/>
        <v>286945.83702918142</v>
      </c>
      <c r="R317" s="49">
        <f t="shared" si="90"/>
        <v>187100.73078068579</v>
      </c>
      <c r="S317" s="56">
        <f t="shared" si="79"/>
        <v>0.38661489253074888</v>
      </c>
      <c r="T317" s="49">
        <f t="shared" ref="T317:T354" si="91">ROUND(Q317,0)</f>
        <v>286946</v>
      </c>
      <c r="U317" s="82" t="s">
        <v>431</v>
      </c>
      <c r="AC317" s="3"/>
      <c r="AD317" s="3"/>
      <c r="AE317" s="3"/>
      <c r="AF317" s="3"/>
      <c r="AG317" s="3"/>
      <c r="AH317" s="3"/>
    </row>
    <row r="318" spans="1:34" s="1" customFormat="1" ht="14.25" customHeight="1" x14ac:dyDescent="0.2">
      <c r="A318" s="82">
        <v>3</v>
      </c>
      <c r="B318" s="82">
        <v>4315199</v>
      </c>
      <c r="C318" s="6" t="s">
        <v>134</v>
      </c>
      <c r="D318" s="7" t="s">
        <v>9</v>
      </c>
      <c r="E318" s="24">
        <v>295321</v>
      </c>
      <c r="F318" s="24">
        <v>278605</v>
      </c>
      <c r="G318" s="26">
        <v>292535</v>
      </c>
      <c r="H318" s="26">
        <v>10210</v>
      </c>
      <c r="I318" s="26">
        <f t="shared" si="80"/>
        <v>10730.71</v>
      </c>
      <c r="J318" s="26">
        <f t="shared" si="81"/>
        <v>10731</v>
      </c>
      <c r="K318" s="26">
        <f t="shared" si="85"/>
        <v>10731</v>
      </c>
      <c r="L318" s="26">
        <f t="shared" si="86"/>
        <v>295321</v>
      </c>
      <c r="M318" s="26">
        <f t="shared" si="87"/>
        <v>285570</v>
      </c>
      <c r="N318" s="26">
        <f t="shared" si="88"/>
        <v>219298</v>
      </c>
      <c r="O318" s="49">
        <f t="shared" si="82"/>
        <v>148150.5</v>
      </c>
      <c r="P318" s="49">
        <f t="shared" si="83"/>
        <v>290445.5</v>
      </c>
      <c r="Q318" s="49">
        <f t="shared" si="89"/>
        <v>38616.818377708943</v>
      </c>
      <c r="R318" s="49">
        <f t="shared" si="90"/>
        <v>139236.81078890979</v>
      </c>
      <c r="S318" s="56">
        <f t="shared" si="79"/>
        <v>0.48757506316808413</v>
      </c>
      <c r="T318" s="49">
        <f t="shared" si="91"/>
        <v>38617</v>
      </c>
      <c r="U318" s="82" t="s">
        <v>431</v>
      </c>
      <c r="AC318" s="3"/>
      <c r="AD318" s="3"/>
      <c r="AE318" s="3"/>
      <c r="AF318" s="3"/>
      <c r="AG318" s="3"/>
      <c r="AH318" s="3"/>
    </row>
    <row r="319" spans="1:34" s="1" customFormat="1" ht="14.25" customHeight="1" x14ac:dyDescent="0.2">
      <c r="A319" s="82">
        <v>4</v>
      </c>
      <c r="B319" s="82">
        <v>4315199</v>
      </c>
      <c r="C319" s="6" t="s">
        <v>135</v>
      </c>
      <c r="D319" s="7" t="s">
        <v>9</v>
      </c>
      <c r="E319" s="24">
        <v>1289538</v>
      </c>
      <c r="F319" s="24">
        <v>1228132.0000000002</v>
      </c>
      <c r="G319" s="26">
        <v>1314101</v>
      </c>
      <c r="H319" s="26">
        <v>210554</v>
      </c>
      <c r="I319" s="26">
        <f t="shared" si="80"/>
        <v>221292.25399999999</v>
      </c>
      <c r="J319" s="26">
        <f t="shared" si="81"/>
        <v>221292</v>
      </c>
      <c r="K319" s="26">
        <f t="shared" si="85"/>
        <v>221292</v>
      </c>
      <c r="L319" s="26">
        <f t="shared" si="86"/>
        <v>1314101</v>
      </c>
      <c r="M319" s="26">
        <f t="shared" si="87"/>
        <v>1258835</v>
      </c>
      <c r="N319" s="26">
        <f t="shared" si="88"/>
        <v>1013265.75</v>
      </c>
      <c r="O319" s="49">
        <f t="shared" si="82"/>
        <v>740063.5</v>
      </c>
      <c r="P319" s="49">
        <f t="shared" si="83"/>
        <v>1286468</v>
      </c>
      <c r="Q319" s="49">
        <f t="shared" si="89"/>
        <v>582274.7744257208</v>
      </c>
      <c r="R319" s="49">
        <f t="shared" si="90"/>
        <v>529218.96219515475</v>
      </c>
      <c r="S319" s="56">
        <f t="shared" si="79"/>
        <v>0.42040375600865465</v>
      </c>
      <c r="T319" s="49">
        <f t="shared" si="91"/>
        <v>582275</v>
      </c>
      <c r="U319" s="82" t="s">
        <v>431</v>
      </c>
      <c r="AC319" s="3"/>
      <c r="AD319" s="3"/>
      <c r="AE319" s="3"/>
      <c r="AF319" s="3"/>
      <c r="AG319" s="3"/>
      <c r="AH319" s="3"/>
    </row>
    <row r="320" spans="1:34" s="1" customFormat="1" ht="14.25" customHeight="1" x14ac:dyDescent="0.2">
      <c r="A320" s="82">
        <v>5</v>
      </c>
      <c r="B320" s="82">
        <v>4315199</v>
      </c>
      <c r="C320" s="6" t="s">
        <v>136</v>
      </c>
      <c r="D320" s="7" t="s">
        <v>9</v>
      </c>
      <c r="E320" s="24">
        <v>655537.00000000012</v>
      </c>
      <c r="F320" s="24">
        <v>630324</v>
      </c>
      <c r="G320" s="26">
        <v>687053</v>
      </c>
      <c r="H320" s="26">
        <v>60115</v>
      </c>
      <c r="I320" s="26">
        <f t="shared" si="80"/>
        <v>63180.864999999998</v>
      </c>
      <c r="J320" s="26">
        <f t="shared" si="81"/>
        <v>63181</v>
      </c>
      <c r="K320" s="26">
        <f t="shared" si="85"/>
        <v>63181</v>
      </c>
      <c r="L320" s="26">
        <f t="shared" si="86"/>
        <v>687053</v>
      </c>
      <c r="M320" s="26">
        <f t="shared" si="87"/>
        <v>642930.5</v>
      </c>
      <c r="N320" s="26">
        <f t="shared" si="88"/>
        <v>509023.75</v>
      </c>
      <c r="O320" s="49">
        <f t="shared" si="82"/>
        <v>353055.75</v>
      </c>
      <c r="P320" s="49">
        <f t="shared" si="83"/>
        <v>664991.75</v>
      </c>
      <c r="Q320" s="49">
        <f t="shared" si="89"/>
        <v>196126.62211602458</v>
      </c>
      <c r="R320" s="49">
        <f t="shared" si="90"/>
        <v>298133.11046060745</v>
      </c>
      <c r="S320" s="56">
        <f t="shared" si="79"/>
        <v>0.46370970184274574</v>
      </c>
      <c r="T320" s="49">
        <f t="shared" si="91"/>
        <v>196127</v>
      </c>
      <c r="U320" s="82" t="s">
        <v>431</v>
      </c>
      <c r="AC320" s="3"/>
      <c r="AD320" s="3"/>
      <c r="AE320" s="3"/>
      <c r="AF320" s="3"/>
      <c r="AG320" s="3"/>
      <c r="AH320" s="3"/>
    </row>
    <row r="321" spans="1:34" s="1" customFormat="1" ht="14.25" customHeight="1" x14ac:dyDescent="0.2">
      <c r="A321" s="82">
        <v>6</v>
      </c>
      <c r="B321" s="82">
        <v>4315199</v>
      </c>
      <c r="C321" s="6" t="s">
        <v>137</v>
      </c>
      <c r="D321" s="7" t="s">
        <v>9</v>
      </c>
      <c r="E321" s="24">
        <v>243803</v>
      </c>
      <c r="F321" s="24">
        <v>232193.00000000003</v>
      </c>
      <c r="G321" s="26">
        <v>246125.00000000003</v>
      </c>
      <c r="H321" s="26">
        <v>21554</v>
      </c>
      <c r="I321" s="26">
        <f t="shared" si="80"/>
        <v>22653.254000000001</v>
      </c>
      <c r="J321" s="26">
        <f t="shared" si="81"/>
        <v>22653</v>
      </c>
      <c r="K321" s="26">
        <f t="shared" si="85"/>
        <v>22653</v>
      </c>
      <c r="L321" s="26">
        <f t="shared" si="86"/>
        <v>246125.00000000003</v>
      </c>
      <c r="M321" s="26">
        <f t="shared" si="87"/>
        <v>237998</v>
      </c>
      <c r="N321" s="26">
        <f t="shared" si="88"/>
        <v>186193.5</v>
      </c>
      <c r="O321" s="49">
        <f t="shared" si="82"/>
        <v>130325.5</v>
      </c>
      <c r="P321" s="49">
        <f t="shared" si="83"/>
        <v>242061.5</v>
      </c>
      <c r="Q321" s="49">
        <f t="shared" si="89"/>
        <v>70651.812929891894</v>
      </c>
      <c r="R321" s="49">
        <f t="shared" si="90"/>
        <v>109197.20436439758</v>
      </c>
      <c r="S321" s="56">
        <f t="shared" si="79"/>
        <v>0.4588156386372893</v>
      </c>
      <c r="T321" s="49">
        <f t="shared" si="91"/>
        <v>70652</v>
      </c>
      <c r="U321" s="82" t="s">
        <v>431</v>
      </c>
      <c r="AC321" s="3"/>
      <c r="AD321" s="3"/>
      <c r="AE321" s="3"/>
      <c r="AF321" s="3"/>
      <c r="AG321" s="3"/>
      <c r="AH321" s="3"/>
    </row>
    <row r="322" spans="1:34" s="1" customFormat="1" ht="14.25" customHeight="1" x14ac:dyDescent="0.2">
      <c r="A322" s="82">
        <v>7</v>
      </c>
      <c r="B322" s="82">
        <v>4315199</v>
      </c>
      <c r="C322" s="6" t="s">
        <v>138</v>
      </c>
      <c r="D322" s="7" t="s">
        <v>9</v>
      </c>
      <c r="E322" s="24">
        <v>708221</v>
      </c>
      <c r="F322" s="24">
        <v>655760</v>
      </c>
      <c r="G322" s="26">
        <v>701663</v>
      </c>
      <c r="H322" s="26">
        <v>70448</v>
      </c>
      <c r="I322" s="26">
        <f t="shared" si="80"/>
        <v>74040.847999999998</v>
      </c>
      <c r="J322" s="26">
        <f t="shared" si="81"/>
        <v>74041</v>
      </c>
      <c r="K322" s="26">
        <f t="shared" si="85"/>
        <v>74041</v>
      </c>
      <c r="L322" s="26">
        <f t="shared" si="86"/>
        <v>708221</v>
      </c>
      <c r="M322" s="26">
        <f t="shared" si="87"/>
        <v>678711.5</v>
      </c>
      <c r="N322" s="26">
        <f t="shared" si="88"/>
        <v>534921.25</v>
      </c>
      <c r="O322" s="49">
        <f t="shared" si="82"/>
        <v>376376.25</v>
      </c>
      <c r="P322" s="49">
        <f t="shared" si="83"/>
        <v>693466.25</v>
      </c>
      <c r="Q322" s="49">
        <f t="shared" si="89"/>
        <v>223861.97612792454</v>
      </c>
      <c r="R322" s="49">
        <f t="shared" si="90"/>
        <v>308138.6175542592</v>
      </c>
      <c r="S322" s="56">
        <f t="shared" si="79"/>
        <v>0.45400529909138004</v>
      </c>
      <c r="T322" s="49">
        <f t="shared" si="91"/>
        <v>223862</v>
      </c>
      <c r="U322" s="82" t="s">
        <v>431</v>
      </c>
      <c r="AC322" s="3"/>
      <c r="AD322" s="3"/>
      <c r="AE322" s="3"/>
      <c r="AF322" s="3"/>
      <c r="AG322" s="3"/>
      <c r="AH322" s="3"/>
    </row>
    <row r="323" spans="1:34" s="1" customFormat="1" ht="14.25" customHeight="1" x14ac:dyDescent="0.2">
      <c r="A323" s="82">
        <v>8</v>
      </c>
      <c r="B323" s="82">
        <v>4315199</v>
      </c>
      <c r="C323" s="6" t="s">
        <v>139</v>
      </c>
      <c r="D323" s="7" t="s">
        <v>9</v>
      </c>
      <c r="E323" s="24">
        <v>1826314</v>
      </c>
      <c r="F323" s="24">
        <v>1722937</v>
      </c>
      <c r="G323" s="26">
        <v>1860772</v>
      </c>
      <c r="H323" s="26">
        <v>130255</v>
      </c>
      <c r="I323" s="26">
        <f t="shared" si="80"/>
        <v>136898.005</v>
      </c>
      <c r="J323" s="26">
        <f t="shared" si="81"/>
        <v>136898</v>
      </c>
      <c r="K323" s="26">
        <f t="shared" si="85"/>
        <v>136898</v>
      </c>
      <c r="L323" s="26">
        <f t="shared" si="86"/>
        <v>1860772</v>
      </c>
      <c r="M323" s="26">
        <f t="shared" si="87"/>
        <v>1774625.5</v>
      </c>
      <c r="N323" s="26">
        <f t="shared" si="88"/>
        <v>1386730.25</v>
      </c>
      <c r="O323" s="49">
        <f t="shared" si="82"/>
        <v>955761.75</v>
      </c>
      <c r="P323" s="49">
        <f t="shared" si="83"/>
        <v>1817698.75</v>
      </c>
      <c r="Q323" s="49">
        <f t="shared" si="89"/>
        <v>445927.14164940518</v>
      </c>
      <c r="R323" s="49">
        <f t="shared" si="90"/>
        <v>835277.4161703703</v>
      </c>
      <c r="S323" s="56">
        <f t="shared" si="79"/>
        <v>0.47067813246815754</v>
      </c>
      <c r="T323" s="49">
        <f t="shared" si="91"/>
        <v>445927</v>
      </c>
      <c r="U323" s="82" t="s">
        <v>431</v>
      </c>
      <c r="AC323" s="3"/>
      <c r="AD323" s="3"/>
      <c r="AE323" s="3"/>
      <c r="AF323" s="3"/>
      <c r="AG323" s="3"/>
      <c r="AH323" s="3"/>
    </row>
    <row r="324" spans="1:34" s="1" customFormat="1" ht="14.25" customHeight="1" x14ac:dyDescent="0.2">
      <c r="A324" s="82">
        <v>9</v>
      </c>
      <c r="B324" s="82">
        <v>4315199</v>
      </c>
      <c r="C324" s="6" t="s">
        <v>108</v>
      </c>
      <c r="D324" s="7" t="s">
        <v>9</v>
      </c>
      <c r="E324" s="24">
        <v>331681</v>
      </c>
      <c r="F324" s="24">
        <v>312906</v>
      </c>
      <c r="G324" s="26">
        <v>347326.00000000006</v>
      </c>
      <c r="H324" s="26">
        <v>40225</v>
      </c>
      <c r="I324" s="26">
        <f t="shared" si="80"/>
        <v>42276.474999999999</v>
      </c>
      <c r="J324" s="26">
        <f t="shared" si="81"/>
        <v>42276</v>
      </c>
      <c r="K324" s="26">
        <f t="shared" si="85"/>
        <v>42276</v>
      </c>
      <c r="L324" s="26">
        <f t="shared" si="86"/>
        <v>347326.00000000006</v>
      </c>
      <c r="M324" s="26">
        <f t="shared" si="87"/>
        <v>322293.5</v>
      </c>
      <c r="N324" s="26">
        <f t="shared" si="88"/>
        <v>258547.25</v>
      </c>
      <c r="O324" s="49">
        <f t="shared" si="82"/>
        <v>182284.75</v>
      </c>
      <c r="P324" s="49">
        <f t="shared" si="83"/>
        <v>334809.75</v>
      </c>
      <c r="Q324" s="49">
        <f t="shared" si="89"/>
        <v>122159.72823696995</v>
      </c>
      <c r="R324" s="49">
        <f t="shared" si="90"/>
        <v>144865.84497245497</v>
      </c>
      <c r="S324" s="56">
        <f t="shared" si="79"/>
        <v>0.44948422779998659</v>
      </c>
      <c r="T324" s="49">
        <f t="shared" si="91"/>
        <v>122160</v>
      </c>
      <c r="U324" s="82" t="s">
        <v>431</v>
      </c>
      <c r="AC324" s="3"/>
      <c r="AD324" s="3"/>
      <c r="AE324" s="3"/>
      <c r="AF324" s="3"/>
      <c r="AG324" s="3"/>
      <c r="AH324" s="3"/>
    </row>
    <row r="325" spans="1:34" s="1" customFormat="1" ht="14.25" customHeight="1" x14ac:dyDescent="0.2">
      <c r="A325" s="82">
        <v>10</v>
      </c>
      <c r="B325" s="82">
        <v>4315199</v>
      </c>
      <c r="C325" s="6" t="s">
        <v>104</v>
      </c>
      <c r="D325" s="7" t="s">
        <v>9</v>
      </c>
      <c r="E325" s="24">
        <v>869347</v>
      </c>
      <c r="F325" s="24">
        <v>820139</v>
      </c>
      <c r="G325" s="26">
        <v>861146</v>
      </c>
      <c r="H325" s="26">
        <v>58996</v>
      </c>
      <c r="I325" s="26">
        <f t="shared" si="80"/>
        <v>62004.796000000002</v>
      </c>
      <c r="J325" s="26">
        <f t="shared" si="81"/>
        <v>62005</v>
      </c>
      <c r="K325" s="26">
        <f t="shared" si="85"/>
        <v>62005</v>
      </c>
      <c r="L325" s="26">
        <f t="shared" si="86"/>
        <v>869347</v>
      </c>
      <c r="M325" s="26">
        <f t="shared" si="87"/>
        <v>840642.5</v>
      </c>
      <c r="N325" s="26">
        <f t="shared" si="88"/>
        <v>653159.25</v>
      </c>
      <c r="O325" s="49">
        <f t="shared" si="82"/>
        <v>451323.75</v>
      </c>
      <c r="P325" s="49">
        <f t="shared" si="83"/>
        <v>854994.75</v>
      </c>
      <c r="Q325" s="49">
        <f t="shared" si="89"/>
        <v>203473.60906728078</v>
      </c>
      <c r="R325" s="49">
        <f t="shared" si="90"/>
        <v>394690.26490348525</v>
      </c>
      <c r="S325" s="56">
        <f t="shared" si="79"/>
        <v>0.46951024353810955</v>
      </c>
      <c r="T325" s="49">
        <f t="shared" si="91"/>
        <v>203474</v>
      </c>
      <c r="U325" s="82" t="s">
        <v>431</v>
      </c>
      <c r="AC325" s="3"/>
      <c r="AD325" s="3"/>
      <c r="AE325" s="3"/>
      <c r="AF325" s="3"/>
      <c r="AG325" s="3"/>
      <c r="AH325" s="3"/>
    </row>
    <row r="326" spans="1:34" s="1" customFormat="1" ht="14.25" customHeight="1" x14ac:dyDescent="0.2">
      <c r="A326" s="82">
        <v>11</v>
      </c>
      <c r="B326" s="82">
        <v>4315199</v>
      </c>
      <c r="C326" s="6" t="s">
        <v>106</v>
      </c>
      <c r="D326" s="7" t="s">
        <v>9</v>
      </c>
      <c r="E326" s="24">
        <v>99985.000000000015</v>
      </c>
      <c r="F326" s="24">
        <v>92579</v>
      </c>
      <c r="G326" s="26">
        <v>99985.000000000015</v>
      </c>
      <c r="H326" s="26">
        <v>11225</v>
      </c>
      <c r="I326" s="26">
        <f t="shared" si="80"/>
        <v>11797.475</v>
      </c>
      <c r="J326" s="26">
        <f t="shared" si="81"/>
        <v>11797</v>
      </c>
      <c r="K326" s="26">
        <f t="shared" si="85"/>
        <v>11797</v>
      </c>
      <c r="L326" s="26">
        <f t="shared" si="86"/>
        <v>99985.000000000015</v>
      </c>
      <c r="M326" s="26">
        <f t="shared" si="87"/>
        <v>96282</v>
      </c>
      <c r="N326" s="26">
        <f t="shared" si="88"/>
        <v>76086.5</v>
      </c>
      <c r="O326" s="49">
        <f t="shared" si="82"/>
        <v>54039.5</v>
      </c>
      <c r="P326" s="49">
        <f t="shared" si="83"/>
        <v>98133.5</v>
      </c>
      <c r="Q326" s="49">
        <f t="shared" si="89"/>
        <v>34610.489273835112</v>
      </c>
      <c r="R326" s="49">
        <f t="shared" si="90"/>
        <v>43001.623887941751</v>
      </c>
      <c r="S326" s="56">
        <f t="shared" si="79"/>
        <v>0.44662163112463132</v>
      </c>
      <c r="T326" s="49">
        <f t="shared" si="91"/>
        <v>34610</v>
      </c>
      <c r="U326" s="82" t="s">
        <v>431</v>
      </c>
      <c r="AC326" s="3"/>
      <c r="AD326" s="3"/>
      <c r="AE326" s="3"/>
      <c r="AF326" s="3"/>
      <c r="AG326" s="3"/>
      <c r="AH326" s="3"/>
    </row>
    <row r="327" spans="1:34" s="1" customFormat="1" ht="14.25" customHeight="1" x14ac:dyDescent="0.2">
      <c r="A327" s="82">
        <v>12</v>
      </c>
      <c r="B327" s="82">
        <v>4315199</v>
      </c>
      <c r="C327" s="6" t="s">
        <v>140</v>
      </c>
      <c r="D327" s="7" t="s">
        <v>9</v>
      </c>
      <c r="E327" s="24">
        <v>3357759</v>
      </c>
      <c r="F327" s="24">
        <v>3197865</v>
      </c>
      <c r="G327" s="26">
        <v>3421716.0000000005</v>
      </c>
      <c r="H327" s="26">
        <v>230556</v>
      </c>
      <c r="I327" s="26">
        <f t="shared" si="80"/>
        <v>242314.356</v>
      </c>
      <c r="J327" s="26">
        <f t="shared" si="81"/>
        <v>242314</v>
      </c>
      <c r="K327" s="26">
        <f t="shared" si="85"/>
        <v>242314</v>
      </c>
      <c r="L327" s="26">
        <f t="shared" si="86"/>
        <v>3421716.0000000005</v>
      </c>
      <c r="M327" s="26">
        <f t="shared" si="87"/>
        <v>3277812</v>
      </c>
      <c r="N327" s="26">
        <f t="shared" si="88"/>
        <v>2554913.5</v>
      </c>
      <c r="O327" s="49">
        <f t="shared" si="82"/>
        <v>1760063</v>
      </c>
      <c r="P327" s="49">
        <f t="shared" si="83"/>
        <v>3349764</v>
      </c>
      <c r="Q327" s="49">
        <f t="shared" si="89"/>
        <v>795283.32784428436</v>
      </c>
      <c r="R327" s="49">
        <f t="shared" si="90"/>
        <v>1544604.6473266231</v>
      </c>
      <c r="S327" s="56">
        <f t="shared" si="79"/>
        <v>0.4712303961687318</v>
      </c>
      <c r="T327" s="49">
        <f t="shared" si="91"/>
        <v>795283</v>
      </c>
      <c r="U327" s="82" t="s">
        <v>431</v>
      </c>
      <c r="AC327" s="3"/>
      <c r="AD327" s="3"/>
      <c r="AE327" s="3"/>
      <c r="AF327" s="3"/>
      <c r="AG327" s="3"/>
      <c r="AH327" s="3"/>
    </row>
    <row r="328" spans="1:34" s="1" customFormat="1" ht="14.25" customHeight="1" x14ac:dyDescent="0.2">
      <c r="A328" s="82">
        <v>13</v>
      </c>
      <c r="B328" s="82">
        <v>4315199</v>
      </c>
      <c r="C328" s="6" t="s">
        <v>141</v>
      </c>
      <c r="D328" s="7" t="s">
        <v>9</v>
      </c>
      <c r="E328" s="24">
        <v>1173129</v>
      </c>
      <c r="F328" s="24">
        <v>1117265</v>
      </c>
      <c r="G328" s="26">
        <v>1206646</v>
      </c>
      <c r="H328" s="26">
        <v>80221</v>
      </c>
      <c r="I328" s="26">
        <f t="shared" si="80"/>
        <v>84312.270999999993</v>
      </c>
      <c r="J328" s="26">
        <f t="shared" si="81"/>
        <v>84312</v>
      </c>
      <c r="K328" s="26">
        <f t="shared" si="85"/>
        <v>84312</v>
      </c>
      <c r="L328" s="26">
        <f t="shared" si="86"/>
        <v>1206646</v>
      </c>
      <c r="M328" s="26">
        <f t="shared" si="87"/>
        <v>1145197</v>
      </c>
      <c r="N328" s="26">
        <f t="shared" si="88"/>
        <v>895338</v>
      </c>
      <c r="O328" s="49">
        <f t="shared" si="82"/>
        <v>614754.5</v>
      </c>
      <c r="P328" s="49">
        <f t="shared" si="83"/>
        <v>1175921.5</v>
      </c>
      <c r="Q328" s="49">
        <f t="shared" si="89"/>
        <v>277067.49787894258</v>
      </c>
      <c r="R328" s="49">
        <f t="shared" si="90"/>
        <v>541939.50355797715</v>
      </c>
      <c r="S328" s="56">
        <f t="shared" si="79"/>
        <v>0.47322819004763123</v>
      </c>
      <c r="T328" s="49">
        <f t="shared" si="91"/>
        <v>277067</v>
      </c>
      <c r="U328" s="82" t="s">
        <v>431</v>
      </c>
      <c r="AC328" s="3"/>
      <c r="AD328" s="3"/>
      <c r="AE328" s="3"/>
      <c r="AF328" s="3"/>
      <c r="AG328" s="3"/>
      <c r="AH328" s="3"/>
    </row>
    <row r="329" spans="1:34" s="1" customFormat="1" ht="14.25" customHeight="1" x14ac:dyDescent="0.2">
      <c r="A329" s="82">
        <v>14</v>
      </c>
      <c r="B329" s="82">
        <v>4315199</v>
      </c>
      <c r="C329" s="6" t="s">
        <v>142</v>
      </c>
      <c r="D329" s="7" t="s">
        <v>9</v>
      </c>
      <c r="E329" s="24">
        <v>132190</v>
      </c>
      <c r="F329" s="24">
        <v>124707</v>
      </c>
      <c r="G329" s="26">
        <v>130942</v>
      </c>
      <c r="H329" s="26">
        <v>11254</v>
      </c>
      <c r="I329" s="26">
        <f t="shared" si="80"/>
        <v>11827.954</v>
      </c>
      <c r="J329" s="26">
        <f t="shared" si="81"/>
        <v>11828</v>
      </c>
      <c r="K329" s="26">
        <f t="shared" si="85"/>
        <v>11828</v>
      </c>
      <c r="L329" s="26">
        <f t="shared" si="86"/>
        <v>132190</v>
      </c>
      <c r="M329" s="26">
        <f t="shared" si="87"/>
        <v>127824.5</v>
      </c>
      <c r="N329" s="26">
        <f t="shared" si="88"/>
        <v>99916.75</v>
      </c>
      <c r="O329" s="49">
        <f t="shared" si="82"/>
        <v>69826.25</v>
      </c>
      <c r="P329" s="49">
        <f t="shared" si="83"/>
        <v>130007.25</v>
      </c>
      <c r="Q329" s="49">
        <f t="shared" si="89"/>
        <v>37117.533641237089</v>
      </c>
      <c r="R329" s="49">
        <f t="shared" si="90"/>
        <v>58816.985003625159</v>
      </c>
      <c r="S329" s="56">
        <f t="shared" si="79"/>
        <v>0.46013858848362527</v>
      </c>
      <c r="T329" s="49">
        <f t="shared" si="91"/>
        <v>37118</v>
      </c>
      <c r="U329" s="82" t="s">
        <v>431</v>
      </c>
      <c r="AC329" s="3"/>
      <c r="AD329" s="3"/>
      <c r="AE329" s="3"/>
      <c r="AF329" s="3"/>
      <c r="AG329" s="3"/>
      <c r="AH329" s="3"/>
    </row>
    <row r="330" spans="1:34" s="1" customFormat="1" ht="14.25" customHeight="1" x14ac:dyDescent="0.2">
      <c r="A330" s="82">
        <v>15</v>
      </c>
      <c r="B330" s="82">
        <v>4315199</v>
      </c>
      <c r="C330" s="6" t="s">
        <v>143</v>
      </c>
      <c r="D330" s="7" t="s">
        <v>9</v>
      </c>
      <c r="E330" s="24">
        <v>2078759.0000000002</v>
      </c>
      <c r="F330" s="24">
        <v>1942765.0000000002</v>
      </c>
      <c r="G330" s="26">
        <v>2098186</v>
      </c>
      <c r="H330" s="26">
        <v>114225</v>
      </c>
      <c r="I330" s="26">
        <f t="shared" si="80"/>
        <v>120050.47500000001</v>
      </c>
      <c r="J330" s="26">
        <f t="shared" si="81"/>
        <v>120050</v>
      </c>
      <c r="K330" s="26">
        <f t="shared" si="85"/>
        <v>120050</v>
      </c>
      <c r="L330" s="26">
        <f t="shared" si="86"/>
        <v>2098186</v>
      </c>
      <c r="M330" s="26">
        <f t="shared" si="87"/>
        <v>2010762.0000000002</v>
      </c>
      <c r="N330" s="26">
        <f t="shared" si="88"/>
        <v>1559940</v>
      </c>
      <c r="O330" s="49">
        <f t="shared" si="82"/>
        <v>1065406</v>
      </c>
      <c r="P330" s="49">
        <f t="shared" si="83"/>
        <v>2054474</v>
      </c>
      <c r="Q330" s="49">
        <f t="shared" si="89"/>
        <v>408069.52312877</v>
      </c>
      <c r="R330" s="49">
        <f t="shared" si="90"/>
        <v>962413.65049927158</v>
      </c>
      <c r="S330" s="56">
        <f t="shared" si="79"/>
        <v>0.47863131016961302</v>
      </c>
      <c r="T330" s="49">
        <f t="shared" si="91"/>
        <v>408070</v>
      </c>
      <c r="U330" s="82" t="s">
        <v>431</v>
      </c>
      <c r="AC330" s="3"/>
      <c r="AD330" s="3"/>
      <c r="AE330" s="3"/>
      <c r="AF330" s="3"/>
      <c r="AG330" s="3"/>
      <c r="AH330" s="3"/>
    </row>
    <row r="331" spans="1:34" s="1" customFormat="1" ht="14.25" customHeight="1" x14ac:dyDescent="0.2">
      <c r="A331" s="82">
        <v>16</v>
      </c>
      <c r="B331" s="82">
        <v>4315199</v>
      </c>
      <c r="C331" s="6" t="s">
        <v>144</v>
      </c>
      <c r="D331" s="7" t="s">
        <v>9</v>
      </c>
      <c r="E331" s="24">
        <v>1127495</v>
      </c>
      <c r="F331" s="24">
        <v>1073805</v>
      </c>
      <c r="G331" s="26">
        <v>1191924</v>
      </c>
      <c r="H331" s="26">
        <v>120336</v>
      </c>
      <c r="I331" s="26">
        <f t="shared" si="80"/>
        <v>126473.136</v>
      </c>
      <c r="J331" s="26">
        <f t="shared" si="81"/>
        <v>126473</v>
      </c>
      <c r="K331" s="26">
        <f t="shared" si="85"/>
        <v>126473</v>
      </c>
      <c r="L331" s="26">
        <f t="shared" si="86"/>
        <v>1191924</v>
      </c>
      <c r="M331" s="26">
        <f t="shared" si="87"/>
        <v>1100650</v>
      </c>
      <c r="N331" s="26">
        <f t="shared" si="88"/>
        <v>879924.25</v>
      </c>
      <c r="O331" s="49">
        <f t="shared" si="82"/>
        <v>613561.5</v>
      </c>
      <c r="P331" s="49">
        <f t="shared" si="83"/>
        <v>1146287</v>
      </c>
      <c r="Q331" s="49">
        <f t="shared" si="89"/>
        <v>378644.62117855047</v>
      </c>
      <c r="R331" s="49">
        <f t="shared" si="90"/>
        <v>504616.57113850646</v>
      </c>
      <c r="S331" s="56">
        <f t="shared" si="79"/>
        <v>0.45847142246718436</v>
      </c>
      <c r="T331" s="49">
        <f t="shared" si="91"/>
        <v>378645</v>
      </c>
      <c r="U331" s="82" t="s">
        <v>431</v>
      </c>
      <c r="AC331" s="3"/>
      <c r="AD331" s="3"/>
      <c r="AE331" s="3"/>
      <c r="AF331" s="3"/>
      <c r="AG331" s="3"/>
      <c r="AH331" s="3"/>
    </row>
    <row r="332" spans="1:34" s="1" customFormat="1" ht="14.25" customHeight="1" x14ac:dyDescent="0.2">
      <c r="A332" s="82">
        <v>17</v>
      </c>
      <c r="B332" s="82">
        <v>4315199</v>
      </c>
      <c r="C332" s="6" t="s">
        <v>145</v>
      </c>
      <c r="D332" s="7" t="s">
        <v>9</v>
      </c>
      <c r="E332" s="24">
        <v>478789.00000000006</v>
      </c>
      <c r="F332" s="24">
        <v>460374.00000000006</v>
      </c>
      <c r="G332" s="26">
        <v>483393</v>
      </c>
      <c r="H332" s="26">
        <v>73226</v>
      </c>
      <c r="I332" s="26">
        <f t="shared" si="80"/>
        <v>76960.525999999998</v>
      </c>
      <c r="J332" s="26">
        <f t="shared" si="81"/>
        <v>76961</v>
      </c>
      <c r="K332" s="26">
        <f t="shared" si="85"/>
        <v>76961</v>
      </c>
      <c r="L332" s="26">
        <f t="shared" si="86"/>
        <v>483393</v>
      </c>
      <c r="M332" s="26">
        <f t="shared" si="87"/>
        <v>469581.50000000006</v>
      </c>
      <c r="N332" s="26">
        <f t="shared" si="88"/>
        <v>374879.25</v>
      </c>
      <c r="O332" s="49">
        <f t="shared" si="82"/>
        <v>273271.25</v>
      </c>
      <c r="P332" s="49">
        <f t="shared" si="83"/>
        <v>476487.25</v>
      </c>
      <c r="Q332" s="49">
        <f t="shared" si="89"/>
        <v>207006.61506354198</v>
      </c>
      <c r="R332" s="49">
        <f t="shared" si="90"/>
        <v>198861.01180200384</v>
      </c>
      <c r="S332" s="56">
        <f t="shared" si="79"/>
        <v>0.42348561815574892</v>
      </c>
      <c r="T332" s="49">
        <f t="shared" si="91"/>
        <v>207007</v>
      </c>
      <c r="U332" s="82" t="s">
        <v>431</v>
      </c>
      <c r="AC332" s="3"/>
      <c r="AD332" s="3"/>
      <c r="AE332" s="3"/>
      <c r="AF332" s="3"/>
      <c r="AG332" s="3"/>
      <c r="AH332" s="3"/>
    </row>
    <row r="333" spans="1:34" s="1" customFormat="1" ht="14.25" customHeight="1" x14ac:dyDescent="0.2">
      <c r="A333" s="82">
        <v>18</v>
      </c>
      <c r="B333" s="82">
        <v>4315199</v>
      </c>
      <c r="C333" s="6" t="s">
        <v>146</v>
      </c>
      <c r="D333" s="7" t="s">
        <v>9</v>
      </c>
      <c r="E333" s="24">
        <v>2132374</v>
      </c>
      <c r="F333" s="24">
        <v>1992873</v>
      </c>
      <c r="G333" s="26">
        <v>2152303</v>
      </c>
      <c r="H333" s="26">
        <v>95336</v>
      </c>
      <c r="I333" s="26">
        <f t="shared" si="80"/>
        <v>100198.136</v>
      </c>
      <c r="J333" s="26">
        <f t="shared" si="81"/>
        <v>100198</v>
      </c>
      <c r="K333" s="26">
        <f t="shared" si="85"/>
        <v>100198</v>
      </c>
      <c r="L333" s="26">
        <f t="shared" si="86"/>
        <v>2152303</v>
      </c>
      <c r="M333" s="26">
        <f t="shared" si="87"/>
        <v>2062623.5</v>
      </c>
      <c r="N333" s="26">
        <f t="shared" si="88"/>
        <v>1594437</v>
      </c>
      <c r="O333" s="49">
        <f t="shared" si="82"/>
        <v>1081410.75</v>
      </c>
      <c r="P333" s="49">
        <f t="shared" si="83"/>
        <v>2107463.25</v>
      </c>
      <c r="Q333" s="49">
        <f t="shared" si="89"/>
        <v>350397.49477739062</v>
      </c>
      <c r="R333" s="49">
        <f t="shared" si="90"/>
        <v>998681.15117588954</v>
      </c>
      <c r="S333" s="56">
        <f t="shared" si="79"/>
        <v>0.48418005087980892</v>
      </c>
      <c r="T333" s="49">
        <f t="shared" si="91"/>
        <v>350397</v>
      </c>
      <c r="U333" s="82" t="s">
        <v>431</v>
      </c>
      <c r="AC333" s="3"/>
      <c r="AD333" s="3"/>
      <c r="AE333" s="3"/>
      <c r="AF333" s="3"/>
      <c r="AG333" s="3"/>
      <c r="AH333" s="3"/>
    </row>
    <row r="334" spans="1:34" s="1" customFormat="1" ht="14.25" customHeight="1" x14ac:dyDescent="0.2">
      <c r="A334" s="82">
        <v>19</v>
      </c>
      <c r="B334" s="82">
        <v>4315199</v>
      </c>
      <c r="C334" s="6" t="s">
        <v>147</v>
      </c>
      <c r="D334" s="7" t="s">
        <v>9</v>
      </c>
      <c r="E334" s="24">
        <v>121730</v>
      </c>
      <c r="F334" s="24">
        <v>117049.00000000001</v>
      </c>
      <c r="G334" s="26">
        <v>128754</v>
      </c>
      <c r="H334" s="26">
        <v>26559</v>
      </c>
      <c r="I334" s="26">
        <f t="shared" si="80"/>
        <v>27913.508999999998</v>
      </c>
      <c r="J334" s="26">
        <f t="shared" si="81"/>
        <v>27914</v>
      </c>
      <c r="K334" s="26">
        <f t="shared" si="85"/>
        <v>27914</v>
      </c>
      <c r="L334" s="26">
        <f t="shared" si="86"/>
        <v>128754</v>
      </c>
      <c r="M334" s="26">
        <f t="shared" si="87"/>
        <v>119389.5</v>
      </c>
      <c r="N334" s="26">
        <f t="shared" si="88"/>
        <v>98861.75</v>
      </c>
      <c r="O334" s="49">
        <f t="shared" si="82"/>
        <v>73651.75</v>
      </c>
      <c r="P334" s="49">
        <f t="shared" si="83"/>
        <v>124071.75</v>
      </c>
      <c r="Q334" s="49">
        <f t="shared" si="89"/>
        <v>66280.693308929185</v>
      </c>
      <c r="R334" s="49">
        <f t="shared" si="90"/>
        <v>47542.481917929639</v>
      </c>
      <c r="S334" s="56">
        <f t="shared" si="79"/>
        <v>0.39821325927262985</v>
      </c>
      <c r="T334" s="49">
        <f t="shared" si="91"/>
        <v>66281</v>
      </c>
      <c r="U334" s="82" t="s">
        <v>431</v>
      </c>
      <c r="AC334" s="3"/>
      <c r="AD334" s="3"/>
      <c r="AE334" s="3"/>
      <c r="AF334" s="3"/>
      <c r="AG334" s="3"/>
      <c r="AH334" s="3"/>
    </row>
    <row r="335" spans="1:34" s="1" customFormat="1" ht="14.25" customHeight="1" x14ac:dyDescent="0.2">
      <c r="A335" s="82">
        <v>20</v>
      </c>
      <c r="B335" s="82">
        <v>4315199</v>
      </c>
      <c r="C335" s="6" t="s">
        <v>148</v>
      </c>
      <c r="D335" s="7" t="s">
        <v>9</v>
      </c>
      <c r="E335" s="24">
        <v>710649</v>
      </c>
      <c r="F335" s="24">
        <v>670424.00000000012</v>
      </c>
      <c r="G335" s="26">
        <v>730762</v>
      </c>
      <c r="H335" s="26">
        <v>117448</v>
      </c>
      <c r="I335" s="26">
        <f t="shared" si="80"/>
        <v>123437.848</v>
      </c>
      <c r="J335" s="26">
        <f t="shared" si="81"/>
        <v>123438</v>
      </c>
      <c r="K335" s="26">
        <f t="shared" si="85"/>
        <v>123438</v>
      </c>
      <c r="L335" s="26">
        <f t="shared" si="86"/>
        <v>730762</v>
      </c>
      <c r="M335" s="26">
        <f t="shared" si="87"/>
        <v>690536.5</v>
      </c>
      <c r="N335" s="26">
        <f t="shared" si="88"/>
        <v>558818.25</v>
      </c>
      <c r="O335" s="49">
        <f t="shared" si="82"/>
        <v>406987.25</v>
      </c>
      <c r="P335" s="49">
        <f t="shared" si="83"/>
        <v>710649.25</v>
      </c>
      <c r="Q335" s="49">
        <f t="shared" si="89"/>
        <v>323404.14119310328</v>
      </c>
      <c r="R335" s="49">
        <f t="shared" si="90"/>
        <v>291335.45117427222</v>
      </c>
      <c r="S335" s="56">
        <f t="shared" si="79"/>
        <v>0.42189725115800863</v>
      </c>
      <c r="T335" s="49">
        <f t="shared" si="91"/>
        <v>323404</v>
      </c>
      <c r="U335" s="82" t="s">
        <v>431</v>
      </c>
      <c r="AC335" s="3"/>
      <c r="AD335" s="3"/>
      <c r="AE335" s="3"/>
      <c r="AF335" s="3"/>
      <c r="AG335" s="3"/>
      <c r="AH335" s="3"/>
    </row>
    <row r="336" spans="1:34" s="1" customFormat="1" ht="14.25" customHeight="1" x14ac:dyDescent="0.2">
      <c r="A336" s="82">
        <v>21</v>
      </c>
      <c r="B336" s="82">
        <v>4315199</v>
      </c>
      <c r="C336" s="6" t="s">
        <v>149</v>
      </c>
      <c r="D336" s="7" t="s">
        <v>9</v>
      </c>
      <c r="E336" s="24">
        <v>218685</v>
      </c>
      <c r="F336" s="24">
        <v>208272</v>
      </c>
      <c r="G336" s="26">
        <v>229099</v>
      </c>
      <c r="H336" s="26">
        <v>55226</v>
      </c>
      <c r="I336" s="26">
        <f t="shared" si="80"/>
        <v>58042.525999999998</v>
      </c>
      <c r="J336" s="26">
        <f t="shared" si="81"/>
        <v>58043</v>
      </c>
      <c r="K336" s="26">
        <f t="shared" si="85"/>
        <v>58043</v>
      </c>
      <c r="L336" s="26">
        <f t="shared" si="86"/>
        <v>229099</v>
      </c>
      <c r="M336" s="26">
        <f t="shared" si="87"/>
        <v>213478.5</v>
      </c>
      <c r="N336" s="26">
        <f t="shared" si="88"/>
        <v>178524.75</v>
      </c>
      <c r="O336" s="49">
        <f t="shared" si="82"/>
        <v>135760.75</v>
      </c>
      <c r="P336" s="49">
        <f t="shared" si="83"/>
        <v>221288.75</v>
      </c>
      <c r="Q336" s="49">
        <f t="shared" si="89"/>
        <v>129166.70617352863</v>
      </c>
      <c r="R336" s="49">
        <f t="shared" si="90"/>
        <v>80769.943685238919</v>
      </c>
      <c r="S336" s="56">
        <f t="shared" si="79"/>
        <v>0.37835165454712733</v>
      </c>
      <c r="T336" s="49">
        <f t="shared" si="91"/>
        <v>129167</v>
      </c>
      <c r="U336" s="82" t="s">
        <v>431</v>
      </c>
      <c r="AC336" s="3"/>
      <c r="AD336" s="3"/>
      <c r="AE336" s="3"/>
      <c r="AF336" s="3"/>
      <c r="AG336" s="3"/>
      <c r="AH336" s="3"/>
    </row>
    <row r="337" spans="1:34" s="1" customFormat="1" ht="14.25" customHeight="1" x14ac:dyDescent="0.2">
      <c r="A337" s="82">
        <v>22</v>
      </c>
      <c r="B337" s="82">
        <v>4315199</v>
      </c>
      <c r="C337" s="6" t="s">
        <v>150</v>
      </c>
      <c r="D337" s="7" t="s">
        <v>9</v>
      </c>
      <c r="E337" s="24">
        <v>3250948</v>
      </c>
      <c r="F337" s="24">
        <v>3010137</v>
      </c>
      <c r="G337" s="26">
        <v>3220847</v>
      </c>
      <c r="H337" s="26">
        <v>352664</v>
      </c>
      <c r="I337" s="26">
        <f t="shared" si="80"/>
        <v>370649.864</v>
      </c>
      <c r="J337" s="26">
        <f t="shared" si="81"/>
        <v>370650</v>
      </c>
      <c r="K337" s="26">
        <f t="shared" si="85"/>
        <v>370650</v>
      </c>
      <c r="L337" s="26">
        <f t="shared" si="86"/>
        <v>3250948</v>
      </c>
      <c r="M337" s="26">
        <f t="shared" si="87"/>
        <v>3115492</v>
      </c>
      <c r="N337" s="26">
        <f t="shared" si="88"/>
        <v>2463145.5</v>
      </c>
      <c r="O337" s="49">
        <f t="shared" si="82"/>
        <v>1743071</v>
      </c>
      <c r="P337" s="49">
        <f t="shared" si="83"/>
        <v>3183220</v>
      </c>
      <c r="Q337" s="49">
        <f t="shared" si="89"/>
        <v>1096414.962753478</v>
      </c>
      <c r="R337" s="49">
        <f t="shared" si="90"/>
        <v>1399104.6494932631</v>
      </c>
      <c r="S337" s="56">
        <f t="shared" si="79"/>
        <v>0.44907984019643227</v>
      </c>
      <c r="T337" s="49">
        <f t="shared" si="91"/>
        <v>1096415</v>
      </c>
      <c r="U337" s="82" t="s">
        <v>431</v>
      </c>
      <c r="AC337" s="3"/>
      <c r="AD337" s="3"/>
      <c r="AE337" s="3"/>
      <c r="AF337" s="3"/>
      <c r="AG337" s="3"/>
      <c r="AH337" s="3"/>
    </row>
    <row r="338" spans="1:34" s="1" customFormat="1" ht="14.25" customHeight="1" x14ac:dyDescent="0.2">
      <c r="A338" s="82">
        <v>23</v>
      </c>
      <c r="B338" s="82">
        <v>4315199</v>
      </c>
      <c r="C338" s="6" t="s">
        <v>151</v>
      </c>
      <c r="D338" s="7" t="s">
        <v>9</v>
      </c>
      <c r="E338" s="24">
        <v>3114626</v>
      </c>
      <c r="F338" s="24">
        <v>2966311</v>
      </c>
      <c r="G338" s="26">
        <v>3233279</v>
      </c>
      <c r="H338" s="26">
        <v>254889</v>
      </c>
      <c r="I338" s="26">
        <f t="shared" si="80"/>
        <v>267888.33899999998</v>
      </c>
      <c r="J338" s="26">
        <f t="shared" si="81"/>
        <v>267888</v>
      </c>
      <c r="K338" s="26">
        <f t="shared" si="85"/>
        <v>267888</v>
      </c>
      <c r="L338" s="26">
        <f t="shared" si="86"/>
        <v>3233279</v>
      </c>
      <c r="M338" s="26">
        <f t="shared" si="87"/>
        <v>3040468.5</v>
      </c>
      <c r="N338" s="26">
        <f t="shared" si="88"/>
        <v>2395526</v>
      </c>
      <c r="O338" s="49">
        <f t="shared" si="82"/>
        <v>1654178.25</v>
      </c>
      <c r="P338" s="49">
        <f t="shared" si="83"/>
        <v>3136873.75</v>
      </c>
      <c r="Q338" s="49">
        <f t="shared" si="89"/>
        <v>850996.51875889814</v>
      </c>
      <c r="R338" s="49">
        <f t="shared" si="90"/>
        <v>1422623.6178598565</v>
      </c>
      <c r="S338" s="56">
        <f t="shared" si="79"/>
        <v>0.46789618700534358</v>
      </c>
      <c r="T338" s="49">
        <f t="shared" si="91"/>
        <v>850997</v>
      </c>
      <c r="U338" s="82" t="s">
        <v>431</v>
      </c>
      <c r="AC338" s="3"/>
      <c r="AD338" s="3"/>
      <c r="AE338" s="3"/>
      <c r="AF338" s="3"/>
      <c r="AG338" s="3"/>
      <c r="AH338" s="3"/>
    </row>
    <row r="339" spans="1:34" s="1" customFormat="1" ht="14.25" customHeight="1" x14ac:dyDescent="0.2">
      <c r="A339" s="82">
        <v>24</v>
      </c>
      <c r="B339" s="82">
        <v>4315199</v>
      </c>
      <c r="C339" s="6" t="s">
        <v>152</v>
      </c>
      <c r="D339" s="7" t="s">
        <v>9</v>
      </c>
      <c r="E339" s="24">
        <v>231556</v>
      </c>
      <c r="F339" s="24">
        <v>218449</v>
      </c>
      <c r="G339" s="26">
        <v>242478</v>
      </c>
      <c r="H339" s="26">
        <v>30226</v>
      </c>
      <c r="I339" s="26">
        <f t="shared" si="80"/>
        <v>31767.525999999998</v>
      </c>
      <c r="J339" s="26">
        <f t="shared" si="81"/>
        <v>31768</v>
      </c>
      <c r="K339" s="26">
        <f t="shared" si="85"/>
        <v>31768</v>
      </c>
      <c r="L339" s="26">
        <f t="shared" si="86"/>
        <v>242478</v>
      </c>
      <c r="M339" s="26">
        <f t="shared" si="87"/>
        <v>225002.5</v>
      </c>
      <c r="N339" s="26">
        <f t="shared" si="88"/>
        <v>181062.75</v>
      </c>
      <c r="O339" s="49">
        <f t="shared" si="82"/>
        <v>128385.25</v>
      </c>
      <c r="P339" s="49">
        <f t="shared" si="83"/>
        <v>233740.25</v>
      </c>
      <c r="Q339" s="49">
        <f t="shared" si="89"/>
        <v>89890.387993629018</v>
      </c>
      <c r="R339" s="49">
        <f t="shared" si="90"/>
        <v>100013.4245901519</v>
      </c>
      <c r="S339" s="56">
        <f t="shared" si="79"/>
        <v>0.44449917040989279</v>
      </c>
      <c r="T339" s="49">
        <f t="shared" si="91"/>
        <v>89890</v>
      </c>
      <c r="U339" s="82" t="s">
        <v>431</v>
      </c>
      <c r="AC339" s="3"/>
      <c r="AD339" s="3"/>
      <c r="AE339" s="3"/>
      <c r="AF339" s="3"/>
      <c r="AG339" s="3"/>
      <c r="AH339" s="3"/>
    </row>
    <row r="340" spans="1:34" s="1" customFormat="1" ht="14.25" customHeight="1" x14ac:dyDescent="0.2">
      <c r="A340" s="82">
        <v>25</v>
      </c>
      <c r="B340" s="82">
        <v>4315199</v>
      </c>
      <c r="C340" s="6" t="s">
        <v>153</v>
      </c>
      <c r="D340" s="7" t="s">
        <v>9</v>
      </c>
      <c r="E340" s="24">
        <v>11781</v>
      </c>
      <c r="F340" s="24">
        <v>11328</v>
      </c>
      <c r="G340" s="26">
        <v>12234</v>
      </c>
      <c r="H340" s="26">
        <v>2158</v>
      </c>
      <c r="I340" s="26">
        <f t="shared" si="80"/>
        <v>2268.058</v>
      </c>
      <c r="J340" s="26">
        <f t="shared" si="81"/>
        <v>2268</v>
      </c>
      <c r="K340" s="26">
        <f t="shared" si="85"/>
        <v>2268</v>
      </c>
      <c r="L340" s="26">
        <f t="shared" si="86"/>
        <v>12234</v>
      </c>
      <c r="M340" s="26">
        <f t="shared" si="87"/>
        <v>11554.5</v>
      </c>
      <c r="N340" s="26">
        <f t="shared" si="88"/>
        <v>9402.75</v>
      </c>
      <c r="O340" s="49">
        <f t="shared" si="82"/>
        <v>6911.25</v>
      </c>
      <c r="P340" s="49">
        <f t="shared" si="83"/>
        <v>11894.25</v>
      </c>
      <c r="Q340" s="49">
        <f t="shared" si="89"/>
        <v>5748.6478766429691</v>
      </c>
      <c r="R340" s="49">
        <f t="shared" si="90"/>
        <v>4770.8592779498331</v>
      </c>
      <c r="S340" s="56">
        <f t="shared" si="79"/>
        <v>0.41290053900643325</v>
      </c>
      <c r="T340" s="49">
        <f t="shared" si="91"/>
        <v>5749</v>
      </c>
      <c r="U340" s="82" t="s">
        <v>431</v>
      </c>
      <c r="AC340" s="3"/>
      <c r="AD340" s="3"/>
      <c r="AE340" s="3"/>
      <c r="AF340" s="3"/>
      <c r="AG340" s="3"/>
      <c r="AH340" s="3"/>
    </row>
    <row r="341" spans="1:34" s="1" customFormat="1" ht="14.25" customHeight="1" x14ac:dyDescent="0.2">
      <c r="A341" s="82">
        <v>26</v>
      </c>
      <c r="B341" s="82">
        <v>4315199</v>
      </c>
      <c r="C341" s="6" t="s">
        <v>154</v>
      </c>
      <c r="D341" s="7" t="s">
        <v>9</v>
      </c>
      <c r="E341" s="24">
        <v>521577</v>
      </c>
      <c r="F341" s="24">
        <v>482941</v>
      </c>
      <c r="G341" s="26">
        <v>521576.00000000006</v>
      </c>
      <c r="H341" s="26">
        <v>50125</v>
      </c>
      <c r="I341" s="26">
        <f t="shared" si="80"/>
        <v>52681.375</v>
      </c>
      <c r="J341" s="26">
        <f t="shared" si="81"/>
        <v>52681</v>
      </c>
      <c r="K341" s="26">
        <f t="shared" si="85"/>
        <v>52681</v>
      </c>
      <c r="L341" s="26">
        <f t="shared" si="86"/>
        <v>521577</v>
      </c>
      <c r="M341" s="26">
        <f t="shared" si="87"/>
        <v>502258.5</v>
      </c>
      <c r="N341" s="26">
        <f t="shared" si="88"/>
        <v>394693.75</v>
      </c>
      <c r="O341" s="49">
        <f t="shared" si="82"/>
        <v>277469.75</v>
      </c>
      <c r="P341" s="49">
        <f t="shared" si="83"/>
        <v>511917.75</v>
      </c>
      <c r="Q341" s="49">
        <f t="shared" si="89"/>
        <v>160724.21924522886</v>
      </c>
      <c r="R341" s="49">
        <f t="shared" si="90"/>
        <v>228734.75380212048</v>
      </c>
      <c r="S341" s="56">
        <f t="shared" si="79"/>
        <v>0.45541240974940289</v>
      </c>
      <c r="T341" s="49">
        <f t="shared" si="91"/>
        <v>160724</v>
      </c>
      <c r="U341" s="82" t="s">
        <v>431</v>
      </c>
      <c r="AC341" s="3"/>
      <c r="AD341" s="3"/>
      <c r="AE341" s="3"/>
      <c r="AF341" s="3"/>
      <c r="AG341" s="3"/>
      <c r="AH341" s="3"/>
    </row>
    <row r="342" spans="1:34" s="1" customFormat="1" ht="14.25" customHeight="1" x14ac:dyDescent="0.2">
      <c r="A342" s="82">
        <v>27</v>
      </c>
      <c r="B342" s="82">
        <v>4315199</v>
      </c>
      <c r="C342" s="6" t="s">
        <v>155</v>
      </c>
      <c r="D342" s="7" t="s">
        <v>9</v>
      </c>
      <c r="E342" s="24">
        <v>1253689</v>
      </c>
      <c r="F342" s="24">
        <v>1205470</v>
      </c>
      <c r="G342" s="26">
        <v>1338072</v>
      </c>
      <c r="H342" s="26">
        <v>95226</v>
      </c>
      <c r="I342" s="26">
        <f t="shared" si="80"/>
        <v>100082.526</v>
      </c>
      <c r="J342" s="26">
        <f t="shared" si="81"/>
        <v>100083</v>
      </c>
      <c r="K342" s="26">
        <f t="shared" si="85"/>
        <v>100083</v>
      </c>
      <c r="L342" s="26">
        <f t="shared" si="86"/>
        <v>1338072</v>
      </c>
      <c r="M342" s="26">
        <f t="shared" si="87"/>
        <v>1229579.5</v>
      </c>
      <c r="N342" s="26">
        <f t="shared" si="88"/>
        <v>974328.5</v>
      </c>
      <c r="O342" s="49">
        <f t="shared" si="82"/>
        <v>664831.25</v>
      </c>
      <c r="P342" s="49">
        <f t="shared" si="83"/>
        <v>1283825.75</v>
      </c>
      <c r="Q342" s="49">
        <f t="shared" si="89"/>
        <v>323461.06525068643</v>
      </c>
      <c r="R342" s="49">
        <f t="shared" si="90"/>
        <v>585401.06196379021</v>
      </c>
      <c r="S342" s="56">
        <f t="shared" si="79"/>
        <v>0.47609858651985515</v>
      </c>
      <c r="T342" s="49">
        <f t="shared" si="91"/>
        <v>323461</v>
      </c>
      <c r="U342" s="82" t="s">
        <v>431</v>
      </c>
      <c r="AC342" s="3"/>
      <c r="AD342" s="3"/>
      <c r="AE342" s="3"/>
      <c r="AF342" s="3"/>
      <c r="AG342" s="3"/>
      <c r="AH342" s="3"/>
    </row>
    <row r="343" spans="1:34" s="1" customFormat="1" ht="14.25" customHeight="1" x14ac:dyDescent="0.2">
      <c r="A343" s="82">
        <v>28</v>
      </c>
      <c r="B343" s="82">
        <v>4315199</v>
      </c>
      <c r="C343" s="6" t="s">
        <v>156</v>
      </c>
      <c r="D343" s="7" t="s">
        <v>9</v>
      </c>
      <c r="E343" s="24">
        <v>1206549</v>
      </c>
      <c r="F343" s="24">
        <v>1117175</v>
      </c>
      <c r="G343" s="26">
        <v>1173034</v>
      </c>
      <c r="H343" s="26">
        <v>260510</v>
      </c>
      <c r="I343" s="26">
        <f t="shared" si="80"/>
        <v>273796.01</v>
      </c>
      <c r="J343" s="26">
        <f t="shared" si="81"/>
        <v>273796</v>
      </c>
      <c r="K343" s="26">
        <f t="shared" si="85"/>
        <v>273796</v>
      </c>
      <c r="L343" s="26">
        <f t="shared" si="86"/>
        <v>1206549</v>
      </c>
      <c r="M343" s="26">
        <f t="shared" si="87"/>
        <v>1145104.5</v>
      </c>
      <c r="N343" s="26">
        <f t="shared" si="88"/>
        <v>942638.5</v>
      </c>
      <c r="O343" s="49">
        <f t="shared" si="82"/>
        <v>709450.25</v>
      </c>
      <c r="P343" s="49">
        <f t="shared" si="83"/>
        <v>1175826.75</v>
      </c>
      <c r="Q343" s="49">
        <f t="shared" si="89"/>
        <v>642181.41017663525</v>
      </c>
      <c r="R343" s="49">
        <f t="shared" si="90"/>
        <v>447416.33037883928</v>
      </c>
      <c r="S343" s="56">
        <f t="shared" si="79"/>
        <v>0.39072096073226442</v>
      </c>
      <c r="T343" s="49">
        <f t="shared" si="91"/>
        <v>642181</v>
      </c>
      <c r="U343" s="82" t="s">
        <v>431</v>
      </c>
      <c r="AC343" s="3"/>
      <c r="AD343" s="3"/>
      <c r="AE343" s="3"/>
      <c r="AF343" s="3"/>
      <c r="AG343" s="3"/>
      <c r="AH343" s="3"/>
    </row>
    <row r="344" spans="1:34" s="1" customFormat="1" ht="14.25" customHeight="1" x14ac:dyDescent="0.2">
      <c r="A344" s="82">
        <v>29</v>
      </c>
      <c r="B344" s="82">
        <v>4315199</v>
      </c>
      <c r="C344" s="6" t="s">
        <v>157</v>
      </c>
      <c r="D344" s="7" t="s">
        <v>9</v>
      </c>
      <c r="E344" s="24">
        <v>1537604</v>
      </c>
      <c r="F344" s="24">
        <v>1450570</v>
      </c>
      <c r="G344" s="26">
        <v>1523099.0000000002</v>
      </c>
      <c r="H344" s="26">
        <v>110524</v>
      </c>
      <c r="I344" s="26">
        <f t="shared" si="80"/>
        <v>116160.724</v>
      </c>
      <c r="J344" s="26">
        <f t="shared" si="81"/>
        <v>116161</v>
      </c>
      <c r="K344" s="26">
        <f t="shared" si="85"/>
        <v>116161</v>
      </c>
      <c r="L344" s="26">
        <f t="shared" si="86"/>
        <v>1537604</v>
      </c>
      <c r="M344" s="26">
        <f t="shared" si="87"/>
        <v>1486834.5</v>
      </c>
      <c r="N344" s="26">
        <f t="shared" si="88"/>
        <v>1156858.5</v>
      </c>
      <c r="O344" s="49">
        <f t="shared" si="82"/>
        <v>801497.75</v>
      </c>
      <c r="P344" s="49">
        <f t="shared" si="83"/>
        <v>1512219.25</v>
      </c>
      <c r="Q344" s="49">
        <f t="shared" si="89"/>
        <v>377179.00527742779</v>
      </c>
      <c r="R344" s="49">
        <f t="shared" si="90"/>
        <v>694842.18144578219</v>
      </c>
      <c r="S344" s="56">
        <f t="shared" si="79"/>
        <v>0.46732987527918018</v>
      </c>
      <c r="T344" s="49">
        <f t="shared" si="91"/>
        <v>377179</v>
      </c>
      <c r="U344" s="82" t="s">
        <v>431</v>
      </c>
      <c r="AC344" s="3"/>
      <c r="AD344" s="3"/>
      <c r="AE344" s="3"/>
      <c r="AF344" s="3"/>
      <c r="AG344" s="3"/>
      <c r="AH344" s="3"/>
    </row>
    <row r="345" spans="1:34" s="1" customFormat="1" ht="14.25" customHeight="1" x14ac:dyDescent="0.2">
      <c r="A345" s="82">
        <v>30</v>
      </c>
      <c r="B345" s="82">
        <v>4315199</v>
      </c>
      <c r="C345" s="6" t="s">
        <v>142</v>
      </c>
      <c r="D345" s="7" t="s">
        <v>9</v>
      </c>
      <c r="E345" s="24">
        <v>215954</v>
      </c>
      <c r="F345" s="24">
        <v>203730</v>
      </c>
      <c r="G345" s="26">
        <v>215954</v>
      </c>
      <c r="H345" s="26">
        <v>11256</v>
      </c>
      <c r="I345" s="26">
        <f t="shared" si="80"/>
        <v>11830.056</v>
      </c>
      <c r="J345" s="26">
        <f t="shared" si="81"/>
        <v>11830</v>
      </c>
      <c r="K345" s="26">
        <f t="shared" si="85"/>
        <v>11830</v>
      </c>
      <c r="L345" s="26">
        <f t="shared" si="86"/>
        <v>215954</v>
      </c>
      <c r="M345" s="26">
        <f t="shared" si="87"/>
        <v>209842</v>
      </c>
      <c r="N345" s="26">
        <f t="shared" si="88"/>
        <v>161867</v>
      </c>
      <c r="O345" s="49">
        <f t="shared" si="82"/>
        <v>110836</v>
      </c>
      <c r="P345" s="49">
        <f t="shared" si="83"/>
        <v>212898</v>
      </c>
      <c r="Q345" s="49">
        <f t="shared" si="89"/>
        <v>40526.626246948006</v>
      </c>
      <c r="R345" s="49">
        <f t="shared" si="90"/>
        <v>100190.51730910798</v>
      </c>
      <c r="S345" s="56">
        <f t="shared" si="79"/>
        <v>0.47745693097238867</v>
      </c>
      <c r="T345" s="49">
        <f t="shared" si="91"/>
        <v>40527</v>
      </c>
      <c r="U345" s="82" t="s">
        <v>431</v>
      </c>
      <c r="AC345" s="3"/>
      <c r="AD345" s="3"/>
      <c r="AE345" s="3"/>
      <c r="AF345" s="3"/>
      <c r="AG345" s="3"/>
      <c r="AH345" s="3"/>
    </row>
    <row r="346" spans="1:34" s="1" customFormat="1" ht="14.25" customHeight="1" x14ac:dyDescent="0.2">
      <c r="A346" s="82">
        <v>31</v>
      </c>
      <c r="B346" s="82">
        <v>4315199</v>
      </c>
      <c r="C346" s="6" t="s">
        <v>158</v>
      </c>
      <c r="D346" s="7" t="s">
        <v>9</v>
      </c>
      <c r="E346" s="24">
        <v>956080</v>
      </c>
      <c r="F346" s="24">
        <v>901962.00000000012</v>
      </c>
      <c r="G346" s="26">
        <v>965099.00000000012</v>
      </c>
      <c r="H346" s="26">
        <v>69558</v>
      </c>
      <c r="I346" s="26">
        <f t="shared" si="80"/>
        <v>73105.457999999999</v>
      </c>
      <c r="J346" s="26">
        <f t="shared" si="81"/>
        <v>73105</v>
      </c>
      <c r="K346" s="26">
        <f t="shared" si="85"/>
        <v>73105</v>
      </c>
      <c r="L346" s="26">
        <f t="shared" si="86"/>
        <v>965099.00000000012</v>
      </c>
      <c r="M346" s="26">
        <f t="shared" si="87"/>
        <v>929021</v>
      </c>
      <c r="N346" s="26">
        <f t="shared" si="88"/>
        <v>724061.5</v>
      </c>
      <c r="O346" s="49">
        <f t="shared" si="82"/>
        <v>501063</v>
      </c>
      <c r="P346" s="49">
        <f t="shared" si="83"/>
        <v>947060</v>
      </c>
      <c r="Q346" s="49">
        <f t="shared" si="89"/>
        <v>237110.80774522433</v>
      </c>
      <c r="R346" s="49">
        <f t="shared" si="90"/>
        <v>434865.73159271455</v>
      </c>
      <c r="S346" s="56">
        <f t="shared" si="79"/>
        <v>0.46809031398936574</v>
      </c>
      <c r="T346" s="49">
        <f t="shared" si="91"/>
        <v>237111</v>
      </c>
      <c r="U346" s="82" t="s">
        <v>431</v>
      </c>
      <c r="AC346" s="3"/>
      <c r="AD346" s="3"/>
      <c r="AE346" s="3"/>
      <c r="AF346" s="3"/>
      <c r="AG346" s="3"/>
      <c r="AH346" s="3"/>
    </row>
    <row r="347" spans="1:34" s="1" customFormat="1" ht="14.25" customHeight="1" x14ac:dyDescent="0.2">
      <c r="A347" s="82">
        <v>32</v>
      </c>
      <c r="B347" s="82">
        <v>4315199</v>
      </c>
      <c r="C347" s="6" t="s">
        <v>159</v>
      </c>
      <c r="D347" s="7" t="s">
        <v>9</v>
      </c>
      <c r="E347" s="24">
        <v>753688.00000000012</v>
      </c>
      <c r="F347" s="24">
        <v>711027</v>
      </c>
      <c r="G347" s="26">
        <v>782130</v>
      </c>
      <c r="H347" s="26">
        <v>79586</v>
      </c>
      <c r="I347" s="26">
        <f t="shared" si="80"/>
        <v>83644.885999999999</v>
      </c>
      <c r="J347" s="26">
        <f t="shared" si="81"/>
        <v>83645</v>
      </c>
      <c r="K347" s="26">
        <f t="shared" si="85"/>
        <v>83645</v>
      </c>
      <c r="L347" s="26">
        <f t="shared" si="86"/>
        <v>782130</v>
      </c>
      <c r="M347" s="26">
        <f t="shared" si="87"/>
        <v>732357.5</v>
      </c>
      <c r="N347" s="26">
        <f t="shared" si="88"/>
        <v>582622.5</v>
      </c>
      <c r="O347" s="49">
        <f t="shared" si="82"/>
        <v>408001.25</v>
      </c>
      <c r="P347" s="49">
        <f t="shared" si="83"/>
        <v>757243.75</v>
      </c>
      <c r="Q347" s="49">
        <f t="shared" si="89"/>
        <v>250515.55506228236</v>
      </c>
      <c r="R347" s="49">
        <f t="shared" si="90"/>
        <v>333932.58250381419</v>
      </c>
      <c r="S347" s="56">
        <f t="shared" si="79"/>
        <v>0.4559693626457218</v>
      </c>
      <c r="T347" s="49">
        <f t="shared" si="91"/>
        <v>250516</v>
      </c>
      <c r="U347" s="82" t="s">
        <v>431</v>
      </c>
      <c r="AC347" s="3"/>
      <c r="AD347" s="3"/>
      <c r="AE347" s="3"/>
      <c r="AF347" s="3"/>
      <c r="AG347" s="3"/>
      <c r="AH347" s="3"/>
    </row>
    <row r="348" spans="1:34" s="1" customFormat="1" ht="14.25" customHeight="1" x14ac:dyDescent="0.2">
      <c r="A348" s="82">
        <v>33</v>
      </c>
      <c r="B348" s="82">
        <v>4315199</v>
      </c>
      <c r="C348" s="6" t="s">
        <v>160</v>
      </c>
      <c r="D348" s="7" t="s">
        <v>9</v>
      </c>
      <c r="E348" s="24">
        <v>1677103</v>
      </c>
      <c r="F348" s="24">
        <v>1612599</v>
      </c>
      <c r="G348" s="26">
        <v>1757733</v>
      </c>
      <c r="H348" s="26">
        <v>385447</v>
      </c>
      <c r="I348" s="26">
        <f t="shared" si="80"/>
        <v>405104.79700000002</v>
      </c>
      <c r="J348" s="26">
        <f t="shared" si="81"/>
        <v>405105</v>
      </c>
      <c r="K348" s="26">
        <f t="shared" si="85"/>
        <v>405105</v>
      </c>
      <c r="L348" s="26">
        <f t="shared" si="86"/>
        <v>1757733</v>
      </c>
      <c r="M348" s="26">
        <f t="shared" si="87"/>
        <v>1644851</v>
      </c>
      <c r="N348" s="26">
        <f t="shared" si="88"/>
        <v>1363135</v>
      </c>
      <c r="O348" s="49">
        <f t="shared" si="82"/>
        <v>1024978</v>
      </c>
      <c r="P348" s="49">
        <f t="shared" si="83"/>
        <v>1701292</v>
      </c>
      <c r="Q348" s="49">
        <f t="shared" si="89"/>
        <v>940337.09091540473</v>
      </c>
      <c r="R348" s="49">
        <f t="shared" si="90"/>
        <v>641440.37260527967</v>
      </c>
      <c r="S348" s="56">
        <f t="shared" si="79"/>
        <v>0.38996867959789649</v>
      </c>
      <c r="T348" s="49">
        <f t="shared" si="91"/>
        <v>940337</v>
      </c>
      <c r="U348" s="82" t="s">
        <v>431</v>
      </c>
      <c r="AC348" s="3"/>
      <c r="AD348" s="3"/>
      <c r="AE348" s="3"/>
      <c r="AF348" s="3"/>
      <c r="AG348" s="3"/>
      <c r="AH348" s="3"/>
    </row>
    <row r="349" spans="1:34" s="1" customFormat="1" ht="14.25" customHeight="1" x14ac:dyDescent="0.2">
      <c r="A349" s="82">
        <v>34</v>
      </c>
      <c r="B349" s="82">
        <v>4315199</v>
      </c>
      <c r="C349" s="6" t="s">
        <v>161</v>
      </c>
      <c r="D349" s="7" t="s">
        <v>9</v>
      </c>
      <c r="E349" s="24">
        <v>535835</v>
      </c>
      <c r="F349" s="24">
        <v>515226</v>
      </c>
      <c r="G349" s="26">
        <v>556444</v>
      </c>
      <c r="H349" s="26">
        <v>120010</v>
      </c>
      <c r="I349" s="26">
        <f t="shared" si="80"/>
        <v>126130.51</v>
      </c>
      <c r="J349" s="26">
        <f t="shared" si="81"/>
        <v>126131</v>
      </c>
      <c r="K349" s="26">
        <f t="shared" si="85"/>
        <v>126131</v>
      </c>
      <c r="L349" s="26">
        <f t="shared" si="86"/>
        <v>556444</v>
      </c>
      <c r="M349" s="26">
        <f t="shared" si="87"/>
        <v>525530.5</v>
      </c>
      <c r="N349" s="26">
        <f t="shared" si="88"/>
        <v>433409</v>
      </c>
      <c r="O349" s="49">
        <f t="shared" si="82"/>
        <v>325830.75</v>
      </c>
      <c r="P349" s="49">
        <f t="shared" si="83"/>
        <v>540987.25</v>
      </c>
      <c r="Q349" s="49">
        <f t="shared" si="89"/>
        <v>295583.98109618912</v>
      </c>
      <c r="R349" s="49">
        <f t="shared" si="90"/>
        <v>205541.95636090133</v>
      </c>
      <c r="S349" s="56">
        <f t="shared" si="79"/>
        <v>0.39111327765163262</v>
      </c>
      <c r="T349" s="49">
        <f t="shared" si="91"/>
        <v>295584</v>
      </c>
      <c r="U349" s="82" t="s">
        <v>431</v>
      </c>
      <c r="AC349" s="3"/>
      <c r="AD349" s="3"/>
      <c r="AE349" s="3"/>
      <c r="AF349" s="3"/>
      <c r="AG349" s="3"/>
      <c r="AH349" s="3"/>
    </row>
    <row r="350" spans="1:34" s="1" customFormat="1" ht="14.25" customHeight="1" x14ac:dyDescent="0.2">
      <c r="A350" s="82">
        <v>35</v>
      </c>
      <c r="B350" s="82">
        <v>4315199</v>
      </c>
      <c r="C350" s="6" t="s">
        <v>162</v>
      </c>
      <c r="D350" s="7" t="s">
        <v>9</v>
      </c>
      <c r="E350" s="24">
        <v>507669</v>
      </c>
      <c r="F350" s="24">
        <v>474457</v>
      </c>
      <c r="G350" s="26">
        <v>502924</v>
      </c>
      <c r="H350" s="26">
        <v>120009</v>
      </c>
      <c r="I350" s="26">
        <f t="shared" si="80"/>
        <v>126129.459</v>
      </c>
      <c r="J350" s="26">
        <f t="shared" si="81"/>
        <v>126129</v>
      </c>
      <c r="K350" s="26">
        <f t="shared" si="85"/>
        <v>126129</v>
      </c>
      <c r="L350" s="26">
        <f t="shared" si="86"/>
        <v>507669</v>
      </c>
      <c r="M350" s="26">
        <f t="shared" si="87"/>
        <v>488690.5</v>
      </c>
      <c r="N350" s="26">
        <f t="shared" si="88"/>
        <v>402794.75</v>
      </c>
      <c r="O350" s="49">
        <f t="shared" si="82"/>
        <v>307409.75</v>
      </c>
      <c r="P350" s="49">
        <f t="shared" si="83"/>
        <v>498179.75</v>
      </c>
      <c r="Q350" s="49">
        <f t="shared" si="89"/>
        <v>285832.23772870906</v>
      </c>
      <c r="R350" s="49">
        <f t="shared" si="90"/>
        <v>185026.02548177738</v>
      </c>
      <c r="S350" s="56">
        <f t="shared" si="79"/>
        <v>0.37861596548690302</v>
      </c>
      <c r="T350" s="49">
        <f t="shared" si="91"/>
        <v>285832</v>
      </c>
      <c r="U350" s="82" t="s">
        <v>431</v>
      </c>
      <c r="AC350" s="3"/>
      <c r="AD350" s="3"/>
      <c r="AE350" s="3"/>
      <c r="AF350" s="3"/>
      <c r="AG350" s="3"/>
      <c r="AH350" s="3"/>
    </row>
    <row r="351" spans="1:34" s="1" customFormat="1" ht="14.25" customHeight="1" x14ac:dyDescent="0.2">
      <c r="A351" s="82">
        <v>36</v>
      </c>
      <c r="B351" s="82">
        <v>4315199</v>
      </c>
      <c r="C351" s="6" t="s">
        <v>163</v>
      </c>
      <c r="D351" s="7" t="s">
        <v>9</v>
      </c>
      <c r="E351" s="24">
        <v>505153</v>
      </c>
      <c r="F351" s="24">
        <v>476559</v>
      </c>
      <c r="G351" s="26">
        <v>524215</v>
      </c>
      <c r="H351" s="26">
        <v>124558</v>
      </c>
      <c r="I351" s="26">
        <f t="shared" si="80"/>
        <v>130910.458</v>
      </c>
      <c r="J351" s="26">
        <f t="shared" si="81"/>
        <v>130910</v>
      </c>
      <c r="K351" s="26">
        <f t="shared" si="85"/>
        <v>130910</v>
      </c>
      <c r="L351" s="26">
        <f t="shared" si="86"/>
        <v>524215</v>
      </c>
      <c r="M351" s="26">
        <f t="shared" si="87"/>
        <v>490856</v>
      </c>
      <c r="N351" s="26">
        <f t="shared" si="88"/>
        <v>409209.25</v>
      </c>
      <c r="O351" s="49">
        <f t="shared" si="82"/>
        <v>310883</v>
      </c>
      <c r="P351" s="49">
        <f t="shared" si="83"/>
        <v>507535.5</v>
      </c>
      <c r="Q351" s="49">
        <f t="shared" si="89"/>
        <v>293590.38440126262</v>
      </c>
      <c r="R351" s="49">
        <f t="shared" si="90"/>
        <v>186563.65050812194</v>
      </c>
      <c r="S351" s="56">
        <f t="shared" si="79"/>
        <v>0.38007817060017995</v>
      </c>
      <c r="T351" s="49">
        <f t="shared" si="91"/>
        <v>293590</v>
      </c>
      <c r="U351" s="82" t="s">
        <v>431</v>
      </c>
      <c r="AC351" s="3"/>
      <c r="AD351" s="3"/>
      <c r="AE351" s="3"/>
      <c r="AF351" s="3"/>
      <c r="AG351" s="3"/>
      <c r="AH351" s="3"/>
    </row>
    <row r="352" spans="1:34" s="1" customFormat="1" ht="14.25" customHeight="1" x14ac:dyDescent="0.2">
      <c r="A352" s="82">
        <v>37</v>
      </c>
      <c r="B352" s="82">
        <v>4315199</v>
      </c>
      <c r="C352" s="6" t="s">
        <v>164</v>
      </c>
      <c r="D352" s="7" t="s">
        <v>9</v>
      </c>
      <c r="E352" s="24">
        <v>3178373</v>
      </c>
      <c r="F352" s="24">
        <v>3056128</v>
      </c>
      <c r="G352" s="26">
        <v>3361741</v>
      </c>
      <c r="H352" s="26">
        <v>360225</v>
      </c>
      <c r="I352" s="26">
        <f t="shared" si="80"/>
        <v>378596.47499999998</v>
      </c>
      <c r="J352" s="26">
        <f t="shared" si="81"/>
        <v>378596</v>
      </c>
      <c r="K352" s="26">
        <f t="shared" si="85"/>
        <v>378596</v>
      </c>
      <c r="L352" s="26">
        <f t="shared" si="86"/>
        <v>3361741</v>
      </c>
      <c r="M352" s="26">
        <f t="shared" si="87"/>
        <v>3117250.5</v>
      </c>
      <c r="N352" s="26">
        <f t="shared" si="88"/>
        <v>2493709.5</v>
      </c>
      <c r="O352" s="49">
        <f t="shared" si="82"/>
        <v>1747923.25</v>
      </c>
      <c r="P352" s="49">
        <f t="shared" si="83"/>
        <v>3239495.75</v>
      </c>
      <c r="Q352" s="49">
        <f t="shared" si="89"/>
        <v>1117118.5029414999</v>
      </c>
      <c r="R352" s="49">
        <f t="shared" si="90"/>
        <v>1415657.9719043486</v>
      </c>
      <c r="S352" s="56">
        <f t="shared" si="79"/>
        <v>0.45413673745640543</v>
      </c>
      <c r="T352" s="49">
        <f t="shared" si="91"/>
        <v>1117119</v>
      </c>
      <c r="U352" s="82" t="s">
        <v>431</v>
      </c>
      <c r="AC352" s="3"/>
      <c r="AD352" s="3"/>
      <c r="AE352" s="3"/>
      <c r="AF352" s="3"/>
      <c r="AG352" s="3"/>
      <c r="AH352" s="3"/>
    </row>
    <row r="353" spans="1:34" s="1" customFormat="1" ht="14.25" customHeight="1" x14ac:dyDescent="0.2">
      <c r="A353" s="82">
        <v>38</v>
      </c>
      <c r="B353" s="82">
        <v>4315199</v>
      </c>
      <c r="C353" s="6" t="s">
        <v>165</v>
      </c>
      <c r="D353" s="7" t="s">
        <v>9</v>
      </c>
      <c r="E353" s="24">
        <v>67587</v>
      </c>
      <c r="F353" s="24">
        <v>63166.000000000007</v>
      </c>
      <c r="G353" s="26">
        <v>68219</v>
      </c>
      <c r="H353" s="26">
        <v>10002</v>
      </c>
      <c r="I353" s="26">
        <f t="shared" si="80"/>
        <v>10512.102000000001</v>
      </c>
      <c r="J353" s="26">
        <f t="shared" si="81"/>
        <v>10512</v>
      </c>
      <c r="K353" s="26">
        <f t="shared" si="85"/>
        <v>10512</v>
      </c>
      <c r="L353" s="26">
        <f t="shared" si="86"/>
        <v>68219</v>
      </c>
      <c r="M353" s="26">
        <f t="shared" si="87"/>
        <v>65376.5</v>
      </c>
      <c r="N353" s="26">
        <f t="shared" si="88"/>
        <v>52371</v>
      </c>
      <c r="O353" s="49">
        <f t="shared" si="82"/>
        <v>37944.25</v>
      </c>
      <c r="P353" s="49">
        <f t="shared" si="83"/>
        <v>66797.75</v>
      </c>
      <c r="Q353" s="49">
        <f t="shared" si="89"/>
        <v>28486.965705289236</v>
      </c>
      <c r="R353" s="49">
        <f t="shared" si="90"/>
        <v>27996.390636413591</v>
      </c>
      <c r="S353" s="56">
        <f t="shared" si="79"/>
        <v>0.4282332433888873</v>
      </c>
      <c r="T353" s="49">
        <f t="shared" si="91"/>
        <v>28487</v>
      </c>
      <c r="U353" s="82" t="s">
        <v>431</v>
      </c>
      <c r="AC353" s="3"/>
      <c r="AD353" s="3"/>
      <c r="AE353" s="3"/>
      <c r="AF353" s="3"/>
      <c r="AG353" s="3"/>
      <c r="AH353" s="3"/>
    </row>
    <row r="354" spans="1:34" s="1" customFormat="1" ht="14.25" customHeight="1" x14ac:dyDescent="0.2">
      <c r="A354" s="82">
        <v>39</v>
      </c>
      <c r="B354" s="82">
        <v>4315199</v>
      </c>
      <c r="C354" s="6" t="s">
        <v>166</v>
      </c>
      <c r="D354" s="7" t="s">
        <v>9</v>
      </c>
      <c r="E354" s="24">
        <v>4561836</v>
      </c>
      <c r="F354" s="24">
        <v>4344606</v>
      </c>
      <c r="G354" s="26">
        <v>4779067</v>
      </c>
      <c r="H354" s="26">
        <v>850241</v>
      </c>
      <c r="I354" s="26">
        <f t="shared" si="80"/>
        <v>893603.29099999997</v>
      </c>
      <c r="J354" s="26">
        <f t="shared" si="81"/>
        <v>893603</v>
      </c>
      <c r="K354" s="26">
        <f t="shared" si="85"/>
        <v>893603</v>
      </c>
      <c r="L354" s="26">
        <f t="shared" si="86"/>
        <v>4779067</v>
      </c>
      <c r="M354" s="26">
        <f t="shared" si="87"/>
        <v>4453221</v>
      </c>
      <c r="N354" s="26">
        <f t="shared" si="88"/>
        <v>3644778</v>
      </c>
      <c r="O354" s="49">
        <f t="shared" si="82"/>
        <v>2673412</v>
      </c>
      <c r="P354" s="49">
        <f t="shared" si="83"/>
        <v>4616144</v>
      </c>
      <c r="Q354" s="49">
        <f t="shared" si="89"/>
        <v>2250109.20747359</v>
      </c>
      <c r="R354" s="49">
        <f t="shared" si="90"/>
        <v>1842672.8793697124</v>
      </c>
      <c r="S354" s="56">
        <f t="shared" si="79"/>
        <v>0.41378428768069503</v>
      </c>
      <c r="T354" s="49">
        <f t="shared" si="91"/>
        <v>2250109</v>
      </c>
      <c r="U354" s="82" t="s">
        <v>431</v>
      </c>
      <c r="AC354" s="3"/>
      <c r="AD354" s="3"/>
      <c r="AE354" s="3"/>
      <c r="AF354" s="3"/>
      <c r="AG354" s="3"/>
      <c r="AH354" s="3"/>
    </row>
    <row r="355" spans="1:34" s="1" customFormat="1" ht="14.25" customHeight="1" x14ac:dyDescent="0.2">
      <c r="A355" s="82">
        <v>40</v>
      </c>
      <c r="B355" s="82">
        <v>4315199</v>
      </c>
      <c r="C355" s="6" t="s">
        <v>167</v>
      </c>
      <c r="D355" s="7" t="s">
        <v>9</v>
      </c>
      <c r="E355" s="24">
        <v>20704865.000000004</v>
      </c>
      <c r="F355" s="24">
        <v>19908524</v>
      </c>
      <c r="G355" s="26">
        <v>21501206.000000004</v>
      </c>
      <c r="H355" s="26">
        <v>352669</v>
      </c>
      <c r="I355" s="26">
        <f t="shared" si="80"/>
        <v>370655.11900000001</v>
      </c>
      <c r="J355" s="26">
        <f t="shared" si="81"/>
        <v>370655</v>
      </c>
      <c r="K355" s="26">
        <f t="shared" si="85"/>
        <v>370655</v>
      </c>
      <c r="L355" s="26">
        <f t="shared" si="86"/>
        <v>21501206.000000004</v>
      </c>
      <c r="M355" s="26">
        <f t="shared" si="87"/>
        <v>20306694.5</v>
      </c>
      <c r="N355" s="26">
        <f t="shared" si="88"/>
        <v>15621312.5</v>
      </c>
      <c r="O355" s="49">
        <f t="shared" si="82"/>
        <v>10338674.75</v>
      </c>
      <c r="P355" s="49">
        <f t="shared" si="83"/>
        <v>20903950.25</v>
      </c>
      <c r="Q355" s="49">
        <f t="shared" si="89"/>
        <v>1406982.6709779</v>
      </c>
      <c r="R355" s="49">
        <f t="shared" si="90"/>
        <v>10187874.986466955</v>
      </c>
      <c r="S355" s="56">
        <f t="shared" si="79"/>
        <v>0.50170031299121354</v>
      </c>
      <c r="T355" s="49">
        <f>ROUND(O355,0)</f>
        <v>10338675</v>
      </c>
      <c r="U355" s="84" t="s">
        <v>433</v>
      </c>
      <c r="AC355" s="3"/>
      <c r="AD355" s="3"/>
      <c r="AE355" s="3"/>
      <c r="AF355" s="3"/>
      <c r="AG355" s="3"/>
      <c r="AH355" s="3"/>
    </row>
    <row r="356" spans="1:34" s="1" customFormat="1" ht="14.25" customHeight="1" x14ac:dyDescent="0.2">
      <c r="A356" s="82">
        <v>41</v>
      </c>
      <c r="B356" s="82">
        <v>4315199</v>
      </c>
      <c r="C356" s="6" t="s">
        <v>168</v>
      </c>
      <c r="D356" s="7" t="s">
        <v>9</v>
      </c>
      <c r="E356" s="24">
        <v>701074.00000000012</v>
      </c>
      <c r="F356" s="24">
        <v>649142</v>
      </c>
      <c r="G356" s="26">
        <v>707565</v>
      </c>
      <c r="H356" s="26">
        <v>42158</v>
      </c>
      <c r="I356" s="26">
        <f t="shared" si="80"/>
        <v>44308.057999999997</v>
      </c>
      <c r="J356" s="26">
        <f t="shared" si="81"/>
        <v>44308</v>
      </c>
      <c r="K356" s="26">
        <f t="shared" si="85"/>
        <v>44308</v>
      </c>
      <c r="L356" s="26">
        <f t="shared" si="86"/>
        <v>707565</v>
      </c>
      <c r="M356" s="26">
        <f t="shared" si="87"/>
        <v>675108</v>
      </c>
      <c r="N356" s="26">
        <f t="shared" si="88"/>
        <v>525522.25</v>
      </c>
      <c r="O356" s="49">
        <f t="shared" si="82"/>
        <v>359708</v>
      </c>
      <c r="P356" s="49">
        <f t="shared" si="83"/>
        <v>691336.5</v>
      </c>
      <c r="Q356" s="49">
        <f t="shared" si="89"/>
        <v>148425.96101616253</v>
      </c>
      <c r="R356" s="49">
        <f t="shared" si="90"/>
        <v>321873.15138563007</v>
      </c>
      <c r="S356" s="56">
        <f t="shared" si="79"/>
        <v>0.47677282951117461</v>
      </c>
      <c r="T356" s="49">
        <f>ROUND(Q356,0)</f>
        <v>148426</v>
      </c>
      <c r="U356" s="82" t="s">
        <v>431</v>
      </c>
      <c r="AC356" s="3"/>
      <c r="AD356" s="3"/>
      <c r="AE356" s="3"/>
      <c r="AF356" s="3"/>
      <c r="AG356" s="3"/>
      <c r="AH356" s="3"/>
    </row>
    <row r="357" spans="1:34" s="1" customFormat="1" ht="14.25" customHeight="1" x14ac:dyDescent="0.2">
      <c r="A357" s="82">
        <v>42</v>
      </c>
      <c r="B357" s="82">
        <v>4315199</v>
      </c>
      <c r="C357" s="6" t="s">
        <v>139</v>
      </c>
      <c r="D357" s="7" t="s">
        <v>9</v>
      </c>
      <c r="E357" s="24">
        <v>10131236.000000002</v>
      </c>
      <c r="F357" s="24">
        <v>9741573</v>
      </c>
      <c r="G357" s="26">
        <v>10813146</v>
      </c>
      <c r="H357" s="26">
        <v>158996</v>
      </c>
      <c r="I357" s="26">
        <f t="shared" si="80"/>
        <v>167104.796</v>
      </c>
      <c r="J357" s="26">
        <f t="shared" si="81"/>
        <v>167105</v>
      </c>
      <c r="K357" s="26">
        <f t="shared" si="85"/>
        <v>167105</v>
      </c>
      <c r="L357" s="26">
        <f t="shared" si="86"/>
        <v>10813146</v>
      </c>
      <c r="M357" s="26">
        <f t="shared" si="87"/>
        <v>9936404.5</v>
      </c>
      <c r="N357" s="26">
        <f t="shared" si="88"/>
        <v>7713265</v>
      </c>
      <c r="O357" s="49">
        <f t="shared" si="82"/>
        <v>5051754.75</v>
      </c>
      <c r="P357" s="49">
        <f t="shared" si="83"/>
        <v>10374775.25</v>
      </c>
      <c r="Q357" s="49">
        <f t="shared" si="89"/>
        <v>637135.55248902191</v>
      </c>
      <c r="R357" s="49">
        <f t="shared" si="90"/>
        <v>5050228.0496186838</v>
      </c>
      <c r="S357" s="56">
        <f t="shared" si="79"/>
        <v>0.50825507854663965</v>
      </c>
      <c r="T357" s="49">
        <f>ROUND(O357,0)</f>
        <v>5051755</v>
      </c>
      <c r="U357" s="84" t="s">
        <v>433</v>
      </c>
      <c r="AC357" s="3"/>
      <c r="AD357" s="3"/>
      <c r="AE357" s="3"/>
      <c r="AF357" s="3"/>
      <c r="AG357" s="3"/>
      <c r="AH357" s="3"/>
    </row>
    <row r="358" spans="1:34" s="1" customFormat="1" ht="14.25" customHeight="1" x14ac:dyDescent="0.2">
      <c r="A358" s="82">
        <v>43</v>
      </c>
      <c r="B358" s="82">
        <v>4315199</v>
      </c>
      <c r="C358" s="11" t="s">
        <v>169</v>
      </c>
      <c r="D358" s="7" t="s">
        <v>9</v>
      </c>
      <c r="E358" s="24">
        <v>700937</v>
      </c>
      <c r="F358" s="24">
        <v>667559</v>
      </c>
      <c r="G358" s="26">
        <v>727639.00000000012</v>
      </c>
      <c r="H358" s="26">
        <v>70221</v>
      </c>
      <c r="I358" s="26">
        <f t="shared" si="80"/>
        <v>73802.270999999993</v>
      </c>
      <c r="J358" s="26">
        <f t="shared" si="81"/>
        <v>73802</v>
      </c>
      <c r="K358" s="26">
        <f t="shared" si="85"/>
        <v>73802</v>
      </c>
      <c r="L358" s="26">
        <f t="shared" si="86"/>
        <v>727639.00000000012</v>
      </c>
      <c r="M358" s="26">
        <f t="shared" si="87"/>
        <v>684248</v>
      </c>
      <c r="N358" s="26">
        <f t="shared" si="88"/>
        <v>542484.25</v>
      </c>
      <c r="O358" s="49">
        <f t="shared" si="82"/>
        <v>379025</v>
      </c>
      <c r="P358" s="49">
        <f t="shared" si="83"/>
        <v>705943.5</v>
      </c>
      <c r="Q358" s="49">
        <f t="shared" si="89"/>
        <v>224105.54500185596</v>
      </c>
      <c r="R358" s="49">
        <f t="shared" si="90"/>
        <v>313420.00573391939</v>
      </c>
      <c r="S358" s="56">
        <f t="shared" si="79"/>
        <v>0.45805030593281876</v>
      </c>
      <c r="T358" s="49">
        <f t="shared" ref="T358:T364" si="92">ROUND(Q358,0)</f>
        <v>224106</v>
      </c>
      <c r="U358" s="82" t="s">
        <v>431</v>
      </c>
      <c r="AC358" s="3"/>
      <c r="AD358" s="3"/>
      <c r="AE358" s="3"/>
      <c r="AF358" s="3"/>
      <c r="AG358" s="3"/>
      <c r="AH358" s="3"/>
    </row>
    <row r="359" spans="1:34" s="1" customFormat="1" ht="14.25" customHeight="1" x14ac:dyDescent="0.2">
      <c r="A359" s="82">
        <v>44</v>
      </c>
      <c r="B359" s="82">
        <v>4315199</v>
      </c>
      <c r="C359" s="6" t="s">
        <v>170</v>
      </c>
      <c r="D359" s="7" t="s">
        <v>9</v>
      </c>
      <c r="E359" s="24">
        <v>246485.00000000003</v>
      </c>
      <c r="F359" s="24">
        <v>232533</v>
      </c>
      <c r="G359" s="26">
        <v>248810</v>
      </c>
      <c r="H359" s="26">
        <v>40125</v>
      </c>
      <c r="I359" s="26">
        <f t="shared" si="80"/>
        <v>42171.375</v>
      </c>
      <c r="J359" s="26">
        <f t="shared" si="81"/>
        <v>42171</v>
      </c>
      <c r="K359" s="26">
        <f t="shared" si="85"/>
        <v>42171</v>
      </c>
      <c r="L359" s="26">
        <f t="shared" si="86"/>
        <v>248810</v>
      </c>
      <c r="M359" s="26">
        <f t="shared" si="87"/>
        <v>239509</v>
      </c>
      <c r="N359" s="26">
        <f t="shared" si="88"/>
        <v>192499.75</v>
      </c>
      <c r="O359" s="49">
        <f t="shared" si="82"/>
        <v>140840</v>
      </c>
      <c r="P359" s="49">
        <f t="shared" si="83"/>
        <v>244159.5</v>
      </c>
      <c r="Q359" s="49">
        <f t="shared" si="89"/>
        <v>110835.20513201041</v>
      </c>
      <c r="R359" s="49">
        <f t="shared" si="90"/>
        <v>100476.60698681725</v>
      </c>
      <c r="S359" s="56">
        <f t="shared" si="79"/>
        <v>0.41951077824556593</v>
      </c>
      <c r="T359" s="49">
        <f t="shared" si="92"/>
        <v>110835</v>
      </c>
      <c r="U359" s="82" t="s">
        <v>431</v>
      </c>
      <c r="AC359" s="3"/>
      <c r="AD359" s="3"/>
      <c r="AE359" s="3"/>
      <c r="AF359" s="3"/>
      <c r="AG359" s="3"/>
      <c r="AH359" s="3"/>
    </row>
    <row r="360" spans="1:34" s="1" customFormat="1" ht="25.5" x14ac:dyDescent="0.2">
      <c r="A360" s="82">
        <v>45</v>
      </c>
      <c r="B360" s="82">
        <v>4315199</v>
      </c>
      <c r="C360" s="6" t="s">
        <v>171</v>
      </c>
      <c r="D360" s="7" t="s">
        <v>9</v>
      </c>
      <c r="E360" s="24">
        <v>365163</v>
      </c>
      <c r="F360" s="24">
        <v>344493</v>
      </c>
      <c r="G360" s="26">
        <v>365163</v>
      </c>
      <c r="H360" s="26">
        <v>60225</v>
      </c>
      <c r="I360" s="26">
        <f t="shared" si="80"/>
        <v>63296.474999999999</v>
      </c>
      <c r="J360" s="26">
        <f t="shared" si="81"/>
        <v>63296</v>
      </c>
      <c r="K360" s="26">
        <f t="shared" si="85"/>
        <v>63296</v>
      </c>
      <c r="L360" s="26">
        <f t="shared" si="86"/>
        <v>365163</v>
      </c>
      <c r="M360" s="26">
        <f t="shared" si="87"/>
        <v>354828</v>
      </c>
      <c r="N360" s="26">
        <f t="shared" si="88"/>
        <v>284528.75</v>
      </c>
      <c r="O360" s="49">
        <f t="shared" si="82"/>
        <v>209062</v>
      </c>
      <c r="P360" s="49">
        <f t="shared" si="83"/>
        <v>359995.5</v>
      </c>
      <c r="Q360" s="49">
        <f t="shared" si="89"/>
        <v>165435.48602566801</v>
      </c>
      <c r="R360" s="49">
        <f t="shared" si="90"/>
        <v>147810.01939060152</v>
      </c>
      <c r="S360" s="56">
        <f t="shared" si="79"/>
        <v>0.41656808197380568</v>
      </c>
      <c r="T360" s="49">
        <f t="shared" si="92"/>
        <v>165435</v>
      </c>
      <c r="U360" s="82" t="s">
        <v>431</v>
      </c>
      <c r="AC360" s="3"/>
      <c r="AD360" s="3"/>
      <c r="AE360" s="3"/>
      <c r="AF360" s="3"/>
      <c r="AG360" s="3"/>
      <c r="AH360" s="3"/>
    </row>
    <row r="361" spans="1:34" s="1" customFormat="1" ht="25.5" x14ac:dyDescent="0.2">
      <c r="A361" s="82">
        <v>46</v>
      </c>
      <c r="B361" s="82">
        <v>4315199</v>
      </c>
      <c r="C361" s="6" t="s">
        <v>172</v>
      </c>
      <c r="D361" s="7" t="s">
        <v>9</v>
      </c>
      <c r="E361" s="24">
        <v>666748</v>
      </c>
      <c r="F361" s="24">
        <v>634998.00000000012</v>
      </c>
      <c r="G361" s="26">
        <v>679448.00000000012</v>
      </c>
      <c r="H361" s="26">
        <v>65236</v>
      </c>
      <c r="I361" s="26">
        <f t="shared" si="80"/>
        <v>68563.035999999993</v>
      </c>
      <c r="J361" s="26">
        <f t="shared" si="81"/>
        <v>68563</v>
      </c>
      <c r="K361" s="26">
        <f t="shared" si="85"/>
        <v>68563</v>
      </c>
      <c r="L361" s="26">
        <f t="shared" si="86"/>
        <v>679448.00000000012</v>
      </c>
      <c r="M361" s="26">
        <f t="shared" si="87"/>
        <v>650873</v>
      </c>
      <c r="N361" s="26">
        <f t="shared" si="88"/>
        <v>512439.25</v>
      </c>
      <c r="O361" s="49">
        <f t="shared" si="82"/>
        <v>359718</v>
      </c>
      <c r="P361" s="49">
        <f t="shared" si="83"/>
        <v>665160.5</v>
      </c>
      <c r="Q361" s="49">
        <f t="shared" si="89"/>
        <v>209078.89345320064</v>
      </c>
      <c r="R361" s="49">
        <f t="shared" si="90"/>
        <v>296507.38350489142</v>
      </c>
      <c r="S361" s="56">
        <f t="shared" si="79"/>
        <v>0.45555336218416098</v>
      </c>
      <c r="T361" s="49">
        <f t="shared" si="92"/>
        <v>209079</v>
      </c>
      <c r="U361" s="82" t="s">
        <v>431</v>
      </c>
      <c r="AC361" s="3"/>
      <c r="AD361" s="3"/>
      <c r="AE361" s="3"/>
      <c r="AF361" s="3"/>
      <c r="AG361" s="3"/>
      <c r="AH361" s="3"/>
    </row>
    <row r="362" spans="1:34" s="1" customFormat="1" x14ac:dyDescent="0.2">
      <c r="A362" s="82">
        <v>47</v>
      </c>
      <c r="B362" s="82">
        <v>4315199</v>
      </c>
      <c r="C362" s="6" t="s">
        <v>173</v>
      </c>
      <c r="D362" s="7" t="s">
        <v>9</v>
      </c>
      <c r="E362" s="24">
        <v>659409</v>
      </c>
      <c r="F362" s="24">
        <v>628008.00000000012</v>
      </c>
      <c r="G362" s="26">
        <v>684529.00000000012</v>
      </c>
      <c r="H362" s="26">
        <v>100250</v>
      </c>
      <c r="I362" s="26">
        <f t="shared" si="80"/>
        <v>105362.75</v>
      </c>
      <c r="J362" s="26">
        <f t="shared" si="81"/>
        <v>105363</v>
      </c>
      <c r="K362" s="26">
        <f t="shared" si="85"/>
        <v>105363</v>
      </c>
      <c r="L362" s="26">
        <f t="shared" si="86"/>
        <v>684529.00000000012</v>
      </c>
      <c r="M362" s="26">
        <f t="shared" si="87"/>
        <v>643708.5</v>
      </c>
      <c r="N362" s="26">
        <f t="shared" si="88"/>
        <v>519327.25</v>
      </c>
      <c r="O362" s="49">
        <f t="shared" si="82"/>
        <v>374535.75</v>
      </c>
      <c r="P362" s="49">
        <f t="shared" si="83"/>
        <v>664118.75</v>
      </c>
      <c r="Q362" s="49">
        <f t="shared" si="89"/>
        <v>284480.8142820301</v>
      </c>
      <c r="R362" s="49">
        <f t="shared" si="90"/>
        <v>276943.08716458344</v>
      </c>
      <c r="S362" s="56">
        <f t="shared" si="79"/>
        <v>0.4302305891014076</v>
      </c>
      <c r="T362" s="49">
        <f t="shared" si="92"/>
        <v>284481</v>
      </c>
      <c r="U362" s="82" t="s">
        <v>431</v>
      </c>
      <c r="AC362" s="3"/>
      <c r="AD362" s="3"/>
      <c r="AE362" s="3"/>
      <c r="AF362" s="3"/>
      <c r="AG362" s="3"/>
      <c r="AH362" s="3"/>
    </row>
    <row r="363" spans="1:34" s="1" customFormat="1" x14ac:dyDescent="0.2">
      <c r="A363" s="82">
        <v>48</v>
      </c>
      <c r="B363" s="82">
        <v>4315199</v>
      </c>
      <c r="C363" s="6" t="s">
        <v>174</v>
      </c>
      <c r="D363" s="7" t="s">
        <v>9</v>
      </c>
      <c r="E363" s="24">
        <v>15509781</v>
      </c>
      <c r="F363" s="24">
        <v>14631869.000000002</v>
      </c>
      <c r="G363" s="26">
        <v>16241375</v>
      </c>
      <c r="H363" s="26">
        <v>582334</v>
      </c>
      <c r="I363" s="26">
        <f t="shared" si="80"/>
        <v>612033.03399999999</v>
      </c>
      <c r="J363" s="26">
        <f t="shared" si="81"/>
        <v>612033</v>
      </c>
      <c r="K363" s="26">
        <f t="shared" si="85"/>
        <v>612033</v>
      </c>
      <c r="L363" s="26">
        <f t="shared" si="86"/>
        <v>16241375</v>
      </c>
      <c r="M363" s="26">
        <f t="shared" si="87"/>
        <v>15070825</v>
      </c>
      <c r="N363" s="26">
        <f t="shared" si="88"/>
        <v>11748764.5</v>
      </c>
      <c r="O363" s="49">
        <f t="shared" si="82"/>
        <v>7841429</v>
      </c>
      <c r="P363" s="49">
        <f t="shared" si="83"/>
        <v>15656100</v>
      </c>
      <c r="Q363" s="49">
        <f t="shared" si="89"/>
        <v>2187837.4646561993</v>
      </c>
      <c r="R363" s="49">
        <f t="shared" si="90"/>
        <v>7453586.9279829515</v>
      </c>
      <c r="S363" s="56">
        <f t="shared" ref="S363:S421" si="93">R363/M363</f>
        <v>0.49457059769342099</v>
      </c>
      <c r="T363" s="49">
        <f t="shared" si="92"/>
        <v>2187837</v>
      </c>
      <c r="U363" s="82" t="s">
        <v>431</v>
      </c>
      <c r="AC363" s="3"/>
      <c r="AD363" s="3"/>
      <c r="AE363" s="3"/>
      <c r="AF363" s="3"/>
      <c r="AG363" s="3"/>
      <c r="AH363" s="3"/>
    </row>
    <row r="364" spans="1:34" s="1" customFormat="1" x14ac:dyDescent="0.2">
      <c r="A364" s="82">
        <v>49</v>
      </c>
      <c r="B364" s="82">
        <v>4315199</v>
      </c>
      <c r="C364" s="6" t="s">
        <v>175</v>
      </c>
      <c r="D364" s="7" t="s">
        <v>9</v>
      </c>
      <c r="E364" s="24">
        <v>2568655.0000000005</v>
      </c>
      <c r="F364" s="24">
        <v>2446338</v>
      </c>
      <c r="G364" s="26">
        <v>2666508</v>
      </c>
      <c r="H364" s="26">
        <v>198556</v>
      </c>
      <c r="I364" s="26">
        <f t="shared" ref="I364:I421" si="94">H364+(H364*5.1%)</f>
        <v>208682.356</v>
      </c>
      <c r="J364" s="26">
        <f t="shared" ref="J364:J421" si="95">ROUND(I364,0)</f>
        <v>208682</v>
      </c>
      <c r="K364" s="26">
        <f t="shared" si="85"/>
        <v>208682</v>
      </c>
      <c r="L364" s="26">
        <f t="shared" si="86"/>
        <v>2666508</v>
      </c>
      <c r="M364" s="26">
        <f t="shared" si="87"/>
        <v>2507496.5</v>
      </c>
      <c r="N364" s="26">
        <f t="shared" si="88"/>
        <v>1972545.75</v>
      </c>
      <c r="O364" s="49">
        <f t="shared" ref="O364:O421" si="96">AVERAGE(K364,M364)</f>
        <v>1358089.25</v>
      </c>
      <c r="P364" s="49">
        <f t="shared" ref="P364:P421" si="97">AVERAGE(M364,L364)</f>
        <v>2587002.25</v>
      </c>
      <c r="Q364" s="49">
        <f t="shared" si="89"/>
        <v>670568.76046168152</v>
      </c>
      <c r="R364" s="49">
        <f t="shared" si="90"/>
        <v>1179353.532955626</v>
      </c>
      <c r="S364" s="56">
        <f t="shared" si="93"/>
        <v>0.47033107841052862</v>
      </c>
      <c r="T364" s="49">
        <f t="shared" si="92"/>
        <v>670569</v>
      </c>
      <c r="U364" s="82" t="s">
        <v>431</v>
      </c>
      <c r="AC364" s="3"/>
      <c r="AD364" s="3"/>
      <c r="AE364" s="3"/>
      <c r="AF364" s="3"/>
      <c r="AG364" s="3"/>
      <c r="AH364" s="3"/>
    </row>
    <row r="365" spans="1:34" s="1" customFormat="1" ht="25.5" x14ac:dyDescent="0.2">
      <c r="A365" s="82">
        <v>50</v>
      </c>
      <c r="B365" s="82">
        <v>4315199</v>
      </c>
      <c r="C365" s="6" t="s">
        <v>176</v>
      </c>
      <c r="D365" s="7" t="s">
        <v>9</v>
      </c>
      <c r="E365" s="24">
        <v>71155</v>
      </c>
      <c r="F365" s="24">
        <v>65884</v>
      </c>
      <c r="G365" s="26">
        <v>73131</v>
      </c>
      <c r="H365" s="26">
        <v>28559</v>
      </c>
      <c r="I365" s="26">
        <f t="shared" si="94"/>
        <v>30015.508999999998</v>
      </c>
      <c r="J365" s="26">
        <f t="shared" si="95"/>
        <v>30016</v>
      </c>
      <c r="K365" s="49">
        <f t="shared" si="85"/>
        <v>30016</v>
      </c>
      <c r="L365" s="26">
        <f t="shared" si="86"/>
        <v>73131</v>
      </c>
      <c r="M365" s="26">
        <f t="shared" si="87"/>
        <v>68519.5</v>
      </c>
      <c r="N365" s="26">
        <f t="shared" si="88"/>
        <v>60046.5</v>
      </c>
      <c r="O365" s="49">
        <f t="shared" si="96"/>
        <v>49267.75</v>
      </c>
      <c r="P365" s="49">
        <f t="shared" si="97"/>
        <v>70825.25</v>
      </c>
      <c r="Q365" s="49">
        <f t="shared" si="89"/>
        <v>52478.510967277674</v>
      </c>
      <c r="R365" s="49">
        <f t="shared" si="90"/>
        <v>20252.656196163505</v>
      </c>
      <c r="S365" s="56">
        <f t="shared" si="93"/>
        <v>0.29557507273350658</v>
      </c>
      <c r="T365" s="49">
        <f>K365</f>
        <v>30016</v>
      </c>
      <c r="U365" s="82" t="s">
        <v>432</v>
      </c>
      <c r="AC365" s="3"/>
      <c r="AD365" s="3"/>
      <c r="AE365" s="3"/>
      <c r="AF365" s="3"/>
      <c r="AG365" s="3"/>
      <c r="AH365" s="3"/>
    </row>
    <row r="366" spans="1:34" s="1" customFormat="1" x14ac:dyDescent="0.2">
      <c r="A366" s="15"/>
      <c r="B366" s="15"/>
      <c r="C366" s="16"/>
      <c r="D366" s="15"/>
      <c r="E366" s="54"/>
      <c r="F366" s="54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3"/>
      <c r="T366" s="102"/>
      <c r="U366" s="21"/>
      <c r="AC366" s="3"/>
      <c r="AD366" s="3"/>
      <c r="AE366" s="3"/>
      <c r="AF366" s="3"/>
      <c r="AG366" s="3"/>
      <c r="AH366" s="3"/>
    </row>
    <row r="367" spans="1:34" s="1" customFormat="1" ht="22.5" customHeight="1" x14ac:dyDescent="0.2">
      <c r="A367" s="455" t="s">
        <v>182</v>
      </c>
      <c r="B367" s="456"/>
      <c r="C367" s="456"/>
      <c r="D367" s="456"/>
      <c r="E367" s="122"/>
      <c r="F367" s="122"/>
      <c r="G367" s="123"/>
      <c r="H367" s="123"/>
      <c r="I367" s="123"/>
      <c r="J367" s="123"/>
      <c r="K367" s="123"/>
      <c r="L367" s="123"/>
      <c r="M367" s="123"/>
      <c r="N367" s="123"/>
      <c r="O367" s="123"/>
      <c r="P367" s="123"/>
      <c r="Q367" s="123"/>
      <c r="R367" s="123"/>
      <c r="S367" s="124"/>
      <c r="T367" s="123"/>
      <c r="U367" s="125"/>
      <c r="AC367" s="3"/>
      <c r="AD367" s="3"/>
      <c r="AE367" s="3"/>
      <c r="AF367" s="3"/>
      <c r="AG367" s="3"/>
      <c r="AH367" s="3"/>
    </row>
    <row r="368" spans="1:34" s="1" customFormat="1" ht="12.75" customHeight="1" x14ac:dyDescent="0.2">
      <c r="A368" s="430" t="s">
        <v>240</v>
      </c>
      <c r="B368" s="431"/>
      <c r="C368" s="431"/>
      <c r="D368" s="431"/>
      <c r="E368" s="126"/>
      <c r="F368" s="126"/>
      <c r="G368" s="127"/>
      <c r="H368" s="127"/>
      <c r="I368" s="127"/>
      <c r="J368" s="127"/>
      <c r="K368" s="127"/>
      <c r="L368" s="127"/>
      <c r="M368" s="127"/>
      <c r="N368" s="127"/>
      <c r="O368" s="127"/>
      <c r="P368" s="127"/>
      <c r="Q368" s="127"/>
      <c r="R368" s="127"/>
      <c r="S368" s="128"/>
      <c r="T368" s="127"/>
      <c r="U368" s="129"/>
      <c r="AC368" s="3"/>
      <c r="AD368" s="3"/>
      <c r="AE368" s="3"/>
      <c r="AF368" s="3"/>
      <c r="AG368" s="3"/>
      <c r="AH368" s="3"/>
    </row>
    <row r="369" spans="1:34" s="1" customFormat="1" ht="39" customHeight="1" x14ac:dyDescent="0.2">
      <c r="A369" s="432"/>
      <c r="B369" s="433"/>
      <c r="C369" s="433"/>
      <c r="D369" s="433"/>
      <c r="E369" s="130"/>
      <c r="F369" s="130"/>
      <c r="G369" s="131"/>
      <c r="H369" s="466" t="s">
        <v>438</v>
      </c>
      <c r="I369" s="467"/>
      <c r="J369" s="468"/>
      <c r="K369" s="131"/>
      <c r="L369" s="131"/>
      <c r="M369" s="131"/>
      <c r="N369" s="131"/>
      <c r="O369" s="131"/>
      <c r="P369" s="131"/>
      <c r="Q369" s="131"/>
      <c r="R369" s="131"/>
      <c r="S369" s="132"/>
      <c r="T369" s="131"/>
      <c r="U369" s="133"/>
      <c r="AC369" s="3"/>
      <c r="AD369" s="3"/>
      <c r="AE369" s="3"/>
      <c r="AF369" s="3"/>
      <c r="AG369" s="3"/>
      <c r="AH369" s="3"/>
    </row>
    <row r="370" spans="1:34" s="1" customFormat="1" ht="51" customHeight="1" x14ac:dyDescent="0.2">
      <c r="A370" s="156" t="s">
        <v>4</v>
      </c>
      <c r="B370" s="156" t="s">
        <v>5</v>
      </c>
      <c r="C370" s="156" t="s">
        <v>6</v>
      </c>
      <c r="D370" s="156" t="s">
        <v>7</v>
      </c>
      <c r="E370" s="99" t="s">
        <v>435</v>
      </c>
      <c r="F370" s="99" t="s">
        <v>434</v>
      </c>
      <c r="G370" s="100" t="s">
        <v>436</v>
      </c>
      <c r="H370" s="157" t="s">
        <v>428</v>
      </c>
      <c r="I370" s="158" t="s">
        <v>429</v>
      </c>
      <c r="J370" s="157" t="s">
        <v>430</v>
      </c>
      <c r="K370" s="150"/>
      <c r="L370" s="150"/>
      <c r="M370" s="150"/>
      <c r="N370" s="150"/>
      <c r="O370" s="150"/>
      <c r="P370" s="150"/>
      <c r="Q370" s="150"/>
      <c r="R370" s="150"/>
      <c r="S370" s="151"/>
      <c r="T370" s="150"/>
      <c r="U370" s="152"/>
      <c r="AC370" s="3"/>
      <c r="AD370" s="3"/>
      <c r="AE370" s="3"/>
      <c r="AF370" s="3"/>
      <c r="AG370" s="3"/>
      <c r="AH370" s="3"/>
    </row>
    <row r="371" spans="1:34" s="1" customFormat="1" ht="17.25" customHeight="1" x14ac:dyDescent="0.2">
      <c r="A371" s="82">
        <v>1</v>
      </c>
      <c r="B371" s="5">
        <v>4315199</v>
      </c>
      <c r="C371" s="6" t="s">
        <v>183</v>
      </c>
      <c r="D371" s="7" t="s">
        <v>9</v>
      </c>
      <c r="E371" s="24">
        <v>1479321</v>
      </c>
      <c r="F371" s="24">
        <v>1395586</v>
      </c>
      <c r="G371" s="26">
        <v>1549100</v>
      </c>
      <c r="H371" s="26">
        <v>180221</v>
      </c>
      <c r="I371" s="26">
        <f t="shared" si="94"/>
        <v>189412.27100000001</v>
      </c>
      <c r="J371" s="26">
        <f t="shared" si="95"/>
        <v>189412</v>
      </c>
      <c r="K371" s="26">
        <f>MIN(E371,F371,G371,J371)</f>
        <v>189412</v>
      </c>
      <c r="L371" s="26">
        <f>MAX(E371,F371,G371,J371)</f>
        <v>1549100</v>
      </c>
      <c r="M371" s="26">
        <f>MEDIAN(E371,F371,G371,J371)</f>
        <v>1437453.5</v>
      </c>
      <c r="N371" s="26">
        <f>AVERAGE(E371,F371,G371,J371)</f>
        <v>1153354.75</v>
      </c>
      <c r="O371" s="49">
        <f t="shared" si="96"/>
        <v>813432.75</v>
      </c>
      <c r="P371" s="49">
        <f t="shared" si="97"/>
        <v>1493276.75</v>
      </c>
      <c r="Q371" s="49">
        <f>HARMEAN(E371,F371,G371,J371)</f>
        <v>546630.04729108128</v>
      </c>
      <c r="R371" s="49">
        <f>STDEVA(E371,F371,G371,J371)</f>
        <v>645685.65695461805</v>
      </c>
      <c r="S371" s="56">
        <f t="shared" si="93"/>
        <v>0.44918716115312118</v>
      </c>
      <c r="T371" s="49">
        <f>ROUND(Q371,0)</f>
        <v>546630</v>
      </c>
      <c r="U371" s="82" t="s">
        <v>431</v>
      </c>
      <c r="AC371" s="3"/>
      <c r="AD371" s="3"/>
      <c r="AE371" s="3"/>
      <c r="AF371" s="3"/>
      <c r="AG371" s="3"/>
      <c r="AH371" s="3"/>
    </row>
    <row r="372" spans="1:34" s="1" customFormat="1" x14ac:dyDescent="0.2">
      <c r="A372" s="82">
        <v>2</v>
      </c>
      <c r="B372" s="5">
        <v>4315199</v>
      </c>
      <c r="C372" s="6" t="s">
        <v>184</v>
      </c>
      <c r="D372" s="7" t="s">
        <v>9</v>
      </c>
      <c r="E372" s="24">
        <v>1148273</v>
      </c>
      <c r="F372" s="24">
        <v>1083277</v>
      </c>
      <c r="G372" s="26">
        <v>1191605</v>
      </c>
      <c r="H372" s="26">
        <v>90236</v>
      </c>
      <c r="I372" s="26">
        <f t="shared" si="94"/>
        <v>94838.035999999993</v>
      </c>
      <c r="J372" s="26">
        <f t="shared" si="95"/>
        <v>94838</v>
      </c>
      <c r="K372" s="26">
        <f>MIN(E372,F372,G372,J372)</f>
        <v>94838</v>
      </c>
      <c r="L372" s="26">
        <f>MAX(E372,F372,G372,J372)</f>
        <v>1191605</v>
      </c>
      <c r="M372" s="26">
        <f>MEDIAN(E372,F372,G372,J372)</f>
        <v>1115775</v>
      </c>
      <c r="N372" s="26">
        <f>AVERAGE(E372,F372,G372,J372)</f>
        <v>879498.25</v>
      </c>
      <c r="O372" s="49">
        <f t="shared" si="96"/>
        <v>605306.5</v>
      </c>
      <c r="P372" s="49">
        <f t="shared" si="97"/>
        <v>1153690</v>
      </c>
      <c r="Q372" s="49">
        <f>HARMEAN(E372,F372,G372,J372)</f>
        <v>303547.74100553349</v>
      </c>
      <c r="R372" s="49">
        <f>STDEVA(E372,F372,G372,J372)</f>
        <v>524997.77031740814</v>
      </c>
      <c r="S372" s="56">
        <f t="shared" si="93"/>
        <v>0.47052297310605468</v>
      </c>
      <c r="T372" s="49">
        <f>ROUND(Q372,0)</f>
        <v>303548</v>
      </c>
      <c r="U372" s="82" t="s">
        <v>431</v>
      </c>
      <c r="AC372" s="3"/>
      <c r="AD372" s="3"/>
      <c r="AE372" s="3"/>
      <c r="AF372" s="3"/>
      <c r="AG372" s="3"/>
      <c r="AH372" s="3"/>
    </row>
    <row r="373" spans="1:34" s="1" customFormat="1" x14ac:dyDescent="0.2">
      <c r="A373" s="82">
        <v>3</v>
      </c>
      <c r="B373" s="5">
        <v>4315199</v>
      </c>
      <c r="C373" s="6" t="s">
        <v>185</v>
      </c>
      <c r="D373" s="7" t="s">
        <v>9</v>
      </c>
      <c r="E373" s="24">
        <v>1014068.0000000001</v>
      </c>
      <c r="F373" s="24">
        <v>947727</v>
      </c>
      <c r="G373" s="26">
        <v>1004591.0000000001</v>
      </c>
      <c r="H373" s="26">
        <v>105889</v>
      </c>
      <c r="I373" s="26">
        <f t="shared" si="94"/>
        <v>111289.33900000001</v>
      </c>
      <c r="J373" s="26">
        <f t="shared" si="95"/>
        <v>111289</v>
      </c>
      <c r="K373" s="26">
        <f>MIN(E373,F373,G373,J373)</f>
        <v>111289</v>
      </c>
      <c r="L373" s="26">
        <f>MAX(E373,F373,G373,J373)</f>
        <v>1014068.0000000001</v>
      </c>
      <c r="M373" s="26">
        <f>MEDIAN(E373,F373,G373,J373)</f>
        <v>976159</v>
      </c>
      <c r="N373" s="26">
        <f>AVERAGE(E373,F373,G373,J373)</f>
        <v>769418.75</v>
      </c>
      <c r="O373" s="49">
        <f t="shared" si="96"/>
        <v>543724</v>
      </c>
      <c r="P373" s="49">
        <f t="shared" si="97"/>
        <v>995113.5</v>
      </c>
      <c r="Q373" s="49">
        <f>HARMEAN(E373,F373,G373,J373)</f>
        <v>332714.28084748925</v>
      </c>
      <c r="R373" s="49">
        <f>STDEVA(E373,F373,G373,J373)</f>
        <v>439730.16064731887</v>
      </c>
      <c r="S373" s="56">
        <f t="shared" si="93"/>
        <v>0.4504698114214169</v>
      </c>
      <c r="T373" s="49">
        <f>ROUND(Q373,0)</f>
        <v>332714</v>
      </c>
      <c r="U373" s="82" t="s">
        <v>431</v>
      </c>
      <c r="AC373" s="3"/>
      <c r="AD373" s="3"/>
      <c r="AE373" s="3"/>
      <c r="AF373" s="3"/>
      <c r="AG373" s="3"/>
      <c r="AH373" s="3"/>
    </row>
    <row r="374" spans="1:34" s="1" customFormat="1" x14ac:dyDescent="0.2">
      <c r="A374" s="15"/>
      <c r="B374" s="15"/>
      <c r="C374" s="16"/>
      <c r="D374" s="15"/>
      <c r="E374" s="54"/>
      <c r="F374" s="54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3"/>
      <c r="T374" s="102"/>
      <c r="U374" s="21"/>
      <c r="AC374" s="3"/>
      <c r="AD374" s="3"/>
      <c r="AE374" s="3"/>
      <c r="AF374" s="3"/>
      <c r="AG374" s="3"/>
      <c r="AH374" s="3"/>
    </row>
    <row r="375" spans="1:34" s="1" customFormat="1" ht="27" customHeight="1" x14ac:dyDescent="0.2">
      <c r="A375" s="469" t="s">
        <v>186</v>
      </c>
      <c r="B375" s="470"/>
      <c r="C375" s="470"/>
      <c r="D375" s="470"/>
      <c r="E375" s="110"/>
      <c r="F375" s="110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2"/>
      <c r="T375" s="111"/>
      <c r="U375" s="113"/>
      <c r="AC375" s="3"/>
      <c r="AD375" s="3"/>
      <c r="AE375" s="3"/>
      <c r="AF375" s="3"/>
      <c r="AG375" s="3"/>
      <c r="AH375" s="3"/>
    </row>
    <row r="376" spans="1:34" s="1" customFormat="1" ht="12.75" customHeight="1" x14ac:dyDescent="0.2">
      <c r="A376" s="471" t="s">
        <v>240</v>
      </c>
      <c r="B376" s="472"/>
      <c r="C376" s="472"/>
      <c r="D376" s="472"/>
      <c r="E376" s="114"/>
      <c r="F376" s="114"/>
      <c r="G376" s="115"/>
      <c r="H376" s="115"/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6"/>
      <c r="T376" s="115"/>
      <c r="U376" s="117"/>
      <c r="AC376" s="3"/>
      <c r="AD376" s="3"/>
      <c r="AE376" s="3"/>
      <c r="AF376" s="3"/>
      <c r="AG376" s="3"/>
      <c r="AH376" s="3"/>
    </row>
    <row r="377" spans="1:34" s="1" customFormat="1" ht="13.5" customHeight="1" x14ac:dyDescent="0.2">
      <c r="A377" s="473"/>
      <c r="B377" s="474"/>
      <c r="C377" s="474"/>
      <c r="D377" s="474"/>
      <c r="E377" s="118"/>
      <c r="F377" s="118"/>
      <c r="G377" s="119"/>
      <c r="H377" s="463" t="s">
        <v>438</v>
      </c>
      <c r="I377" s="464"/>
      <c r="J377" s="465"/>
      <c r="K377" s="119"/>
      <c r="L377" s="119"/>
      <c r="M377" s="119"/>
      <c r="N377" s="119"/>
      <c r="O377" s="119"/>
      <c r="P377" s="119"/>
      <c r="Q377" s="119"/>
      <c r="R377" s="119"/>
      <c r="S377" s="120"/>
      <c r="T377" s="119"/>
      <c r="U377" s="121"/>
      <c r="AC377" s="3"/>
      <c r="AD377" s="3"/>
      <c r="AE377" s="3"/>
      <c r="AF377" s="3"/>
      <c r="AG377" s="3"/>
      <c r="AH377" s="3"/>
    </row>
    <row r="378" spans="1:34" s="1" customFormat="1" ht="53.25" customHeight="1" x14ac:dyDescent="0.2">
      <c r="A378" s="156" t="s">
        <v>4</v>
      </c>
      <c r="B378" s="156" t="s">
        <v>5</v>
      </c>
      <c r="C378" s="156" t="s">
        <v>6</v>
      </c>
      <c r="D378" s="156" t="s">
        <v>7</v>
      </c>
      <c r="E378" s="99" t="s">
        <v>435</v>
      </c>
      <c r="F378" s="99" t="s">
        <v>434</v>
      </c>
      <c r="G378" s="100" t="s">
        <v>436</v>
      </c>
      <c r="H378" s="157" t="s">
        <v>428</v>
      </c>
      <c r="I378" s="158" t="s">
        <v>429</v>
      </c>
      <c r="J378" s="157" t="s">
        <v>430</v>
      </c>
      <c r="K378" s="150"/>
      <c r="L378" s="150"/>
      <c r="M378" s="150"/>
      <c r="N378" s="150"/>
      <c r="O378" s="150"/>
      <c r="P378" s="150"/>
      <c r="Q378" s="150"/>
      <c r="R378" s="150"/>
      <c r="S378" s="151"/>
      <c r="T378" s="150"/>
      <c r="U378" s="152"/>
      <c r="AC378" s="3"/>
      <c r="AD378" s="3"/>
      <c r="AE378" s="3"/>
      <c r="AF378" s="3"/>
      <c r="AG378" s="3"/>
      <c r="AH378" s="3"/>
    </row>
    <row r="379" spans="1:34" s="1" customFormat="1" x14ac:dyDescent="0.2">
      <c r="A379" s="82">
        <v>1</v>
      </c>
      <c r="B379" s="5">
        <v>4315199</v>
      </c>
      <c r="C379" s="6" t="s">
        <v>187</v>
      </c>
      <c r="D379" s="7" t="s">
        <v>9</v>
      </c>
      <c r="E379" s="24">
        <v>752245</v>
      </c>
      <c r="F379" s="24">
        <v>716424</v>
      </c>
      <c r="G379" s="26">
        <v>795231.00000000012</v>
      </c>
      <c r="H379" s="26">
        <v>130665</v>
      </c>
      <c r="I379" s="26">
        <f t="shared" si="94"/>
        <v>137328.91500000001</v>
      </c>
      <c r="J379" s="26">
        <f t="shared" si="95"/>
        <v>137329</v>
      </c>
      <c r="K379" s="26">
        <f>MIN(E379,F379,G379,J379)</f>
        <v>137329</v>
      </c>
      <c r="L379" s="26">
        <f>MAX(E379,F379,G379,J379)</f>
        <v>795231.00000000012</v>
      </c>
      <c r="M379" s="26">
        <f>MEDIAN(E379,F379,G379,J379)</f>
        <v>734334.5</v>
      </c>
      <c r="N379" s="26">
        <f>AVERAGE(E379,F379,G379,J379)</f>
        <v>600307.25</v>
      </c>
      <c r="O379" s="49">
        <f t="shared" si="96"/>
        <v>435831.75</v>
      </c>
      <c r="P379" s="49">
        <f t="shared" si="97"/>
        <v>764782.75</v>
      </c>
      <c r="Q379" s="49">
        <f>HARMEAN(E379,F379,G379,J379)</f>
        <v>355099.29195612768</v>
      </c>
      <c r="R379" s="49">
        <f>STDEVA(E379,F379,G379,J379)</f>
        <v>310329.02313122991</v>
      </c>
      <c r="S379" s="56">
        <f t="shared" si="93"/>
        <v>0.42259899695742187</v>
      </c>
      <c r="T379" s="49">
        <f>ROUND(Q379,0)</f>
        <v>355099</v>
      </c>
      <c r="U379" s="82" t="s">
        <v>431</v>
      </c>
      <c r="AC379" s="3"/>
      <c r="AD379" s="3"/>
      <c r="AE379" s="3"/>
      <c r="AF379" s="3"/>
      <c r="AG379" s="3"/>
      <c r="AH379" s="3"/>
    </row>
    <row r="380" spans="1:34" s="1" customFormat="1" x14ac:dyDescent="0.2">
      <c r="A380" s="82">
        <v>2</v>
      </c>
      <c r="B380" s="5">
        <v>4315199</v>
      </c>
      <c r="C380" s="6" t="s">
        <v>188</v>
      </c>
      <c r="D380" s="7" t="s">
        <v>9</v>
      </c>
      <c r="E380" s="24">
        <v>857403</v>
      </c>
      <c r="F380" s="24">
        <v>808871</v>
      </c>
      <c r="G380" s="26">
        <v>897847</v>
      </c>
      <c r="H380" s="26">
        <v>205447</v>
      </c>
      <c r="I380" s="26">
        <f t="shared" si="94"/>
        <v>215924.79699999999</v>
      </c>
      <c r="J380" s="26">
        <f t="shared" si="95"/>
        <v>215925</v>
      </c>
      <c r="K380" s="26">
        <f>MIN(E380,F380,G380,J380)</f>
        <v>215925</v>
      </c>
      <c r="L380" s="26">
        <f>MAX(E380,F380,G380,J380)</f>
        <v>897847</v>
      </c>
      <c r="M380" s="26">
        <f>MEDIAN(E380,F380,G380,J380)</f>
        <v>833137</v>
      </c>
      <c r="N380" s="26">
        <f>AVERAGE(E380,F380,G380,J380)</f>
        <v>695011.5</v>
      </c>
      <c r="O380" s="49">
        <f t="shared" si="96"/>
        <v>524531</v>
      </c>
      <c r="P380" s="49">
        <f t="shared" si="97"/>
        <v>865492</v>
      </c>
      <c r="Q380" s="49">
        <f>HARMEAN(E380,F380,G380,J380)</f>
        <v>490941.09502035443</v>
      </c>
      <c r="R380" s="49">
        <f>STDEVA(E380,F380,G380,J380)</f>
        <v>321455.59545863664</v>
      </c>
      <c r="S380" s="56">
        <f t="shared" si="93"/>
        <v>0.38583761789313958</v>
      </c>
      <c r="T380" s="49">
        <f>ROUND(Q380,0)</f>
        <v>490941</v>
      </c>
      <c r="U380" s="82" t="s">
        <v>431</v>
      </c>
      <c r="AC380" s="3"/>
      <c r="AD380" s="3"/>
      <c r="AE380" s="3"/>
      <c r="AF380" s="3"/>
      <c r="AG380" s="3"/>
      <c r="AH380" s="3"/>
    </row>
    <row r="381" spans="1:34" s="1" customFormat="1" ht="15.75" customHeight="1" x14ac:dyDescent="0.2">
      <c r="A381" s="82">
        <v>3</v>
      </c>
      <c r="B381" s="5">
        <v>4315199</v>
      </c>
      <c r="C381" s="6" t="s">
        <v>189</v>
      </c>
      <c r="D381" s="7" t="s">
        <v>9</v>
      </c>
      <c r="E381" s="24">
        <v>175524</v>
      </c>
      <c r="F381" s="24">
        <v>168773</v>
      </c>
      <c r="G381" s="26">
        <v>180587</v>
      </c>
      <c r="H381" s="26">
        <v>42115</v>
      </c>
      <c r="I381" s="26">
        <f t="shared" si="94"/>
        <v>44262.864999999998</v>
      </c>
      <c r="J381" s="26">
        <f t="shared" si="95"/>
        <v>44263</v>
      </c>
      <c r="K381" s="26">
        <f>MIN(E381,F381,G381,J381)</f>
        <v>44263</v>
      </c>
      <c r="L381" s="26">
        <f>MAX(E381,F381,G381,J381)</f>
        <v>180587</v>
      </c>
      <c r="M381" s="26">
        <f>MEDIAN(E381,F381,G381,J381)</f>
        <v>172148.5</v>
      </c>
      <c r="N381" s="26">
        <f>AVERAGE(E381,F381,G381,J381)</f>
        <v>142286.75</v>
      </c>
      <c r="O381" s="49">
        <f t="shared" si="96"/>
        <v>108205.75</v>
      </c>
      <c r="P381" s="49">
        <f t="shared" si="97"/>
        <v>176367.75</v>
      </c>
      <c r="Q381" s="49">
        <f>HARMEAN(E381,F381,G381,J381)</f>
        <v>100623.67839643492</v>
      </c>
      <c r="R381" s="49">
        <f>STDEVA(E381,F381,G381,J381)</f>
        <v>65528.113408800855</v>
      </c>
      <c r="S381" s="56">
        <f t="shared" si="93"/>
        <v>0.38064876202116693</v>
      </c>
      <c r="T381" s="49">
        <f>ROUND(Q381,0)</f>
        <v>100624</v>
      </c>
      <c r="U381" s="82" t="s">
        <v>431</v>
      </c>
      <c r="AC381" s="3"/>
      <c r="AD381" s="3"/>
      <c r="AE381" s="3"/>
      <c r="AF381" s="3"/>
      <c r="AG381" s="3"/>
      <c r="AH381" s="3"/>
    </row>
    <row r="382" spans="1:34" s="1" customFormat="1" x14ac:dyDescent="0.2">
      <c r="A382" s="82">
        <v>4</v>
      </c>
      <c r="B382" s="5">
        <v>4315199</v>
      </c>
      <c r="C382" s="6" t="s">
        <v>185</v>
      </c>
      <c r="D382" s="7" t="s">
        <v>9</v>
      </c>
      <c r="E382" s="24">
        <v>462810</v>
      </c>
      <c r="F382" s="24">
        <v>445010</v>
      </c>
      <c r="G382" s="26">
        <v>489511.00000000006</v>
      </c>
      <c r="H382" s="26">
        <v>85410</v>
      </c>
      <c r="I382" s="26">
        <f t="shared" si="94"/>
        <v>89765.91</v>
      </c>
      <c r="J382" s="26">
        <f t="shared" si="95"/>
        <v>89766</v>
      </c>
      <c r="K382" s="26">
        <f>MIN(E382,F382,G382,J382)</f>
        <v>89766</v>
      </c>
      <c r="L382" s="26">
        <f>MAX(E382,F382,G382,J382)</f>
        <v>489511.00000000006</v>
      </c>
      <c r="M382" s="26">
        <f>MEDIAN(E382,F382,G382,J382)</f>
        <v>453910</v>
      </c>
      <c r="N382" s="26">
        <f>AVERAGE(E382,F382,G382,J382)</f>
        <v>371774.25</v>
      </c>
      <c r="O382" s="49">
        <f t="shared" si="96"/>
        <v>271838</v>
      </c>
      <c r="P382" s="49">
        <f t="shared" si="97"/>
        <v>471710.5</v>
      </c>
      <c r="Q382" s="49">
        <f>HARMEAN(E382,F382,G382,J382)</f>
        <v>227391.788412497</v>
      </c>
      <c r="R382" s="49">
        <f>STDEVA(E382,F382,G382,J382)</f>
        <v>188892.89577672491</v>
      </c>
      <c r="S382" s="56">
        <f t="shared" si="93"/>
        <v>0.4161461430167322</v>
      </c>
      <c r="T382" s="49">
        <f>ROUND(Q382,0)</f>
        <v>227392</v>
      </c>
      <c r="U382" s="82" t="s">
        <v>431</v>
      </c>
      <c r="AC382" s="3"/>
      <c r="AD382" s="3"/>
      <c r="AE382" s="3"/>
      <c r="AF382" s="3"/>
      <c r="AG382" s="3"/>
      <c r="AH382" s="3"/>
    </row>
    <row r="383" spans="1:34" s="1" customFormat="1" ht="25.5" x14ac:dyDescent="0.2">
      <c r="A383" s="82">
        <v>5</v>
      </c>
      <c r="B383" s="5">
        <v>4315199</v>
      </c>
      <c r="C383" s="6" t="s">
        <v>190</v>
      </c>
      <c r="D383" s="7" t="s">
        <v>9</v>
      </c>
      <c r="E383" s="24">
        <v>998265.00000000012</v>
      </c>
      <c r="F383" s="24">
        <v>950729</v>
      </c>
      <c r="G383" s="26">
        <v>998265.00000000012</v>
      </c>
      <c r="H383" s="26">
        <v>132669</v>
      </c>
      <c r="I383" s="26">
        <f t="shared" si="94"/>
        <v>139435.11900000001</v>
      </c>
      <c r="J383" s="26">
        <f t="shared" si="95"/>
        <v>139435</v>
      </c>
      <c r="K383" s="26">
        <f>MIN(E383,F383,G383,J383)</f>
        <v>139435</v>
      </c>
      <c r="L383" s="26">
        <f>MAX(E383,F383,G383,J383)</f>
        <v>998265.00000000012</v>
      </c>
      <c r="M383" s="26">
        <f>MEDIAN(E383,F383,G383,J383)</f>
        <v>974497</v>
      </c>
      <c r="N383" s="26">
        <f>AVERAGE(E383,F383,G383,J383)</f>
        <v>771673.5</v>
      </c>
      <c r="O383" s="49">
        <f t="shared" si="96"/>
        <v>556966</v>
      </c>
      <c r="P383" s="49">
        <f t="shared" si="97"/>
        <v>986381</v>
      </c>
      <c r="Q383" s="49">
        <f>HARMEAN(E383,F383,G383,J383)</f>
        <v>391117.68018942501</v>
      </c>
      <c r="R383" s="49">
        <f>STDEVA(E383,F383,G383,J383)</f>
        <v>422087.59308426356</v>
      </c>
      <c r="S383" s="56">
        <f t="shared" si="93"/>
        <v>0.43313380450043826</v>
      </c>
      <c r="T383" s="49">
        <f>ROUND(Q383,0)</f>
        <v>391118</v>
      </c>
      <c r="U383" s="82" t="s">
        <v>431</v>
      </c>
      <c r="AC383" s="3"/>
      <c r="AD383" s="3"/>
      <c r="AE383" s="3"/>
      <c r="AF383" s="3"/>
      <c r="AG383" s="3"/>
      <c r="AH383" s="3"/>
    </row>
    <row r="384" spans="1:34" s="1" customFormat="1" x14ac:dyDescent="0.2">
      <c r="A384" s="15"/>
      <c r="B384" s="15"/>
      <c r="C384" s="16"/>
      <c r="D384" s="15"/>
      <c r="E384" s="54"/>
      <c r="F384" s="54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3"/>
      <c r="T384" s="102"/>
      <c r="U384" s="21"/>
      <c r="AC384" s="3"/>
      <c r="AD384" s="3"/>
      <c r="AE384" s="3"/>
      <c r="AF384" s="3"/>
      <c r="AG384" s="3"/>
      <c r="AH384" s="3"/>
    </row>
    <row r="385" spans="1:34" s="1" customFormat="1" ht="23.25" customHeight="1" x14ac:dyDescent="0.2">
      <c r="A385" s="455" t="s">
        <v>191</v>
      </c>
      <c r="B385" s="456"/>
      <c r="C385" s="456"/>
      <c r="D385" s="456"/>
      <c r="E385" s="122"/>
      <c r="F385" s="122"/>
      <c r="G385" s="123"/>
      <c r="H385" s="123"/>
      <c r="I385" s="123"/>
      <c r="J385" s="123"/>
      <c r="K385" s="123"/>
      <c r="L385" s="123"/>
      <c r="M385" s="123"/>
      <c r="N385" s="123"/>
      <c r="O385" s="123"/>
      <c r="P385" s="123"/>
      <c r="Q385" s="123"/>
      <c r="R385" s="123"/>
      <c r="S385" s="124"/>
      <c r="T385" s="123"/>
      <c r="U385" s="125"/>
      <c r="AC385" s="3"/>
      <c r="AD385" s="3"/>
      <c r="AE385" s="3"/>
      <c r="AF385" s="3"/>
      <c r="AG385" s="3"/>
      <c r="AH385" s="3"/>
    </row>
    <row r="386" spans="1:34" s="1" customFormat="1" ht="12.75" customHeight="1" x14ac:dyDescent="0.2">
      <c r="A386" s="430" t="s">
        <v>240</v>
      </c>
      <c r="B386" s="431"/>
      <c r="C386" s="431"/>
      <c r="D386" s="431"/>
      <c r="E386" s="126"/>
      <c r="F386" s="126"/>
      <c r="G386" s="127"/>
      <c r="H386" s="127"/>
      <c r="I386" s="127"/>
      <c r="J386" s="127"/>
      <c r="K386" s="127"/>
      <c r="L386" s="127"/>
      <c r="M386" s="127"/>
      <c r="N386" s="127"/>
      <c r="O386" s="127"/>
      <c r="P386" s="127"/>
      <c r="Q386" s="127"/>
      <c r="R386" s="127"/>
      <c r="S386" s="128"/>
      <c r="T386" s="127"/>
      <c r="U386" s="129"/>
      <c r="AC386" s="3"/>
      <c r="AD386" s="3"/>
      <c r="AE386" s="3"/>
      <c r="AF386" s="3"/>
      <c r="AG386" s="3"/>
      <c r="AH386" s="3"/>
    </row>
    <row r="387" spans="1:34" s="1" customFormat="1" x14ac:dyDescent="0.2">
      <c r="A387" s="432"/>
      <c r="B387" s="433"/>
      <c r="C387" s="433"/>
      <c r="D387" s="433"/>
      <c r="E387" s="130"/>
      <c r="F387" s="130"/>
      <c r="G387" s="131"/>
      <c r="H387" s="466" t="s">
        <v>438</v>
      </c>
      <c r="I387" s="467"/>
      <c r="J387" s="468"/>
      <c r="K387" s="131"/>
      <c r="L387" s="131"/>
      <c r="M387" s="131"/>
      <c r="N387" s="131"/>
      <c r="O387" s="131"/>
      <c r="P387" s="131"/>
      <c r="Q387" s="131"/>
      <c r="R387" s="131"/>
      <c r="S387" s="132"/>
      <c r="T387" s="131"/>
      <c r="U387" s="133"/>
      <c r="AC387" s="3"/>
      <c r="AD387" s="3"/>
      <c r="AE387" s="3"/>
      <c r="AF387" s="3"/>
      <c r="AG387" s="3"/>
      <c r="AH387" s="3"/>
    </row>
    <row r="388" spans="1:34" s="1" customFormat="1" ht="51.75" customHeight="1" x14ac:dyDescent="0.2">
      <c r="A388" s="156" t="s">
        <v>4</v>
      </c>
      <c r="B388" s="156" t="s">
        <v>5</v>
      </c>
      <c r="C388" s="156" t="s">
        <v>6</v>
      </c>
      <c r="D388" s="156" t="s">
        <v>7</v>
      </c>
      <c r="E388" s="99" t="s">
        <v>435</v>
      </c>
      <c r="F388" s="99" t="s">
        <v>434</v>
      </c>
      <c r="G388" s="100" t="s">
        <v>436</v>
      </c>
      <c r="H388" s="157" t="s">
        <v>428</v>
      </c>
      <c r="I388" s="158" t="s">
        <v>429</v>
      </c>
      <c r="J388" s="157" t="s">
        <v>430</v>
      </c>
      <c r="K388" s="150"/>
      <c r="L388" s="150"/>
      <c r="M388" s="150"/>
      <c r="N388" s="150"/>
      <c r="O388" s="150"/>
      <c r="P388" s="150"/>
      <c r="Q388" s="150"/>
      <c r="R388" s="150"/>
      <c r="S388" s="151"/>
      <c r="T388" s="150"/>
      <c r="U388" s="152"/>
      <c r="AC388" s="3"/>
      <c r="AD388" s="3"/>
      <c r="AE388" s="3"/>
      <c r="AF388" s="3"/>
      <c r="AG388" s="3"/>
      <c r="AH388" s="3"/>
    </row>
    <row r="389" spans="1:34" s="1" customFormat="1" x14ac:dyDescent="0.2">
      <c r="A389" s="82">
        <v>1</v>
      </c>
      <c r="B389" s="5">
        <v>4315199</v>
      </c>
      <c r="C389" s="6" t="s">
        <v>192</v>
      </c>
      <c r="D389" s="7" t="s">
        <v>9</v>
      </c>
      <c r="E389" s="24">
        <v>301504</v>
      </c>
      <c r="F389" s="24">
        <v>281780</v>
      </c>
      <c r="G389" s="26">
        <v>307140</v>
      </c>
      <c r="H389" s="26">
        <v>70147</v>
      </c>
      <c r="I389" s="26">
        <f t="shared" si="94"/>
        <v>73724.497000000003</v>
      </c>
      <c r="J389" s="26">
        <f t="shared" si="95"/>
        <v>73724</v>
      </c>
      <c r="K389" s="26">
        <f>MIN(E389,F389,G389,J389)</f>
        <v>73724</v>
      </c>
      <c r="L389" s="26">
        <f>MAX(E389,F389,G389,J389)</f>
        <v>307140</v>
      </c>
      <c r="M389" s="26">
        <f>MEDIAN(E389,F389,G389,J389)</f>
        <v>291642</v>
      </c>
      <c r="N389" s="26">
        <f>AVERAGE(E389,F389,G389,J389)</f>
        <v>241037</v>
      </c>
      <c r="O389" s="49">
        <f t="shared" si="96"/>
        <v>182683</v>
      </c>
      <c r="P389" s="49">
        <f t="shared" si="97"/>
        <v>299391</v>
      </c>
      <c r="Q389" s="49">
        <f>HARMEAN(E389,F389,G389,J389)</f>
        <v>168879.53967971719</v>
      </c>
      <c r="R389" s="49">
        <f>STDEVA(E389,F389,G389,J389)</f>
        <v>112070.6573491325</v>
      </c>
      <c r="S389" s="56">
        <f t="shared" si="93"/>
        <v>0.3842747524332315</v>
      </c>
      <c r="T389" s="49">
        <f>ROUND(Q389,0)</f>
        <v>168880</v>
      </c>
      <c r="U389" s="82" t="s">
        <v>431</v>
      </c>
      <c r="AC389" s="3"/>
      <c r="AD389" s="3"/>
      <c r="AE389" s="3"/>
      <c r="AF389" s="3"/>
      <c r="AG389" s="3"/>
      <c r="AH389" s="3"/>
    </row>
    <row r="390" spans="1:34" s="1" customFormat="1" x14ac:dyDescent="0.2">
      <c r="A390" s="82">
        <v>2</v>
      </c>
      <c r="B390" s="5">
        <v>4315199</v>
      </c>
      <c r="C390" s="6" t="s">
        <v>193</v>
      </c>
      <c r="D390" s="7" t="s">
        <v>9</v>
      </c>
      <c r="E390" s="24">
        <v>339844</v>
      </c>
      <c r="F390" s="24">
        <v>320608</v>
      </c>
      <c r="G390" s="26">
        <v>352669.00000000006</v>
      </c>
      <c r="H390" s="26">
        <v>83556</v>
      </c>
      <c r="I390" s="26">
        <f t="shared" si="94"/>
        <v>87817.356</v>
      </c>
      <c r="J390" s="26">
        <f t="shared" si="95"/>
        <v>87817</v>
      </c>
      <c r="K390" s="26">
        <f>MIN(E390,F390,G390,J390)</f>
        <v>87817</v>
      </c>
      <c r="L390" s="26">
        <f>MAX(E390,F390,G390,J390)</f>
        <v>352669.00000000006</v>
      </c>
      <c r="M390" s="26">
        <f>MEDIAN(E390,F390,G390,J390)</f>
        <v>330226</v>
      </c>
      <c r="N390" s="26">
        <f>AVERAGE(E390,F390,G390,J390)</f>
        <v>275234.5</v>
      </c>
      <c r="O390" s="49">
        <f t="shared" si="96"/>
        <v>209021.5</v>
      </c>
      <c r="P390" s="49">
        <f t="shared" si="97"/>
        <v>341447.5</v>
      </c>
      <c r="Q390" s="49">
        <f>HARMEAN(E390,F390,G390,J390)</f>
        <v>197195.51370902287</v>
      </c>
      <c r="R390" s="49">
        <f>STDEVA(E390,F390,G390,J390)</f>
        <v>125637.7903458988</v>
      </c>
      <c r="S390" s="56">
        <f t="shared" si="93"/>
        <v>0.38046001933796492</v>
      </c>
      <c r="T390" s="49">
        <f>ROUND(Q390,0)</f>
        <v>197196</v>
      </c>
      <c r="U390" s="82" t="s">
        <v>431</v>
      </c>
      <c r="AC390" s="3"/>
      <c r="AD390" s="3"/>
      <c r="AE390" s="3"/>
      <c r="AF390" s="3"/>
      <c r="AG390" s="3"/>
      <c r="AH390" s="3"/>
    </row>
    <row r="391" spans="1:34" s="1" customFormat="1" x14ac:dyDescent="0.2">
      <c r="A391" s="82">
        <v>3</v>
      </c>
      <c r="B391" s="5">
        <v>4315199</v>
      </c>
      <c r="C391" s="6" t="s">
        <v>194</v>
      </c>
      <c r="D391" s="7" t="s">
        <v>9</v>
      </c>
      <c r="E391" s="24">
        <v>500906</v>
      </c>
      <c r="F391" s="24">
        <v>481640</v>
      </c>
      <c r="G391" s="26">
        <v>529804</v>
      </c>
      <c r="H391" s="26">
        <v>129556</v>
      </c>
      <c r="I391" s="26">
        <f t="shared" si="94"/>
        <v>136163.356</v>
      </c>
      <c r="J391" s="26">
        <f t="shared" si="95"/>
        <v>136163</v>
      </c>
      <c r="K391" s="26">
        <f>MIN(E391,F391,G391,J391)</f>
        <v>136163</v>
      </c>
      <c r="L391" s="26">
        <f>MAX(E391,F391,G391,J391)</f>
        <v>529804</v>
      </c>
      <c r="M391" s="26">
        <f>MEDIAN(E391,F391,G391,J391)</f>
        <v>491273</v>
      </c>
      <c r="N391" s="26">
        <f>AVERAGE(E391,F391,G391,J391)</f>
        <v>412128.25</v>
      </c>
      <c r="O391" s="49">
        <f t="shared" si="96"/>
        <v>313718</v>
      </c>
      <c r="P391" s="49">
        <f t="shared" si="97"/>
        <v>510538.5</v>
      </c>
      <c r="Q391" s="49">
        <f>HARMEAN(E391,F391,G391,J391)</f>
        <v>300655.77049692691</v>
      </c>
      <c r="R391" s="49">
        <f>STDEVA(E391,F391,G391,J391)</f>
        <v>185038.53078818475</v>
      </c>
      <c r="S391" s="56">
        <f t="shared" si="93"/>
        <v>0.37665113040648429</v>
      </c>
      <c r="T391" s="49">
        <f>ROUND(Q391,0)</f>
        <v>300656</v>
      </c>
      <c r="U391" s="82" t="s">
        <v>431</v>
      </c>
      <c r="AC391" s="3"/>
      <c r="AD391" s="3"/>
      <c r="AE391" s="3"/>
      <c r="AF391" s="3"/>
      <c r="AG391" s="3"/>
      <c r="AH391" s="3"/>
    </row>
    <row r="392" spans="1:34" s="1" customFormat="1" x14ac:dyDescent="0.2">
      <c r="A392" s="15"/>
      <c r="B392" s="15"/>
      <c r="C392" s="16"/>
      <c r="D392" s="15"/>
      <c r="E392" s="54"/>
      <c r="F392" s="54"/>
      <c r="G392" s="145"/>
      <c r="H392" s="145"/>
      <c r="I392" s="145"/>
      <c r="J392" s="145"/>
      <c r="K392" s="145"/>
      <c r="L392" s="145"/>
      <c r="M392" s="145"/>
      <c r="N392" s="145"/>
      <c r="O392" s="146"/>
      <c r="P392" s="146"/>
      <c r="Q392" s="146"/>
      <c r="R392" s="146"/>
      <c r="S392" s="147"/>
      <c r="T392" s="146"/>
      <c r="U392" s="148"/>
      <c r="AC392" s="3"/>
      <c r="AD392" s="3"/>
      <c r="AE392" s="3"/>
      <c r="AF392" s="3"/>
      <c r="AG392" s="3"/>
      <c r="AH392" s="3"/>
    </row>
    <row r="393" spans="1:34" s="1" customFormat="1" ht="22.5" customHeight="1" x14ac:dyDescent="0.2">
      <c r="A393" s="455" t="s">
        <v>195</v>
      </c>
      <c r="B393" s="456"/>
      <c r="C393" s="456"/>
      <c r="D393" s="456"/>
      <c r="E393" s="122"/>
      <c r="F393" s="122"/>
      <c r="G393" s="123"/>
      <c r="H393" s="123"/>
      <c r="I393" s="123"/>
      <c r="J393" s="123"/>
      <c r="K393" s="123"/>
      <c r="L393" s="123"/>
      <c r="M393" s="123"/>
      <c r="N393" s="123"/>
      <c r="O393" s="123"/>
      <c r="P393" s="123"/>
      <c r="Q393" s="123"/>
      <c r="R393" s="123"/>
      <c r="S393" s="124"/>
      <c r="T393" s="123"/>
      <c r="U393" s="125"/>
      <c r="AC393" s="3"/>
      <c r="AD393" s="3"/>
      <c r="AE393" s="3"/>
      <c r="AF393" s="3"/>
      <c r="AG393" s="3"/>
      <c r="AH393" s="3"/>
    </row>
    <row r="394" spans="1:34" s="1" customFormat="1" ht="21" customHeight="1" x14ac:dyDescent="0.2">
      <c r="A394" s="430" t="s">
        <v>196</v>
      </c>
      <c r="B394" s="431"/>
      <c r="C394" s="431"/>
      <c r="D394" s="431"/>
      <c r="E394" s="126"/>
      <c r="F394" s="126"/>
      <c r="G394" s="127"/>
      <c r="H394" s="127"/>
      <c r="I394" s="127"/>
      <c r="J394" s="127"/>
      <c r="K394" s="127"/>
      <c r="L394" s="127"/>
      <c r="M394" s="127"/>
      <c r="N394" s="127"/>
      <c r="O394" s="127"/>
      <c r="P394" s="127"/>
      <c r="Q394" s="127"/>
      <c r="R394" s="127"/>
      <c r="S394" s="128"/>
      <c r="T394" s="127"/>
      <c r="U394" s="129"/>
      <c r="AC394" s="3"/>
      <c r="AD394" s="3"/>
      <c r="AE394" s="3"/>
      <c r="AF394" s="3"/>
      <c r="AG394" s="3"/>
      <c r="AH394" s="3"/>
    </row>
    <row r="395" spans="1:34" s="1" customFormat="1" ht="24" customHeight="1" x14ac:dyDescent="0.2">
      <c r="A395" s="430" t="s">
        <v>197</v>
      </c>
      <c r="B395" s="431"/>
      <c r="C395" s="431"/>
      <c r="D395" s="431"/>
      <c r="E395" s="126"/>
      <c r="F395" s="126"/>
      <c r="G395" s="127"/>
      <c r="H395" s="127"/>
      <c r="I395" s="127"/>
      <c r="J395" s="127"/>
      <c r="K395" s="127"/>
      <c r="L395" s="127"/>
      <c r="M395" s="127"/>
      <c r="N395" s="127"/>
      <c r="O395" s="127"/>
      <c r="P395" s="127"/>
      <c r="Q395" s="127"/>
      <c r="R395" s="127"/>
      <c r="S395" s="128"/>
      <c r="T395" s="127"/>
      <c r="U395" s="129"/>
      <c r="AC395" s="3"/>
      <c r="AD395" s="3"/>
      <c r="AE395" s="3"/>
      <c r="AF395" s="3"/>
      <c r="AG395" s="3"/>
      <c r="AH395" s="3"/>
    </row>
    <row r="396" spans="1:34" s="1" customFormat="1" ht="12.75" customHeight="1" x14ac:dyDescent="0.2">
      <c r="A396" s="430" t="s">
        <v>240</v>
      </c>
      <c r="B396" s="431"/>
      <c r="C396" s="431"/>
      <c r="D396" s="431"/>
      <c r="E396" s="126"/>
      <c r="F396" s="126"/>
      <c r="G396" s="127"/>
      <c r="H396" s="127"/>
      <c r="I396" s="127"/>
      <c r="J396" s="127"/>
      <c r="K396" s="127"/>
      <c r="L396" s="127"/>
      <c r="M396" s="127"/>
      <c r="N396" s="127"/>
      <c r="O396" s="127"/>
      <c r="P396" s="127"/>
      <c r="Q396" s="127"/>
      <c r="R396" s="127"/>
      <c r="S396" s="128"/>
      <c r="T396" s="127"/>
      <c r="U396" s="129"/>
      <c r="AC396" s="3"/>
      <c r="AD396" s="3"/>
      <c r="AE396" s="3"/>
      <c r="AF396" s="3"/>
      <c r="AG396" s="3"/>
      <c r="AH396" s="3"/>
    </row>
    <row r="397" spans="1:34" s="1" customFormat="1" ht="13.5" customHeight="1" x14ac:dyDescent="0.2">
      <c r="A397" s="432"/>
      <c r="B397" s="433"/>
      <c r="C397" s="433"/>
      <c r="D397" s="433"/>
      <c r="E397" s="130"/>
      <c r="F397" s="130"/>
      <c r="G397" s="131"/>
      <c r="H397" s="466" t="s">
        <v>438</v>
      </c>
      <c r="I397" s="467"/>
      <c r="J397" s="468"/>
      <c r="K397" s="131"/>
      <c r="L397" s="131"/>
      <c r="M397" s="131"/>
      <c r="N397" s="131"/>
      <c r="O397" s="131"/>
      <c r="P397" s="131"/>
      <c r="Q397" s="131"/>
      <c r="R397" s="131"/>
      <c r="S397" s="132"/>
      <c r="T397" s="131"/>
      <c r="U397" s="133"/>
      <c r="AC397" s="3"/>
      <c r="AD397" s="3"/>
      <c r="AE397" s="3"/>
      <c r="AF397" s="3"/>
      <c r="AG397" s="3"/>
      <c r="AH397" s="3"/>
    </row>
    <row r="398" spans="1:34" s="1" customFormat="1" ht="76.5" customHeight="1" x14ac:dyDescent="0.2">
      <c r="A398" s="156" t="s">
        <v>4</v>
      </c>
      <c r="B398" s="156" t="s">
        <v>5</v>
      </c>
      <c r="C398" s="156" t="s">
        <v>6</v>
      </c>
      <c r="D398" s="156" t="s">
        <v>7</v>
      </c>
      <c r="E398" s="99" t="s">
        <v>435</v>
      </c>
      <c r="F398" s="99" t="s">
        <v>434</v>
      </c>
      <c r="G398" s="100" t="s">
        <v>436</v>
      </c>
      <c r="H398" s="157" t="s">
        <v>428</v>
      </c>
      <c r="I398" s="158" t="s">
        <v>429</v>
      </c>
      <c r="J398" s="157" t="s">
        <v>430</v>
      </c>
      <c r="K398" s="150"/>
      <c r="L398" s="150"/>
      <c r="M398" s="150"/>
      <c r="N398" s="150"/>
      <c r="O398" s="150"/>
      <c r="P398" s="150"/>
      <c r="Q398" s="150"/>
      <c r="R398" s="150"/>
      <c r="S398" s="151"/>
      <c r="T398" s="150"/>
      <c r="U398" s="152"/>
      <c r="AC398" s="3"/>
      <c r="AD398" s="3"/>
      <c r="AE398" s="3"/>
      <c r="AF398" s="3"/>
      <c r="AG398" s="3"/>
      <c r="AH398" s="3"/>
    </row>
    <row r="399" spans="1:34" s="1" customFormat="1" ht="16.5" customHeight="1" x14ac:dyDescent="0.2">
      <c r="A399" s="82">
        <v>1</v>
      </c>
      <c r="B399" s="5">
        <v>4315199</v>
      </c>
      <c r="C399" s="6" t="s">
        <v>198</v>
      </c>
      <c r="D399" s="7" t="s">
        <v>9</v>
      </c>
      <c r="E399" s="24">
        <v>906517</v>
      </c>
      <c r="F399" s="24">
        <v>863350.00000000012</v>
      </c>
      <c r="G399" s="26">
        <v>915151.00000000012</v>
      </c>
      <c r="H399" s="26">
        <v>55241</v>
      </c>
      <c r="I399" s="26">
        <f t="shared" si="94"/>
        <v>58058.290999999997</v>
      </c>
      <c r="J399" s="26">
        <f t="shared" si="95"/>
        <v>58058</v>
      </c>
      <c r="K399" s="26">
        <f t="shared" ref="K399:K421" si="98">MIN(E399,F399,G399,J399)</f>
        <v>58058</v>
      </c>
      <c r="L399" s="26">
        <f t="shared" ref="L399:L421" si="99">MAX(E399,F399,G399,J399)</f>
        <v>915151.00000000012</v>
      </c>
      <c r="M399" s="26">
        <f t="shared" ref="M399:M421" si="100">MEDIAN(E399,F399,G399,J399)</f>
        <v>884933.5</v>
      </c>
      <c r="N399" s="26">
        <f t="shared" ref="N399:N421" si="101">AVERAGE(E399,F399,G399,J399)</f>
        <v>685769</v>
      </c>
      <c r="O399" s="49">
        <f t="shared" si="96"/>
        <v>471495.75</v>
      </c>
      <c r="P399" s="49">
        <f t="shared" si="97"/>
        <v>900042.25</v>
      </c>
      <c r="Q399" s="49">
        <f t="shared" ref="Q399:Q421" si="102">HARMEAN(E399,F399,G399,J399)</f>
        <v>194379.77063800633</v>
      </c>
      <c r="R399" s="49">
        <f t="shared" ref="R399:R421" si="103">STDEVA(E399,F399,G399,J399)</f>
        <v>419087.06037051557</v>
      </c>
      <c r="S399" s="56">
        <f t="shared" si="93"/>
        <v>0.47358028639498401</v>
      </c>
      <c r="T399" s="49">
        <f t="shared" ref="T399:T410" si="104">ROUND(Q399,0)</f>
        <v>194380</v>
      </c>
      <c r="U399" s="82" t="s">
        <v>431</v>
      </c>
      <c r="AC399" s="3"/>
      <c r="AD399" s="3"/>
      <c r="AE399" s="3"/>
      <c r="AF399" s="3"/>
      <c r="AG399" s="3"/>
      <c r="AH399" s="3"/>
    </row>
    <row r="400" spans="1:34" s="1" customFormat="1" ht="16.5" customHeight="1" x14ac:dyDescent="0.2">
      <c r="A400" s="82">
        <v>2</v>
      </c>
      <c r="B400" s="5">
        <v>4315199</v>
      </c>
      <c r="C400" s="6" t="s">
        <v>199</v>
      </c>
      <c r="D400" s="7" t="s">
        <v>9</v>
      </c>
      <c r="E400" s="24">
        <v>1046869</v>
      </c>
      <c r="F400" s="24">
        <v>997018</v>
      </c>
      <c r="G400" s="26">
        <v>1076779</v>
      </c>
      <c r="H400" s="26">
        <v>80114</v>
      </c>
      <c r="I400" s="26">
        <f t="shared" si="94"/>
        <v>84199.813999999998</v>
      </c>
      <c r="J400" s="26">
        <f t="shared" si="95"/>
        <v>84200</v>
      </c>
      <c r="K400" s="26">
        <f t="shared" si="98"/>
        <v>84200</v>
      </c>
      <c r="L400" s="26">
        <f t="shared" si="99"/>
        <v>1076779</v>
      </c>
      <c r="M400" s="26">
        <f t="shared" si="100"/>
        <v>1021943.5</v>
      </c>
      <c r="N400" s="26">
        <f t="shared" si="101"/>
        <v>801216.5</v>
      </c>
      <c r="O400" s="49">
        <f t="shared" si="96"/>
        <v>553071.75</v>
      </c>
      <c r="P400" s="49">
        <f t="shared" si="97"/>
        <v>1049361.25</v>
      </c>
      <c r="Q400" s="49">
        <f t="shared" si="102"/>
        <v>270940.28895263496</v>
      </c>
      <c r="R400" s="49">
        <f t="shared" si="103"/>
        <v>479141.84776431293</v>
      </c>
      <c r="S400" s="56">
        <f t="shared" si="93"/>
        <v>0.46885355967752906</v>
      </c>
      <c r="T400" s="49">
        <f t="shared" si="104"/>
        <v>270940</v>
      </c>
      <c r="U400" s="82" t="s">
        <v>431</v>
      </c>
      <c r="AC400" s="3"/>
      <c r="AD400" s="3"/>
      <c r="AE400" s="3"/>
      <c r="AF400" s="3"/>
      <c r="AG400" s="3"/>
      <c r="AH400" s="3"/>
    </row>
    <row r="401" spans="1:34" s="1" customFormat="1" ht="16.5" customHeight="1" x14ac:dyDescent="0.2">
      <c r="A401" s="82">
        <v>3</v>
      </c>
      <c r="B401" s="5">
        <v>4315199</v>
      </c>
      <c r="C401" s="6" t="s">
        <v>200</v>
      </c>
      <c r="D401" s="7" t="s">
        <v>9</v>
      </c>
      <c r="E401" s="24">
        <v>611318</v>
      </c>
      <c r="F401" s="24">
        <v>571325</v>
      </c>
      <c r="G401" s="26">
        <v>605605</v>
      </c>
      <c r="H401" s="26">
        <v>79558</v>
      </c>
      <c r="I401" s="26">
        <f t="shared" si="94"/>
        <v>83615.457999999999</v>
      </c>
      <c r="J401" s="26">
        <f t="shared" si="95"/>
        <v>83615</v>
      </c>
      <c r="K401" s="26">
        <f t="shared" si="98"/>
        <v>83615</v>
      </c>
      <c r="L401" s="26">
        <f t="shared" si="99"/>
        <v>611318</v>
      </c>
      <c r="M401" s="26">
        <f t="shared" si="100"/>
        <v>588465</v>
      </c>
      <c r="N401" s="26">
        <f t="shared" si="101"/>
        <v>467965.75</v>
      </c>
      <c r="O401" s="49">
        <f t="shared" si="96"/>
        <v>336040</v>
      </c>
      <c r="P401" s="49">
        <f t="shared" si="97"/>
        <v>599891.5</v>
      </c>
      <c r="Q401" s="49">
        <f t="shared" si="102"/>
        <v>235336.40847139698</v>
      </c>
      <c r="R401" s="49">
        <f t="shared" si="103"/>
        <v>256841.75692875564</v>
      </c>
      <c r="S401" s="56">
        <f t="shared" si="93"/>
        <v>0.43646054893452568</v>
      </c>
      <c r="T401" s="49">
        <f t="shared" si="104"/>
        <v>235336</v>
      </c>
      <c r="U401" s="82" t="s">
        <v>431</v>
      </c>
      <c r="AC401" s="3"/>
      <c r="AD401" s="3"/>
      <c r="AE401" s="3"/>
      <c r="AF401" s="3"/>
      <c r="AG401" s="3"/>
      <c r="AH401" s="3"/>
    </row>
    <row r="402" spans="1:34" s="1" customFormat="1" ht="16.5" customHeight="1" x14ac:dyDescent="0.2">
      <c r="A402" s="82">
        <v>4</v>
      </c>
      <c r="B402" s="5">
        <v>4315199</v>
      </c>
      <c r="C402" s="6" t="s">
        <v>201</v>
      </c>
      <c r="D402" s="7" t="s">
        <v>9</v>
      </c>
      <c r="E402" s="24">
        <v>488409</v>
      </c>
      <c r="F402" s="24">
        <v>452231</v>
      </c>
      <c r="G402" s="26">
        <v>483887</v>
      </c>
      <c r="H402" s="26">
        <v>30115</v>
      </c>
      <c r="I402" s="26">
        <f t="shared" si="94"/>
        <v>31650.865000000002</v>
      </c>
      <c r="J402" s="26">
        <f t="shared" si="95"/>
        <v>31651</v>
      </c>
      <c r="K402" s="26">
        <f t="shared" si="98"/>
        <v>31651</v>
      </c>
      <c r="L402" s="26">
        <f t="shared" si="99"/>
        <v>488409</v>
      </c>
      <c r="M402" s="26">
        <f t="shared" si="100"/>
        <v>468059</v>
      </c>
      <c r="N402" s="26">
        <f t="shared" si="101"/>
        <v>364044.5</v>
      </c>
      <c r="O402" s="49">
        <f t="shared" si="96"/>
        <v>249855</v>
      </c>
      <c r="P402" s="49">
        <f t="shared" si="97"/>
        <v>478234</v>
      </c>
      <c r="Q402" s="49">
        <f t="shared" si="102"/>
        <v>105485.50976924163</v>
      </c>
      <c r="R402" s="49">
        <f t="shared" si="103"/>
        <v>222179.39545256365</v>
      </c>
      <c r="S402" s="56">
        <f t="shared" si="93"/>
        <v>0.47468245552924665</v>
      </c>
      <c r="T402" s="49">
        <f t="shared" si="104"/>
        <v>105486</v>
      </c>
      <c r="U402" s="82" t="s">
        <v>431</v>
      </c>
      <c r="AC402" s="3"/>
      <c r="AD402" s="3"/>
      <c r="AE402" s="3"/>
      <c r="AF402" s="3"/>
      <c r="AG402" s="3"/>
      <c r="AH402" s="3"/>
    </row>
    <row r="403" spans="1:34" s="1" customFormat="1" ht="16.5" customHeight="1" x14ac:dyDescent="0.2">
      <c r="A403" s="82">
        <v>5</v>
      </c>
      <c r="B403" s="5">
        <v>4315199</v>
      </c>
      <c r="C403" s="6" t="s">
        <v>202</v>
      </c>
      <c r="D403" s="7" t="s">
        <v>9</v>
      </c>
      <c r="E403" s="24">
        <v>329993</v>
      </c>
      <c r="F403" s="24">
        <v>308405</v>
      </c>
      <c r="G403" s="26">
        <v>326909</v>
      </c>
      <c r="H403" s="26">
        <v>40115</v>
      </c>
      <c r="I403" s="26">
        <f t="shared" si="94"/>
        <v>42160.864999999998</v>
      </c>
      <c r="J403" s="26">
        <f t="shared" si="95"/>
        <v>42161</v>
      </c>
      <c r="K403" s="26">
        <f t="shared" si="98"/>
        <v>42161</v>
      </c>
      <c r="L403" s="26">
        <f t="shared" si="99"/>
        <v>329993</v>
      </c>
      <c r="M403" s="26">
        <f t="shared" si="100"/>
        <v>317657</v>
      </c>
      <c r="N403" s="26">
        <f t="shared" si="101"/>
        <v>251867</v>
      </c>
      <c r="O403" s="49">
        <f t="shared" si="96"/>
        <v>179909</v>
      </c>
      <c r="P403" s="49">
        <f t="shared" si="97"/>
        <v>323825</v>
      </c>
      <c r="Q403" s="49">
        <f t="shared" si="102"/>
        <v>121027.22594340461</v>
      </c>
      <c r="R403" s="49">
        <f t="shared" si="103"/>
        <v>140128.66173627719</v>
      </c>
      <c r="S403" s="56">
        <f t="shared" si="93"/>
        <v>0.44113198115035146</v>
      </c>
      <c r="T403" s="49">
        <f t="shared" si="104"/>
        <v>121027</v>
      </c>
      <c r="U403" s="82" t="s">
        <v>431</v>
      </c>
      <c r="AC403" s="3"/>
      <c r="AD403" s="3"/>
      <c r="AE403" s="3"/>
      <c r="AF403" s="3"/>
      <c r="AG403" s="3"/>
      <c r="AH403" s="3"/>
    </row>
    <row r="404" spans="1:34" s="1" customFormat="1" ht="16.5" customHeight="1" x14ac:dyDescent="0.2">
      <c r="A404" s="82">
        <v>6</v>
      </c>
      <c r="B404" s="5">
        <v>4315199</v>
      </c>
      <c r="C404" s="6" t="s">
        <v>203</v>
      </c>
      <c r="D404" s="7" t="s">
        <v>9</v>
      </c>
      <c r="E404" s="24">
        <v>329632</v>
      </c>
      <c r="F404" s="24">
        <v>308067</v>
      </c>
      <c r="G404" s="26">
        <v>338874</v>
      </c>
      <c r="H404" s="26">
        <v>35241</v>
      </c>
      <c r="I404" s="26">
        <f t="shared" si="94"/>
        <v>37038.290999999997</v>
      </c>
      <c r="J404" s="26">
        <f t="shared" si="95"/>
        <v>37038</v>
      </c>
      <c r="K404" s="26">
        <f t="shared" si="98"/>
        <v>37038</v>
      </c>
      <c r="L404" s="26">
        <f t="shared" si="99"/>
        <v>338874</v>
      </c>
      <c r="M404" s="26">
        <f t="shared" si="100"/>
        <v>318849.5</v>
      </c>
      <c r="N404" s="26">
        <f t="shared" si="101"/>
        <v>253402.75</v>
      </c>
      <c r="O404" s="49">
        <f t="shared" si="96"/>
        <v>177943.75</v>
      </c>
      <c r="P404" s="49">
        <f t="shared" si="97"/>
        <v>328861.75</v>
      </c>
      <c r="Q404" s="49">
        <f t="shared" si="102"/>
        <v>110405.80047736035</v>
      </c>
      <c r="R404" s="49">
        <f t="shared" si="103"/>
        <v>144819.56405903865</v>
      </c>
      <c r="S404" s="56">
        <f t="shared" si="93"/>
        <v>0.45419410743638816</v>
      </c>
      <c r="T404" s="49">
        <f t="shared" si="104"/>
        <v>110406</v>
      </c>
      <c r="U404" s="82" t="s">
        <v>431</v>
      </c>
      <c r="AC404" s="3"/>
      <c r="AD404" s="3"/>
      <c r="AE404" s="3"/>
      <c r="AF404" s="3"/>
      <c r="AG404" s="3"/>
      <c r="AH404" s="3"/>
    </row>
    <row r="405" spans="1:34" s="1" customFormat="1" ht="16.5" customHeight="1" x14ac:dyDescent="0.2">
      <c r="A405" s="82">
        <v>7</v>
      </c>
      <c r="B405" s="5">
        <v>4315199</v>
      </c>
      <c r="C405" s="6" t="s">
        <v>204</v>
      </c>
      <c r="D405" s="7" t="s">
        <v>9</v>
      </c>
      <c r="E405" s="24">
        <v>358313</v>
      </c>
      <c r="F405" s="24">
        <v>338031</v>
      </c>
      <c r="G405" s="26">
        <v>354933</v>
      </c>
      <c r="H405" s="26">
        <v>43256</v>
      </c>
      <c r="I405" s="26">
        <f t="shared" si="94"/>
        <v>45462.055999999997</v>
      </c>
      <c r="J405" s="26">
        <f t="shared" si="95"/>
        <v>45462</v>
      </c>
      <c r="K405" s="26">
        <f t="shared" si="98"/>
        <v>45462</v>
      </c>
      <c r="L405" s="26">
        <f t="shared" si="99"/>
        <v>358313</v>
      </c>
      <c r="M405" s="26">
        <f t="shared" si="100"/>
        <v>346482</v>
      </c>
      <c r="N405" s="26">
        <f t="shared" si="101"/>
        <v>274184.75</v>
      </c>
      <c r="O405" s="49">
        <f t="shared" si="96"/>
        <v>195972</v>
      </c>
      <c r="P405" s="49">
        <f t="shared" si="97"/>
        <v>352397.5</v>
      </c>
      <c r="Q405" s="49">
        <f t="shared" si="102"/>
        <v>130877.24583874992</v>
      </c>
      <c r="R405" s="49">
        <f t="shared" si="103"/>
        <v>152739.73760698293</v>
      </c>
      <c r="S405" s="56">
        <f t="shared" si="93"/>
        <v>0.44083022381244319</v>
      </c>
      <c r="T405" s="49">
        <f t="shared" si="104"/>
        <v>130877</v>
      </c>
      <c r="U405" s="82" t="s">
        <v>431</v>
      </c>
      <c r="AC405" s="3"/>
      <c r="AD405" s="3"/>
      <c r="AE405" s="3"/>
      <c r="AF405" s="3"/>
      <c r="AG405" s="3"/>
      <c r="AH405" s="3"/>
    </row>
    <row r="406" spans="1:34" s="1" customFormat="1" ht="16.5" customHeight="1" x14ac:dyDescent="0.2">
      <c r="A406" s="82">
        <v>8</v>
      </c>
      <c r="B406" s="5">
        <v>4315199</v>
      </c>
      <c r="C406" s="6" t="s">
        <v>205</v>
      </c>
      <c r="D406" s="7" t="s">
        <v>9</v>
      </c>
      <c r="E406" s="24">
        <v>596955</v>
      </c>
      <c r="F406" s="24">
        <v>563165</v>
      </c>
      <c r="G406" s="26">
        <v>608218</v>
      </c>
      <c r="H406" s="26">
        <v>85478</v>
      </c>
      <c r="I406" s="26">
        <f t="shared" si="94"/>
        <v>89837.377999999997</v>
      </c>
      <c r="J406" s="26">
        <f t="shared" si="95"/>
        <v>89837</v>
      </c>
      <c r="K406" s="26">
        <f t="shared" si="98"/>
        <v>89837</v>
      </c>
      <c r="L406" s="26">
        <f t="shared" si="99"/>
        <v>608218</v>
      </c>
      <c r="M406" s="26">
        <f t="shared" si="100"/>
        <v>580060</v>
      </c>
      <c r="N406" s="26">
        <f t="shared" si="101"/>
        <v>464543.75</v>
      </c>
      <c r="O406" s="49">
        <f t="shared" si="96"/>
        <v>334948.5</v>
      </c>
      <c r="P406" s="49">
        <f t="shared" si="97"/>
        <v>594139</v>
      </c>
      <c r="Q406" s="49">
        <f t="shared" si="102"/>
        <v>246513.90687293417</v>
      </c>
      <c r="R406" s="49">
        <f t="shared" si="103"/>
        <v>250536.97577187416</v>
      </c>
      <c r="S406" s="56">
        <f t="shared" si="93"/>
        <v>0.43191562212852835</v>
      </c>
      <c r="T406" s="49">
        <f t="shared" si="104"/>
        <v>246514</v>
      </c>
      <c r="U406" s="82" t="s">
        <v>431</v>
      </c>
      <c r="AC406" s="3"/>
      <c r="AD406" s="3"/>
      <c r="AE406" s="3"/>
      <c r="AF406" s="3"/>
      <c r="AG406" s="3"/>
      <c r="AH406" s="3"/>
    </row>
    <row r="407" spans="1:34" s="1" customFormat="1" ht="16.5" customHeight="1" x14ac:dyDescent="0.2">
      <c r="A407" s="82">
        <v>9</v>
      </c>
      <c r="B407" s="5">
        <v>4315199</v>
      </c>
      <c r="C407" s="6" t="s">
        <v>206</v>
      </c>
      <c r="D407" s="7" t="s">
        <v>9</v>
      </c>
      <c r="E407" s="24">
        <v>74993</v>
      </c>
      <c r="F407" s="24">
        <v>72109</v>
      </c>
      <c r="G407" s="26">
        <v>78599</v>
      </c>
      <c r="H407" s="26">
        <v>11547</v>
      </c>
      <c r="I407" s="26">
        <f t="shared" si="94"/>
        <v>12135.897000000001</v>
      </c>
      <c r="J407" s="26">
        <f t="shared" si="95"/>
        <v>12136</v>
      </c>
      <c r="K407" s="26">
        <f t="shared" si="98"/>
        <v>12136</v>
      </c>
      <c r="L407" s="26">
        <f t="shared" si="99"/>
        <v>78599</v>
      </c>
      <c r="M407" s="26">
        <f t="shared" si="100"/>
        <v>73551</v>
      </c>
      <c r="N407" s="26">
        <f t="shared" si="101"/>
        <v>59459.25</v>
      </c>
      <c r="O407" s="49">
        <f t="shared" si="96"/>
        <v>42843.5</v>
      </c>
      <c r="P407" s="49">
        <f t="shared" si="97"/>
        <v>76075</v>
      </c>
      <c r="Q407" s="49">
        <f t="shared" si="102"/>
        <v>32699.841175996364</v>
      </c>
      <c r="R407" s="49">
        <f t="shared" si="103"/>
        <v>31660.351570747494</v>
      </c>
      <c r="S407" s="56">
        <f t="shared" si="93"/>
        <v>0.43045439995034052</v>
      </c>
      <c r="T407" s="49">
        <f t="shared" si="104"/>
        <v>32700</v>
      </c>
      <c r="U407" s="82" t="s">
        <v>431</v>
      </c>
      <c r="AC407" s="3"/>
      <c r="AD407" s="3"/>
      <c r="AE407" s="3"/>
      <c r="AF407" s="3"/>
      <c r="AG407" s="3"/>
      <c r="AH407" s="3"/>
    </row>
    <row r="408" spans="1:34" s="1" customFormat="1" ht="16.5" customHeight="1" x14ac:dyDescent="0.2">
      <c r="A408" s="82">
        <v>10</v>
      </c>
      <c r="B408" s="5">
        <v>4315199</v>
      </c>
      <c r="C408" s="6" t="s">
        <v>207</v>
      </c>
      <c r="D408" s="7" t="s">
        <v>9</v>
      </c>
      <c r="E408" s="24">
        <v>160970</v>
      </c>
      <c r="F408" s="24">
        <v>150439</v>
      </c>
      <c r="G408" s="26">
        <v>159465</v>
      </c>
      <c r="H408" s="26">
        <v>6257</v>
      </c>
      <c r="I408" s="26">
        <f t="shared" si="94"/>
        <v>6576.107</v>
      </c>
      <c r="J408" s="26">
        <f t="shared" si="95"/>
        <v>6576</v>
      </c>
      <c r="K408" s="26">
        <f t="shared" si="98"/>
        <v>6576</v>
      </c>
      <c r="L408" s="26">
        <f t="shared" si="99"/>
        <v>160970</v>
      </c>
      <c r="M408" s="26">
        <f t="shared" si="100"/>
        <v>154952</v>
      </c>
      <c r="N408" s="26">
        <f t="shared" si="101"/>
        <v>119362.5</v>
      </c>
      <c r="O408" s="49">
        <f t="shared" si="96"/>
        <v>80764</v>
      </c>
      <c r="P408" s="49">
        <f t="shared" si="97"/>
        <v>157961</v>
      </c>
      <c r="Q408" s="49">
        <f t="shared" si="102"/>
        <v>23364.670869839494</v>
      </c>
      <c r="R408" s="49">
        <f t="shared" si="103"/>
        <v>75334.671072930738</v>
      </c>
      <c r="S408" s="56">
        <f t="shared" si="93"/>
        <v>0.48618069513740214</v>
      </c>
      <c r="T408" s="49">
        <f t="shared" si="104"/>
        <v>23365</v>
      </c>
      <c r="U408" s="82" t="s">
        <v>431</v>
      </c>
      <c r="AC408" s="3"/>
      <c r="AD408" s="3"/>
      <c r="AE408" s="3"/>
      <c r="AF408" s="3"/>
      <c r="AG408" s="3"/>
      <c r="AH408" s="3"/>
    </row>
    <row r="409" spans="1:34" s="1" customFormat="1" ht="16.5" customHeight="1" x14ac:dyDescent="0.2">
      <c r="A409" s="82">
        <v>11</v>
      </c>
      <c r="B409" s="5">
        <v>4315199</v>
      </c>
      <c r="C409" s="6" t="s">
        <v>208</v>
      </c>
      <c r="D409" s="7" t="s">
        <v>9</v>
      </c>
      <c r="E409" s="24">
        <v>571044</v>
      </c>
      <c r="F409" s="24">
        <v>528745</v>
      </c>
      <c r="G409" s="26">
        <v>581620</v>
      </c>
      <c r="H409" s="26">
        <v>33256</v>
      </c>
      <c r="I409" s="26">
        <f t="shared" si="94"/>
        <v>34952.055999999997</v>
      </c>
      <c r="J409" s="26">
        <f t="shared" si="95"/>
        <v>34952</v>
      </c>
      <c r="K409" s="49">
        <f t="shared" si="98"/>
        <v>34952</v>
      </c>
      <c r="L409" s="26">
        <f t="shared" si="99"/>
        <v>581620</v>
      </c>
      <c r="M409" s="26">
        <f t="shared" si="100"/>
        <v>549894.5</v>
      </c>
      <c r="N409" s="26">
        <f t="shared" si="101"/>
        <v>429090.25</v>
      </c>
      <c r="O409" s="49">
        <f t="shared" si="96"/>
        <v>292423.25</v>
      </c>
      <c r="P409" s="49">
        <f t="shared" si="97"/>
        <v>565757.25</v>
      </c>
      <c r="Q409" s="49">
        <f t="shared" si="102"/>
        <v>117742.46108072794</v>
      </c>
      <c r="R409" s="49">
        <f t="shared" si="103"/>
        <v>263750.02122259</v>
      </c>
      <c r="S409" s="56">
        <f t="shared" si="93"/>
        <v>0.47963749632445862</v>
      </c>
      <c r="T409" s="49">
        <f t="shared" si="104"/>
        <v>117742</v>
      </c>
      <c r="U409" s="82" t="s">
        <v>431</v>
      </c>
      <c r="AC409" s="3"/>
      <c r="AD409" s="3"/>
      <c r="AE409" s="3"/>
      <c r="AF409" s="3"/>
      <c r="AG409" s="3"/>
      <c r="AH409" s="3"/>
    </row>
    <row r="410" spans="1:34" s="1" customFormat="1" ht="16.5" customHeight="1" x14ac:dyDescent="0.2">
      <c r="A410" s="82">
        <v>12</v>
      </c>
      <c r="B410" s="5">
        <v>4315199</v>
      </c>
      <c r="C410" s="6" t="s">
        <v>209</v>
      </c>
      <c r="D410" s="7" t="s">
        <v>9</v>
      </c>
      <c r="E410" s="24">
        <v>497580</v>
      </c>
      <c r="F410" s="24">
        <v>469415</v>
      </c>
      <c r="G410" s="26">
        <v>502274.00000000006</v>
      </c>
      <c r="H410" s="26">
        <v>50124</v>
      </c>
      <c r="I410" s="26">
        <f t="shared" si="94"/>
        <v>52680.324000000001</v>
      </c>
      <c r="J410" s="26">
        <f t="shared" si="95"/>
        <v>52680</v>
      </c>
      <c r="K410" s="49">
        <f t="shared" si="98"/>
        <v>52680</v>
      </c>
      <c r="L410" s="26">
        <f t="shared" si="99"/>
        <v>502274.00000000006</v>
      </c>
      <c r="M410" s="26">
        <f t="shared" si="100"/>
        <v>483497.5</v>
      </c>
      <c r="N410" s="26">
        <f t="shared" si="101"/>
        <v>380487.25</v>
      </c>
      <c r="O410" s="49">
        <f t="shared" si="96"/>
        <v>268088.75</v>
      </c>
      <c r="P410" s="49">
        <f t="shared" si="97"/>
        <v>492885.75</v>
      </c>
      <c r="Q410" s="49">
        <f t="shared" si="102"/>
        <v>159276.75953617191</v>
      </c>
      <c r="R410" s="49">
        <f t="shared" si="103"/>
        <v>219019.37695917074</v>
      </c>
      <c r="S410" s="56">
        <f t="shared" si="93"/>
        <v>0.45298967824894798</v>
      </c>
      <c r="T410" s="49">
        <f t="shared" si="104"/>
        <v>159277</v>
      </c>
      <c r="U410" s="82" t="s">
        <v>431</v>
      </c>
      <c r="AC410" s="3"/>
      <c r="AD410" s="3"/>
      <c r="AE410" s="3"/>
      <c r="AF410" s="3"/>
      <c r="AG410" s="3"/>
      <c r="AH410" s="3"/>
    </row>
    <row r="411" spans="1:34" s="1" customFormat="1" ht="16.5" customHeight="1" x14ac:dyDescent="0.2">
      <c r="A411" s="82">
        <v>13</v>
      </c>
      <c r="B411" s="5">
        <v>4315199</v>
      </c>
      <c r="C411" s="6" t="s">
        <v>210</v>
      </c>
      <c r="D411" s="7" t="s">
        <v>9</v>
      </c>
      <c r="E411" s="24">
        <v>150536</v>
      </c>
      <c r="F411" s="24">
        <v>144746</v>
      </c>
      <c r="G411" s="26">
        <v>159221</v>
      </c>
      <c r="H411" s="26">
        <v>48557</v>
      </c>
      <c r="I411" s="26">
        <f t="shared" si="94"/>
        <v>51033.406999999999</v>
      </c>
      <c r="J411" s="26">
        <f t="shared" si="95"/>
        <v>51033</v>
      </c>
      <c r="K411" s="49">
        <f t="shared" si="98"/>
        <v>51033</v>
      </c>
      <c r="L411" s="26">
        <f t="shared" si="99"/>
        <v>159221</v>
      </c>
      <c r="M411" s="26">
        <f t="shared" si="100"/>
        <v>147641</v>
      </c>
      <c r="N411" s="26">
        <f t="shared" si="101"/>
        <v>126384</v>
      </c>
      <c r="O411" s="49">
        <f t="shared" si="96"/>
        <v>99337</v>
      </c>
      <c r="P411" s="49">
        <f t="shared" si="97"/>
        <v>153431</v>
      </c>
      <c r="Q411" s="49">
        <f t="shared" si="102"/>
        <v>101452.48115640318</v>
      </c>
      <c r="R411" s="49">
        <f t="shared" si="103"/>
        <v>50584.990916278715</v>
      </c>
      <c r="S411" s="56">
        <f t="shared" si="93"/>
        <v>0.34262156796742582</v>
      </c>
      <c r="T411" s="49">
        <f>K411</f>
        <v>51033</v>
      </c>
      <c r="U411" s="82" t="s">
        <v>432</v>
      </c>
      <c r="AC411" s="3"/>
      <c r="AD411" s="3"/>
      <c r="AE411" s="3"/>
      <c r="AF411" s="3"/>
      <c r="AG411" s="3"/>
      <c r="AH411" s="3"/>
    </row>
    <row r="412" spans="1:34" s="1" customFormat="1" ht="16.5" customHeight="1" x14ac:dyDescent="0.2">
      <c r="A412" s="82">
        <v>14</v>
      </c>
      <c r="B412" s="5">
        <v>4315199</v>
      </c>
      <c r="C412" s="6" t="s">
        <v>211</v>
      </c>
      <c r="D412" s="7" t="s">
        <v>9</v>
      </c>
      <c r="E412" s="24">
        <v>1029716.0000000001</v>
      </c>
      <c r="F412" s="24">
        <v>980682</v>
      </c>
      <c r="G412" s="26">
        <v>1039523</v>
      </c>
      <c r="H412" s="26">
        <v>120556</v>
      </c>
      <c r="I412" s="26">
        <f t="shared" si="94"/>
        <v>126704.356</v>
      </c>
      <c r="J412" s="26">
        <f t="shared" si="95"/>
        <v>126704</v>
      </c>
      <c r="K412" s="49">
        <f t="shared" si="98"/>
        <v>126704</v>
      </c>
      <c r="L412" s="26">
        <f t="shared" si="99"/>
        <v>1039523</v>
      </c>
      <c r="M412" s="26">
        <f t="shared" si="100"/>
        <v>1005199</v>
      </c>
      <c r="N412" s="26">
        <f t="shared" si="101"/>
        <v>794156.25</v>
      </c>
      <c r="O412" s="49">
        <f t="shared" si="96"/>
        <v>565951.5</v>
      </c>
      <c r="P412" s="49">
        <f t="shared" si="97"/>
        <v>1022361</v>
      </c>
      <c r="Q412" s="49">
        <f t="shared" si="102"/>
        <v>368825.72723668057</v>
      </c>
      <c r="R412" s="49">
        <f t="shared" si="103"/>
        <v>445712.01437278982</v>
      </c>
      <c r="S412" s="56">
        <f t="shared" si="93"/>
        <v>0.44340674271740205</v>
      </c>
      <c r="T412" s="49">
        <f t="shared" ref="T412:T421" si="105">ROUND(Q412,0)</f>
        <v>368826</v>
      </c>
      <c r="U412" s="82" t="s">
        <v>431</v>
      </c>
      <c r="AC412" s="3"/>
      <c r="AD412" s="3"/>
      <c r="AE412" s="3"/>
      <c r="AF412" s="3"/>
      <c r="AG412" s="3"/>
      <c r="AH412" s="3"/>
    </row>
    <row r="413" spans="1:34" s="1" customFormat="1" ht="16.5" customHeight="1" x14ac:dyDescent="0.2">
      <c r="A413" s="82">
        <v>15</v>
      </c>
      <c r="B413" s="5">
        <v>4315199</v>
      </c>
      <c r="C413" s="6" t="s">
        <v>212</v>
      </c>
      <c r="D413" s="7" t="s">
        <v>9</v>
      </c>
      <c r="E413" s="24">
        <v>1843365</v>
      </c>
      <c r="F413" s="24">
        <v>1772467</v>
      </c>
      <c r="G413" s="26">
        <v>1878815.0000000002</v>
      </c>
      <c r="H413" s="26">
        <v>205115</v>
      </c>
      <c r="I413" s="26">
        <f t="shared" si="94"/>
        <v>215575.86499999999</v>
      </c>
      <c r="J413" s="26">
        <f t="shared" si="95"/>
        <v>215576</v>
      </c>
      <c r="K413" s="49">
        <f t="shared" si="98"/>
        <v>215576</v>
      </c>
      <c r="L413" s="26">
        <f t="shared" si="99"/>
        <v>1878815.0000000002</v>
      </c>
      <c r="M413" s="26">
        <f t="shared" si="100"/>
        <v>1807916</v>
      </c>
      <c r="N413" s="26">
        <f t="shared" si="101"/>
        <v>1427555.75</v>
      </c>
      <c r="O413" s="49">
        <f t="shared" si="96"/>
        <v>1011746</v>
      </c>
      <c r="P413" s="49">
        <f t="shared" si="97"/>
        <v>1843365.5</v>
      </c>
      <c r="Q413" s="49">
        <f t="shared" si="102"/>
        <v>637180.37648098276</v>
      </c>
      <c r="R413" s="49">
        <f t="shared" si="103"/>
        <v>809195.26442071854</v>
      </c>
      <c r="S413" s="56">
        <f t="shared" si="93"/>
        <v>0.44758454730237385</v>
      </c>
      <c r="T413" s="49">
        <f t="shared" si="105"/>
        <v>637180</v>
      </c>
      <c r="U413" s="82" t="s">
        <v>431</v>
      </c>
      <c r="AC413" s="3"/>
      <c r="AD413" s="3"/>
      <c r="AE413" s="3"/>
      <c r="AF413" s="3"/>
      <c r="AG413" s="3"/>
      <c r="AH413" s="3"/>
    </row>
    <row r="414" spans="1:34" s="1" customFormat="1" ht="18" customHeight="1" x14ac:dyDescent="0.2">
      <c r="A414" s="82">
        <v>16</v>
      </c>
      <c r="B414" s="5">
        <v>4315199</v>
      </c>
      <c r="C414" s="6" t="s">
        <v>213</v>
      </c>
      <c r="D414" s="7" t="s">
        <v>9</v>
      </c>
      <c r="E414" s="24">
        <v>593153</v>
      </c>
      <c r="F414" s="24">
        <v>559579</v>
      </c>
      <c r="G414" s="26">
        <v>598750</v>
      </c>
      <c r="H414" s="26">
        <v>87448</v>
      </c>
      <c r="I414" s="26">
        <f t="shared" si="94"/>
        <v>91907.847999999998</v>
      </c>
      <c r="J414" s="26">
        <f t="shared" si="95"/>
        <v>91908</v>
      </c>
      <c r="K414" s="26">
        <f t="shared" si="98"/>
        <v>91908</v>
      </c>
      <c r="L414" s="26">
        <f t="shared" si="99"/>
        <v>598750</v>
      </c>
      <c r="M414" s="26">
        <f t="shared" si="100"/>
        <v>576366</v>
      </c>
      <c r="N414" s="26">
        <f t="shared" si="101"/>
        <v>460847.5</v>
      </c>
      <c r="O414" s="49">
        <f t="shared" si="96"/>
        <v>334137</v>
      </c>
      <c r="P414" s="49">
        <f t="shared" si="97"/>
        <v>587558</v>
      </c>
      <c r="Q414" s="49">
        <f t="shared" si="102"/>
        <v>249632.49056140741</v>
      </c>
      <c r="R414" s="49">
        <f t="shared" si="103"/>
        <v>246567.17042150334</v>
      </c>
      <c r="S414" s="56">
        <f t="shared" si="93"/>
        <v>0.42779617538422349</v>
      </c>
      <c r="T414" s="49">
        <f t="shared" si="105"/>
        <v>249632</v>
      </c>
      <c r="U414" s="82" t="s">
        <v>431</v>
      </c>
      <c r="AC414" s="3"/>
      <c r="AD414" s="3"/>
      <c r="AE414" s="3"/>
      <c r="AF414" s="3"/>
      <c r="AG414" s="3"/>
      <c r="AH414" s="3"/>
    </row>
    <row r="415" spans="1:34" s="1" customFormat="1" ht="18" customHeight="1" x14ac:dyDescent="0.2">
      <c r="A415" s="82">
        <v>17</v>
      </c>
      <c r="B415" s="5">
        <v>4315199</v>
      </c>
      <c r="C415" s="6" t="s">
        <v>214</v>
      </c>
      <c r="D415" s="7" t="s">
        <v>9</v>
      </c>
      <c r="E415" s="24">
        <v>572257</v>
      </c>
      <c r="F415" s="24">
        <v>550247</v>
      </c>
      <c r="G415" s="26">
        <v>605272</v>
      </c>
      <c r="H415" s="26">
        <v>85699</v>
      </c>
      <c r="I415" s="26">
        <f t="shared" si="94"/>
        <v>90069.649000000005</v>
      </c>
      <c r="J415" s="26">
        <f t="shared" si="95"/>
        <v>90070</v>
      </c>
      <c r="K415" s="26">
        <f t="shared" si="98"/>
        <v>90070</v>
      </c>
      <c r="L415" s="26">
        <f t="shared" si="99"/>
        <v>605272</v>
      </c>
      <c r="M415" s="26">
        <f t="shared" si="100"/>
        <v>561252</v>
      </c>
      <c r="N415" s="26">
        <f t="shared" si="101"/>
        <v>454461.5</v>
      </c>
      <c r="O415" s="49">
        <f t="shared" si="96"/>
        <v>325661</v>
      </c>
      <c r="P415" s="49">
        <f t="shared" si="97"/>
        <v>583262</v>
      </c>
      <c r="Q415" s="49">
        <f t="shared" si="102"/>
        <v>245106.18095404259</v>
      </c>
      <c r="R415" s="49">
        <f t="shared" si="103"/>
        <v>243977.87742129408</v>
      </c>
      <c r="S415" s="56">
        <f t="shared" si="93"/>
        <v>0.43470290960440955</v>
      </c>
      <c r="T415" s="49">
        <f t="shared" si="105"/>
        <v>245106</v>
      </c>
      <c r="U415" s="82" t="s">
        <v>431</v>
      </c>
      <c r="AC415" s="3"/>
      <c r="AD415" s="3"/>
      <c r="AE415" s="3"/>
      <c r="AF415" s="3"/>
      <c r="AG415" s="3"/>
      <c r="AH415" s="3"/>
    </row>
    <row r="416" spans="1:34" s="1" customFormat="1" ht="18" customHeight="1" x14ac:dyDescent="0.2">
      <c r="A416" s="82">
        <v>18</v>
      </c>
      <c r="B416" s="5">
        <v>4315199</v>
      </c>
      <c r="C416" s="6" t="s">
        <v>215</v>
      </c>
      <c r="D416" s="7" t="s">
        <v>9</v>
      </c>
      <c r="E416" s="24">
        <v>153290</v>
      </c>
      <c r="F416" s="24">
        <v>141935</v>
      </c>
      <c r="G416" s="26">
        <v>153290</v>
      </c>
      <c r="H416" s="26">
        <v>30251</v>
      </c>
      <c r="I416" s="26">
        <f t="shared" si="94"/>
        <v>31793.800999999999</v>
      </c>
      <c r="J416" s="26">
        <f t="shared" si="95"/>
        <v>31794</v>
      </c>
      <c r="K416" s="26">
        <f t="shared" si="98"/>
        <v>31794</v>
      </c>
      <c r="L416" s="26">
        <f t="shared" si="99"/>
        <v>153290</v>
      </c>
      <c r="M416" s="26">
        <f t="shared" si="100"/>
        <v>147612.5</v>
      </c>
      <c r="N416" s="26">
        <f t="shared" si="101"/>
        <v>120077.25</v>
      </c>
      <c r="O416" s="49">
        <f t="shared" si="96"/>
        <v>89703.25</v>
      </c>
      <c r="P416" s="49">
        <f t="shared" si="97"/>
        <v>150451.25</v>
      </c>
      <c r="Q416" s="49">
        <f t="shared" si="102"/>
        <v>77601.915532021871</v>
      </c>
      <c r="R416" s="49">
        <f t="shared" si="103"/>
        <v>59098.412248130662</v>
      </c>
      <c r="S416" s="56">
        <f t="shared" si="93"/>
        <v>0.40036184095608884</v>
      </c>
      <c r="T416" s="49">
        <f t="shared" si="105"/>
        <v>77602</v>
      </c>
      <c r="U416" s="82" t="s">
        <v>431</v>
      </c>
      <c r="AC416" s="3"/>
      <c r="AD416" s="3"/>
      <c r="AE416" s="3"/>
      <c r="AF416" s="3"/>
      <c r="AG416" s="3"/>
      <c r="AH416" s="3"/>
    </row>
    <row r="417" spans="1:34" s="1" customFormat="1" ht="18" customHeight="1" x14ac:dyDescent="0.2">
      <c r="A417" s="82">
        <v>19</v>
      </c>
      <c r="B417" s="5">
        <v>4315199</v>
      </c>
      <c r="C417" s="6" t="s">
        <v>216</v>
      </c>
      <c r="D417" s="7" t="s">
        <v>9</v>
      </c>
      <c r="E417" s="24">
        <v>1020215</v>
      </c>
      <c r="F417" s="24">
        <v>971633.00000000012</v>
      </c>
      <c r="G417" s="26">
        <v>1068796</v>
      </c>
      <c r="H417" s="26">
        <v>60256</v>
      </c>
      <c r="I417" s="26">
        <f t="shared" si="94"/>
        <v>63329.055999999997</v>
      </c>
      <c r="J417" s="26">
        <f t="shared" si="95"/>
        <v>63329</v>
      </c>
      <c r="K417" s="26">
        <f t="shared" si="98"/>
        <v>63329</v>
      </c>
      <c r="L417" s="26">
        <f t="shared" si="99"/>
        <v>1068796</v>
      </c>
      <c r="M417" s="26">
        <f t="shared" si="100"/>
        <v>995924</v>
      </c>
      <c r="N417" s="26">
        <f t="shared" si="101"/>
        <v>780993.25</v>
      </c>
      <c r="O417" s="49">
        <f t="shared" si="96"/>
        <v>529626.5</v>
      </c>
      <c r="P417" s="49">
        <f t="shared" si="97"/>
        <v>1032360</v>
      </c>
      <c r="Q417" s="49">
        <f t="shared" si="102"/>
        <v>213497.67458071045</v>
      </c>
      <c r="R417" s="49">
        <f t="shared" si="103"/>
        <v>480084.35320915218</v>
      </c>
      <c r="S417" s="56">
        <f t="shared" si="93"/>
        <v>0.4820491856900247</v>
      </c>
      <c r="T417" s="49">
        <f t="shared" si="105"/>
        <v>213498</v>
      </c>
      <c r="U417" s="82" t="s">
        <v>431</v>
      </c>
      <c r="AC417" s="3"/>
      <c r="AD417" s="3"/>
      <c r="AE417" s="3"/>
      <c r="AF417" s="3"/>
      <c r="AG417" s="3"/>
      <c r="AH417" s="3"/>
    </row>
    <row r="418" spans="1:34" s="1" customFormat="1" ht="15.75" customHeight="1" x14ac:dyDescent="0.2">
      <c r="A418" s="82">
        <v>20</v>
      </c>
      <c r="B418" s="5">
        <v>4315199</v>
      </c>
      <c r="C418" s="6" t="s">
        <v>217</v>
      </c>
      <c r="D418" s="7" t="s">
        <v>9</v>
      </c>
      <c r="E418" s="24">
        <v>235023</v>
      </c>
      <c r="F418" s="24">
        <v>223831</v>
      </c>
      <c r="G418" s="26">
        <v>246214</v>
      </c>
      <c r="H418" s="26">
        <v>50110</v>
      </c>
      <c r="I418" s="26">
        <f t="shared" si="94"/>
        <v>52665.61</v>
      </c>
      <c r="J418" s="26">
        <f t="shared" si="95"/>
        <v>52666</v>
      </c>
      <c r="K418" s="26">
        <f t="shared" si="98"/>
        <v>52666</v>
      </c>
      <c r="L418" s="26">
        <f t="shared" si="99"/>
        <v>246214</v>
      </c>
      <c r="M418" s="26">
        <f t="shared" si="100"/>
        <v>229427</v>
      </c>
      <c r="N418" s="26">
        <f t="shared" si="101"/>
        <v>189433.5</v>
      </c>
      <c r="O418" s="49">
        <f t="shared" si="96"/>
        <v>141046.5</v>
      </c>
      <c r="P418" s="49">
        <f t="shared" si="97"/>
        <v>237820.5</v>
      </c>
      <c r="Q418" s="49">
        <f t="shared" si="102"/>
        <v>125898.40827350073</v>
      </c>
      <c r="R418" s="49">
        <f t="shared" si="103"/>
        <v>91635.081988286562</v>
      </c>
      <c r="S418" s="56">
        <f t="shared" si="93"/>
        <v>0.3994084479520133</v>
      </c>
      <c r="T418" s="49">
        <f t="shared" si="105"/>
        <v>125898</v>
      </c>
      <c r="U418" s="82" t="s">
        <v>431</v>
      </c>
      <c r="AC418" s="3"/>
      <c r="AD418" s="3"/>
      <c r="AE418" s="3"/>
      <c r="AF418" s="3"/>
      <c r="AG418" s="3"/>
      <c r="AH418" s="3"/>
    </row>
    <row r="419" spans="1:34" s="1" customFormat="1" x14ac:dyDescent="0.2">
      <c r="A419" s="82">
        <v>21</v>
      </c>
      <c r="B419" s="5">
        <v>4315199</v>
      </c>
      <c r="C419" s="6" t="s">
        <v>218</v>
      </c>
      <c r="D419" s="7" t="s">
        <v>9</v>
      </c>
      <c r="E419" s="24">
        <v>444180.00000000006</v>
      </c>
      <c r="F419" s="24">
        <v>415121</v>
      </c>
      <c r="G419" s="26">
        <v>456633</v>
      </c>
      <c r="H419" s="26">
        <v>18559</v>
      </c>
      <c r="I419" s="26">
        <f t="shared" si="94"/>
        <v>19505.508999999998</v>
      </c>
      <c r="J419" s="26">
        <f t="shared" si="95"/>
        <v>19506</v>
      </c>
      <c r="K419" s="26">
        <f t="shared" si="98"/>
        <v>19506</v>
      </c>
      <c r="L419" s="26">
        <f t="shared" si="99"/>
        <v>456633</v>
      </c>
      <c r="M419" s="26">
        <f t="shared" si="100"/>
        <v>429650.5</v>
      </c>
      <c r="N419" s="26">
        <f t="shared" si="101"/>
        <v>333860</v>
      </c>
      <c r="O419" s="49">
        <f t="shared" si="96"/>
        <v>224578.25</v>
      </c>
      <c r="P419" s="49">
        <f t="shared" si="97"/>
        <v>443141.75</v>
      </c>
      <c r="Q419" s="49">
        <f t="shared" si="102"/>
        <v>68827.274989666883</v>
      </c>
      <c r="R419" s="49">
        <f t="shared" si="103"/>
        <v>210289.87879115817</v>
      </c>
      <c r="S419" s="56">
        <f t="shared" si="93"/>
        <v>0.48944404531394281</v>
      </c>
      <c r="T419" s="49">
        <f t="shared" si="105"/>
        <v>68827</v>
      </c>
      <c r="U419" s="82" t="s">
        <v>431</v>
      </c>
      <c r="AC419" s="3"/>
      <c r="AD419" s="3"/>
      <c r="AE419" s="3"/>
      <c r="AF419" s="3"/>
      <c r="AG419" s="3"/>
      <c r="AH419" s="3"/>
    </row>
    <row r="420" spans="1:34" s="1" customFormat="1" ht="24.75" customHeight="1" x14ac:dyDescent="0.2">
      <c r="A420" s="82">
        <v>22</v>
      </c>
      <c r="B420" s="5">
        <v>4315199</v>
      </c>
      <c r="C420" s="6" t="s">
        <v>219</v>
      </c>
      <c r="D420" s="7" t="s">
        <v>9</v>
      </c>
      <c r="E420" s="24">
        <v>539420</v>
      </c>
      <c r="F420" s="24">
        <v>518673</v>
      </c>
      <c r="G420" s="26">
        <v>570540</v>
      </c>
      <c r="H420" s="26">
        <v>54552</v>
      </c>
      <c r="I420" s="26">
        <f t="shared" si="94"/>
        <v>57334.152000000002</v>
      </c>
      <c r="J420" s="26">
        <f t="shared" si="95"/>
        <v>57334</v>
      </c>
      <c r="K420" s="26">
        <f t="shared" si="98"/>
        <v>57334</v>
      </c>
      <c r="L420" s="26">
        <f t="shared" si="99"/>
        <v>570540</v>
      </c>
      <c r="M420" s="26">
        <f t="shared" si="100"/>
        <v>529046.5</v>
      </c>
      <c r="N420" s="26">
        <f t="shared" si="101"/>
        <v>421491.75</v>
      </c>
      <c r="O420" s="49">
        <f t="shared" si="96"/>
        <v>293190.25</v>
      </c>
      <c r="P420" s="49">
        <f t="shared" si="97"/>
        <v>549793.25</v>
      </c>
      <c r="Q420" s="49">
        <f t="shared" si="102"/>
        <v>174093.01642558389</v>
      </c>
      <c r="R420" s="49">
        <f t="shared" si="103"/>
        <v>243705.77562076092</v>
      </c>
      <c r="S420" s="56">
        <f t="shared" si="93"/>
        <v>0.46065095529553812</v>
      </c>
      <c r="T420" s="49">
        <f t="shared" si="105"/>
        <v>174093</v>
      </c>
      <c r="U420" s="82" t="s">
        <v>431</v>
      </c>
      <c r="AC420" s="3"/>
      <c r="AD420" s="3"/>
      <c r="AE420" s="3"/>
      <c r="AF420" s="3"/>
      <c r="AG420" s="3"/>
      <c r="AH420" s="3"/>
    </row>
    <row r="421" spans="1:34" s="1" customFormat="1" ht="24.75" customHeight="1" x14ac:dyDescent="0.2">
      <c r="A421" s="82">
        <v>23</v>
      </c>
      <c r="B421" s="5">
        <v>4315199</v>
      </c>
      <c r="C421" s="6" t="s">
        <v>220</v>
      </c>
      <c r="D421" s="7" t="s">
        <v>9</v>
      </c>
      <c r="E421" s="24">
        <v>157123.00000000003</v>
      </c>
      <c r="F421" s="24">
        <v>148229</v>
      </c>
      <c r="G421" s="26">
        <v>158605</v>
      </c>
      <c r="H421" s="26">
        <v>23010</v>
      </c>
      <c r="I421" s="26">
        <f t="shared" si="94"/>
        <v>24183.51</v>
      </c>
      <c r="J421" s="26">
        <f t="shared" si="95"/>
        <v>24184</v>
      </c>
      <c r="K421" s="26">
        <f t="shared" si="98"/>
        <v>24184</v>
      </c>
      <c r="L421" s="26">
        <f t="shared" si="99"/>
        <v>158605</v>
      </c>
      <c r="M421" s="26">
        <f t="shared" si="100"/>
        <v>152676</v>
      </c>
      <c r="N421" s="26">
        <f t="shared" si="101"/>
        <v>122035.25</v>
      </c>
      <c r="O421" s="49">
        <f t="shared" si="96"/>
        <v>88430</v>
      </c>
      <c r="P421" s="49">
        <f t="shared" si="97"/>
        <v>155640.5</v>
      </c>
      <c r="Q421" s="49">
        <f t="shared" si="102"/>
        <v>65826.952901593439</v>
      </c>
      <c r="R421" s="49">
        <f t="shared" si="103"/>
        <v>65394.893992191777</v>
      </c>
      <c r="S421" s="56">
        <f t="shared" si="93"/>
        <v>0.42832464822363553</v>
      </c>
      <c r="T421" s="49">
        <f t="shared" si="105"/>
        <v>65827</v>
      </c>
      <c r="U421" s="82" t="s">
        <v>431</v>
      </c>
      <c r="AC421" s="3"/>
      <c r="AD421" s="3"/>
      <c r="AE421" s="3"/>
      <c r="AF421" s="3"/>
      <c r="AG421" s="3"/>
      <c r="AH421" s="3"/>
    </row>
    <row r="422" spans="1:34" s="1" customFormat="1" ht="16.5" customHeight="1" x14ac:dyDescent="0.2">
      <c r="A422" s="15"/>
      <c r="B422" s="15"/>
      <c r="C422" s="16"/>
      <c r="D422" s="15"/>
      <c r="E422" s="54"/>
      <c r="F422" s="54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3"/>
      <c r="T422" s="102"/>
      <c r="U422" s="21"/>
      <c r="AC422" s="3"/>
      <c r="AD422" s="3"/>
      <c r="AE422" s="3"/>
      <c r="AF422" s="3"/>
      <c r="AG422" s="3"/>
      <c r="AH422" s="3"/>
    </row>
    <row r="423" spans="1:34" s="1" customFormat="1" ht="16.5" customHeight="1" x14ac:dyDescent="0.2">
      <c r="A423" s="423" t="s">
        <v>1</v>
      </c>
      <c r="B423" s="424"/>
      <c r="C423" s="424"/>
      <c r="D423" s="424"/>
      <c r="E423" s="167"/>
      <c r="F423" s="167"/>
      <c r="G423" s="123"/>
      <c r="H423" s="123"/>
      <c r="I423" s="123"/>
      <c r="J423" s="123"/>
      <c r="K423" s="123"/>
      <c r="L423" s="123"/>
      <c r="M423" s="123"/>
      <c r="N423" s="123"/>
      <c r="O423" s="123"/>
      <c r="P423" s="123"/>
      <c r="Q423" s="123"/>
      <c r="R423" s="123"/>
      <c r="S423" s="124"/>
      <c r="T423" s="123"/>
      <c r="U423" s="125"/>
      <c r="AC423" s="3"/>
      <c r="AD423" s="3"/>
      <c r="AE423" s="3"/>
      <c r="AF423" s="3"/>
      <c r="AG423" s="3"/>
      <c r="AH423" s="3"/>
    </row>
    <row r="424" spans="1:34" s="1" customFormat="1" ht="16.5" customHeight="1" x14ac:dyDescent="0.2">
      <c r="A424" s="418" t="s">
        <v>221</v>
      </c>
      <c r="B424" s="419"/>
      <c r="C424" s="419"/>
      <c r="D424" s="419"/>
      <c r="E424" s="168"/>
      <c r="F424" s="168"/>
      <c r="G424" s="127"/>
      <c r="H424" s="127"/>
      <c r="I424" s="127"/>
      <c r="J424" s="127"/>
      <c r="K424" s="127"/>
      <c r="L424" s="127"/>
      <c r="M424" s="127"/>
      <c r="N424" s="127"/>
      <c r="O424" s="127"/>
      <c r="P424" s="127"/>
      <c r="Q424" s="127"/>
      <c r="R424" s="127"/>
      <c r="S424" s="128"/>
      <c r="T424" s="127"/>
      <c r="U424" s="129"/>
      <c r="AC424" s="3"/>
      <c r="AD424" s="3"/>
      <c r="AE424" s="3"/>
      <c r="AF424" s="3"/>
      <c r="AG424" s="3"/>
      <c r="AH424" s="3"/>
    </row>
    <row r="425" spans="1:34" s="1" customFormat="1" x14ac:dyDescent="0.2">
      <c r="A425" s="430" t="s">
        <v>240</v>
      </c>
      <c r="B425" s="431"/>
      <c r="C425" s="431"/>
      <c r="D425" s="431"/>
      <c r="E425" s="126"/>
      <c r="F425" s="126"/>
      <c r="G425" s="127"/>
      <c r="H425" s="127"/>
      <c r="I425" s="127"/>
      <c r="J425" s="127"/>
      <c r="K425" s="127"/>
      <c r="L425" s="127"/>
      <c r="M425" s="127"/>
      <c r="N425" s="127"/>
      <c r="O425" s="127"/>
      <c r="P425" s="127"/>
      <c r="Q425" s="127"/>
      <c r="R425" s="127"/>
      <c r="S425" s="128"/>
      <c r="T425" s="127"/>
      <c r="U425" s="129"/>
      <c r="AC425" s="3"/>
      <c r="AD425" s="3"/>
      <c r="AE425" s="3"/>
      <c r="AF425" s="3"/>
      <c r="AG425" s="3"/>
      <c r="AH425" s="3"/>
    </row>
    <row r="426" spans="1:34" s="1" customFormat="1" ht="12.75" customHeight="1" x14ac:dyDescent="0.2">
      <c r="A426" s="432"/>
      <c r="B426" s="433"/>
      <c r="C426" s="433"/>
      <c r="D426" s="433"/>
      <c r="E426" s="130"/>
      <c r="F426" s="130"/>
      <c r="G426" s="131"/>
      <c r="H426" s="466" t="s">
        <v>438</v>
      </c>
      <c r="I426" s="467"/>
      <c r="J426" s="468"/>
      <c r="K426" s="131"/>
      <c r="L426" s="131"/>
      <c r="M426" s="131"/>
      <c r="N426" s="131"/>
      <c r="O426" s="131"/>
      <c r="P426" s="131"/>
      <c r="Q426" s="131"/>
      <c r="R426" s="131"/>
      <c r="S426" s="132"/>
      <c r="T426" s="131"/>
      <c r="U426" s="133"/>
      <c r="AC426" s="3"/>
      <c r="AD426" s="3"/>
      <c r="AE426" s="3"/>
      <c r="AF426" s="3"/>
      <c r="AG426" s="3"/>
      <c r="AH426" s="3"/>
    </row>
    <row r="427" spans="1:34" s="1" customFormat="1" ht="76.5" customHeight="1" x14ac:dyDescent="0.2">
      <c r="A427" s="156" t="s">
        <v>4</v>
      </c>
      <c r="B427" s="156" t="s">
        <v>5</v>
      </c>
      <c r="C427" s="156" t="s">
        <v>6</v>
      </c>
      <c r="D427" s="156" t="s">
        <v>7</v>
      </c>
      <c r="E427" s="99" t="s">
        <v>435</v>
      </c>
      <c r="F427" s="99" t="s">
        <v>434</v>
      </c>
      <c r="G427" s="100" t="s">
        <v>436</v>
      </c>
      <c r="H427" s="157" t="s">
        <v>428</v>
      </c>
      <c r="I427" s="158" t="s">
        <v>429</v>
      </c>
      <c r="J427" s="157" t="s">
        <v>430</v>
      </c>
      <c r="K427" s="150"/>
      <c r="L427" s="150"/>
      <c r="M427" s="150"/>
      <c r="N427" s="150"/>
      <c r="O427" s="150"/>
      <c r="P427" s="150"/>
      <c r="Q427" s="150"/>
      <c r="R427" s="150"/>
      <c r="S427" s="151"/>
      <c r="T427" s="150"/>
      <c r="U427" s="152"/>
      <c r="AC427" s="3"/>
      <c r="AD427" s="3"/>
      <c r="AE427" s="3"/>
      <c r="AF427" s="3"/>
      <c r="AG427" s="3"/>
      <c r="AH427" s="3"/>
    </row>
    <row r="428" spans="1:34" s="1" customFormat="1" ht="17.25" customHeight="1" x14ac:dyDescent="0.2">
      <c r="A428" s="82">
        <v>1</v>
      </c>
      <c r="B428" s="5">
        <v>4315199</v>
      </c>
      <c r="C428" s="6" t="s">
        <v>222</v>
      </c>
      <c r="D428" s="7" t="s">
        <v>9</v>
      </c>
      <c r="E428" s="24">
        <v>388441</v>
      </c>
      <c r="F428" s="24">
        <v>359668</v>
      </c>
      <c r="G428" s="26">
        <v>384845.00000000006</v>
      </c>
      <c r="H428" s="26">
        <v>25874</v>
      </c>
      <c r="I428" s="26">
        <f t="shared" ref="I428:I460" si="106">H428+(H428*5.1%)</f>
        <v>27193.574000000001</v>
      </c>
      <c r="J428" s="26">
        <f t="shared" ref="J428:J460" si="107">ROUND(I428,0)</f>
        <v>27194</v>
      </c>
      <c r="K428" s="26">
        <f>MIN(E428,F428,G428,J428)</f>
        <v>27194</v>
      </c>
      <c r="L428" s="26">
        <f>MAX(E428,F428,G428,J428)</f>
        <v>388441</v>
      </c>
      <c r="M428" s="26">
        <f>MEDIAN(E428,F428,G428,J428)</f>
        <v>372256.5</v>
      </c>
      <c r="N428" s="26">
        <f>AVERAGE(E428,F428,G428,J428)</f>
        <v>290037</v>
      </c>
      <c r="O428" s="49">
        <f t="shared" ref="O428:O460" si="108">AVERAGE(K428,M428)</f>
        <v>199725.25</v>
      </c>
      <c r="P428" s="49">
        <f t="shared" ref="P428:P460" si="109">AVERAGE(M428,L428)</f>
        <v>380348.75</v>
      </c>
      <c r="Q428" s="49">
        <f>HARMEAN(E428,F428,G428,J428)</f>
        <v>89433.435828657486</v>
      </c>
      <c r="R428" s="49">
        <f>STDEVA(E428,F428,G428,J428)</f>
        <v>175695.59175839709</v>
      </c>
      <c r="S428" s="56">
        <f t="shared" ref="S428:S460" si="110">R428/M428</f>
        <v>0.47197454378472126</v>
      </c>
      <c r="T428" s="49">
        <f>ROUND(Q428,0)</f>
        <v>89433</v>
      </c>
      <c r="U428" s="82" t="s">
        <v>431</v>
      </c>
      <c r="AC428" s="3"/>
      <c r="AD428" s="3"/>
      <c r="AE428" s="3"/>
      <c r="AF428" s="3"/>
      <c r="AG428" s="3"/>
      <c r="AH428" s="3"/>
    </row>
    <row r="429" spans="1:34" s="1" customFormat="1" x14ac:dyDescent="0.2">
      <c r="A429" s="82">
        <v>2</v>
      </c>
      <c r="B429" s="5">
        <v>4315199</v>
      </c>
      <c r="C429" s="6" t="s">
        <v>223</v>
      </c>
      <c r="D429" s="7" t="s">
        <v>9</v>
      </c>
      <c r="E429" s="24">
        <v>909098.00000000012</v>
      </c>
      <c r="F429" s="24">
        <v>857640</v>
      </c>
      <c r="G429" s="26">
        <v>951980</v>
      </c>
      <c r="H429" s="26">
        <v>71554</v>
      </c>
      <c r="I429" s="26">
        <f t="shared" si="106"/>
        <v>75203.254000000001</v>
      </c>
      <c r="J429" s="26">
        <f t="shared" si="107"/>
        <v>75203</v>
      </c>
      <c r="K429" s="26">
        <f>MIN(E429,F429,G429,J429)</f>
        <v>75203</v>
      </c>
      <c r="L429" s="26">
        <f>MAX(E429,F429,G429,J429)</f>
        <v>951980</v>
      </c>
      <c r="M429" s="26">
        <f>MEDIAN(E429,F429,G429,J429)</f>
        <v>883369</v>
      </c>
      <c r="N429" s="26">
        <f>AVERAGE(E429,F429,G429,J429)</f>
        <v>698480.25</v>
      </c>
      <c r="O429" s="49">
        <f t="shared" si="108"/>
        <v>479286</v>
      </c>
      <c r="P429" s="49">
        <f t="shared" si="109"/>
        <v>917674.5</v>
      </c>
      <c r="Q429" s="49">
        <f>HARMEAN(E429,F429,G429,J429)</f>
        <v>240764.19649253684</v>
      </c>
      <c r="R429" s="49">
        <f>STDEVA(E429,F429,G429,J429)</f>
        <v>417304.17213856132</v>
      </c>
      <c r="S429" s="56">
        <f t="shared" si="110"/>
        <v>0.47240074322119219</v>
      </c>
      <c r="T429" s="49">
        <f>ROUND(Q429,0)</f>
        <v>240764</v>
      </c>
      <c r="U429" s="82" t="s">
        <v>431</v>
      </c>
      <c r="AC429" s="3"/>
      <c r="AD429" s="3"/>
      <c r="AE429" s="3"/>
      <c r="AF429" s="3"/>
      <c r="AG429" s="3"/>
      <c r="AH429" s="3"/>
    </row>
    <row r="430" spans="1:34" s="1" customFormat="1" x14ac:dyDescent="0.2">
      <c r="A430" s="82">
        <v>3</v>
      </c>
      <c r="B430" s="5">
        <v>4315199</v>
      </c>
      <c r="C430" s="6" t="s">
        <v>224</v>
      </c>
      <c r="D430" s="7" t="s">
        <v>9</v>
      </c>
      <c r="E430" s="24">
        <v>621121</v>
      </c>
      <c r="F430" s="24">
        <v>597232</v>
      </c>
      <c r="G430" s="26">
        <v>633066.00000000012</v>
      </c>
      <c r="H430" s="26">
        <v>105224</v>
      </c>
      <c r="I430" s="26">
        <f t="shared" si="106"/>
        <v>110590.424</v>
      </c>
      <c r="J430" s="26">
        <f t="shared" si="107"/>
        <v>110590</v>
      </c>
      <c r="K430" s="26">
        <f>MIN(E430,F430,G430,J430)</f>
        <v>110590</v>
      </c>
      <c r="L430" s="26">
        <f>MAX(E430,F430,G430,J430)</f>
        <v>633066.00000000012</v>
      </c>
      <c r="M430" s="26">
        <f>MEDIAN(E430,F430,G430,J430)</f>
        <v>609176.5</v>
      </c>
      <c r="N430" s="26">
        <f>AVERAGE(E430,F430,G430,J430)</f>
        <v>490502.25</v>
      </c>
      <c r="O430" s="49">
        <f t="shared" si="108"/>
        <v>359883.25</v>
      </c>
      <c r="P430" s="49">
        <f t="shared" si="109"/>
        <v>621121.25</v>
      </c>
      <c r="Q430" s="49">
        <f>HARMEAN(E430,F430,G430,J430)</f>
        <v>287637.21286640165</v>
      </c>
      <c r="R430" s="49">
        <f>STDEVA(E430,F430,G430,J430)</f>
        <v>253712.59192292762</v>
      </c>
      <c r="S430" s="56">
        <f t="shared" si="110"/>
        <v>0.41648453596441692</v>
      </c>
      <c r="T430" s="49">
        <f>ROUND(Q430,0)</f>
        <v>287637</v>
      </c>
      <c r="U430" s="82" t="s">
        <v>431</v>
      </c>
      <c r="AC430" s="3"/>
      <c r="AD430" s="3"/>
      <c r="AE430" s="3"/>
      <c r="AF430" s="3"/>
      <c r="AG430" s="3"/>
      <c r="AH430" s="3"/>
    </row>
    <row r="431" spans="1:34" s="1" customFormat="1" ht="27" customHeight="1" x14ac:dyDescent="0.2">
      <c r="A431" s="82">
        <v>4</v>
      </c>
      <c r="B431" s="5">
        <v>4315199</v>
      </c>
      <c r="C431" s="6" t="s">
        <v>225</v>
      </c>
      <c r="D431" s="7" t="s">
        <v>9</v>
      </c>
      <c r="E431" s="24">
        <v>2225141</v>
      </c>
      <c r="F431" s="24">
        <v>2139558</v>
      </c>
      <c r="G431" s="26">
        <v>2353514</v>
      </c>
      <c r="H431" s="26">
        <v>330010</v>
      </c>
      <c r="I431" s="26">
        <f t="shared" si="106"/>
        <v>346840.51</v>
      </c>
      <c r="J431" s="26">
        <f t="shared" si="107"/>
        <v>346841</v>
      </c>
      <c r="K431" s="26">
        <f>MIN(E431,F431,G431,J431)</f>
        <v>346841</v>
      </c>
      <c r="L431" s="26">
        <f>MAX(E431,F431,G431,J431)</f>
        <v>2353514</v>
      </c>
      <c r="M431" s="26">
        <f>MEDIAN(E431,F431,G431,J431)</f>
        <v>2182349.5</v>
      </c>
      <c r="N431" s="26">
        <f>AVERAGE(E431,F431,G431,J431)</f>
        <v>1766263.5</v>
      </c>
      <c r="O431" s="49">
        <f t="shared" si="108"/>
        <v>1264595.25</v>
      </c>
      <c r="P431" s="49">
        <f t="shared" si="109"/>
        <v>2267931.75</v>
      </c>
      <c r="Q431" s="49">
        <f>HARMEAN(E431,F431,G431,J431)</f>
        <v>946777.37803476269</v>
      </c>
      <c r="R431" s="49">
        <f>STDEVA(E431,F431,G431,J431)</f>
        <v>950357.95484175335</v>
      </c>
      <c r="S431" s="56">
        <f t="shared" si="110"/>
        <v>0.43547468214497875</v>
      </c>
      <c r="T431" s="49">
        <f>ROUND(Q431,0)</f>
        <v>946777</v>
      </c>
      <c r="U431" s="82" t="s">
        <v>431</v>
      </c>
      <c r="AC431" s="3"/>
      <c r="AD431" s="3"/>
      <c r="AE431" s="3"/>
      <c r="AF431" s="3"/>
      <c r="AG431" s="3"/>
      <c r="AH431" s="3"/>
    </row>
    <row r="432" spans="1:34" s="1" customFormat="1" x14ac:dyDescent="0.2">
      <c r="A432" s="15"/>
      <c r="B432" s="15"/>
      <c r="C432" s="16"/>
      <c r="D432" s="15"/>
      <c r="E432" s="54"/>
      <c r="F432" s="54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3"/>
      <c r="T432" s="102"/>
      <c r="U432" s="21"/>
      <c r="AC432" s="3"/>
      <c r="AD432" s="3"/>
      <c r="AE432" s="3"/>
      <c r="AF432" s="3"/>
      <c r="AG432" s="3"/>
      <c r="AH432" s="3"/>
    </row>
    <row r="433" spans="1:34" s="1" customFormat="1" ht="27.75" customHeight="1" x14ac:dyDescent="0.2">
      <c r="A433" s="455" t="s">
        <v>226</v>
      </c>
      <c r="B433" s="456"/>
      <c r="C433" s="456"/>
      <c r="D433" s="456"/>
      <c r="E433" s="122"/>
      <c r="F433" s="122"/>
      <c r="G433" s="123"/>
      <c r="H433" s="123"/>
      <c r="I433" s="123"/>
      <c r="J433" s="123"/>
      <c r="K433" s="123"/>
      <c r="L433" s="123"/>
      <c r="M433" s="123"/>
      <c r="N433" s="123"/>
      <c r="O433" s="123"/>
      <c r="P433" s="123"/>
      <c r="Q433" s="123"/>
      <c r="R433" s="123"/>
      <c r="S433" s="124"/>
      <c r="T433" s="123"/>
      <c r="U433" s="125"/>
      <c r="AC433" s="3"/>
      <c r="AD433" s="3"/>
      <c r="AE433" s="3"/>
      <c r="AF433" s="3"/>
      <c r="AG433" s="3"/>
      <c r="AH433" s="3"/>
    </row>
    <row r="434" spans="1:34" s="1" customFormat="1" ht="16.5" customHeight="1" x14ac:dyDescent="0.2">
      <c r="A434" s="430" t="s">
        <v>240</v>
      </c>
      <c r="B434" s="431"/>
      <c r="C434" s="431"/>
      <c r="D434" s="431"/>
      <c r="E434" s="126"/>
      <c r="F434" s="126"/>
      <c r="G434" s="127"/>
      <c r="H434" s="127"/>
      <c r="I434" s="127"/>
      <c r="J434" s="127"/>
      <c r="K434" s="127"/>
      <c r="L434" s="127"/>
      <c r="M434" s="127"/>
      <c r="N434" s="127"/>
      <c r="O434" s="127"/>
      <c r="P434" s="127"/>
      <c r="Q434" s="127"/>
      <c r="R434" s="127"/>
      <c r="S434" s="128"/>
      <c r="T434" s="127"/>
      <c r="U434" s="129"/>
      <c r="AC434" s="3"/>
      <c r="AD434" s="3"/>
      <c r="AE434" s="3"/>
      <c r="AF434" s="3"/>
      <c r="AG434" s="3"/>
      <c r="AH434" s="3"/>
    </row>
    <row r="435" spans="1:34" s="1" customFormat="1" ht="24.75" customHeight="1" x14ac:dyDescent="0.2">
      <c r="A435" s="432"/>
      <c r="B435" s="433"/>
      <c r="C435" s="433"/>
      <c r="D435" s="433"/>
      <c r="E435" s="130"/>
      <c r="F435" s="130"/>
      <c r="G435" s="131"/>
      <c r="H435" s="466" t="s">
        <v>438</v>
      </c>
      <c r="I435" s="467"/>
      <c r="J435" s="468"/>
      <c r="K435" s="131"/>
      <c r="L435" s="131"/>
      <c r="M435" s="131"/>
      <c r="N435" s="131"/>
      <c r="O435" s="131"/>
      <c r="P435" s="131"/>
      <c r="Q435" s="131"/>
      <c r="R435" s="131"/>
      <c r="S435" s="132"/>
      <c r="T435" s="131"/>
      <c r="U435" s="133"/>
      <c r="AC435" s="3"/>
      <c r="AD435" s="3"/>
      <c r="AE435" s="3"/>
      <c r="AF435" s="3"/>
      <c r="AG435" s="3"/>
      <c r="AH435" s="3"/>
    </row>
    <row r="436" spans="1:34" s="1" customFormat="1" ht="53.25" customHeight="1" x14ac:dyDescent="0.2">
      <c r="A436" s="156" t="s">
        <v>4</v>
      </c>
      <c r="B436" s="156" t="s">
        <v>5</v>
      </c>
      <c r="C436" s="156" t="s">
        <v>6</v>
      </c>
      <c r="D436" s="156" t="s">
        <v>7</v>
      </c>
      <c r="E436" s="99" t="s">
        <v>435</v>
      </c>
      <c r="F436" s="99" t="s">
        <v>434</v>
      </c>
      <c r="G436" s="100" t="s">
        <v>436</v>
      </c>
      <c r="H436" s="157" t="s">
        <v>428</v>
      </c>
      <c r="I436" s="158" t="s">
        <v>429</v>
      </c>
      <c r="J436" s="157" t="s">
        <v>430</v>
      </c>
      <c r="K436" s="150"/>
      <c r="L436" s="150"/>
      <c r="M436" s="150"/>
      <c r="N436" s="150"/>
      <c r="O436" s="150"/>
      <c r="P436" s="150"/>
      <c r="Q436" s="150"/>
      <c r="R436" s="150"/>
      <c r="S436" s="151"/>
      <c r="T436" s="150"/>
      <c r="U436" s="152"/>
      <c r="AC436" s="3"/>
      <c r="AD436" s="3"/>
      <c r="AE436" s="3"/>
      <c r="AF436" s="3"/>
      <c r="AG436" s="3"/>
      <c r="AH436" s="3"/>
    </row>
    <row r="437" spans="1:34" s="1" customFormat="1" ht="29.25" customHeight="1" x14ac:dyDescent="0.2">
      <c r="A437" s="82">
        <v>1</v>
      </c>
      <c r="B437" s="5">
        <v>4315199</v>
      </c>
      <c r="C437" s="6" t="s">
        <v>227</v>
      </c>
      <c r="D437" s="7" t="s">
        <v>9</v>
      </c>
      <c r="E437" s="24">
        <v>594698</v>
      </c>
      <c r="F437" s="24">
        <v>561036</v>
      </c>
      <c r="G437" s="26">
        <v>617140</v>
      </c>
      <c r="H437" s="26">
        <v>79558</v>
      </c>
      <c r="I437" s="26">
        <f t="shared" si="106"/>
        <v>83615.457999999999</v>
      </c>
      <c r="J437" s="26">
        <f t="shared" si="107"/>
        <v>83615</v>
      </c>
      <c r="K437" s="26">
        <f>MIN(E437,F437,G437,J437)</f>
        <v>83615</v>
      </c>
      <c r="L437" s="26">
        <f>MAX(E437,F437,G437,J437)</f>
        <v>617140</v>
      </c>
      <c r="M437" s="26">
        <f>MEDIAN(E437,F437,G437,J437)</f>
        <v>577867</v>
      </c>
      <c r="N437" s="26">
        <f>AVERAGE(E437,F437,G437,J437)</f>
        <v>464122.25</v>
      </c>
      <c r="O437" s="49">
        <f t="shared" si="108"/>
        <v>330741</v>
      </c>
      <c r="P437" s="49">
        <f t="shared" si="109"/>
        <v>597503.5</v>
      </c>
      <c r="Q437" s="49">
        <f>HARMEAN(E437,F437,G437,J437)</f>
        <v>234688.11060610833</v>
      </c>
      <c r="R437" s="49">
        <f>STDEVA(E437,F437,G437,J437)</f>
        <v>254717.1637619198</v>
      </c>
      <c r="S437" s="56">
        <f t="shared" si="110"/>
        <v>0.44078856166197378</v>
      </c>
      <c r="T437" s="49">
        <f>ROUND(Q437,0)</f>
        <v>234688</v>
      </c>
      <c r="U437" s="82" t="s">
        <v>431</v>
      </c>
      <c r="AC437" s="3"/>
      <c r="AD437" s="3"/>
      <c r="AE437" s="3"/>
      <c r="AF437" s="3"/>
      <c r="AG437" s="3"/>
      <c r="AH437" s="3"/>
    </row>
    <row r="438" spans="1:34" s="1" customFormat="1" x14ac:dyDescent="0.2">
      <c r="A438" s="82">
        <v>2</v>
      </c>
      <c r="B438" s="5">
        <v>4315199</v>
      </c>
      <c r="C438" s="6" t="s">
        <v>208</v>
      </c>
      <c r="D438" s="7" t="s">
        <v>9</v>
      </c>
      <c r="E438" s="24">
        <v>546342</v>
      </c>
      <c r="F438" s="24">
        <v>505872</v>
      </c>
      <c r="G438" s="26">
        <v>546342</v>
      </c>
      <c r="H438" s="26">
        <v>34551</v>
      </c>
      <c r="I438" s="26">
        <f t="shared" si="106"/>
        <v>36313.101000000002</v>
      </c>
      <c r="J438" s="26">
        <f t="shared" si="107"/>
        <v>36313</v>
      </c>
      <c r="K438" s="26">
        <f>MIN(E438,F438,G438,J438)</f>
        <v>36313</v>
      </c>
      <c r="L438" s="26">
        <f>MAX(E438,F438,G438,J438)</f>
        <v>546342</v>
      </c>
      <c r="M438" s="26">
        <f>MEDIAN(E438,F438,G438,J438)</f>
        <v>526107</v>
      </c>
      <c r="N438" s="26">
        <f>AVERAGE(E438,F438,G438,J438)</f>
        <v>408717.25</v>
      </c>
      <c r="O438" s="49">
        <f t="shared" si="108"/>
        <v>281210</v>
      </c>
      <c r="P438" s="49">
        <f t="shared" si="109"/>
        <v>536224.5</v>
      </c>
      <c r="Q438" s="49">
        <f>HARMEAN(E438,F438,G438,J438)</f>
        <v>120569.6585525213</v>
      </c>
      <c r="R438" s="49">
        <f>STDEVA(E438,F438,G438,J438)</f>
        <v>249001.4153177648</v>
      </c>
      <c r="S438" s="56">
        <f t="shared" si="110"/>
        <v>0.47329044342265886</v>
      </c>
      <c r="T438" s="49">
        <f>ROUND(Q438,0)</f>
        <v>120570</v>
      </c>
      <c r="U438" s="82" t="s">
        <v>431</v>
      </c>
      <c r="AC438" s="3"/>
      <c r="AD438" s="3"/>
      <c r="AE438" s="3"/>
      <c r="AF438" s="3"/>
      <c r="AG438" s="3"/>
      <c r="AH438" s="3"/>
    </row>
    <row r="439" spans="1:34" s="1" customFormat="1" x14ac:dyDescent="0.2">
      <c r="A439" s="82">
        <v>3</v>
      </c>
      <c r="B439" s="5">
        <v>4315199</v>
      </c>
      <c r="C439" s="6" t="s">
        <v>207</v>
      </c>
      <c r="D439" s="7" t="s">
        <v>9</v>
      </c>
      <c r="E439" s="24">
        <v>224471.00000000003</v>
      </c>
      <c r="F439" s="24">
        <v>215837</v>
      </c>
      <c r="G439" s="26">
        <v>233104</v>
      </c>
      <c r="H439" s="26">
        <v>13662</v>
      </c>
      <c r="I439" s="26">
        <f t="shared" si="106"/>
        <v>14358.762000000001</v>
      </c>
      <c r="J439" s="26">
        <f t="shared" si="107"/>
        <v>14359</v>
      </c>
      <c r="K439" s="26">
        <f>MIN(E439,F439,G439,J439)</f>
        <v>14359</v>
      </c>
      <c r="L439" s="26">
        <f>MAX(E439,F439,G439,J439)</f>
        <v>233104</v>
      </c>
      <c r="M439" s="26">
        <f>MEDIAN(E439,F439,G439,J439)</f>
        <v>220154</v>
      </c>
      <c r="N439" s="26">
        <f>AVERAGE(E439,F439,G439,J439)</f>
        <v>171942.75</v>
      </c>
      <c r="O439" s="49">
        <f t="shared" si="108"/>
        <v>117256.5</v>
      </c>
      <c r="P439" s="49">
        <f t="shared" si="109"/>
        <v>226629</v>
      </c>
      <c r="Q439" s="49">
        <f>HARMEAN(E439,F439,G439,J439)</f>
        <v>48180.750374885727</v>
      </c>
      <c r="R439" s="49">
        <f>STDEVA(E439,F439,G439,J439)</f>
        <v>105292.0683887601</v>
      </c>
      <c r="S439" s="56">
        <f t="shared" si="110"/>
        <v>0.47826552499050712</v>
      </c>
      <c r="T439" s="49">
        <f>ROUND(Q439,0)</f>
        <v>48181</v>
      </c>
      <c r="U439" s="82" t="s">
        <v>431</v>
      </c>
      <c r="AC439" s="3"/>
      <c r="AD439" s="3"/>
      <c r="AE439" s="3"/>
      <c r="AF439" s="3"/>
      <c r="AG439" s="3"/>
      <c r="AH439" s="3"/>
    </row>
    <row r="440" spans="1:34" s="1" customFormat="1" x14ac:dyDescent="0.2">
      <c r="A440" s="82">
        <v>4</v>
      </c>
      <c r="B440" s="5">
        <v>4315199</v>
      </c>
      <c r="C440" s="6" t="s">
        <v>228</v>
      </c>
      <c r="D440" s="7" t="s">
        <v>9</v>
      </c>
      <c r="E440" s="24">
        <v>358635.00000000006</v>
      </c>
      <c r="F440" s="24">
        <v>341557</v>
      </c>
      <c r="G440" s="26">
        <v>368882</v>
      </c>
      <c r="H440" s="26">
        <v>32556</v>
      </c>
      <c r="I440" s="26">
        <f t="shared" si="106"/>
        <v>34216.356</v>
      </c>
      <c r="J440" s="26">
        <f t="shared" si="107"/>
        <v>34216</v>
      </c>
      <c r="K440" s="26">
        <f>MIN(E440,F440,G440,J440)</f>
        <v>34216</v>
      </c>
      <c r="L440" s="26">
        <f>MAX(E440,F440,G440,J440)</f>
        <v>368882</v>
      </c>
      <c r="M440" s="26">
        <f>MEDIAN(E440,F440,G440,J440)</f>
        <v>350096</v>
      </c>
      <c r="N440" s="26">
        <f>AVERAGE(E440,F440,G440,J440)</f>
        <v>275822.5</v>
      </c>
      <c r="O440" s="49">
        <f t="shared" si="108"/>
        <v>192156</v>
      </c>
      <c r="P440" s="49">
        <f t="shared" si="109"/>
        <v>359489</v>
      </c>
      <c r="Q440" s="49">
        <f>HARMEAN(E440,F440,G440,J440)</f>
        <v>106232.93504962005</v>
      </c>
      <c r="R440" s="49">
        <f>STDEVA(E440,F440,G440,J440)</f>
        <v>161464.86308069222</v>
      </c>
      <c r="S440" s="56">
        <f t="shared" si="110"/>
        <v>0.46120167919854044</v>
      </c>
      <c r="T440" s="49">
        <f>ROUND(Q440,0)</f>
        <v>106233</v>
      </c>
      <c r="U440" s="82" t="s">
        <v>431</v>
      </c>
      <c r="AC440" s="3"/>
      <c r="AD440" s="3"/>
      <c r="AE440" s="3"/>
      <c r="AF440" s="3"/>
      <c r="AG440" s="3"/>
      <c r="AH440" s="3"/>
    </row>
    <row r="441" spans="1:34" s="1" customFormat="1" x14ac:dyDescent="0.2">
      <c r="A441" s="15"/>
      <c r="B441" s="15"/>
      <c r="C441" s="16"/>
      <c r="D441" s="15"/>
      <c r="E441" s="54"/>
      <c r="F441" s="54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3"/>
      <c r="T441" s="102"/>
      <c r="U441" s="21"/>
      <c r="AC441" s="3"/>
      <c r="AD441" s="3"/>
      <c r="AE441" s="3"/>
      <c r="AF441" s="3"/>
      <c r="AG441" s="3"/>
      <c r="AH441" s="3"/>
    </row>
    <row r="442" spans="1:34" s="1" customFormat="1" ht="27" customHeight="1" x14ac:dyDescent="0.2">
      <c r="A442" s="455" t="s">
        <v>229</v>
      </c>
      <c r="B442" s="456"/>
      <c r="C442" s="456"/>
      <c r="D442" s="456"/>
      <c r="E442" s="122"/>
      <c r="F442" s="122"/>
      <c r="G442" s="123"/>
      <c r="H442" s="123"/>
      <c r="I442" s="123"/>
      <c r="J442" s="123"/>
      <c r="K442" s="123"/>
      <c r="L442" s="123"/>
      <c r="M442" s="123"/>
      <c r="N442" s="123"/>
      <c r="O442" s="123"/>
      <c r="P442" s="123"/>
      <c r="Q442" s="123"/>
      <c r="R442" s="123"/>
      <c r="S442" s="124"/>
      <c r="T442" s="123"/>
      <c r="U442" s="125"/>
      <c r="AC442" s="3"/>
      <c r="AD442" s="3"/>
      <c r="AE442" s="3"/>
      <c r="AF442" s="3"/>
      <c r="AG442" s="3"/>
      <c r="AH442" s="3"/>
    </row>
    <row r="443" spans="1:34" s="1" customFormat="1" x14ac:dyDescent="0.2">
      <c r="A443" s="430" t="s">
        <v>240</v>
      </c>
      <c r="B443" s="431"/>
      <c r="C443" s="431"/>
      <c r="D443" s="431"/>
      <c r="E443" s="126"/>
      <c r="F443" s="126"/>
      <c r="G443" s="127"/>
      <c r="H443" s="127"/>
      <c r="I443" s="127"/>
      <c r="J443" s="127"/>
      <c r="K443" s="127"/>
      <c r="L443" s="127"/>
      <c r="M443" s="127"/>
      <c r="N443" s="127"/>
      <c r="O443" s="127"/>
      <c r="P443" s="127"/>
      <c r="Q443" s="127"/>
      <c r="R443" s="127"/>
      <c r="S443" s="128"/>
      <c r="T443" s="127"/>
      <c r="U443" s="129"/>
      <c r="AC443" s="3"/>
      <c r="AD443" s="3"/>
      <c r="AE443" s="3"/>
      <c r="AF443" s="3"/>
      <c r="AG443" s="3"/>
      <c r="AH443" s="3"/>
    </row>
    <row r="444" spans="1:34" s="1" customFormat="1" ht="13.5" customHeight="1" x14ac:dyDescent="0.2">
      <c r="A444" s="432"/>
      <c r="B444" s="433"/>
      <c r="C444" s="433"/>
      <c r="D444" s="433"/>
      <c r="E444" s="130"/>
      <c r="F444" s="130"/>
      <c r="G444" s="131"/>
      <c r="H444" s="466" t="s">
        <v>438</v>
      </c>
      <c r="I444" s="467"/>
      <c r="J444" s="468"/>
      <c r="K444" s="131"/>
      <c r="L444" s="131"/>
      <c r="M444" s="131"/>
      <c r="N444" s="131"/>
      <c r="O444" s="131"/>
      <c r="P444" s="131"/>
      <c r="Q444" s="131"/>
      <c r="R444" s="131"/>
      <c r="S444" s="132"/>
      <c r="T444" s="131"/>
      <c r="U444" s="133"/>
      <c r="AC444" s="3"/>
      <c r="AD444" s="3"/>
      <c r="AE444" s="3"/>
      <c r="AF444" s="3"/>
      <c r="AG444" s="3"/>
      <c r="AH444" s="3"/>
    </row>
    <row r="445" spans="1:34" s="1" customFormat="1" ht="69" customHeight="1" x14ac:dyDescent="0.2">
      <c r="A445" s="156" t="s">
        <v>4</v>
      </c>
      <c r="B445" s="156" t="s">
        <v>5</v>
      </c>
      <c r="C445" s="156" t="s">
        <v>6</v>
      </c>
      <c r="D445" s="156" t="s">
        <v>7</v>
      </c>
      <c r="E445" s="99" t="s">
        <v>435</v>
      </c>
      <c r="F445" s="99" t="s">
        <v>434</v>
      </c>
      <c r="G445" s="100" t="s">
        <v>436</v>
      </c>
      <c r="H445" s="157" t="s">
        <v>428</v>
      </c>
      <c r="I445" s="158" t="s">
        <v>429</v>
      </c>
      <c r="J445" s="157" t="s">
        <v>430</v>
      </c>
      <c r="K445" s="150"/>
      <c r="L445" s="150"/>
      <c r="M445" s="150"/>
      <c r="N445" s="150"/>
      <c r="O445" s="150"/>
      <c r="P445" s="150"/>
      <c r="Q445" s="150"/>
      <c r="R445" s="150"/>
      <c r="S445" s="151"/>
      <c r="T445" s="150"/>
      <c r="U445" s="152"/>
      <c r="AC445" s="3"/>
      <c r="AD445" s="3"/>
      <c r="AE445" s="3"/>
      <c r="AF445" s="3"/>
      <c r="AG445" s="3"/>
      <c r="AH445" s="3"/>
    </row>
    <row r="446" spans="1:34" s="1" customFormat="1" x14ac:dyDescent="0.2">
      <c r="A446" s="82">
        <v>1</v>
      </c>
      <c r="B446" s="5">
        <v>4325201</v>
      </c>
      <c r="C446" s="6" t="s">
        <v>230</v>
      </c>
      <c r="D446" s="7" t="s">
        <v>9</v>
      </c>
      <c r="E446" s="24">
        <v>1229631</v>
      </c>
      <c r="F446" s="24">
        <v>1171077</v>
      </c>
      <c r="G446" s="26">
        <v>1299895.0000000002</v>
      </c>
      <c r="H446" s="26">
        <v>147884</v>
      </c>
      <c r="I446" s="26">
        <f t="shared" si="106"/>
        <v>155426.084</v>
      </c>
      <c r="J446" s="26">
        <f t="shared" si="107"/>
        <v>155426</v>
      </c>
      <c r="K446" s="26">
        <f>MIN(E446,F446,G446,J446)</f>
        <v>155426</v>
      </c>
      <c r="L446" s="26">
        <f>MAX(E446,F446,G446,J446)</f>
        <v>1299895.0000000002</v>
      </c>
      <c r="M446" s="26">
        <f>MEDIAN(E446,F446,G446,J446)</f>
        <v>1200354</v>
      </c>
      <c r="N446" s="26">
        <f>AVERAGE(E446,F446,G446,J446)</f>
        <v>964007.25</v>
      </c>
      <c r="O446" s="49">
        <f t="shared" si="108"/>
        <v>677890</v>
      </c>
      <c r="P446" s="49">
        <f t="shared" si="109"/>
        <v>1250124.5</v>
      </c>
      <c r="Q446" s="49">
        <f>HARMEAN(E446,F446,G446,J446)</f>
        <v>450938.46954911854</v>
      </c>
      <c r="R446" s="49">
        <f>STDEVA(E446,F446,G446,J446)</f>
        <v>541620.4317849509</v>
      </c>
      <c r="S446" s="56">
        <f t="shared" si="110"/>
        <v>0.4512172507318265</v>
      </c>
      <c r="T446" s="49">
        <f>ROUND(Q446,0)</f>
        <v>450938</v>
      </c>
      <c r="U446" s="82" t="s">
        <v>431</v>
      </c>
      <c r="AC446" s="3"/>
      <c r="AD446" s="3"/>
      <c r="AE446" s="3"/>
      <c r="AF446" s="3"/>
      <c r="AG446" s="3"/>
      <c r="AH446" s="3"/>
    </row>
    <row r="447" spans="1:34" s="1" customFormat="1" x14ac:dyDescent="0.2">
      <c r="A447" s="82">
        <v>2</v>
      </c>
      <c r="B447" s="5">
        <v>4325201</v>
      </c>
      <c r="C447" s="6" t="s">
        <v>231</v>
      </c>
      <c r="D447" s="7" t="s">
        <v>9</v>
      </c>
      <c r="E447" s="24">
        <v>725860</v>
      </c>
      <c r="F447" s="24">
        <v>684774</v>
      </c>
      <c r="G447" s="26">
        <v>732708.00000000012</v>
      </c>
      <c r="H447" s="26">
        <v>120552</v>
      </c>
      <c r="I447" s="26">
        <f t="shared" si="106"/>
        <v>126700.152</v>
      </c>
      <c r="J447" s="26">
        <f t="shared" si="107"/>
        <v>126700</v>
      </c>
      <c r="K447" s="26">
        <f>MIN(E447,F447,G447,J447)</f>
        <v>126700</v>
      </c>
      <c r="L447" s="26">
        <f>MAX(E447,F447,G447,J447)</f>
        <v>732708.00000000012</v>
      </c>
      <c r="M447" s="26">
        <f>MEDIAN(E447,F447,G447,J447)</f>
        <v>705317</v>
      </c>
      <c r="N447" s="26">
        <f>AVERAGE(E447,F447,G447,J447)</f>
        <v>567510.5</v>
      </c>
      <c r="O447" s="49">
        <f t="shared" si="108"/>
        <v>416008.5</v>
      </c>
      <c r="P447" s="49">
        <f t="shared" si="109"/>
        <v>719012.5</v>
      </c>
      <c r="Q447" s="49">
        <f>HARMEAN(E447,F447,G447,J447)</f>
        <v>330702.26755218598</v>
      </c>
      <c r="R447" s="49">
        <f>STDEVA(E447,F447,G447,J447)</f>
        <v>294635.03044670948</v>
      </c>
      <c r="S447" s="56">
        <f t="shared" si="110"/>
        <v>0.41773419674658274</v>
      </c>
      <c r="T447" s="49">
        <f>ROUND(Q447,0)</f>
        <v>330702</v>
      </c>
      <c r="U447" s="82" t="s">
        <v>431</v>
      </c>
      <c r="AC447" s="3"/>
      <c r="AD447" s="3"/>
      <c r="AE447" s="3"/>
      <c r="AF447" s="3"/>
      <c r="AG447" s="3"/>
      <c r="AH447" s="3"/>
    </row>
    <row r="448" spans="1:34" s="1" customFormat="1" x14ac:dyDescent="0.2">
      <c r="A448" s="15"/>
      <c r="B448" s="15"/>
      <c r="C448" s="16"/>
      <c r="D448" s="15"/>
      <c r="E448" s="54"/>
      <c r="F448" s="54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3"/>
      <c r="T448" s="102"/>
      <c r="U448" s="21"/>
      <c r="AC448" s="3"/>
      <c r="AD448" s="3"/>
      <c r="AE448" s="3"/>
      <c r="AF448" s="3"/>
      <c r="AG448" s="3"/>
      <c r="AH448" s="3"/>
    </row>
    <row r="449" spans="1:34" s="1" customFormat="1" ht="27" customHeight="1" x14ac:dyDescent="0.2">
      <c r="A449" s="455" t="s">
        <v>232</v>
      </c>
      <c r="B449" s="456"/>
      <c r="C449" s="456"/>
      <c r="D449" s="456"/>
      <c r="E449" s="122"/>
      <c r="F449" s="122"/>
      <c r="G449" s="123"/>
      <c r="H449" s="123"/>
      <c r="I449" s="123"/>
      <c r="J449" s="123"/>
      <c r="K449" s="123"/>
      <c r="L449" s="123"/>
      <c r="M449" s="123"/>
      <c r="N449" s="123"/>
      <c r="O449" s="123"/>
      <c r="P449" s="123"/>
      <c r="Q449" s="123"/>
      <c r="R449" s="123"/>
      <c r="S449" s="124"/>
      <c r="T449" s="123"/>
      <c r="U449" s="125"/>
      <c r="AC449" s="3"/>
      <c r="AD449" s="3"/>
      <c r="AE449" s="3"/>
      <c r="AF449" s="3"/>
      <c r="AG449" s="3"/>
      <c r="AH449" s="3"/>
    </row>
    <row r="450" spans="1:34" s="1" customFormat="1" x14ac:dyDescent="0.2">
      <c r="A450" s="430" t="s">
        <v>240</v>
      </c>
      <c r="B450" s="431"/>
      <c r="C450" s="431"/>
      <c r="D450" s="431"/>
      <c r="E450" s="126"/>
      <c r="F450" s="126"/>
      <c r="G450" s="127"/>
      <c r="H450" s="127"/>
      <c r="I450" s="127"/>
      <c r="J450" s="127"/>
      <c r="K450" s="127"/>
      <c r="L450" s="127"/>
      <c r="M450" s="127"/>
      <c r="N450" s="127"/>
      <c r="O450" s="127"/>
      <c r="P450" s="127"/>
      <c r="Q450" s="127"/>
      <c r="R450" s="127"/>
      <c r="S450" s="128"/>
      <c r="T450" s="127"/>
      <c r="U450" s="129"/>
      <c r="AC450" s="3"/>
      <c r="AD450" s="3"/>
      <c r="AE450" s="3"/>
      <c r="AF450" s="3"/>
      <c r="AG450" s="3"/>
      <c r="AH450" s="3"/>
    </row>
    <row r="451" spans="1:34" s="1" customFormat="1" ht="13.5" customHeight="1" x14ac:dyDescent="0.2">
      <c r="A451" s="432"/>
      <c r="B451" s="433"/>
      <c r="C451" s="433"/>
      <c r="D451" s="433"/>
      <c r="E451" s="130"/>
      <c r="F451" s="130"/>
      <c r="G451" s="131"/>
      <c r="H451" s="466" t="s">
        <v>438</v>
      </c>
      <c r="I451" s="467"/>
      <c r="J451" s="468"/>
      <c r="K451" s="131"/>
      <c r="L451" s="131"/>
      <c r="M451" s="131"/>
      <c r="N451" s="131"/>
      <c r="O451" s="131"/>
      <c r="P451" s="131"/>
      <c r="Q451" s="131"/>
      <c r="R451" s="131"/>
      <c r="S451" s="132"/>
      <c r="T451" s="131"/>
      <c r="U451" s="133"/>
      <c r="AC451" s="3"/>
      <c r="AD451" s="3"/>
      <c r="AE451" s="3"/>
      <c r="AF451" s="3"/>
      <c r="AG451" s="3"/>
      <c r="AH451" s="3"/>
    </row>
    <row r="452" spans="1:34" s="1" customFormat="1" ht="66" customHeight="1" x14ac:dyDescent="0.2">
      <c r="A452" s="156" t="s">
        <v>4</v>
      </c>
      <c r="B452" s="156" t="s">
        <v>5</v>
      </c>
      <c r="C452" s="156" t="s">
        <v>6</v>
      </c>
      <c r="D452" s="156" t="s">
        <v>7</v>
      </c>
      <c r="E452" s="99" t="s">
        <v>435</v>
      </c>
      <c r="F452" s="99" t="s">
        <v>434</v>
      </c>
      <c r="G452" s="100" t="s">
        <v>436</v>
      </c>
      <c r="H452" s="157" t="s">
        <v>428</v>
      </c>
      <c r="I452" s="158" t="s">
        <v>429</v>
      </c>
      <c r="J452" s="157" t="s">
        <v>430</v>
      </c>
      <c r="K452" s="150"/>
      <c r="L452" s="150"/>
      <c r="M452" s="150"/>
      <c r="N452" s="150"/>
      <c r="O452" s="150"/>
      <c r="P452" s="150"/>
      <c r="Q452" s="150"/>
      <c r="R452" s="150"/>
      <c r="S452" s="151"/>
      <c r="T452" s="150"/>
      <c r="U452" s="152"/>
      <c r="AC452" s="3"/>
      <c r="AD452" s="3"/>
      <c r="AE452" s="3"/>
      <c r="AF452" s="3"/>
      <c r="AG452" s="3"/>
      <c r="AH452" s="3"/>
    </row>
    <row r="453" spans="1:34" s="1" customFormat="1" x14ac:dyDescent="0.2">
      <c r="A453" s="82">
        <v>1</v>
      </c>
      <c r="B453" s="5">
        <v>4325201</v>
      </c>
      <c r="C453" s="6" t="s">
        <v>230</v>
      </c>
      <c r="D453" s="7" t="s">
        <v>9</v>
      </c>
      <c r="E453" s="24">
        <v>376060</v>
      </c>
      <c r="F453" s="24">
        <v>354774</v>
      </c>
      <c r="G453" s="26">
        <v>386704</v>
      </c>
      <c r="H453" s="26">
        <v>27448</v>
      </c>
      <c r="I453" s="26">
        <f t="shared" si="106"/>
        <v>28847.847999999998</v>
      </c>
      <c r="J453" s="26">
        <f t="shared" si="107"/>
        <v>28848</v>
      </c>
      <c r="K453" s="26">
        <f t="shared" ref="K453:K460" si="111">MIN(E453,F453,G453,J453)</f>
        <v>28848</v>
      </c>
      <c r="L453" s="26">
        <f t="shared" ref="L453:L460" si="112">MAX(E453,F453,G453,J453)</f>
        <v>386704</v>
      </c>
      <c r="M453" s="26">
        <f t="shared" ref="M453:M460" si="113">MEDIAN(E453,F453,G453,J453)</f>
        <v>365417</v>
      </c>
      <c r="N453" s="26">
        <f t="shared" ref="N453:N460" si="114">AVERAGE(E453,F453,G453,J453)</f>
        <v>286596.5</v>
      </c>
      <c r="O453" s="49">
        <f t="shared" si="108"/>
        <v>197132.5</v>
      </c>
      <c r="P453" s="49">
        <f t="shared" si="109"/>
        <v>376060.5</v>
      </c>
      <c r="Q453" s="49">
        <f t="shared" ref="Q453:Q460" si="115">HARMEAN(E453,F453,G453,J453)</f>
        <v>93614.877146416286</v>
      </c>
      <c r="R453" s="49">
        <f t="shared" ref="R453:R460" si="116">STDEVA(E453,F453,G453,J453)</f>
        <v>172344.3163621398</v>
      </c>
      <c r="S453" s="56">
        <f t="shared" si="110"/>
        <v>0.47163737965704877</v>
      </c>
      <c r="T453" s="49">
        <f t="shared" ref="T453:T460" si="117">ROUND(Q453,0)</f>
        <v>93615</v>
      </c>
      <c r="U453" s="82" t="s">
        <v>431</v>
      </c>
      <c r="AC453" s="3"/>
      <c r="AD453" s="3"/>
      <c r="AE453" s="3"/>
      <c r="AF453" s="3"/>
      <c r="AG453" s="3"/>
      <c r="AH453" s="3"/>
    </row>
    <row r="454" spans="1:34" s="1" customFormat="1" x14ac:dyDescent="0.2">
      <c r="A454" s="82">
        <v>2</v>
      </c>
      <c r="B454" s="5">
        <v>4325201</v>
      </c>
      <c r="C454" s="6" t="s">
        <v>231</v>
      </c>
      <c r="D454" s="7" t="s">
        <v>9</v>
      </c>
      <c r="E454" s="24">
        <v>739338</v>
      </c>
      <c r="F454" s="24">
        <v>684572</v>
      </c>
      <c r="G454" s="26">
        <v>746183.00000000012</v>
      </c>
      <c r="H454" s="26">
        <v>73552</v>
      </c>
      <c r="I454" s="26">
        <f t="shared" si="106"/>
        <v>77303.152000000002</v>
      </c>
      <c r="J454" s="26">
        <f t="shared" si="107"/>
        <v>77303</v>
      </c>
      <c r="K454" s="26">
        <f t="shared" si="111"/>
        <v>77303</v>
      </c>
      <c r="L454" s="26">
        <f t="shared" si="112"/>
        <v>746183.00000000012</v>
      </c>
      <c r="M454" s="26">
        <f t="shared" si="113"/>
        <v>711955</v>
      </c>
      <c r="N454" s="26">
        <f t="shared" si="114"/>
        <v>561849</v>
      </c>
      <c r="O454" s="49">
        <f t="shared" si="108"/>
        <v>394629</v>
      </c>
      <c r="P454" s="49">
        <f t="shared" si="109"/>
        <v>729069</v>
      </c>
      <c r="Q454" s="49">
        <f t="shared" si="115"/>
        <v>234060.61195284422</v>
      </c>
      <c r="R454" s="49">
        <f t="shared" si="116"/>
        <v>324205.24852938455</v>
      </c>
      <c r="S454" s="56">
        <f t="shared" si="110"/>
        <v>0.45537323079321662</v>
      </c>
      <c r="T454" s="49">
        <f t="shared" si="117"/>
        <v>234061</v>
      </c>
      <c r="U454" s="82" t="s">
        <v>431</v>
      </c>
      <c r="AC454" s="3"/>
      <c r="AD454" s="3"/>
      <c r="AE454" s="3"/>
      <c r="AF454" s="3"/>
      <c r="AG454" s="3"/>
      <c r="AH454" s="3"/>
    </row>
    <row r="455" spans="1:34" s="1" customFormat="1" x14ac:dyDescent="0.2">
      <c r="A455" s="82">
        <v>3</v>
      </c>
      <c r="B455" s="5">
        <v>4325201</v>
      </c>
      <c r="C455" s="6" t="s">
        <v>233</v>
      </c>
      <c r="D455" s="7" t="s">
        <v>9</v>
      </c>
      <c r="E455" s="24">
        <v>307494</v>
      </c>
      <c r="F455" s="24">
        <v>295667</v>
      </c>
      <c r="G455" s="26">
        <v>328190</v>
      </c>
      <c r="H455" s="26">
        <v>35226</v>
      </c>
      <c r="I455" s="26">
        <f t="shared" si="106"/>
        <v>37022.525999999998</v>
      </c>
      <c r="J455" s="26">
        <f t="shared" si="107"/>
        <v>37023</v>
      </c>
      <c r="K455" s="26">
        <f t="shared" si="111"/>
        <v>37023</v>
      </c>
      <c r="L455" s="26">
        <f t="shared" si="112"/>
        <v>328190</v>
      </c>
      <c r="M455" s="26">
        <f t="shared" si="113"/>
        <v>301580.5</v>
      </c>
      <c r="N455" s="26">
        <f t="shared" si="114"/>
        <v>242093.5</v>
      </c>
      <c r="O455" s="49">
        <f t="shared" si="108"/>
        <v>169301.75</v>
      </c>
      <c r="P455" s="49">
        <f t="shared" si="109"/>
        <v>314885.25</v>
      </c>
      <c r="Q455" s="49">
        <f t="shared" si="115"/>
        <v>109016.98079533022</v>
      </c>
      <c r="R455" s="49">
        <f t="shared" si="116"/>
        <v>137372.80490815252</v>
      </c>
      <c r="S455" s="56">
        <f t="shared" si="110"/>
        <v>0.45550957342451692</v>
      </c>
      <c r="T455" s="49">
        <f t="shared" si="117"/>
        <v>109017</v>
      </c>
      <c r="U455" s="82" t="s">
        <v>431</v>
      </c>
      <c r="AC455" s="3"/>
      <c r="AD455" s="3"/>
      <c r="AE455" s="3"/>
      <c r="AF455" s="3"/>
      <c r="AG455" s="3"/>
      <c r="AH455" s="3"/>
    </row>
    <row r="456" spans="1:34" s="1" customFormat="1" x14ac:dyDescent="0.2">
      <c r="A456" s="82">
        <v>4</v>
      </c>
      <c r="B456" s="5">
        <v>4325201</v>
      </c>
      <c r="C456" s="6" t="s">
        <v>234</v>
      </c>
      <c r="D456" s="7" t="s">
        <v>9</v>
      </c>
      <c r="E456" s="24">
        <v>910630</v>
      </c>
      <c r="F456" s="24">
        <v>843176.00000000012</v>
      </c>
      <c r="G456" s="26">
        <v>910630</v>
      </c>
      <c r="H456" s="26">
        <v>103226</v>
      </c>
      <c r="I456" s="26">
        <f t="shared" si="106"/>
        <v>108490.526</v>
      </c>
      <c r="J456" s="26">
        <f t="shared" si="107"/>
        <v>108491</v>
      </c>
      <c r="K456" s="26">
        <f t="shared" si="111"/>
        <v>108491</v>
      </c>
      <c r="L456" s="26">
        <f t="shared" si="112"/>
        <v>910630</v>
      </c>
      <c r="M456" s="26">
        <f t="shared" si="113"/>
        <v>876903</v>
      </c>
      <c r="N456" s="26">
        <f t="shared" si="114"/>
        <v>693231.75</v>
      </c>
      <c r="O456" s="49">
        <f t="shared" si="108"/>
        <v>492697</v>
      </c>
      <c r="P456" s="49">
        <f t="shared" si="109"/>
        <v>893766.5</v>
      </c>
      <c r="Q456" s="49">
        <f t="shared" si="115"/>
        <v>317469.68681775598</v>
      </c>
      <c r="R456" s="49">
        <f t="shared" si="116"/>
        <v>391121.89959344303</v>
      </c>
      <c r="S456" s="56">
        <f t="shared" si="110"/>
        <v>0.44602641294811746</v>
      </c>
      <c r="T456" s="49">
        <f t="shared" si="117"/>
        <v>317470</v>
      </c>
      <c r="U456" s="82" t="s">
        <v>431</v>
      </c>
      <c r="AC456" s="3"/>
      <c r="AD456" s="3"/>
      <c r="AE456" s="3"/>
      <c r="AF456" s="3"/>
      <c r="AG456" s="3"/>
      <c r="AH456" s="3"/>
    </row>
    <row r="457" spans="1:34" s="1" customFormat="1" x14ac:dyDescent="0.2">
      <c r="A457" s="82">
        <v>5</v>
      </c>
      <c r="B457" s="5">
        <v>4325201</v>
      </c>
      <c r="C457" s="6" t="s">
        <v>235</v>
      </c>
      <c r="D457" s="7" t="s">
        <v>9</v>
      </c>
      <c r="E457" s="24">
        <v>93339</v>
      </c>
      <c r="F457" s="24">
        <v>86425.000000000015</v>
      </c>
      <c r="G457" s="26">
        <v>91611</v>
      </c>
      <c r="H457" s="26">
        <v>20115</v>
      </c>
      <c r="I457" s="26">
        <f t="shared" si="106"/>
        <v>21140.865000000002</v>
      </c>
      <c r="J457" s="26">
        <f t="shared" si="107"/>
        <v>21141</v>
      </c>
      <c r="K457" s="26">
        <f t="shared" si="111"/>
        <v>21141</v>
      </c>
      <c r="L457" s="26">
        <f t="shared" si="112"/>
        <v>93339</v>
      </c>
      <c r="M457" s="26">
        <f t="shared" si="113"/>
        <v>89018</v>
      </c>
      <c r="N457" s="26">
        <f t="shared" si="114"/>
        <v>73129</v>
      </c>
      <c r="O457" s="49">
        <f t="shared" si="108"/>
        <v>55079.5</v>
      </c>
      <c r="P457" s="49">
        <f t="shared" si="109"/>
        <v>91178.5</v>
      </c>
      <c r="Q457" s="49">
        <f t="shared" si="115"/>
        <v>49688.494635240269</v>
      </c>
      <c r="R457" s="49">
        <f t="shared" si="116"/>
        <v>34782.966060990271</v>
      </c>
      <c r="S457" s="56">
        <f t="shared" si="110"/>
        <v>0.39074081714923131</v>
      </c>
      <c r="T457" s="49">
        <f t="shared" si="117"/>
        <v>49688</v>
      </c>
      <c r="U457" s="82" t="s">
        <v>431</v>
      </c>
      <c r="AC457" s="3"/>
      <c r="AD457" s="3"/>
      <c r="AE457" s="3"/>
      <c r="AF457" s="3"/>
      <c r="AG457" s="3"/>
      <c r="AH457" s="3"/>
    </row>
    <row r="458" spans="1:34" s="1" customFormat="1" x14ac:dyDescent="0.2">
      <c r="A458" s="82">
        <v>6</v>
      </c>
      <c r="B458" s="5">
        <v>4325201</v>
      </c>
      <c r="C458" s="6" t="s">
        <v>236</v>
      </c>
      <c r="D458" s="7" t="s">
        <v>9</v>
      </c>
      <c r="E458" s="24">
        <v>1495893</v>
      </c>
      <c r="F458" s="24">
        <v>1385086</v>
      </c>
      <c r="G458" s="26">
        <v>1495893</v>
      </c>
      <c r="H458" s="26">
        <v>130225</v>
      </c>
      <c r="I458" s="26">
        <f t="shared" si="106"/>
        <v>136866.47500000001</v>
      </c>
      <c r="J458" s="26">
        <f t="shared" si="107"/>
        <v>136866</v>
      </c>
      <c r="K458" s="26">
        <f t="shared" si="111"/>
        <v>136866</v>
      </c>
      <c r="L458" s="26">
        <f t="shared" si="112"/>
        <v>1495893</v>
      </c>
      <c r="M458" s="26">
        <f t="shared" si="113"/>
        <v>1440489.5</v>
      </c>
      <c r="N458" s="26">
        <f t="shared" si="114"/>
        <v>1128434.5</v>
      </c>
      <c r="O458" s="49">
        <f t="shared" si="108"/>
        <v>788677.75</v>
      </c>
      <c r="P458" s="49">
        <f t="shared" si="109"/>
        <v>1468191.25</v>
      </c>
      <c r="Q458" s="49">
        <f t="shared" si="115"/>
        <v>427104.59816121432</v>
      </c>
      <c r="R458" s="49">
        <f t="shared" si="116"/>
        <v>663106.22102571174</v>
      </c>
      <c r="S458" s="56">
        <f t="shared" si="110"/>
        <v>0.46033394969259528</v>
      </c>
      <c r="T458" s="49">
        <f t="shared" si="117"/>
        <v>427105</v>
      </c>
      <c r="U458" s="82" t="s">
        <v>431</v>
      </c>
      <c r="AC458" s="3"/>
      <c r="AD458" s="3"/>
      <c r="AE458" s="3"/>
      <c r="AF458" s="3"/>
      <c r="AG458" s="3"/>
      <c r="AH458" s="3"/>
    </row>
    <row r="459" spans="1:34" s="1" customFormat="1" x14ac:dyDescent="0.2">
      <c r="A459" s="82">
        <v>7</v>
      </c>
      <c r="B459" s="5">
        <v>4325201</v>
      </c>
      <c r="C459" s="6" t="s">
        <v>237</v>
      </c>
      <c r="D459" s="7" t="s">
        <v>9</v>
      </c>
      <c r="E459" s="24">
        <v>859321</v>
      </c>
      <c r="F459" s="24">
        <v>795668</v>
      </c>
      <c r="G459" s="26">
        <v>843408</v>
      </c>
      <c r="H459" s="26">
        <v>83225</v>
      </c>
      <c r="I459" s="26">
        <f t="shared" si="106"/>
        <v>87469.475000000006</v>
      </c>
      <c r="J459" s="26">
        <f t="shared" si="107"/>
        <v>87469</v>
      </c>
      <c r="K459" s="26">
        <f t="shared" si="111"/>
        <v>87469</v>
      </c>
      <c r="L459" s="26">
        <f t="shared" si="112"/>
        <v>859321</v>
      </c>
      <c r="M459" s="26">
        <f t="shared" si="113"/>
        <v>819538</v>
      </c>
      <c r="N459" s="26">
        <f t="shared" si="114"/>
        <v>646466.5</v>
      </c>
      <c r="O459" s="49">
        <f t="shared" si="108"/>
        <v>453503.5</v>
      </c>
      <c r="P459" s="49">
        <f t="shared" si="109"/>
        <v>839429.5</v>
      </c>
      <c r="Q459" s="49">
        <f t="shared" si="115"/>
        <v>265978.62062623631</v>
      </c>
      <c r="R459" s="49">
        <f t="shared" si="116"/>
        <v>373645.23512774339</v>
      </c>
      <c r="S459" s="56">
        <f t="shared" si="110"/>
        <v>0.45592179389820042</v>
      </c>
      <c r="T459" s="49">
        <f t="shared" si="117"/>
        <v>265979</v>
      </c>
      <c r="U459" s="82" t="s">
        <v>431</v>
      </c>
      <c r="AC459" s="3"/>
      <c r="AD459" s="3"/>
      <c r="AE459" s="3"/>
      <c r="AF459" s="3"/>
      <c r="AG459" s="3"/>
      <c r="AH459" s="3"/>
    </row>
    <row r="460" spans="1:34" s="1" customFormat="1" x14ac:dyDescent="0.2">
      <c r="A460" s="82">
        <v>8</v>
      </c>
      <c r="B460" s="5">
        <v>4325201</v>
      </c>
      <c r="C460" s="6" t="s">
        <v>238</v>
      </c>
      <c r="D460" s="7" t="s">
        <v>9</v>
      </c>
      <c r="E460" s="24">
        <v>807715</v>
      </c>
      <c r="F460" s="24">
        <v>747884</v>
      </c>
      <c r="G460" s="26">
        <v>792757</v>
      </c>
      <c r="H460" s="26">
        <v>94115</v>
      </c>
      <c r="I460" s="26">
        <f t="shared" si="106"/>
        <v>98914.865000000005</v>
      </c>
      <c r="J460" s="26">
        <f t="shared" si="107"/>
        <v>98915</v>
      </c>
      <c r="K460" s="26">
        <f t="shared" si="111"/>
        <v>98915</v>
      </c>
      <c r="L460" s="26">
        <f t="shared" si="112"/>
        <v>807715</v>
      </c>
      <c r="M460" s="26">
        <f t="shared" si="113"/>
        <v>770320.5</v>
      </c>
      <c r="N460" s="26">
        <f t="shared" si="114"/>
        <v>611817.75</v>
      </c>
      <c r="O460" s="49">
        <f t="shared" si="108"/>
        <v>434617.75</v>
      </c>
      <c r="P460" s="49">
        <f t="shared" si="109"/>
        <v>789017.75</v>
      </c>
      <c r="Q460" s="49">
        <f t="shared" si="115"/>
        <v>286814.89827535738</v>
      </c>
      <c r="R460" s="49">
        <f t="shared" si="116"/>
        <v>342878.98744540079</v>
      </c>
      <c r="S460" s="56">
        <f t="shared" si="110"/>
        <v>0.44511211560045566</v>
      </c>
      <c r="T460" s="49">
        <f t="shared" si="117"/>
        <v>286815</v>
      </c>
      <c r="U460" s="82" t="s">
        <v>431</v>
      </c>
      <c r="AC460" s="3"/>
      <c r="AD460" s="3"/>
      <c r="AE460" s="3"/>
      <c r="AF460" s="3"/>
      <c r="AG460" s="3"/>
      <c r="AH460" s="3"/>
    </row>
    <row r="461" spans="1:34" s="1" customFormat="1" x14ac:dyDescent="0.2">
      <c r="A461" s="86"/>
      <c r="B461" s="86"/>
      <c r="C461" s="83"/>
      <c r="D461" s="86"/>
      <c r="E461" s="89"/>
      <c r="F461" s="90"/>
      <c r="G461" s="27"/>
      <c r="H461" s="27"/>
      <c r="I461" s="27"/>
      <c r="J461" s="27"/>
      <c r="K461" s="27"/>
      <c r="L461" s="27"/>
      <c r="M461" s="27"/>
      <c r="N461" s="28"/>
      <c r="O461" s="86"/>
      <c r="P461" s="86"/>
      <c r="Q461" s="86"/>
      <c r="R461" s="86"/>
      <c r="S461" s="86"/>
      <c r="T461" s="86"/>
      <c r="U461" s="82"/>
    </row>
    <row r="462" spans="1:34" s="1" customFormat="1" x14ac:dyDescent="0.2">
      <c r="A462" s="87"/>
      <c r="B462" s="87"/>
      <c r="C462" s="91"/>
      <c r="D462" s="87"/>
      <c r="E462" s="92"/>
      <c r="F462" s="93"/>
      <c r="G462" s="29"/>
      <c r="H462" s="29"/>
      <c r="I462" s="29"/>
      <c r="J462" s="29"/>
      <c r="K462" s="29"/>
      <c r="L462" s="29"/>
      <c r="M462" s="29"/>
      <c r="N462" s="30"/>
      <c r="O462" s="87"/>
      <c r="P462" s="87"/>
      <c r="Q462" s="87"/>
      <c r="R462" s="87"/>
      <c r="S462" s="87"/>
      <c r="T462" s="87"/>
      <c r="U462" s="88"/>
    </row>
    <row r="463" spans="1:34" s="1" customFormat="1" hidden="1" x14ac:dyDescent="0.2">
      <c r="C463" s="2"/>
      <c r="E463" s="50"/>
      <c r="F463" s="29"/>
      <c r="G463" s="29"/>
      <c r="H463" s="29"/>
      <c r="I463" s="29"/>
      <c r="J463" s="29"/>
      <c r="K463" s="29"/>
      <c r="L463" s="29"/>
      <c r="M463" s="29"/>
      <c r="N463" s="30"/>
      <c r="O463" s="30"/>
      <c r="P463" s="30"/>
      <c r="Q463" s="30"/>
      <c r="R463" s="30"/>
      <c r="S463" s="30"/>
      <c r="T463" s="29">
        <f>SUM(T12:T461)</f>
        <v>149620789.00186247</v>
      </c>
      <c r="U463" s="46"/>
      <c r="V463" s="30"/>
    </row>
    <row r="464" spans="1:34" s="1" customFormat="1" hidden="1" x14ac:dyDescent="0.2">
      <c r="C464" s="2"/>
      <c r="E464" s="50"/>
      <c r="F464" s="29"/>
      <c r="G464" s="29"/>
      <c r="H464" s="29"/>
      <c r="I464" s="29"/>
      <c r="J464" s="29"/>
      <c r="K464" s="29"/>
      <c r="L464" s="29"/>
      <c r="M464" s="29"/>
      <c r="N464" s="30"/>
      <c r="O464" s="30"/>
      <c r="P464" s="30"/>
      <c r="Q464" s="30"/>
      <c r="R464" s="30"/>
      <c r="S464" s="30"/>
      <c r="T464" s="30"/>
      <c r="U464" s="46"/>
      <c r="V464" s="30"/>
    </row>
    <row r="465" spans="3:22" s="1" customFormat="1" hidden="1" x14ac:dyDescent="0.2">
      <c r="C465" s="2"/>
      <c r="E465" s="50"/>
      <c r="F465" s="29"/>
      <c r="G465" s="29"/>
      <c r="H465" s="29"/>
      <c r="I465" s="29"/>
      <c r="J465" s="29"/>
      <c r="K465" s="29"/>
      <c r="L465" s="29"/>
      <c r="M465" s="29"/>
      <c r="N465" s="30"/>
      <c r="O465" s="30"/>
      <c r="P465" s="30"/>
      <c r="Q465" s="30"/>
      <c r="R465" s="30"/>
      <c r="S465" s="30"/>
      <c r="T465" s="30"/>
      <c r="U465" s="46"/>
      <c r="V465" s="30"/>
    </row>
    <row r="466" spans="3:22" s="1" customFormat="1" ht="20.25" hidden="1" customHeight="1" x14ac:dyDescent="0.2">
      <c r="C466" s="2"/>
      <c r="E466" s="50"/>
      <c r="F466" s="29"/>
      <c r="G466" s="29"/>
      <c r="H466" s="29"/>
      <c r="I466" s="29"/>
      <c r="J466" s="29"/>
      <c r="K466" s="29"/>
      <c r="L466" s="29"/>
      <c r="M466" s="29"/>
      <c r="N466" s="30"/>
      <c r="O466" s="30"/>
      <c r="P466" s="30"/>
      <c r="Q466" s="30"/>
      <c r="R466" s="31" t="s">
        <v>417</v>
      </c>
      <c r="S466" s="32">
        <f>AVERAGE(S12:S460)</f>
        <v>0.4446909751529165</v>
      </c>
      <c r="T466" s="33">
        <f>SUM(T432:T461)</f>
        <v>3075062</v>
      </c>
      <c r="U466" s="34"/>
      <c r="V466" s="30"/>
    </row>
    <row r="467" spans="3:22" s="1" customFormat="1" ht="24.75" hidden="1" customHeight="1" x14ac:dyDescent="0.2">
      <c r="C467" s="2"/>
      <c r="E467" s="50"/>
      <c r="F467" s="29"/>
      <c r="G467" s="29"/>
      <c r="H467" s="29"/>
      <c r="I467" s="29"/>
      <c r="J467" s="29"/>
      <c r="K467" s="29"/>
      <c r="L467" s="29"/>
      <c r="M467" s="29"/>
      <c r="N467" s="30"/>
      <c r="O467" s="30"/>
      <c r="P467" s="30"/>
      <c r="Q467" s="30"/>
      <c r="R467" s="31" t="s">
        <v>418</v>
      </c>
      <c r="S467" s="32">
        <f>MEDIAN(S12:S461)</f>
        <v>0.45377194853054215</v>
      </c>
      <c r="T467" s="33"/>
      <c r="U467" s="34"/>
      <c r="V467" s="30"/>
    </row>
    <row r="468" spans="3:22" s="1" customFormat="1" ht="17.25" hidden="1" customHeight="1" x14ac:dyDescent="0.2">
      <c r="C468" s="2"/>
      <c r="E468" s="50"/>
      <c r="F468" s="29"/>
      <c r="G468" s="29"/>
      <c r="H468" s="29"/>
      <c r="I468" s="29"/>
      <c r="J468" s="29"/>
      <c r="K468" s="29"/>
      <c r="L468" s="29"/>
      <c r="M468" s="29"/>
      <c r="N468" s="30"/>
      <c r="O468" s="30"/>
      <c r="P468" s="30"/>
      <c r="Q468" s="30"/>
      <c r="R468" s="33"/>
      <c r="S468" s="35"/>
      <c r="T468" s="33"/>
      <c r="U468" s="34"/>
      <c r="V468" s="30"/>
    </row>
    <row r="469" spans="3:22" s="1" customFormat="1" ht="24" hidden="1" customHeight="1" x14ac:dyDescent="0.2">
      <c r="C469" s="2"/>
      <c r="E469" s="50"/>
      <c r="F469" s="29"/>
      <c r="G469" s="29"/>
      <c r="H469" s="29"/>
      <c r="I469" s="29"/>
      <c r="J469" s="29"/>
      <c r="K469" s="29"/>
      <c r="L469" s="29"/>
      <c r="M469" s="29"/>
      <c r="N469" s="30"/>
      <c r="O469" s="30"/>
      <c r="P469" s="30"/>
      <c r="Q469" s="30"/>
      <c r="R469" s="36"/>
      <c r="S469" s="37"/>
      <c r="T469" s="38" t="s">
        <v>419</v>
      </c>
      <c r="U469" s="39"/>
      <c r="V469" s="30"/>
    </row>
    <row r="470" spans="3:22" s="1" customFormat="1" ht="26.25" hidden="1" customHeight="1" x14ac:dyDescent="0.2">
      <c r="C470" s="2"/>
      <c r="E470" s="50"/>
      <c r="F470" s="29"/>
      <c r="G470" s="29"/>
      <c r="H470" s="29"/>
      <c r="I470" s="29"/>
      <c r="J470" s="29"/>
      <c r="K470" s="29"/>
      <c r="L470" s="29"/>
      <c r="M470" s="29"/>
      <c r="N470" s="30"/>
      <c r="O470" s="30"/>
      <c r="P470" s="30"/>
      <c r="Q470" s="30"/>
      <c r="R470" s="40" t="s">
        <v>420</v>
      </c>
      <c r="S470" s="41">
        <f>S467/2</f>
        <v>0.22688597426527107</v>
      </c>
      <c r="T470" s="42">
        <f>S470</f>
        <v>0.22688597426527107</v>
      </c>
      <c r="U470" s="43" t="s">
        <v>421</v>
      </c>
      <c r="V470" s="30"/>
    </row>
    <row r="471" spans="3:22" s="1" customFormat="1" ht="45" hidden="1" customHeight="1" x14ac:dyDescent="0.2">
      <c r="C471" s="2"/>
      <c r="E471" s="50"/>
      <c r="F471" s="29"/>
      <c r="G471" s="29"/>
      <c r="H471" s="29"/>
      <c r="I471" s="29"/>
      <c r="J471" s="29"/>
      <c r="K471" s="29"/>
      <c r="L471" s="29"/>
      <c r="M471" s="29"/>
      <c r="N471" s="30"/>
      <c r="O471" s="30"/>
      <c r="P471" s="30"/>
      <c r="Q471" s="30"/>
      <c r="R471" s="40" t="s">
        <v>422</v>
      </c>
      <c r="S471" s="41">
        <f>S467</f>
        <v>0.45377194853054215</v>
      </c>
      <c r="T471" s="42">
        <f>S471</f>
        <v>0.45377194853054215</v>
      </c>
      <c r="U471" s="43" t="s">
        <v>423</v>
      </c>
      <c r="V471" s="30"/>
    </row>
    <row r="472" spans="3:22" s="1" customFormat="1" ht="39" hidden="1" customHeight="1" x14ac:dyDescent="0.2">
      <c r="C472" s="2"/>
      <c r="E472" s="50"/>
      <c r="F472" s="29"/>
      <c r="G472" s="29"/>
      <c r="H472" s="29"/>
      <c r="I472" s="29"/>
      <c r="J472" s="29"/>
      <c r="K472" s="29"/>
      <c r="L472" s="29"/>
      <c r="M472" s="29"/>
      <c r="N472" s="30"/>
      <c r="O472" s="30"/>
      <c r="P472" s="30"/>
      <c r="Q472" s="30"/>
      <c r="R472" s="40" t="s">
        <v>424</v>
      </c>
      <c r="S472" s="41">
        <f>S471*2</f>
        <v>0.90754389706108429</v>
      </c>
      <c r="T472" s="42">
        <f>S472</f>
        <v>0.90754389706108429</v>
      </c>
      <c r="U472" s="43" t="s">
        <v>425</v>
      </c>
      <c r="V472" s="30"/>
    </row>
    <row r="473" spans="3:22" s="1" customFormat="1" ht="43.5" hidden="1" customHeight="1" x14ac:dyDescent="0.2">
      <c r="C473" s="2"/>
      <c r="E473" s="50"/>
      <c r="F473" s="29"/>
      <c r="G473" s="29"/>
      <c r="H473" s="29"/>
      <c r="I473" s="29"/>
      <c r="J473" s="29"/>
      <c r="K473" s="29"/>
      <c r="L473" s="29"/>
      <c r="M473" s="29"/>
      <c r="N473" s="30"/>
      <c r="O473" s="30"/>
      <c r="P473" s="30"/>
      <c r="Q473" s="30"/>
      <c r="R473" s="40" t="s">
        <v>426</v>
      </c>
      <c r="S473" s="44"/>
      <c r="T473" s="45"/>
      <c r="U473" s="43" t="s">
        <v>427</v>
      </c>
      <c r="V473" s="30"/>
    </row>
    <row r="474" spans="3:22" s="1" customFormat="1" x14ac:dyDescent="0.2">
      <c r="C474" s="2"/>
      <c r="E474" s="50"/>
      <c r="F474" s="29"/>
      <c r="G474" s="29"/>
      <c r="H474" s="29"/>
      <c r="I474" s="29"/>
      <c r="J474" s="29"/>
      <c r="K474" s="29"/>
      <c r="L474" s="29"/>
      <c r="M474" s="29"/>
      <c r="N474" s="30"/>
      <c r="O474" s="30"/>
      <c r="P474" s="30"/>
      <c r="Q474" s="30"/>
      <c r="R474" s="30"/>
      <c r="S474" s="30"/>
      <c r="T474" s="30"/>
      <c r="U474" s="46"/>
      <c r="V474" s="30"/>
    </row>
    <row r="475" spans="3:22" s="1" customFormat="1" x14ac:dyDescent="0.2">
      <c r="C475" s="2"/>
      <c r="E475" s="50"/>
      <c r="F475" s="29"/>
      <c r="G475" s="29"/>
      <c r="H475" s="29"/>
      <c r="I475" s="29"/>
      <c r="J475" s="29"/>
      <c r="K475" s="29"/>
      <c r="L475" s="29"/>
      <c r="M475" s="29"/>
      <c r="N475" s="30"/>
      <c r="O475" s="30"/>
      <c r="P475" s="30"/>
      <c r="Q475" s="30"/>
      <c r="R475" s="30"/>
      <c r="S475" s="30"/>
      <c r="T475" s="30"/>
      <c r="U475" s="46"/>
      <c r="V475" s="30"/>
    </row>
    <row r="476" spans="3:22" s="1" customFormat="1" x14ac:dyDescent="0.2">
      <c r="C476" s="2"/>
      <c r="E476" s="50"/>
      <c r="F476" s="29"/>
      <c r="G476" s="29"/>
      <c r="H476" s="29"/>
      <c r="I476" s="29"/>
      <c r="J476" s="29"/>
      <c r="K476" s="29"/>
      <c r="L476" s="29"/>
      <c r="M476" s="29"/>
      <c r="N476" s="30"/>
      <c r="O476" s="30"/>
      <c r="P476" s="30"/>
      <c r="Q476" s="30"/>
      <c r="R476" s="30"/>
      <c r="S476" s="30"/>
      <c r="T476" s="30"/>
      <c r="U476" s="46"/>
      <c r="V476" s="30"/>
    </row>
    <row r="477" spans="3:22" s="1" customFormat="1" x14ac:dyDescent="0.2">
      <c r="C477" s="2"/>
      <c r="E477" s="50"/>
      <c r="F477" s="29"/>
      <c r="G477" s="29"/>
      <c r="H477" s="29"/>
      <c r="I477" s="29"/>
      <c r="J477" s="29"/>
      <c r="K477" s="29"/>
      <c r="L477" s="29"/>
      <c r="M477" s="29"/>
      <c r="N477" s="30"/>
      <c r="O477" s="30"/>
      <c r="P477" s="30"/>
      <c r="Q477" s="30"/>
      <c r="R477" s="30"/>
      <c r="S477" s="30"/>
      <c r="T477" s="30"/>
      <c r="U477" s="46"/>
      <c r="V477" s="30"/>
    </row>
    <row r="478" spans="3:22" s="1" customFormat="1" x14ac:dyDescent="0.2">
      <c r="C478" s="2"/>
      <c r="E478" s="50"/>
      <c r="F478" s="29"/>
      <c r="G478" s="29"/>
      <c r="H478" s="29"/>
      <c r="I478" s="29"/>
      <c r="J478" s="29"/>
      <c r="K478" s="29"/>
      <c r="L478" s="29"/>
      <c r="M478" s="29"/>
      <c r="N478" s="30"/>
      <c r="O478" s="30"/>
      <c r="P478" s="30"/>
      <c r="Q478" s="30"/>
      <c r="R478" s="30"/>
      <c r="S478" s="30"/>
      <c r="T478" s="30"/>
      <c r="U478" s="46"/>
      <c r="V478" s="30"/>
    </row>
    <row r="479" spans="3:22" s="1" customFormat="1" x14ac:dyDescent="0.2">
      <c r="C479" s="2"/>
      <c r="E479" s="50"/>
      <c r="F479" s="29"/>
      <c r="G479" s="29"/>
      <c r="H479" s="29"/>
      <c r="I479" s="29"/>
      <c r="J479" s="29"/>
      <c r="K479" s="29"/>
      <c r="L479" s="29"/>
      <c r="M479" s="29"/>
      <c r="N479" s="30"/>
      <c r="O479" s="30"/>
      <c r="P479" s="30"/>
      <c r="Q479" s="30"/>
      <c r="R479" s="30"/>
      <c r="S479" s="30"/>
      <c r="T479" s="30"/>
      <c r="U479" s="46"/>
      <c r="V479" s="30"/>
    </row>
    <row r="480" spans="3:22" s="1" customFormat="1" x14ac:dyDescent="0.2">
      <c r="C480" s="2"/>
      <c r="E480" s="50"/>
      <c r="F480" s="29"/>
      <c r="G480" s="29"/>
      <c r="H480" s="29"/>
      <c r="I480" s="29"/>
      <c r="J480" s="29"/>
      <c r="K480" s="29"/>
      <c r="L480" s="29"/>
      <c r="M480" s="29"/>
      <c r="N480" s="30"/>
      <c r="O480" s="30"/>
      <c r="P480" s="30"/>
      <c r="Q480" s="30"/>
      <c r="R480" s="30"/>
      <c r="S480" s="30"/>
      <c r="T480" s="30"/>
      <c r="U480" s="46"/>
      <c r="V480" s="30"/>
    </row>
    <row r="481" spans="3:22" s="1" customFormat="1" x14ac:dyDescent="0.2">
      <c r="C481" s="2"/>
      <c r="E481" s="50"/>
      <c r="F481" s="29"/>
      <c r="G481" s="29"/>
      <c r="H481" s="29"/>
      <c r="I481" s="29"/>
      <c r="J481" s="29"/>
      <c r="K481" s="29"/>
      <c r="L481" s="29"/>
      <c r="M481" s="29"/>
      <c r="N481" s="30"/>
      <c r="O481" s="30"/>
      <c r="P481" s="30"/>
      <c r="Q481" s="30"/>
      <c r="R481" s="30"/>
      <c r="S481" s="30"/>
      <c r="T481" s="30"/>
      <c r="U481" s="46"/>
      <c r="V481" s="30"/>
    </row>
    <row r="482" spans="3:22" s="1" customFormat="1" x14ac:dyDescent="0.2">
      <c r="C482" s="2"/>
      <c r="E482" s="50"/>
      <c r="F482" s="29"/>
      <c r="G482" s="29"/>
      <c r="H482" s="29"/>
      <c r="I482" s="29"/>
      <c r="J482" s="29"/>
      <c r="K482" s="29"/>
      <c r="L482" s="29"/>
      <c r="M482" s="29"/>
      <c r="N482" s="30"/>
      <c r="O482" s="30"/>
      <c r="P482" s="30"/>
      <c r="Q482" s="30"/>
      <c r="R482" s="30"/>
      <c r="S482" s="30"/>
      <c r="T482" s="30"/>
      <c r="U482" s="46"/>
      <c r="V482" s="30"/>
    </row>
    <row r="483" spans="3:22" s="1" customFormat="1" x14ac:dyDescent="0.2">
      <c r="C483" s="2"/>
      <c r="E483" s="50"/>
      <c r="F483" s="29"/>
      <c r="G483" s="29"/>
      <c r="H483" s="29"/>
      <c r="I483" s="29"/>
      <c r="J483" s="29"/>
      <c r="K483" s="29"/>
      <c r="L483" s="29"/>
      <c r="M483" s="29"/>
      <c r="N483" s="30"/>
      <c r="O483" s="30"/>
      <c r="P483" s="30"/>
      <c r="Q483" s="30"/>
      <c r="R483" s="30"/>
      <c r="S483" s="30"/>
      <c r="T483" s="30"/>
      <c r="U483" s="46"/>
      <c r="V483" s="30"/>
    </row>
    <row r="484" spans="3:22" s="1" customFormat="1" x14ac:dyDescent="0.2">
      <c r="C484" s="2"/>
      <c r="E484" s="50"/>
      <c r="F484" s="29"/>
      <c r="G484" s="29"/>
      <c r="H484" s="29"/>
      <c r="I484" s="29"/>
      <c r="J484" s="29"/>
      <c r="K484" s="29"/>
      <c r="L484" s="29"/>
      <c r="M484" s="29"/>
      <c r="N484" s="30"/>
      <c r="O484" s="30"/>
      <c r="P484" s="30"/>
      <c r="Q484" s="30"/>
      <c r="R484" s="30"/>
      <c r="S484" s="30"/>
      <c r="T484" s="30"/>
      <c r="U484" s="46"/>
      <c r="V484" s="30"/>
    </row>
    <row r="485" spans="3:22" s="1" customFormat="1" x14ac:dyDescent="0.2">
      <c r="C485" s="2"/>
      <c r="E485" s="50"/>
      <c r="F485" s="29"/>
      <c r="G485" s="29"/>
      <c r="H485" s="29"/>
      <c r="I485" s="29"/>
      <c r="J485" s="29"/>
      <c r="K485" s="29"/>
      <c r="L485" s="29"/>
      <c r="M485" s="29"/>
      <c r="N485" s="30"/>
      <c r="O485" s="30"/>
      <c r="P485" s="30"/>
      <c r="Q485" s="30"/>
      <c r="R485" s="30"/>
      <c r="S485" s="30"/>
      <c r="T485" s="30"/>
      <c r="U485" s="46"/>
      <c r="V485" s="30"/>
    </row>
    <row r="486" spans="3:22" s="1" customFormat="1" x14ac:dyDescent="0.2">
      <c r="C486" s="2"/>
      <c r="E486" s="50"/>
      <c r="F486" s="29"/>
      <c r="G486" s="29"/>
      <c r="H486" s="29"/>
      <c r="I486" s="29"/>
      <c r="J486" s="29"/>
      <c r="K486" s="29"/>
      <c r="L486" s="29"/>
      <c r="M486" s="29"/>
      <c r="N486" s="30"/>
      <c r="O486" s="30"/>
      <c r="P486" s="30"/>
      <c r="Q486" s="30"/>
      <c r="R486" s="30"/>
      <c r="S486" s="30"/>
      <c r="T486" s="30"/>
      <c r="U486" s="46"/>
      <c r="V486" s="30"/>
    </row>
    <row r="487" spans="3:22" s="1" customFormat="1" x14ac:dyDescent="0.2">
      <c r="C487" s="2"/>
      <c r="E487" s="50"/>
      <c r="F487" s="29"/>
      <c r="G487" s="29"/>
      <c r="H487" s="29"/>
      <c r="I487" s="29"/>
      <c r="J487" s="29"/>
      <c r="K487" s="29"/>
      <c r="L487" s="29"/>
      <c r="M487" s="29"/>
      <c r="N487" s="30"/>
      <c r="O487" s="30"/>
      <c r="P487" s="30"/>
      <c r="Q487" s="30"/>
      <c r="R487" s="30"/>
      <c r="S487" s="30"/>
      <c r="T487" s="30"/>
      <c r="U487" s="46"/>
      <c r="V487" s="30"/>
    </row>
    <row r="488" spans="3:22" s="1" customFormat="1" x14ac:dyDescent="0.2">
      <c r="C488" s="2"/>
      <c r="E488" s="50"/>
      <c r="F488" s="29"/>
      <c r="G488" s="29"/>
      <c r="H488" s="29"/>
      <c r="I488" s="29"/>
      <c r="J488" s="29"/>
      <c r="K488" s="29"/>
      <c r="L488" s="29"/>
      <c r="M488" s="29"/>
      <c r="N488" s="30"/>
      <c r="O488" s="30"/>
      <c r="P488" s="30"/>
      <c r="Q488" s="30"/>
      <c r="R488" s="30"/>
      <c r="S488" s="30"/>
      <c r="T488" s="30"/>
      <c r="U488" s="46"/>
      <c r="V488" s="30"/>
    </row>
    <row r="489" spans="3:22" s="1" customFormat="1" x14ac:dyDescent="0.2">
      <c r="C489" s="2"/>
      <c r="E489" s="50"/>
      <c r="F489" s="29"/>
      <c r="G489" s="29"/>
      <c r="H489" s="29"/>
      <c r="I489" s="29"/>
      <c r="J489" s="29"/>
      <c r="K489" s="29"/>
      <c r="L489" s="29"/>
      <c r="M489" s="29"/>
      <c r="N489" s="30"/>
      <c r="O489" s="30"/>
      <c r="P489" s="30"/>
      <c r="Q489" s="30"/>
      <c r="R489" s="30"/>
      <c r="S489" s="30"/>
      <c r="T489" s="30"/>
      <c r="U489" s="46"/>
      <c r="V489" s="30"/>
    </row>
    <row r="490" spans="3:22" s="1" customFormat="1" x14ac:dyDescent="0.2">
      <c r="C490" s="2"/>
      <c r="E490" s="50"/>
      <c r="F490" s="29"/>
      <c r="G490" s="29"/>
      <c r="H490" s="29"/>
      <c r="I490" s="29"/>
      <c r="J490" s="29"/>
      <c r="K490" s="29"/>
      <c r="L490" s="29"/>
      <c r="M490" s="29"/>
      <c r="N490" s="30"/>
      <c r="O490" s="30"/>
      <c r="P490" s="30"/>
      <c r="Q490" s="30"/>
      <c r="R490" s="30"/>
      <c r="S490" s="30"/>
      <c r="T490" s="30"/>
      <c r="U490" s="46"/>
      <c r="V490" s="30"/>
    </row>
    <row r="491" spans="3:22" s="1" customFormat="1" x14ac:dyDescent="0.2">
      <c r="C491" s="2"/>
      <c r="E491" s="50"/>
      <c r="F491" s="29"/>
      <c r="G491" s="29"/>
      <c r="H491" s="29"/>
      <c r="I491" s="29"/>
      <c r="J491" s="29"/>
      <c r="K491" s="29"/>
      <c r="L491" s="29"/>
      <c r="M491" s="29"/>
      <c r="N491" s="30"/>
      <c r="O491" s="30"/>
      <c r="P491" s="30"/>
      <c r="Q491" s="30"/>
      <c r="R491" s="30"/>
      <c r="S491" s="30"/>
      <c r="T491" s="30"/>
      <c r="U491" s="46"/>
      <c r="V491" s="30"/>
    </row>
    <row r="492" spans="3:22" s="1" customFormat="1" x14ac:dyDescent="0.2">
      <c r="C492" s="2"/>
      <c r="E492" s="50"/>
      <c r="F492" s="29"/>
      <c r="G492" s="29"/>
      <c r="H492" s="29"/>
      <c r="I492" s="29"/>
      <c r="J492" s="29"/>
      <c r="K492" s="29"/>
      <c r="L492" s="29"/>
      <c r="M492" s="29"/>
      <c r="N492" s="30"/>
      <c r="O492" s="30"/>
      <c r="P492" s="30"/>
      <c r="Q492" s="30"/>
      <c r="R492" s="30"/>
      <c r="S492" s="30"/>
      <c r="T492" s="30"/>
      <c r="U492" s="46"/>
      <c r="V492" s="30"/>
    </row>
    <row r="493" spans="3:22" s="1" customFormat="1" x14ac:dyDescent="0.2">
      <c r="C493" s="2"/>
      <c r="E493" s="50"/>
      <c r="F493" s="29"/>
      <c r="G493" s="29"/>
      <c r="H493" s="29"/>
      <c r="I493" s="29"/>
      <c r="J493" s="29"/>
      <c r="K493" s="29"/>
      <c r="L493" s="29"/>
      <c r="M493" s="29"/>
      <c r="N493" s="30"/>
      <c r="O493" s="30"/>
      <c r="P493" s="30"/>
      <c r="Q493" s="30"/>
      <c r="R493" s="30"/>
      <c r="S493" s="30"/>
      <c r="T493" s="30"/>
      <c r="U493" s="46"/>
      <c r="V493" s="30"/>
    </row>
    <row r="494" spans="3:22" s="1" customFormat="1" x14ac:dyDescent="0.2">
      <c r="C494" s="2"/>
      <c r="E494" s="50"/>
      <c r="F494" s="29"/>
      <c r="G494" s="29"/>
      <c r="H494" s="29"/>
      <c r="I494" s="29"/>
      <c r="J494" s="29"/>
      <c r="K494" s="29"/>
      <c r="L494" s="29"/>
      <c r="M494" s="29"/>
      <c r="N494" s="30"/>
      <c r="O494" s="30"/>
      <c r="P494" s="30"/>
      <c r="Q494" s="30"/>
      <c r="R494" s="30"/>
      <c r="S494" s="30"/>
      <c r="T494" s="30"/>
      <c r="U494" s="46"/>
      <c r="V494" s="30"/>
    </row>
    <row r="495" spans="3:22" s="1" customFormat="1" x14ac:dyDescent="0.2">
      <c r="C495" s="2"/>
      <c r="E495" s="50"/>
      <c r="F495" s="29"/>
      <c r="G495" s="29"/>
      <c r="H495" s="29"/>
      <c r="I495" s="29"/>
      <c r="J495" s="29"/>
      <c r="K495" s="29"/>
      <c r="L495" s="29"/>
      <c r="M495" s="29"/>
      <c r="N495" s="30"/>
      <c r="O495" s="30"/>
      <c r="P495" s="30"/>
      <c r="Q495" s="30"/>
      <c r="R495" s="30"/>
      <c r="S495" s="30"/>
      <c r="T495" s="30"/>
      <c r="U495" s="46"/>
      <c r="V495" s="30"/>
    </row>
    <row r="496" spans="3:22" s="1" customFormat="1" x14ac:dyDescent="0.2">
      <c r="C496" s="2"/>
      <c r="E496" s="50"/>
      <c r="F496" s="29"/>
      <c r="G496" s="29"/>
      <c r="H496" s="29"/>
      <c r="I496" s="29"/>
      <c r="J496" s="29"/>
      <c r="K496" s="29"/>
      <c r="L496" s="29"/>
      <c r="M496" s="29"/>
      <c r="N496" s="30"/>
      <c r="O496" s="30"/>
      <c r="P496" s="30"/>
      <c r="Q496" s="30"/>
      <c r="R496" s="30"/>
      <c r="S496" s="30"/>
      <c r="T496" s="30"/>
      <c r="U496" s="46"/>
      <c r="V496" s="30"/>
    </row>
    <row r="497" spans="3:22" s="1" customFormat="1" x14ac:dyDescent="0.2">
      <c r="C497" s="2"/>
      <c r="E497" s="50"/>
      <c r="F497" s="29"/>
      <c r="G497" s="29"/>
      <c r="H497" s="29"/>
      <c r="I497" s="29"/>
      <c r="J497" s="29"/>
      <c r="K497" s="29"/>
      <c r="L497" s="29"/>
      <c r="M497" s="29"/>
      <c r="N497" s="30"/>
      <c r="O497" s="30"/>
      <c r="P497" s="30"/>
      <c r="Q497" s="30"/>
      <c r="R497" s="30"/>
      <c r="S497" s="30"/>
      <c r="T497" s="30"/>
      <c r="U497" s="46"/>
      <c r="V497" s="30"/>
    </row>
    <row r="498" spans="3:22" s="1" customFormat="1" x14ac:dyDescent="0.2">
      <c r="C498" s="2"/>
      <c r="E498" s="50"/>
      <c r="F498" s="29"/>
      <c r="G498" s="29"/>
      <c r="H498" s="29"/>
      <c r="I498" s="29"/>
      <c r="J498" s="29"/>
      <c r="K498" s="29"/>
      <c r="L498" s="29"/>
      <c r="M498" s="29"/>
      <c r="N498" s="30"/>
      <c r="O498" s="30"/>
      <c r="P498" s="30"/>
      <c r="Q498" s="30"/>
      <c r="R498" s="30"/>
      <c r="S498" s="30"/>
      <c r="T498" s="30"/>
      <c r="U498" s="46"/>
      <c r="V498" s="30"/>
    </row>
    <row r="499" spans="3:22" s="1" customFormat="1" x14ac:dyDescent="0.2">
      <c r="C499" s="2"/>
      <c r="E499" s="50"/>
      <c r="F499" s="29"/>
      <c r="G499" s="29"/>
      <c r="H499" s="29"/>
      <c r="I499" s="29"/>
      <c r="J499" s="29"/>
      <c r="K499" s="29"/>
      <c r="L499" s="29"/>
      <c r="M499" s="29"/>
      <c r="N499" s="30"/>
      <c r="O499" s="30"/>
      <c r="P499" s="30"/>
      <c r="Q499" s="30"/>
      <c r="R499" s="30"/>
      <c r="S499" s="30"/>
      <c r="T499" s="30"/>
      <c r="U499" s="46"/>
      <c r="V499" s="30"/>
    </row>
    <row r="500" spans="3:22" s="1" customFormat="1" x14ac:dyDescent="0.2">
      <c r="C500" s="2"/>
      <c r="E500" s="50"/>
      <c r="F500" s="29"/>
      <c r="G500" s="29"/>
      <c r="H500" s="29"/>
      <c r="I500" s="29"/>
      <c r="J500" s="29"/>
      <c r="K500" s="29"/>
      <c r="L500" s="29"/>
      <c r="M500" s="29"/>
      <c r="N500" s="30"/>
      <c r="O500" s="30"/>
      <c r="P500" s="30"/>
      <c r="Q500" s="30"/>
      <c r="R500" s="30"/>
      <c r="S500" s="30"/>
      <c r="T500" s="30"/>
      <c r="U500" s="46"/>
      <c r="V500" s="30"/>
    </row>
    <row r="501" spans="3:22" s="1" customFormat="1" x14ac:dyDescent="0.2">
      <c r="C501" s="2"/>
      <c r="E501" s="50"/>
      <c r="F501" s="29"/>
      <c r="G501" s="29"/>
      <c r="H501" s="29"/>
      <c r="I501" s="29"/>
      <c r="J501" s="29"/>
      <c r="K501" s="29"/>
      <c r="L501" s="29"/>
      <c r="M501" s="29"/>
      <c r="N501" s="30"/>
      <c r="O501" s="30"/>
      <c r="P501" s="30"/>
      <c r="Q501" s="30"/>
      <c r="R501" s="30"/>
      <c r="S501" s="30"/>
      <c r="T501" s="30"/>
      <c r="U501" s="46"/>
      <c r="V501" s="30"/>
    </row>
    <row r="502" spans="3:22" s="1" customFormat="1" x14ac:dyDescent="0.2">
      <c r="C502" s="2"/>
      <c r="E502" s="50"/>
      <c r="F502" s="29"/>
      <c r="G502" s="29"/>
      <c r="H502" s="29"/>
      <c r="I502" s="29"/>
      <c r="J502" s="29"/>
      <c r="K502" s="29"/>
      <c r="L502" s="29"/>
      <c r="M502" s="29"/>
      <c r="N502" s="30"/>
      <c r="O502" s="30"/>
      <c r="P502" s="30"/>
      <c r="Q502" s="30"/>
      <c r="R502" s="30"/>
      <c r="S502" s="30"/>
      <c r="T502" s="30"/>
      <c r="U502" s="46"/>
      <c r="V502" s="30"/>
    </row>
    <row r="503" spans="3:22" s="1" customFormat="1" x14ac:dyDescent="0.2">
      <c r="C503" s="2"/>
      <c r="E503" s="50"/>
      <c r="F503" s="29"/>
      <c r="G503" s="29"/>
      <c r="H503" s="29"/>
      <c r="I503" s="29"/>
      <c r="J503" s="29"/>
      <c r="K503" s="29"/>
      <c r="L503" s="29"/>
      <c r="M503" s="29"/>
      <c r="N503" s="30"/>
      <c r="O503" s="30"/>
      <c r="P503" s="30"/>
      <c r="Q503" s="30"/>
      <c r="R503" s="30"/>
      <c r="S503" s="30"/>
      <c r="T503" s="30"/>
      <c r="U503" s="46"/>
      <c r="V503" s="30"/>
    </row>
    <row r="504" spans="3:22" s="1" customFormat="1" x14ac:dyDescent="0.2">
      <c r="C504" s="2"/>
      <c r="E504" s="50"/>
      <c r="F504" s="29"/>
      <c r="G504" s="29"/>
      <c r="H504" s="29"/>
      <c r="I504" s="29"/>
      <c r="J504" s="29"/>
      <c r="K504" s="29"/>
      <c r="L504" s="29"/>
      <c r="M504" s="29"/>
      <c r="N504" s="30"/>
      <c r="O504" s="30"/>
      <c r="P504" s="30"/>
      <c r="Q504" s="30"/>
      <c r="R504" s="30"/>
      <c r="S504" s="30"/>
      <c r="T504" s="30"/>
      <c r="U504" s="46"/>
      <c r="V504" s="30"/>
    </row>
    <row r="505" spans="3:22" s="1" customFormat="1" x14ac:dyDescent="0.2">
      <c r="C505" s="2"/>
      <c r="E505" s="50"/>
      <c r="F505" s="29"/>
      <c r="G505" s="29"/>
      <c r="H505" s="29"/>
      <c r="I505" s="29"/>
      <c r="J505" s="29"/>
      <c r="K505" s="29"/>
      <c r="L505" s="29"/>
      <c r="M505" s="29"/>
      <c r="N505" s="30"/>
      <c r="O505" s="30"/>
      <c r="P505" s="30"/>
      <c r="Q505" s="30"/>
      <c r="R505" s="30"/>
      <c r="S505" s="30"/>
      <c r="T505" s="30"/>
      <c r="U505" s="46"/>
      <c r="V505" s="30"/>
    </row>
    <row r="506" spans="3:22" s="1" customFormat="1" x14ac:dyDescent="0.2">
      <c r="C506" s="2"/>
      <c r="E506" s="50"/>
      <c r="F506" s="29"/>
      <c r="G506" s="29"/>
      <c r="H506" s="29"/>
      <c r="I506" s="29"/>
      <c r="J506" s="29"/>
      <c r="K506" s="29"/>
      <c r="L506" s="29"/>
      <c r="M506" s="29"/>
      <c r="N506" s="30"/>
      <c r="O506" s="30"/>
      <c r="P506" s="30"/>
      <c r="Q506" s="30"/>
      <c r="R506" s="30"/>
      <c r="S506" s="30"/>
      <c r="T506" s="30"/>
      <c r="U506" s="46"/>
      <c r="V506" s="30"/>
    </row>
    <row r="507" spans="3:22" s="1" customFormat="1" x14ac:dyDescent="0.2">
      <c r="C507" s="2"/>
      <c r="E507" s="50"/>
      <c r="F507" s="23"/>
      <c r="G507" s="23"/>
      <c r="H507" s="23"/>
      <c r="I507" s="23"/>
      <c r="J507" s="23"/>
      <c r="K507" s="23"/>
      <c r="L507" s="23"/>
      <c r="M507" s="23"/>
      <c r="U507" s="17"/>
    </row>
    <row r="508" spans="3:22" s="1" customFormat="1" x14ac:dyDescent="0.2">
      <c r="C508" s="2"/>
      <c r="E508" s="50"/>
      <c r="F508" s="23"/>
      <c r="G508" s="23"/>
      <c r="H508" s="23"/>
      <c r="I508" s="23"/>
      <c r="J508" s="23"/>
      <c r="K508" s="23"/>
      <c r="L508" s="23"/>
      <c r="M508" s="23"/>
      <c r="U508" s="17"/>
    </row>
  </sheetData>
  <sheetProtection algorithmName="SHA-512" hashValue="F5OGg+q0Kj3RLq3VodemqMPkUBxcIVBJseZtM3PU7MVMJyeSnAEzxpEempZa+kMadjynNhTFTIoMapQwyxhh8A==" saltValue="aMHeQSDONAE6710Ehd7sXg==" spinCount="100000" sheet="1" objects="1" scenarios="1"/>
  <autoFilter ref="A11:U463" xr:uid="{07A6F62E-DC1F-402C-8840-0F8036195D76}"/>
  <mergeCells count="90">
    <mergeCell ref="A442:D442"/>
    <mergeCell ref="A443:D444"/>
    <mergeCell ref="H444:J444"/>
    <mergeCell ref="A449:D449"/>
    <mergeCell ref="A450:D451"/>
    <mergeCell ref="H451:J451"/>
    <mergeCell ref="A424:D424"/>
    <mergeCell ref="A425:D426"/>
    <mergeCell ref="H426:J426"/>
    <mergeCell ref="A433:D433"/>
    <mergeCell ref="A434:D435"/>
    <mergeCell ref="H435:J435"/>
    <mergeCell ref="A423:D423"/>
    <mergeCell ref="A375:D375"/>
    <mergeCell ref="A376:D377"/>
    <mergeCell ref="H377:J377"/>
    <mergeCell ref="A385:D385"/>
    <mergeCell ref="A386:D387"/>
    <mergeCell ref="H387:J387"/>
    <mergeCell ref="A393:D393"/>
    <mergeCell ref="A394:D394"/>
    <mergeCell ref="A395:D395"/>
    <mergeCell ref="A396:D397"/>
    <mergeCell ref="H397:J397"/>
    <mergeCell ref="A368:D369"/>
    <mergeCell ref="H369:J369"/>
    <mergeCell ref="H201:J201"/>
    <mergeCell ref="A254:D254"/>
    <mergeCell ref="A255:D255"/>
    <mergeCell ref="A256:D256"/>
    <mergeCell ref="A257:D258"/>
    <mergeCell ref="H258:J258"/>
    <mergeCell ref="A200:D201"/>
    <mergeCell ref="A311:D311"/>
    <mergeCell ref="A312:D312"/>
    <mergeCell ref="A313:D314"/>
    <mergeCell ref="H314:J314"/>
    <mergeCell ref="A367:D367"/>
    <mergeCell ref="A195:D195"/>
    <mergeCell ref="A196:D196"/>
    <mergeCell ref="A197:D197"/>
    <mergeCell ref="A198:D198"/>
    <mergeCell ref="A199:D199"/>
    <mergeCell ref="A194:D194"/>
    <mergeCell ref="A160:D160"/>
    <mergeCell ref="A161:D162"/>
    <mergeCell ref="H162:J162"/>
    <mergeCell ref="A178:D178"/>
    <mergeCell ref="A179:D179"/>
    <mergeCell ref="A180:D181"/>
    <mergeCell ref="H181:J181"/>
    <mergeCell ref="A189:D189"/>
    <mergeCell ref="A190:D190"/>
    <mergeCell ref="A191:D191"/>
    <mergeCell ref="A192:D192"/>
    <mergeCell ref="A193:D193"/>
    <mergeCell ref="A159:D159"/>
    <mergeCell ref="A69:D69"/>
    <mergeCell ref="A70:D70"/>
    <mergeCell ref="A71:D71"/>
    <mergeCell ref="H72:J72"/>
    <mergeCell ref="A139:D139"/>
    <mergeCell ref="H140:J140"/>
    <mergeCell ref="A154:D154"/>
    <mergeCell ref="A155:D155"/>
    <mergeCell ref="A156:D156"/>
    <mergeCell ref="A157:D157"/>
    <mergeCell ref="A158:D158"/>
    <mergeCell ref="A68:D68"/>
    <mergeCell ref="L10:L11"/>
    <mergeCell ref="M10:M11"/>
    <mergeCell ref="N10:N11"/>
    <mergeCell ref="O10:O11"/>
    <mergeCell ref="H46:J46"/>
    <mergeCell ref="A4:U4"/>
    <mergeCell ref="A10:A11"/>
    <mergeCell ref="B10:B11"/>
    <mergeCell ref="C10:C11"/>
    <mergeCell ref="D10:D11"/>
    <mergeCell ref="E10:E11"/>
    <mergeCell ref="F10:F11"/>
    <mergeCell ref="G10:G11"/>
    <mergeCell ref="H10:J10"/>
    <mergeCell ref="K10:K11"/>
    <mergeCell ref="R10:R11"/>
    <mergeCell ref="S10:S11"/>
    <mergeCell ref="T10:T11"/>
    <mergeCell ref="U10:U11"/>
    <mergeCell ref="P10:P11"/>
    <mergeCell ref="Q10:Q11"/>
  </mergeCells>
  <pageMargins left="0.39370078740157483" right="0.19685039370078741" top="0.59055118110236227" bottom="0.39370078740157483" header="0" footer="0"/>
  <pageSetup paperSize="162" scale="78" orientation="portrait" r:id="rId1"/>
  <headerFooter>
    <oddFooter>&amp;CPágina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57499-F45B-4A32-A6F7-28E2E4177D65}">
  <sheetPr>
    <tabColor rgb="FF00B050"/>
  </sheetPr>
  <dimension ref="A1:BA327"/>
  <sheetViews>
    <sheetView tabSelected="1" zoomScale="85" zoomScaleNormal="85" workbookViewId="0">
      <selection activeCell="H12" sqref="H12:J12"/>
    </sheetView>
  </sheetViews>
  <sheetFormatPr baseColWidth="10" defaultColWidth="11.5703125" defaultRowHeight="24" customHeight="1" x14ac:dyDescent="0.2"/>
  <cols>
    <col min="1" max="1" width="11.5703125" style="20" customWidth="1"/>
    <col min="2" max="2" width="12.42578125" style="20" customWidth="1"/>
    <col min="3" max="3" width="36.5703125" style="20" customWidth="1"/>
    <col min="4" max="4" width="17.28515625" style="20" customWidth="1"/>
    <col min="5" max="5" width="17.28515625" style="59" customWidth="1"/>
    <col min="6" max="6" width="16" style="57" customWidth="1"/>
    <col min="7" max="7" width="14.5703125" style="57" customWidth="1"/>
    <col min="8" max="8" width="14.28515625" style="57" customWidth="1"/>
    <col min="9" max="9" width="12.7109375" style="57" customWidth="1"/>
    <col min="10" max="10" width="13.28515625" style="57" customWidth="1"/>
    <col min="11" max="18" width="11.5703125" style="57"/>
    <col min="19" max="19" width="11.5703125" style="1"/>
    <col min="20" max="20" width="14.42578125" style="17" hidden="1" customWidth="1"/>
    <col min="21" max="21" width="15.140625" style="17" hidden="1" customWidth="1"/>
    <col min="22" max="50" width="11.5703125" style="1"/>
    <col min="51" max="16384" width="11.5703125" style="3"/>
  </cols>
  <sheetData>
    <row r="1" spans="1:53" s="1" customFormat="1" ht="24" customHeight="1" x14ac:dyDescent="0.2">
      <c r="A1" s="17"/>
      <c r="B1" s="17"/>
      <c r="C1" s="17"/>
      <c r="D1" s="1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T1" s="17"/>
      <c r="U1" s="17"/>
    </row>
    <row r="2" spans="1:53" s="1" customFormat="1" ht="12.75" x14ac:dyDescent="0.2">
      <c r="A2" s="412" t="s">
        <v>242</v>
      </c>
      <c r="B2" s="413"/>
      <c r="C2" s="413"/>
      <c r="D2" s="413"/>
      <c r="E2" s="413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66"/>
      <c r="T2" s="75"/>
      <c r="U2" s="67"/>
    </row>
    <row r="3" spans="1:53" s="1" customFormat="1" ht="12.75" x14ac:dyDescent="0.2">
      <c r="A3" s="414"/>
      <c r="B3" s="415"/>
      <c r="C3" s="415"/>
      <c r="D3" s="415"/>
      <c r="E3" s="41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69"/>
      <c r="T3" s="96"/>
      <c r="U3" s="70"/>
    </row>
    <row r="4" spans="1:53" s="1" customFormat="1" ht="12.6" customHeight="1" x14ac:dyDescent="0.2">
      <c r="A4" s="47" t="s">
        <v>243</v>
      </c>
      <c r="B4" s="63"/>
      <c r="C4" s="63"/>
      <c r="D4" s="63"/>
      <c r="E4" s="94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69"/>
      <c r="T4" s="96"/>
      <c r="U4" s="70"/>
      <c r="AY4" s="3"/>
      <c r="AZ4" s="3"/>
      <c r="BA4" s="3"/>
    </row>
    <row r="5" spans="1:53" s="1" customFormat="1" ht="12.6" customHeight="1" x14ac:dyDescent="0.2">
      <c r="A5" s="47" t="s">
        <v>244</v>
      </c>
      <c r="B5" s="63"/>
      <c r="C5" s="63"/>
      <c r="D5" s="63"/>
      <c r="E5" s="94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69"/>
      <c r="T5" s="96"/>
      <c r="U5" s="70"/>
      <c r="AY5" s="3"/>
      <c r="AZ5" s="3"/>
      <c r="BA5" s="3"/>
    </row>
    <row r="6" spans="1:53" s="1" customFormat="1" ht="12.6" customHeight="1" x14ac:dyDescent="0.2">
      <c r="A6" s="47" t="s">
        <v>2</v>
      </c>
      <c r="B6" s="63"/>
      <c r="C6" s="63"/>
      <c r="D6" s="63"/>
      <c r="E6" s="94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69"/>
      <c r="T6" s="96"/>
      <c r="U6" s="70"/>
      <c r="AY6" s="3"/>
      <c r="AZ6" s="3"/>
      <c r="BA6" s="3"/>
    </row>
    <row r="7" spans="1:53" s="1" customFormat="1" ht="12.6" customHeight="1" x14ac:dyDescent="0.2">
      <c r="A7" s="47" t="s">
        <v>245</v>
      </c>
      <c r="B7" s="63"/>
      <c r="C7" s="63"/>
      <c r="D7" s="63"/>
      <c r="E7" s="94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69"/>
      <c r="T7" s="96"/>
      <c r="U7" s="70"/>
      <c r="AY7" s="3"/>
      <c r="AZ7" s="3"/>
      <c r="BA7" s="3"/>
    </row>
    <row r="8" spans="1:53" s="1" customFormat="1" ht="12.6" customHeight="1" x14ac:dyDescent="0.2">
      <c r="A8" s="47" t="s">
        <v>246</v>
      </c>
      <c r="B8" s="63"/>
      <c r="C8" s="63"/>
      <c r="D8" s="63"/>
      <c r="E8" s="94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69"/>
      <c r="T8" s="96"/>
      <c r="U8" s="70"/>
      <c r="AY8" s="3"/>
      <c r="AZ8" s="3"/>
      <c r="BA8" s="3"/>
    </row>
    <row r="9" spans="1:53" s="1" customFormat="1" ht="12.6" customHeight="1" x14ac:dyDescent="0.2">
      <c r="A9" s="47" t="s">
        <v>247</v>
      </c>
      <c r="B9" s="63"/>
      <c r="C9" s="63"/>
      <c r="D9" s="63"/>
      <c r="E9" s="94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69"/>
      <c r="T9" s="96"/>
      <c r="U9" s="70"/>
      <c r="AY9" s="3"/>
      <c r="AZ9" s="3"/>
      <c r="BA9" s="3"/>
    </row>
    <row r="10" spans="1:53" s="1" customFormat="1" ht="12.6" customHeight="1" x14ac:dyDescent="0.2">
      <c r="A10" s="47" t="s">
        <v>247</v>
      </c>
      <c r="B10" s="63"/>
      <c r="C10" s="63"/>
      <c r="D10" s="63"/>
      <c r="E10" s="94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69"/>
      <c r="T10" s="96"/>
      <c r="U10" s="70"/>
      <c r="AY10" s="3"/>
      <c r="AZ10" s="3"/>
      <c r="BA10" s="3"/>
    </row>
    <row r="11" spans="1:53" s="1" customFormat="1" ht="21.75" customHeight="1" x14ac:dyDescent="0.2">
      <c r="A11" s="13" t="s">
        <v>381</v>
      </c>
      <c r="B11" s="14"/>
      <c r="C11" s="14"/>
      <c r="D11" s="14"/>
      <c r="E11" s="58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72"/>
      <c r="T11" s="98"/>
      <c r="U11" s="73"/>
      <c r="AY11" s="3"/>
      <c r="AZ11" s="3"/>
      <c r="BA11" s="3"/>
    </row>
    <row r="12" spans="1:53" s="1" customFormat="1" ht="21.75" customHeight="1" x14ac:dyDescent="0.2">
      <c r="A12" s="416" t="s">
        <v>4</v>
      </c>
      <c r="B12" s="416" t="s">
        <v>5</v>
      </c>
      <c r="C12" s="416" t="s">
        <v>6</v>
      </c>
      <c r="D12" s="416" t="s">
        <v>7</v>
      </c>
      <c r="E12" s="417" t="s">
        <v>435</v>
      </c>
      <c r="F12" s="425" t="s">
        <v>434</v>
      </c>
      <c r="G12" s="425" t="s">
        <v>436</v>
      </c>
      <c r="H12" s="426" t="s">
        <v>438</v>
      </c>
      <c r="I12" s="427"/>
      <c r="J12" s="427"/>
      <c r="K12" s="410" t="s">
        <v>421</v>
      </c>
      <c r="L12" s="410" t="s">
        <v>439</v>
      </c>
      <c r="M12" s="410" t="s">
        <v>425</v>
      </c>
      <c r="N12" s="410" t="s">
        <v>440</v>
      </c>
      <c r="O12" s="410" t="s">
        <v>443</v>
      </c>
      <c r="P12" s="410" t="s">
        <v>442</v>
      </c>
      <c r="Q12" s="410" t="s">
        <v>431</v>
      </c>
      <c r="R12" s="410" t="s">
        <v>441</v>
      </c>
      <c r="S12" s="420" t="s">
        <v>444</v>
      </c>
      <c r="T12" s="410" t="s">
        <v>437</v>
      </c>
      <c r="U12" s="420" t="s">
        <v>445</v>
      </c>
      <c r="AY12" s="3"/>
      <c r="AZ12" s="3"/>
      <c r="BA12" s="3"/>
    </row>
    <row r="13" spans="1:53" s="1" customFormat="1" ht="102" customHeight="1" x14ac:dyDescent="0.2">
      <c r="A13" s="416"/>
      <c r="B13" s="416"/>
      <c r="C13" s="416"/>
      <c r="D13" s="416"/>
      <c r="E13" s="417"/>
      <c r="F13" s="425"/>
      <c r="G13" s="425"/>
      <c r="H13" s="80" t="s">
        <v>428</v>
      </c>
      <c r="I13" s="80" t="s">
        <v>429</v>
      </c>
      <c r="J13" s="80" t="s">
        <v>430</v>
      </c>
      <c r="K13" s="411"/>
      <c r="L13" s="411"/>
      <c r="M13" s="411"/>
      <c r="N13" s="411"/>
      <c r="O13" s="411"/>
      <c r="P13" s="411"/>
      <c r="Q13" s="411"/>
      <c r="R13" s="411"/>
      <c r="S13" s="421"/>
      <c r="T13" s="411"/>
      <c r="U13" s="421"/>
      <c r="AY13" s="3"/>
      <c r="AZ13" s="3"/>
      <c r="BA13" s="3"/>
    </row>
    <row r="14" spans="1:53" s="1" customFormat="1" ht="24" customHeight="1" x14ac:dyDescent="0.2">
      <c r="A14" s="82">
        <v>1</v>
      </c>
      <c r="B14" s="84" t="s">
        <v>248</v>
      </c>
      <c r="C14" s="84" t="s">
        <v>249</v>
      </c>
      <c r="D14" s="84" t="s">
        <v>250</v>
      </c>
      <c r="E14" s="85">
        <v>791274</v>
      </c>
      <c r="F14" s="49">
        <v>787151.00000000012</v>
      </c>
      <c r="G14" s="49">
        <v>865866</v>
      </c>
      <c r="H14" s="49">
        <v>126416</v>
      </c>
      <c r="I14" s="49">
        <f>H14+(H14*5.1%)</f>
        <v>132863.21599999999</v>
      </c>
      <c r="J14" s="49">
        <f>ROUND(I14,0)</f>
        <v>132863</v>
      </c>
      <c r="K14" s="90">
        <f>MIN(E14,F14,G14,J14)</f>
        <v>132863</v>
      </c>
      <c r="L14" s="90">
        <f>MAX(E14,F14,G14,J14)</f>
        <v>865866</v>
      </c>
      <c r="M14" s="90">
        <f>MEDIAN(E14,F14,G14,J14)</f>
        <v>789212.5</v>
      </c>
      <c r="N14" s="90">
        <f>AVERAGE(E14,F14,G14,J14)</f>
        <v>644288.5</v>
      </c>
      <c r="O14" s="90">
        <f t="shared" ref="O14:O77" si="0">AVERAGE(K14,M14)</f>
        <v>461037.75</v>
      </c>
      <c r="P14" s="90">
        <f t="shared" ref="P14:P77" si="1">AVERAGE(M14,L14)</f>
        <v>827539.25</v>
      </c>
      <c r="Q14" s="90">
        <f>HARMEAN(E14,F14,G14,J14)</f>
        <v>356644.4454669563</v>
      </c>
      <c r="R14" s="90">
        <f>STDEVA(E14,F14,G14,J14)</f>
        <v>342863.94856317778</v>
      </c>
      <c r="S14" s="56">
        <f t="shared" ref="S14:S77" si="2">R14/M14</f>
        <v>0.43443806143868446</v>
      </c>
      <c r="T14" s="49">
        <f t="shared" ref="T14:T30" si="3">ROUND(Q14,0)</f>
        <v>356644</v>
      </c>
      <c r="U14" s="82" t="s">
        <v>431</v>
      </c>
      <c r="AY14" s="3"/>
      <c r="AZ14" s="3"/>
      <c r="BA14" s="3"/>
    </row>
    <row r="15" spans="1:53" s="1" customFormat="1" ht="24" customHeight="1" x14ac:dyDescent="0.2">
      <c r="A15" s="82">
        <v>2</v>
      </c>
      <c r="B15" s="84" t="s">
        <v>248</v>
      </c>
      <c r="C15" s="84" t="s">
        <v>251</v>
      </c>
      <c r="D15" s="84" t="s">
        <v>250</v>
      </c>
      <c r="E15" s="85">
        <v>796459</v>
      </c>
      <c r="F15" s="49">
        <v>758532.00000000012</v>
      </c>
      <c r="G15" s="49">
        <v>796459</v>
      </c>
      <c r="H15" s="49">
        <v>104958</v>
      </c>
      <c r="I15" s="49">
        <f t="shared" ref="I15:I78" si="4">H15+(H15*5.1%)</f>
        <v>110310.85799999999</v>
      </c>
      <c r="J15" s="49">
        <f t="shared" ref="J15:J78" si="5">ROUND(I15,0)</f>
        <v>110311</v>
      </c>
      <c r="K15" s="90">
        <f t="shared" ref="K15:K78" si="6">MIN(E15,F15,G15,J15)</f>
        <v>110311</v>
      </c>
      <c r="L15" s="90">
        <f t="shared" ref="L15:L78" si="7">MAX(E15,F15,G15,J15)</f>
        <v>796459</v>
      </c>
      <c r="M15" s="90">
        <f t="shared" ref="M15:M78" si="8">MEDIAN(E15,F15,G15,J15)</f>
        <v>777495.5</v>
      </c>
      <c r="N15" s="90">
        <f t="shared" ref="N15:N78" si="9">AVERAGE(E15,F15,G15,J15)</f>
        <v>615440.25</v>
      </c>
      <c r="O15" s="90">
        <f t="shared" si="0"/>
        <v>443903.25</v>
      </c>
      <c r="P15" s="90">
        <f t="shared" si="1"/>
        <v>786977.25</v>
      </c>
      <c r="Q15" s="90">
        <f t="shared" ref="Q15:Q78" si="10">HARMEAN(E15,F15,G15,J15)</f>
        <v>310204.25007422367</v>
      </c>
      <c r="R15" s="90">
        <f t="shared" ref="R15:R78" si="11">STDEVA(E15,F15,G15,J15)</f>
        <v>337227.11626180063</v>
      </c>
      <c r="S15" s="56">
        <f t="shared" si="2"/>
        <v>0.43373513578123685</v>
      </c>
      <c r="T15" s="49">
        <f t="shared" si="3"/>
        <v>310204</v>
      </c>
      <c r="U15" s="82" t="s">
        <v>431</v>
      </c>
      <c r="AY15" s="3"/>
      <c r="AZ15" s="3"/>
      <c r="BA15" s="3"/>
    </row>
    <row r="16" spans="1:53" s="1" customFormat="1" ht="24" customHeight="1" x14ac:dyDescent="0.2">
      <c r="A16" s="82">
        <v>3</v>
      </c>
      <c r="B16" s="84" t="s">
        <v>248</v>
      </c>
      <c r="C16" s="84" t="s">
        <v>252</v>
      </c>
      <c r="D16" s="84" t="s">
        <v>250</v>
      </c>
      <c r="E16" s="85">
        <v>552091</v>
      </c>
      <c r="F16" s="49">
        <v>520841</v>
      </c>
      <c r="G16" s="49">
        <v>552091</v>
      </c>
      <c r="H16" s="49">
        <v>117540</v>
      </c>
      <c r="I16" s="49">
        <f t="shared" si="4"/>
        <v>123534.54</v>
      </c>
      <c r="J16" s="49">
        <f t="shared" si="5"/>
        <v>123535</v>
      </c>
      <c r="K16" s="90">
        <f t="shared" si="6"/>
        <v>123535</v>
      </c>
      <c r="L16" s="90">
        <f t="shared" si="7"/>
        <v>552091</v>
      </c>
      <c r="M16" s="90">
        <f t="shared" si="8"/>
        <v>536466</v>
      </c>
      <c r="N16" s="90">
        <f t="shared" si="9"/>
        <v>437139.5</v>
      </c>
      <c r="O16" s="90">
        <f t="shared" si="0"/>
        <v>330000.5</v>
      </c>
      <c r="P16" s="90">
        <f t="shared" si="1"/>
        <v>544278.5</v>
      </c>
      <c r="Q16" s="90">
        <f t="shared" si="10"/>
        <v>293310.29236437631</v>
      </c>
      <c r="R16" s="90">
        <f t="shared" si="11"/>
        <v>209588.02305713942</v>
      </c>
      <c r="S16" s="56">
        <f t="shared" si="2"/>
        <v>0.3906827703100279</v>
      </c>
      <c r="T16" s="49">
        <f t="shared" si="3"/>
        <v>293310</v>
      </c>
      <c r="U16" s="82" t="s">
        <v>431</v>
      </c>
      <c r="AY16" s="3"/>
      <c r="AZ16" s="3"/>
      <c r="BA16" s="3"/>
    </row>
    <row r="17" spans="1:53" s="1" customFormat="1" ht="24" customHeight="1" x14ac:dyDescent="0.2">
      <c r="A17" s="82">
        <v>4</v>
      </c>
      <c r="B17" s="84" t="s">
        <v>248</v>
      </c>
      <c r="C17" s="84" t="s">
        <v>253</v>
      </c>
      <c r="D17" s="84" t="s">
        <v>250</v>
      </c>
      <c r="E17" s="85">
        <v>1307436</v>
      </c>
      <c r="F17" s="49">
        <v>1269355</v>
      </c>
      <c r="G17" s="49">
        <v>1370903</v>
      </c>
      <c r="H17" s="49">
        <v>165648</v>
      </c>
      <c r="I17" s="49">
        <f t="shared" si="4"/>
        <v>174096.04800000001</v>
      </c>
      <c r="J17" s="49">
        <f t="shared" si="5"/>
        <v>174096</v>
      </c>
      <c r="K17" s="90">
        <f t="shared" si="6"/>
        <v>174096</v>
      </c>
      <c r="L17" s="90">
        <f t="shared" si="7"/>
        <v>1370903</v>
      </c>
      <c r="M17" s="90">
        <f t="shared" si="8"/>
        <v>1288395.5</v>
      </c>
      <c r="N17" s="90">
        <f t="shared" si="9"/>
        <v>1030447.5</v>
      </c>
      <c r="O17" s="90">
        <f t="shared" si="0"/>
        <v>731245.75</v>
      </c>
      <c r="P17" s="90">
        <f t="shared" si="1"/>
        <v>1329649.25</v>
      </c>
      <c r="Q17" s="90">
        <f t="shared" si="10"/>
        <v>498376.47375528578</v>
      </c>
      <c r="R17" s="90">
        <f t="shared" si="11"/>
        <v>572435.51652012882</v>
      </c>
      <c r="S17" s="56">
        <f t="shared" si="2"/>
        <v>0.4443010834174202</v>
      </c>
      <c r="T17" s="49">
        <f t="shared" si="3"/>
        <v>498376</v>
      </c>
      <c r="U17" s="82" t="s">
        <v>431</v>
      </c>
      <c r="AY17" s="3"/>
      <c r="AZ17" s="3"/>
      <c r="BA17" s="3"/>
    </row>
    <row r="18" spans="1:53" s="1" customFormat="1" ht="57.75" customHeight="1" x14ac:dyDescent="0.2">
      <c r="A18" s="82">
        <v>5</v>
      </c>
      <c r="B18" s="84" t="s">
        <v>248</v>
      </c>
      <c r="C18" s="84" t="s">
        <v>254</v>
      </c>
      <c r="D18" s="84" t="s">
        <v>250</v>
      </c>
      <c r="E18" s="85">
        <v>1391250</v>
      </c>
      <c r="F18" s="49">
        <v>1312500</v>
      </c>
      <c r="G18" s="49">
        <v>1378125</v>
      </c>
      <c r="H18" s="49">
        <v>204518</v>
      </c>
      <c r="I18" s="49">
        <f t="shared" si="4"/>
        <v>214948.41800000001</v>
      </c>
      <c r="J18" s="49">
        <f t="shared" si="5"/>
        <v>214948</v>
      </c>
      <c r="K18" s="90">
        <f t="shared" si="6"/>
        <v>214948</v>
      </c>
      <c r="L18" s="90">
        <f t="shared" si="7"/>
        <v>1391250</v>
      </c>
      <c r="M18" s="90">
        <f t="shared" si="8"/>
        <v>1345312.5</v>
      </c>
      <c r="N18" s="90">
        <f t="shared" si="9"/>
        <v>1074205.75</v>
      </c>
      <c r="O18" s="90">
        <f t="shared" si="0"/>
        <v>780130.25</v>
      </c>
      <c r="P18" s="90">
        <f t="shared" si="1"/>
        <v>1368281.25</v>
      </c>
      <c r="Q18" s="90">
        <f t="shared" si="10"/>
        <v>583209.8760619004</v>
      </c>
      <c r="R18" s="90">
        <f t="shared" si="11"/>
        <v>573873.38832903723</v>
      </c>
      <c r="S18" s="56">
        <f t="shared" si="2"/>
        <v>0.42657255346176981</v>
      </c>
      <c r="T18" s="49">
        <f t="shared" si="3"/>
        <v>583210</v>
      </c>
      <c r="U18" s="82" t="s">
        <v>431</v>
      </c>
      <c r="AY18" s="3"/>
      <c r="AZ18" s="3"/>
      <c r="BA18" s="3"/>
    </row>
    <row r="19" spans="1:53" s="1" customFormat="1" ht="24" customHeight="1" x14ac:dyDescent="0.2">
      <c r="A19" s="82">
        <v>6</v>
      </c>
      <c r="B19" s="84" t="s">
        <v>248</v>
      </c>
      <c r="C19" s="84" t="s">
        <v>255</v>
      </c>
      <c r="D19" s="84" t="s">
        <v>250</v>
      </c>
      <c r="E19" s="85">
        <v>385435</v>
      </c>
      <c r="F19" s="49">
        <v>370611</v>
      </c>
      <c r="G19" s="49">
        <v>389142</v>
      </c>
      <c r="H19" s="49">
        <v>39040</v>
      </c>
      <c r="I19" s="49">
        <f t="shared" si="4"/>
        <v>41031.040000000001</v>
      </c>
      <c r="J19" s="49">
        <f t="shared" si="5"/>
        <v>41031</v>
      </c>
      <c r="K19" s="90">
        <f t="shared" si="6"/>
        <v>41031</v>
      </c>
      <c r="L19" s="90">
        <f t="shared" si="7"/>
        <v>389142</v>
      </c>
      <c r="M19" s="90">
        <f t="shared" si="8"/>
        <v>378023</v>
      </c>
      <c r="N19" s="90">
        <f t="shared" si="9"/>
        <v>296554.75</v>
      </c>
      <c r="O19" s="90">
        <f t="shared" si="0"/>
        <v>209527</v>
      </c>
      <c r="P19" s="90">
        <f t="shared" si="1"/>
        <v>383582.5</v>
      </c>
      <c r="Q19" s="90">
        <f t="shared" si="10"/>
        <v>124091.45437427121</v>
      </c>
      <c r="R19" s="90">
        <f t="shared" si="11"/>
        <v>170537.2028627478</v>
      </c>
      <c r="S19" s="56">
        <f t="shared" si="2"/>
        <v>0.45112917167142685</v>
      </c>
      <c r="T19" s="49">
        <f t="shared" si="3"/>
        <v>124091</v>
      </c>
      <c r="U19" s="82" t="s">
        <v>431</v>
      </c>
      <c r="AY19" s="3"/>
      <c r="AZ19" s="3"/>
      <c r="BA19" s="3"/>
    </row>
    <row r="20" spans="1:53" s="1" customFormat="1" ht="52.5" customHeight="1" x14ac:dyDescent="0.2">
      <c r="A20" s="82">
        <v>7</v>
      </c>
      <c r="B20" s="84" t="s">
        <v>248</v>
      </c>
      <c r="C20" s="84" t="s">
        <v>256</v>
      </c>
      <c r="D20" s="84" t="s">
        <v>250</v>
      </c>
      <c r="E20" s="85">
        <v>1004952.0000000001</v>
      </c>
      <c r="F20" s="49">
        <v>975682.00000000012</v>
      </c>
      <c r="G20" s="49">
        <v>1053737</v>
      </c>
      <c r="H20" s="49">
        <v>124355</v>
      </c>
      <c r="I20" s="49">
        <f t="shared" si="4"/>
        <v>130697.105</v>
      </c>
      <c r="J20" s="49">
        <f t="shared" si="5"/>
        <v>130697</v>
      </c>
      <c r="K20" s="90">
        <f t="shared" si="6"/>
        <v>130697</v>
      </c>
      <c r="L20" s="90">
        <f t="shared" si="7"/>
        <v>1053737</v>
      </c>
      <c r="M20" s="90">
        <f t="shared" si="8"/>
        <v>990317.00000000012</v>
      </c>
      <c r="N20" s="90">
        <f t="shared" si="9"/>
        <v>791267</v>
      </c>
      <c r="O20" s="90">
        <f t="shared" si="0"/>
        <v>560507</v>
      </c>
      <c r="P20" s="90">
        <f t="shared" si="1"/>
        <v>1022027</v>
      </c>
      <c r="Q20" s="90">
        <f t="shared" si="10"/>
        <v>376637.72877846565</v>
      </c>
      <c r="R20" s="90">
        <f t="shared" si="11"/>
        <v>441555.35600495985</v>
      </c>
      <c r="S20" s="56">
        <f t="shared" si="2"/>
        <v>0.44587274176345532</v>
      </c>
      <c r="T20" s="49">
        <f t="shared" si="3"/>
        <v>376638</v>
      </c>
      <c r="U20" s="82" t="s">
        <v>431</v>
      </c>
      <c r="AY20" s="3"/>
      <c r="AZ20" s="3"/>
      <c r="BA20" s="3"/>
    </row>
    <row r="21" spans="1:53" s="1" customFormat="1" ht="24" customHeight="1" x14ac:dyDescent="0.2">
      <c r="A21" s="82">
        <v>8</v>
      </c>
      <c r="B21" s="84" t="s">
        <v>248</v>
      </c>
      <c r="C21" s="84" t="s">
        <v>257</v>
      </c>
      <c r="D21" s="84" t="s">
        <v>250</v>
      </c>
      <c r="E21" s="85">
        <v>1312023</v>
      </c>
      <c r="F21" s="49">
        <v>1261560</v>
      </c>
      <c r="G21" s="49">
        <v>1337254.0000000002</v>
      </c>
      <c r="H21" s="49">
        <v>197838</v>
      </c>
      <c r="I21" s="49">
        <f t="shared" si="4"/>
        <v>207927.73800000001</v>
      </c>
      <c r="J21" s="49">
        <f t="shared" si="5"/>
        <v>207928</v>
      </c>
      <c r="K21" s="90">
        <f t="shared" si="6"/>
        <v>207928</v>
      </c>
      <c r="L21" s="90">
        <f t="shared" si="7"/>
        <v>1337254.0000000002</v>
      </c>
      <c r="M21" s="90">
        <f t="shared" si="8"/>
        <v>1286791.5</v>
      </c>
      <c r="N21" s="90">
        <f t="shared" si="9"/>
        <v>1029691.25</v>
      </c>
      <c r="O21" s="90">
        <f t="shared" si="0"/>
        <v>747359.75</v>
      </c>
      <c r="P21" s="90">
        <f t="shared" si="1"/>
        <v>1312022.75</v>
      </c>
      <c r="Q21" s="90">
        <f t="shared" si="10"/>
        <v>562428.9584542712</v>
      </c>
      <c r="R21" s="90">
        <f t="shared" si="11"/>
        <v>548745.24098855176</v>
      </c>
      <c r="S21" s="56">
        <f t="shared" si="2"/>
        <v>0.42644456463114011</v>
      </c>
      <c r="T21" s="49">
        <f t="shared" si="3"/>
        <v>562429</v>
      </c>
      <c r="U21" s="82" t="s">
        <v>431</v>
      </c>
      <c r="AY21" s="3"/>
      <c r="AZ21" s="3"/>
      <c r="BA21" s="3"/>
    </row>
    <row r="22" spans="1:53" s="1" customFormat="1" ht="24" customHeight="1" x14ac:dyDescent="0.2">
      <c r="A22" s="82">
        <v>9</v>
      </c>
      <c r="B22" s="84" t="s">
        <v>248</v>
      </c>
      <c r="C22" s="84" t="s">
        <v>258</v>
      </c>
      <c r="D22" s="84" t="s">
        <v>250</v>
      </c>
      <c r="E22" s="85">
        <v>111671</v>
      </c>
      <c r="F22" s="49">
        <v>105350</v>
      </c>
      <c r="G22" s="49">
        <v>112725</v>
      </c>
      <c r="H22" s="49">
        <v>28232</v>
      </c>
      <c r="I22" s="49">
        <f t="shared" si="4"/>
        <v>29671.831999999999</v>
      </c>
      <c r="J22" s="49">
        <f t="shared" si="5"/>
        <v>29672</v>
      </c>
      <c r="K22" s="90">
        <f t="shared" si="6"/>
        <v>29672</v>
      </c>
      <c r="L22" s="90">
        <f t="shared" si="7"/>
        <v>112725</v>
      </c>
      <c r="M22" s="90">
        <f t="shared" si="8"/>
        <v>108510.5</v>
      </c>
      <c r="N22" s="90">
        <f t="shared" si="9"/>
        <v>89854.5</v>
      </c>
      <c r="O22" s="90">
        <f t="shared" si="0"/>
        <v>69091.25</v>
      </c>
      <c r="P22" s="90">
        <f t="shared" si="1"/>
        <v>110617.75</v>
      </c>
      <c r="Q22" s="90">
        <f t="shared" si="10"/>
        <v>65552.279713073425</v>
      </c>
      <c r="R22" s="90">
        <f t="shared" si="11"/>
        <v>40253.626209324299</v>
      </c>
      <c r="S22" s="56">
        <f t="shared" si="2"/>
        <v>0.3709652633553831</v>
      </c>
      <c r="T22" s="49">
        <f t="shared" si="3"/>
        <v>65552</v>
      </c>
      <c r="U22" s="82" t="s">
        <v>431</v>
      </c>
      <c r="AY22" s="3"/>
      <c r="AZ22" s="3"/>
      <c r="BA22" s="3"/>
    </row>
    <row r="23" spans="1:53" s="1" customFormat="1" ht="24" customHeight="1" x14ac:dyDescent="0.2">
      <c r="A23" s="82">
        <v>10</v>
      </c>
      <c r="B23" s="84" t="s">
        <v>248</v>
      </c>
      <c r="C23" s="84" t="s">
        <v>259</v>
      </c>
      <c r="D23" s="84" t="s">
        <v>250</v>
      </c>
      <c r="E23" s="85">
        <v>321516</v>
      </c>
      <c r="F23" s="49">
        <v>300483</v>
      </c>
      <c r="G23" s="49">
        <v>324522</v>
      </c>
      <c r="H23" s="49">
        <v>48701</v>
      </c>
      <c r="I23" s="49">
        <f t="shared" si="4"/>
        <v>51184.750999999997</v>
      </c>
      <c r="J23" s="49">
        <f t="shared" si="5"/>
        <v>51185</v>
      </c>
      <c r="K23" s="90">
        <f t="shared" si="6"/>
        <v>51185</v>
      </c>
      <c r="L23" s="90">
        <f t="shared" si="7"/>
        <v>324522</v>
      </c>
      <c r="M23" s="90">
        <f t="shared" si="8"/>
        <v>310999.5</v>
      </c>
      <c r="N23" s="90">
        <f t="shared" si="9"/>
        <v>249426.5</v>
      </c>
      <c r="O23" s="90">
        <f t="shared" si="0"/>
        <v>181092.25</v>
      </c>
      <c r="P23" s="90">
        <f t="shared" si="1"/>
        <v>317760.75</v>
      </c>
      <c r="Q23" s="90">
        <f t="shared" si="10"/>
        <v>137662.02711578039</v>
      </c>
      <c r="R23" s="90">
        <f t="shared" si="11"/>
        <v>132592.97196684295</v>
      </c>
      <c r="S23" s="56">
        <f t="shared" si="2"/>
        <v>0.42634464674973094</v>
      </c>
      <c r="T23" s="49">
        <f t="shared" si="3"/>
        <v>137662</v>
      </c>
      <c r="U23" s="82" t="s">
        <v>431</v>
      </c>
      <c r="AY23" s="3"/>
      <c r="AZ23" s="3"/>
      <c r="BA23" s="3"/>
    </row>
    <row r="24" spans="1:53" s="1" customFormat="1" ht="24" customHeight="1" x14ac:dyDescent="0.2">
      <c r="A24" s="82">
        <v>11</v>
      </c>
      <c r="B24" s="84" t="s">
        <v>248</v>
      </c>
      <c r="C24" s="84" t="s">
        <v>260</v>
      </c>
      <c r="D24" s="84" t="s">
        <v>250</v>
      </c>
      <c r="E24" s="85">
        <v>388726.00000000006</v>
      </c>
      <c r="F24" s="49">
        <v>363295</v>
      </c>
      <c r="G24" s="49">
        <v>388726.00000000006</v>
      </c>
      <c r="H24" s="49">
        <v>55511</v>
      </c>
      <c r="I24" s="49">
        <f t="shared" si="4"/>
        <v>58342.061000000002</v>
      </c>
      <c r="J24" s="49">
        <f t="shared" si="5"/>
        <v>58342</v>
      </c>
      <c r="K24" s="90">
        <f t="shared" si="6"/>
        <v>58342</v>
      </c>
      <c r="L24" s="90">
        <f t="shared" si="7"/>
        <v>388726.00000000006</v>
      </c>
      <c r="M24" s="90">
        <f t="shared" si="8"/>
        <v>376010.5</v>
      </c>
      <c r="N24" s="90">
        <f t="shared" si="9"/>
        <v>299772.25</v>
      </c>
      <c r="O24" s="90">
        <f t="shared" si="0"/>
        <v>217176.25</v>
      </c>
      <c r="P24" s="90">
        <f t="shared" si="1"/>
        <v>382368.25</v>
      </c>
      <c r="Q24" s="90">
        <f t="shared" si="10"/>
        <v>159757.76416777188</v>
      </c>
      <c r="R24" s="90">
        <f t="shared" si="11"/>
        <v>161399.34392756992</v>
      </c>
      <c r="S24" s="56">
        <f t="shared" si="2"/>
        <v>0.42924158747580166</v>
      </c>
      <c r="T24" s="49">
        <f t="shared" si="3"/>
        <v>159758</v>
      </c>
      <c r="U24" s="82" t="s">
        <v>431</v>
      </c>
      <c r="AY24" s="3"/>
      <c r="AZ24" s="3"/>
      <c r="BA24" s="3"/>
    </row>
    <row r="25" spans="1:53" s="1" customFormat="1" ht="24" customHeight="1" x14ac:dyDescent="0.2">
      <c r="A25" s="82">
        <v>12</v>
      </c>
      <c r="B25" s="84" t="s">
        <v>248</v>
      </c>
      <c r="C25" s="84" t="s">
        <v>261</v>
      </c>
      <c r="D25" s="84" t="s">
        <v>250</v>
      </c>
      <c r="E25" s="85">
        <v>851068</v>
      </c>
      <c r="F25" s="49">
        <v>826279</v>
      </c>
      <c r="G25" s="49">
        <v>875856</v>
      </c>
      <c r="H25" s="49">
        <v>115890</v>
      </c>
      <c r="I25" s="49">
        <f t="shared" si="4"/>
        <v>121800.39</v>
      </c>
      <c r="J25" s="49">
        <f t="shared" si="5"/>
        <v>121800</v>
      </c>
      <c r="K25" s="90">
        <f t="shared" si="6"/>
        <v>121800</v>
      </c>
      <c r="L25" s="90">
        <f t="shared" si="7"/>
        <v>875856</v>
      </c>
      <c r="M25" s="90">
        <f t="shared" si="8"/>
        <v>838673.5</v>
      </c>
      <c r="N25" s="90">
        <f t="shared" si="9"/>
        <v>668750.75</v>
      </c>
      <c r="O25" s="90">
        <f t="shared" si="0"/>
        <v>480236.75</v>
      </c>
      <c r="P25" s="90">
        <f t="shared" si="1"/>
        <v>857264.75</v>
      </c>
      <c r="Q25" s="90">
        <f t="shared" si="10"/>
        <v>340797.94352513703</v>
      </c>
      <c r="R25" s="90">
        <f t="shared" si="11"/>
        <v>365195.12441923883</v>
      </c>
      <c r="S25" s="56">
        <f t="shared" si="2"/>
        <v>0.43544373873651526</v>
      </c>
      <c r="T25" s="49">
        <f t="shared" si="3"/>
        <v>340798</v>
      </c>
      <c r="U25" s="82" t="s">
        <v>431</v>
      </c>
      <c r="AY25" s="3"/>
      <c r="AZ25" s="3"/>
      <c r="BA25" s="3"/>
    </row>
    <row r="26" spans="1:53" s="1" customFormat="1" ht="24" customHeight="1" x14ac:dyDescent="0.2">
      <c r="A26" s="82">
        <v>13</v>
      </c>
      <c r="B26" s="84" t="s">
        <v>248</v>
      </c>
      <c r="C26" s="84" t="s">
        <v>262</v>
      </c>
      <c r="D26" s="84" t="s">
        <v>250</v>
      </c>
      <c r="E26" s="85">
        <v>1112399</v>
      </c>
      <c r="F26" s="49">
        <v>1079999</v>
      </c>
      <c r="G26" s="49">
        <v>1144799</v>
      </c>
      <c r="H26" s="49">
        <v>206064</v>
      </c>
      <c r="I26" s="49">
        <f t="shared" si="4"/>
        <v>216573.264</v>
      </c>
      <c r="J26" s="49">
        <f t="shared" si="5"/>
        <v>216573</v>
      </c>
      <c r="K26" s="90">
        <f t="shared" si="6"/>
        <v>216573</v>
      </c>
      <c r="L26" s="90">
        <f t="shared" si="7"/>
        <v>1144799</v>
      </c>
      <c r="M26" s="90">
        <f t="shared" si="8"/>
        <v>1096199</v>
      </c>
      <c r="N26" s="90">
        <f t="shared" si="9"/>
        <v>888442.5</v>
      </c>
      <c r="O26" s="90">
        <f t="shared" si="0"/>
        <v>656386</v>
      </c>
      <c r="P26" s="90">
        <f t="shared" si="1"/>
        <v>1120499</v>
      </c>
      <c r="Q26" s="90">
        <f t="shared" si="10"/>
        <v>546763.19833326968</v>
      </c>
      <c r="R26" s="90">
        <f t="shared" si="11"/>
        <v>448693.54304357892</v>
      </c>
      <c r="S26" s="56">
        <f t="shared" si="2"/>
        <v>0.40931759930777067</v>
      </c>
      <c r="T26" s="49">
        <f t="shared" si="3"/>
        <v>546763</v>
      </c>
      <c r="U26" s="82" t="s">
        <v>431</v>
      </c>
      <c r="AY26" s="3"/>
      <c r="AZ26" s="3"/>
      <c r="BA26" s="3"/>
    </row>
    <row r="27" spans="1:53" s="1" customFormat="1" ht="24" customHeight="1" x14ac:dyDescent="0.2">
      <c r="A27" s="82">
        <v>14</v>
      </c>
      <c r="B27" s="84" t="s">
        <v>248</v>
      </c>
      <c r="C27" s="84" t="s">
        <v>263</v>
      </c>
      <c r="D27" s="84" t="s">
        <v>250</v>
      </c>
      <c r="E27" s="85">
        <v>1059986</v>
      </c>
      <c r="F27" s="49">
        <v>990641.00000000012</v>
      </c>
      <c r="G27" s="49">
        <v>1079799</v>
      </c>
      <c r="H27" s="49">
        <v>258454</v>
      </c>
      <c r="I27" s="49">
        <f t="shared" si="4"/>
        <v>271635.15399999998</v>
      </c>
      <c r="J27" s="49">
        <f t="shared" si="5"/>
        <v>271635</v>
      </c>
      <c r="K27" s="90">
        <f t="shared" si="6"/>
        <v>271635</v>
      </c>
      <c r="L27" s="90">
        <f t="shared" si="7"/>
        <v>1079799</v>
      </c>
      <c r="M27" s="90">
        <f t="shared" si="8"/>
        <v>1025313.5</v>
      </c>
      <c r="N27" s="90">
        <f t="shared" si="9"/>
        <v>850515.25</v>
      </c>
      <c r="O27" s="90">
        <f t="shared" si="0"/>
        <v>648474.25</v>
      </c>
      <c r="P27" s="90">
        <f t="shared" si="1"/>
        <v>1052556.25</v>
      </c>
      <c r="Q27" s="90">
        <f t="shared" si="10"/>
        <v>609722.16274796345</v>
      </c>
      <c r="R27" s="90">
        <f t="shared" si="11"/>
        <v>387808.6309735555</v>
      </c>
      <c r="S27" s="56">
        <f t="shared" si="2"/>
        <v>0.37823419956291954</v>
      </c>
      <c r="T27" s="49">
        <f t="shared" si="3"/>
        <v>609722</v>
      </c>
      <c r="U27" s="82" t="s">
        <v>431</v>
      </c>
      <c r="AY27" s="3"/>
      <c r="AZ27" s="3"/>
      <c r="BA27" s="3"/>
    </row>
    <row r="28" spans="1:53" s="1" customFormat="1" ht="24" customHeight="1" x14ac:dyDescent="0.2">
      <c r="A28" s="82">
        <v>15</v>
      </c>
      <c r="B28" s="84" t="s">
        <v>248</v>
      </c>
      <c r="C28" s="84" t="s">
        <v>264</v>
      </c>
      <c r="D28" s="84" t="s">
        <v>250</v>
      </c>
      <c r="E28" s="85">
        <v>737524.00000000012</v>
      </c>
      <c r="F28" s="49">
        <v>716043</v>
      </c>
      <c r="G28" s="49">
        <v>751845</v>
      </c>
      <c r="H28" s="49">
        <v>113743</v>
      </c>
      <c r="I28" s="49">
        <f t="shared" si="4"/>
        <v>119543.893</v>
      </c>
      <c r="J28" s="49">
        <f t="shared" si="5"/>
        <v>119544</v>
      </c>
      <c r="K28" s="90">
        <f t="shared" si="6"/>
        <v>119544</v>
      </c>
      <c r="L28" s="90">
        <f t="shared" si="7"/>
        <v>751845</v>
      </c>
      <c r="M28" s="90">
        <f t="shared" si="8"/>
        <v>726783.5</v>
      </c>
      <c r="N28" s="90">
        <f t="shared" si="9"/>
        <v>581239</v>
      </c>
      <c r="O28" s="90">
        <f t="shared" si="0"/>
        <v>423163.75</v>
      </c>
      <c r="P28" s="90">
        <f t="shared" si="1"/>
        <v>739314.25</v>
      </c>
      <c r="Q28" s="90">
        <f t="shared" si="10"/>
        <v>321346.19822221482</v>
      </c>
      <c r="R28" s="90">
        <f t="shared" si="11"/>
        <v>308148.12450183771</v>
      </c>
      <c r="S28" s="56">
        <f t="shared" si="2"/>
        <v>0.42398888321190248</v>
      </c>
      <c r="T28" s="49">
        <f t="shared" si="3"/>
        <v>321346</v>
      </c>
      <c r="U28" s="82" t="s">
        <v>431</v>
      </c>
      <c r="AY28" s="3"/>
      <c r="AZ28" s="3"/>
      <c r="BA28" s="3"/>
    </row>
    <row r="29" spans="1:53" s="1" customFormat="1" ht="24" customHeight="1" x14ac:dyDescent="0.2">
      <c r="A29" s="82">
        <v>16</v>
      </c>
      <c r="B29" s="84" t="s">
        <v>248</v>
      </c>
      <c r="C29" s="84" t="s">
        <v>265</v>
      </c>
      <c r="D29" s="84" t="s">
        <v>250</v>
      </c>
      <c r="E29" s="85">
        <v>134309</v>
      </c>
      <c r="F29" s="49">
        <v>129143.00000000001</v>
      </c>
      <c r="G29" s="49">
        <v>138183</v>
      </c>
      <c r="H29" s="49">
        <v>19577</v>
      </c>
      <c r="I29" s="49">
        <f t="shared" si="4"/>
        <v>20575.427</v>
      </c>
      <c r="J29" s="49">
        <f t="shared" si="5"/>
        <v>20575</v>
      </c>
      <c r="K29" s="90">
        <f t="shared" si="6"/>
        <v>20575</v>
      </c>
      <c r="L29" s="90">
        <f t="shared" si="7"/>
        <v>138183</v>
      </c>
      <c r="M29" s="90">
        <f t="shared" si="8"/>
        <v>131726</v>
      </c>
      <c r="N29" s="90">
        <f t="shared" si="9"/>
        <v>105552.5</v>
      </c>
      <c r="O29" s="90">
        <f t="shared" si="0"/>
        <v>76150.5</v>
      </c>
      <c r="P29" s="90">
        <f t="shared" si="1"/>
        <v>134954.5</v>
      </c>
      <c r="Q29" s="90">
        <f t="shared" si="10"/>
        <v>56315.561392111027</v>
      </c>
      <c r="R29" s="90">
        <f t="shared" si="11"/>
        <v>56772.56678772474</v>
      </c>
      <c r="S29" s="56">
        <f t="shared" si="2"/>
        <v>0.43098983334895724</v>
      </c>
      <c r="T29" s="49">
        <f t="shared" si="3"/>
        <v>56316</v>
      </c>
      <c r="U29" s="82" t="s">
        <v>431</v>
      </c>
      <c r="AY29" s="3"/>
      <c r="AZ29" s="3"/>
      <c r="BA29" s="3"/>
    </row>
    <row r="30" spans="1:53" s="1" customFormat="1" ht="24" customHeight="1" x14ac:dyDescent="0.2">
      <c r="A30" s="82">
        <v>17</v>
      </c>
      <c r="B30" s="84" t="s">
        <v>248</v>
      </c>
      <c r="C30" s="84" t="s">
        <v>266</v>
      </c>
      <c r="D30" s="84" t="s">
        <v>250</v>
      </c>
      <c r="E30" s="85">
        <v>1355615</v>
      </c>
      <c r="F30" s="49">
        <v>1303476</v>
      </c>
      <c r="G30" s="49">
        <v>1433824</v>
      </c>
      <c r="H30" s="49">
        <v>98676</v>
      </c>
      <c r="I30" s="49">
        <f t="shared" si="4"/>
        <v>103708.476</v>
      </c>
      <c r="J30" s="49">
        <f t="shared" si="5"/>
        <v>103708</v>
      </c>
      <c r="K30" s="90">
        <f t="shared" si="6"/>
        <v>103708</v>
      </c>
      <c r="L30" s="90">
        <f t="shared" si="7"/>
        <v>1433824</v>
      </c>
      <c r="M30" s="90">
        <f t="shared" si="8"/>
        <v>1329545.5</v>
      </c>
      <c r="N30" s="90">
        <f t="shared" si="9"/>
        <v>1049155.75</v>
      </c>
      <c r="O30" s="90">
        <f t="shared" si="0"/>
        <v>716626.75</v>
      </c>
      <c r="P30" s="90">
        <f t="shared" si="1"/>
        <v>1381684.75</v>
      </c>
      <c r="Q30" s="90">
        <f t="shared" si="10"/>
        <v>337702.48996469856</v>
      </c>
      <c r="R30" s="90">
        <f t="shared" si="11"/>
        <v>632570.72648275201</v>
      </c>
      <c r="S30" s="56">
        <f t="shared" si="2"/>
        <v>0.47577967544755106</v>
      </c>
      <c r="T30" s="49">
        <f t="shared" si="3"/>
        <v>337702</v>
      </c>
      <c r="U30" s="82" t="s">
        <v>431</v>
      </c>
      <c r="AY30" s="3"/>
      <c r="AZ30" s="3"/>
      <c r="BA30" s="3"/>
    </row>
    <row r="31" spans="1:53" s="1" customFormat="1" ht="24" customHeight="1" x14ac:dyDescent="0.2">
      <c r="A31" s="82">
        <v>18</v>
      </c>
      <c r="B31" s="84" t="s">
        <v>248</v>
      </c>
      <c r="C31" s="84" t="s">
        <v>267</v>
      </c>
      <c r="D31" s="84" t="s">
        <v>250</v>
      </c>
      <c r="E31" s="85">
        <v>95270</v>
      </c>
      <c r="F31" s="49">
        <v>89037.000000000015</v>
      </c>
      <c r="G31" s="49">
        <v>98831</v>
      </c>
      <c r="H31" s="49">
        <v>26684</v>
      </c>
      <c r="I31" s="49">
        <f t="shared" si="4"/>
        <v>28044.883999999998</v>
      </c>
      <c r="J31" s="49">
        <f t="shared" si="5"/>
        <v>28045</v>
      </c>
      <c r="K31" s="49">
        <f t="shared" si="6"/>
        <v>28045</v>
      </c>
      <c r="L31" s="49">
        <f t="shared" si="7"/>
        <v>98831</v>
      </c>
      <c r="M31" s="49">
        <f t="shared" si="8"/>
        <v>92153.5</v>
      </c>
      <c r="N31" s="49">
        <f t="shared" si="9"/>
        <v>77795.75</v>
      </c>
      <c r="O31" s="49">
        <f t="shared" si="0"/>
        <v>60099.25</v>
      </c>
      <c r="P31" s="49">
        <f t="shared" si="1"/>
        <v>95492.25</v>
      </c>
      <c r="Q31" s="49">
        <f t="shared" si="10"/>
        <v>59256.597429420086</v>
      </c>
      <c r="R31" s="49">
        <f t="shared" si="11"/>
        <v>33413.240802362583</v>
      </c>
      <c r="S31" s="56">
        <f t="shared" si="2"/>
        <v>0.36258243910825505</v>
      </c>
      <c r="T31" s="49">
        <f>ROUND(K31,0)</f>
        <v>28045</v>
      </c>
      <c r="U31" s="82" t="s">
        <v>432</v>
      </c>
      <c r="AY31" s="3"/>
      <c r="AZ31" s="3"/>
      <c r="BA31" s="3"/>
    </row>
    <row r="32" spans="1:53" s="1" customFormat="1" ht="24" customHeight="1" x14ac:dyDescent="0.2">
      <c r="A32" s="82">
        <v>19</v>
      </c>
      <c r="B32" s="84" t="s">
        <v>248</v>
      </c>
      <c r="C32" s="84" t="s">
        <v>268</v>
      </c>
      <c r="D32" s="84" t="s">
        <v>250</v>
      </c>
      <c r="E32" s="85">
        <v>1554530</v>
      </c>
      <c r="F32" s="49">
        <v>1509253</v>
      </c>
      <c r="G32" s="49">
        <v>1599808.0000000002</v>
      </c>
      <c r="H32" s="49">
        <v>435336</v>
      </c>
      <c r="I32" s="49">
        <f t="shared" si="4"/>
        <v>457538.136</v>
      </c>
      <c r="J32" s="49">
        <f t="shared" si="5"/>
        <v>457538</v>
      </c>
      <c r="K32" s="49">
        <f t="shared" si="6"/>
        <v>457538</v>
      </c>
      <c r="L32" s="49">
        <f t="shared" si="7"/>
        <v>1599808.0000000002</v>
      </c>
      <c r="M32" s="49">
        <f t="shared" si="8"/>
        <v>1531891.5</v>
      </c>
      <c r="N32" s="49">
        <f t="shared" si="9"/>
        <v>1280282.25</v>
      </c>
      <c r="O32" s="49">
        <f t="shared" si="0"/>
        <v>994714.75</v>
      </c>
      <c r="P32" s="49">
        <f t="shared" si="1"/>
        <v>1565849.75</v>
      </c>
      <c r="Q32" s="49">
        <f t="shared" si="10"/>
        <v>971688.28155298403</v>
      </c>
      <c r="R32" s="49">
        <f t="shared" si="11"/>
        <v>549740.61718740023</v>
      </c>
      <c r="S32" s="56">
        <f t="shared" si="2"/>
        <v>0.35886393859317073</v>
      </c>
      <c r="T32" s="49">
        <f>ROUND(K32,0)</f>
        <v>457538</v>
      </c>
      <c r="U32" s="82" t="s">
        <v>432</v>
      </c>
      <c r="AY32" s="3"/>
      <c r="AZ32" s="3"/>
      <c r="BA32" s="3"/>
    </row>
    <row r="33" spans="1:53" s="1" customFormat="1" ht="24" customHeight="1" x14ac:dyDescent="0.2">
      <c r="A33" s="82">
        <v>20</v>
      </c>
      <c r="B33" s="84" t="s">
        <v>248</v>
      </c>
      <c r="C33" s="84" t="s">
        <v>269</v>
      </c>
      <c r="D33" s="84" t="s">
        <v>250</v>
      </c>
      <c r="E33" s="85">
        <v>1250517</v>
      </c>
      <c r="F33" s="49">
        <v>1202420</v>
      </c>
      <c r="G33" s="49">
        <v>1322662</v>
      </c>
      <c r="H33" s="49">
        <v>169099</v>
      </c>
      <c r="I33" s="49">
        <f t="shared" si="4"/>
        <v>177723.049</v>
      </c>
      <c r="J33" s="49">
        <f t="shared" si="5"/>
        <v>177723</v>
      </c>
      <c r="K33" s="90">
        <f t="shared" si="6"/>
        <v>177723</v>
      </c>
      <c r="L33" s="90">
        <f t="shared" si="7"/>
        <v>1322662</v>
      </c>
      <c r="M33" s="90">
        <f t="shared" si="8"/>
        <v>1226468.5</v>
      </c>
      <c r="N33" s="90">
        <f t="shared" si="9"/>
        <v>988330.5</v>
      </c>
      <c r="O33" s="90">
        <f t="shared" si="0"/>
        <v>702095.75</v>
      </c>
      <c r="P33" s="90">
        <f t="shared" si="1"/>
        <v>1274565.25</v>
      </c>
      <c r="Q33" s="90">
        <f t="shared" si="10"/>
        <v>499119.66466311697</v>
      </c>
      <c r="R33" s="90">
        <f t="shared" si="11"/>
        <v>542659.54512352101</v>
      </c>
      <c r="S33" s="56">
        <f t="shared" si="2"/>
        <v>0.44245697718573368</v>
      </c>
      <c r="T33" s="49">
        <f t="shared" ref="T33:T41" si="12">ROUND(Q33,0)</f>
        <v>499120</v>
      </c>
      <c r="U33" s="82" t="s">
        <v>431</v>
      </c>
      <c r="AY33" s="3"/>
      <c r="AZ33" s="3"/>
      <c r="BA33" s="3"/>
    </row>
    <row r="34" spans="1:53" s="1" customFormat="1" ht="30" customHeight="1" x14ac:dyDescent="0.2">
      <c r="A34" s="82">
        <v>21</v>
      </c>
      <c r="B34" s="84" t="s">
        <v>248</v>
      </c>
      <c r="C34" s="84" t="s">
        <v>270</v>
      </c>
      <c r="D34" s="84" t="s">
        <v>250</v>
      </c>
      <c r="E34" s="85">
        <v>1106079</v>
      </c>
      <c r="F34" s="49">
        <v>1053409</v>
      </c>
      <c r="G34" s="49">
        <v>1137682</v>
      </c>
      <c r="H34" s="49">
        <v>113879</v>
      </c>
      <c r="I34" s="49">
        <f t="shared" si="4"/>
        <v>119686.829</v>
      </c>
      <c r="J34" s="49">
        <f t="shared" si="5"/>
        <v>119687</v>
      </c>
      <c r="K34" s="90">
        <f t="shared" si="6"/>
        <v>119687</v>
      </c>
      <c r="L34" s="90">
        <f t="shared" si="7"/>
        <v>1137682</v>
      </c>
      <c r="M34" s="90">
        <f t="shared" si="8"/>
        <v>1079744</v>
      </c>
      <c r="N34" s="90">
        <f t="shared" si="9"/>
        <v>854214.25</v>
      </c>
      <c r="O34" s="90">
        <f t="shared" si="0"/>
        <v>599715.5</v>
      </c>
      <c r="P34" s="90">
        <f t="shared" si="1"/>
        <v>1108713</v>
      </c>
      <c r="Q34" s="90">
        <f t="shared" si="10"/>
        <v>360766.62976550154</v>
      </c>
      <c r="R34" s="90">
        <f t="shared" si="11"/>
        <v>490917.04900208616</v>
      </c>
      <c r="S34" s="56">
        <f t="shared" si="2"/>
        <v>0.45466059455026947</v>
      </c>
      <c r="T34" s="49">
        <f t="shared" si="12"/>
        <v>360767</v>
      </c>
      <c r="U34" s="82" t="s">
        <v>431</v>
      </c>
      <c r="AY34" s="3"/>
      <c r="AZ34" s="3"/>
      <c r="BA34" s="3"/>
    </row>
    <row r="35" spans="1:53" s="1" customFormat="1" ht="41.25" customHeight="1" x14ac:dyDescent="0.2">
      <c r="A35" s="82">
        <v>22</v>
      </c>
      <c r="B35" s="84" t="s">
        <v>248</v>
      </c>
      <c r="C35" s="84" t="s">
        <v>271</v>
      </c>
      <c r="D35" s="84" t="s">
        <v>250</v>
      </c>
      <c r="E35" s="85">
        <v>701141</v>
      </c>
      <c r="F35" s="49">
        <v>661454</v>
      </c>
      <c r="G35" s="49">
        <v>734214</v>
      </c>
      <c r="H35" s="49">
        <v>66452</v>
      </c>
      <c r="I35" s="49">
        <f t="shared" si="4"/>
        <v>69841.051999999996</v>
      </c>
      <c r="J35" s="49">
        <f t="shared" si="5"/>
        <v>69841</v>
      </c>
      <c r="K35" s="90">
        <f t="shared" si="6"/>
        <v>69841</v>
      </c>
      <c r="L35" s="90">
        <f t="shared" si="7"/>
        <v>734214</v>
      </c>
      <c r="M35" s="90">
        <f t="shared" si="8"/>
        <v>681297.5</v>
      </c>
      <c r="N35" s="90">
        <f t="shared" si="9"/>
        <v>541662.5</v>
      </c>
      <c r="O35" s="90">
        <f t="shared" si="0"/>
        <v>375569.25</v>
      </c>
      <c r="P35" s="90">
        <f t="shared" si="1"/>
        <v>707755.75</v>
      </c>
      <c r="Q35" s="90">
        <f t="shared" si="10"/>
        <v>214842.32350823338</v>
      </c>
      <c r="R35" s="90">
        <f t="shared" si="11"/>
        <v>315950.94737896684</v>
      </c>
      <c r="S35" s="56">
        <f t="shared" si="2"/>
        <v>0.46374887237802404</v>
      </c>
      <c r="T35" s="49">
        <f t="shared" si="12"/>
        <v>214842</v>
      </c>
      <c r="U35" s="82" t="s">
        <v>431</v>
      </c>
      <c r="AY35" s="3"/>
      <c r="AZ35" s="3"/>
      <c r="BA35" s="3"/>
    </row>
    <row r="36" spans="1:53" s="1" customFormat="1" ht="44.25" customHeight="1" x14ac:dyDescent="0.2">
      <c r="A36" s="82">
        <v>23</v>
      </c>
      <c r="B36" s="84" t="s">
        <v>248</v>
      </c>
      <c r="C36" s="84" t="s">
        <v>272</v>
      </c>
      <c r="D36" s="84" t="s">
        <v>250</v>
      </c>
      <c r="E36" s="85">
        <v>892963</v>
      </c>
      <c r="F36" s="49">
        <v>834545.00000000012</v>
      </c>
      <c r="G36" s="49">
        <v>918000</v>
      </c>
      <c r="H36" s="49">
        <v>133866</v>
      </c>
      <c r="I36" s="49">
        <f t="shared" si="4"/>
        <v>140693.166</v>
      </c>
      <c r="J36" s="49">
        <f t="shared" si="5"/>
        <v>140693</v>
      </c>
      <c r="K36" s="90">
        <f t="shared" si="6"/>
        <v>140693</v>
      </c>
      <c r="L36" s="90">
        <f t="shared" si="7"/>
        <v>918000</v>
      </c>
      <c r="M36" s="90">
        <f t="shared" si="8"/>
        <v>863754</v>
      </c>
      <c r="N36" s="90">
        <f t="shared" si="9"/>
        <v>696550.25</v>
      </c>
      <c r="O36" s="90">
        <f t="shared" si="0"/>
        <v>502223.5</v>
      </c>
      <c r="P36" s="90">
        <f t="shared" si="1"/>
        <v>890877</v>
      </c>
      <c r="Q36" s="90">
        <f t="shared" si="10"/>
        <v>380404.463162317</v>
      </c>
      <c r="R36" s="90">
        <f t="shared" si="11"/>
        <v>372217.5858028697</v>
      </c>
      <c r="S36" s="56">
        <f t="shared" si="2"/>
        <v>0.43093008634735086</v>
      </c>
      <c r="T36" s="49">
        <f t="shared" si="12"/>
        <v>380404</v>
      </c>
      <c r="U36" s="82" t="s">
        <v>431</v>
      </c>
      <c r="AY36" s="3"/>
      <c r="AZ36" s="3"/>
      <c r="BA36" s="3"/>
    </row>
    <row r="37" spans="1:53" s="1" customFormat="1" ht="24" customHeight="1" x14ac:dyDescent="0.2">
      <c r="A37" s="82">
        <v>24</v>
      </c>
      <c r="B37" s="84" t="s">
        <v>248</v>
      </c>
      <c r="C37" s="84" t="s">
        <v>273</v>
      </c>
      <c r="D37" s="84" t="s">
        <v>250</v>
      </c>
      <c r="E37" s="85">
        <v>1557393</v>
      </c>
      <c r="F37" s="49">
        <v>1512032.0000000002</v>
      </c>
      <c r="G37" s="49">
        <v>1617874</v>
      </c>
      <c r="H37" s="49">
        <v>87651</v>
      </c>
      <c r="I37" s="49">
        <f t="shared" si="4"/>
        <v>92121.201000000001</v>
      </c>
      <c r="J37" s="49">
        <f t="shared" si="5"/>
        <v>92121</v>
      </c>
      <c r="K37" s="90">
        <f t="shared" si="6"/>
        <v>92121</v>
      </c>
      <c r="L37" s="90">
        <f t="shared" si="7"/>
        <v>1617874</v>
      </c>
      <c r="M37" s="90">
        <f t="shared" si="8"/>
        <v>1534712.5</v>
      </c>
      <c r="N37" s="90">
        <f t="shared" si="9"/>
        <v>1194855</v>
      </c>
      <c r="O37" s="90">
        <f t="shared" si="0"/>
        <v>813416.75</v>
      </c>
      <c r="P37" s="90">
        <f t="shared" si="1"/>
        <v>1576293.25</v>
      </c>
      <c r="Q37" s="90">
        <f t="shared" si="10"/>
        <v>313066.36616911099</v>
      </c>
      <c r="R37" s="90">
        <f t="shared" si="11"/>
        <v>736433.38686989655</v>
      </c>
      <c r="S37" s="56">
        <f t="shared" si="2"/>
        <v>0.47985103846479166</v>
      </c>
      <c r="T37" s="49">
        <f t="shared" si="12"/>
        <v>313066</v>
      </c>
      <c r="U37" s="82" t="s">
        <v>431</v>
      </c>
      <c r="AY37" s="3"/>
      <c r="AZ37" s="3"/>
      <c r="BA37" s="3"/>
    </row>
    <row r="38" spans="1:53" s="1" customFormat="1" ht="42" customHeight="1" x14ac:dyDescent="0.2">
      <c r="A38" s="82">
        <v>25</v>
      </c>
      <c r="B38" s="84" t="s">
        <v>248</v>
      </c>
      <c r="C38" s="84" t="s">
        <v>274</v>
      </c>
      <c r="D38" s="84" t="s">
        <v>250</v>
      </c>
      <c r="E38" s="85">
        <v>1879612</v>
      </c>
      <c r="F38" s="49">
        <v>1790107</v>
      </c>
      <c r="G38" s="49">
        <v>1969118</v>
      </c>
      <c r="H38" s="49">
        <v>251053</v>
      </c>
      <c r="I38" s="49">
        <f t="shared" si="4"/>
        <v>263856.70299999998</v>
      </c>
      <c r="J38" s="49">
        <f t="shared" si="5"/>
        <v>263857</v>
      </c>
      <c r="K38" s="90">
        <f t="shared" si="6"/>
        <v>263857</v>
      </c>
      <c r="L38" s="90">
        <f t="shared" si="7"/>
        <v>1969118</v>
      </c>
      <c r="M38" s="90">
        <f t="shared" si="8"/>
        <v>1834859.5</v>
      </c>
      <c r="N38" s="90">
        <f t="shared" si="9"/>
        <v>1475673.5</v>
      </c>
      <c r="O38" s="90">
        <f t="shared" si="0"/>
        <v>1049358.25</v>
      </c>
      <c r="P38" s="90">
        <f t="shared" si="1"/>
        <v>1901988.75</v>
      </c>
      <c r="Q38" s="90">
        <f t="shared" si="10"/>
        <v>742332.11259300169</v>
      </c>
      <c r="R38" s="90">
        <f t="shared" si="11"/>
        <v>811176.39716586925</v>
      </c>
      <c r="S38" s="56">
        <f t="shared" si="2"/>
        <v>0.44209183164480398</v>
      </c>
      <c r="T38" s="49">
        <f t="shared" si="12"/>
        <v>742332</v>
      </c>
      <c r="U38" s="82" t="s">
        <v>431</v>
      </c>
      <c r="AY38" s="3"/>
      <c r="AZ38" s="3"/>
      <c r="BA38" s="3"/>
    </row>
    <row r="39" spans="1:53" s="1" customFormat="1" ht="39.75" customHeight="1" x14ac:dyDescent="0.2">
      <c r="A39" s="82">
        <v>26</v>
      </c>
      <c r="B39" s="84" t="s">
        <v>248</v>
      </c>
      <c r="C39" s="84" t="s">
        <v>275</v>
      </c>
      <c r="D39" s="84" t="s">
        <v>250</v>
      </c>
      <c r="E39" s="85">
        <v>887715</v>
      </c>
      <c r="F39" s="49">
        <v>837467</v>
      </c>
      <c r="G39" s="49">
        <v>929588</v>
      </c>
      <c r="H39" s="49">
        <v>97716</v>
      </c>
      <c r="I39" s="49">
        <f t="shared" si="4"/>
        <v>102699.516</v>
      </c>
      <c r="J39" s="49">
        <f t="shared" si="5"/>
        <v>102700</v>
      </c>
      <c r="K39" s="90">
        <f t="shared" si="6"/>
        <v>102700</v>
      </c>
      <c r="L39" s="90">
        <f t="shared" si="7"/>
        <v>929588</v>
      </c>
      <c r="M39" s="90">
        <f t="shared" si="8"/>
        <v>862591</v>
      </c>
      <c r="N39" s="90">
        <f t="shared" si="9"/>
        <v>689367.5</v>
      </c>
      <c r="O39" s="90">
        <f t="shared" si="0"/>
        <v>482645.5</v>
      </c>
      <c r="P39" s="90">
        <f t="shared" si="1"/>
        <v>896089.5</v>
      </c>
      <c r="Q39" s="90">
        <f t="shared" si="10"/>
        <v>304566.78947504691</v>
      </c>
      <c r="R39" s="90">
        <f t="shared" si="11"/>
        <v>392920.61829034454</v>
      </c>
      <c r="S39" s="56">
        <f t="shared" si="2"/>
        <v>0.45551207732325583</v>
      </c>
      <c r="T39" s="49">
        <f t="shared" si="12"/>
        <v>304567</v>
      </c>
      <c r="U39" s="82" t="s">
        <v>431</v>
      </c>
      <c r="AY39" s="3"/>
      <c r="AZ39" s="3"/>
      <c r="BA39" s="3"/>
    </row>
    <row r="40" spans="1:53" s="1" customFormat="1" ht="24" customHeight="1" x14ac:dyDescent="0.2">
      <c r="A40" s="82">
        <v>27</v>
      </c>
      <c r="B40" s="84" t="s">
        <v>248</v>
      </c>
      <c r="C40" s="84" t="s">
        <v>276</v>
      </c>
      <c r="D40" s="84" t="s">
        <v>250</v>
      </c>
      <c r="E40" s="85">
        <v>471963</v>
      </c>
      <c r="F40" s="49">
        <v>449488</v>
      </c>
      <c r="G40" s="49">
        <v>471962</v>
      </c>
      <c r="H40" s="49">
        <v>50073</v>
      </c>
      <c r="I40" s="49">
        <f t="shared" si="4"/>
        <v>52626.722999999998</v>
      </c>
      <c r="J40" s="49">
        <f t="shared" si="5"/>
        <v>52627</v>
      </c>
      <c r="K40" s="90">
        <f t="shared" si="6"/>
        <v>52627</v>
      </c>
      <c r="L40" s="90">
        <f t="shared" si="7"/>
        <v>471963</v>
      </c>
      <c r="M40" s="90">
        <f t="shared" si="8"/>
        <v>460725</v>
      </c>
      <c r="N40" s="90">
        <f t="shared" si="9"/>
        <v>361510</v>
      </c>
      <c r="O40" s="90">
        <f t="shared" si="0"/>
        <v>256676</v>
      </c>
      <c r="P40" s="90">
        <f t="shared" si="1"/>
        <v>466344</v>
      </c>
      <c r="Q40" s="90">
        <f t="shared" si="10"/>
        <v>157084.31744093099</v>
      </c>
      <c r="R40" s="90">
        <f t="shared" si="11"/>
        <v>206194.36274706121</v>
      </c>
      <c r="S40" s="56">
        <f t="shared" si="2"/>
        <v>0.44754324759251446</v>
      </c>
      <c r="T40" s="49">
        <f t="shared" si="12"/>
        <v>157084</v>
      </c>
      <c r="U40" s="82" t="s">
        <v>431</v>
      </c>
      <c r="AY40" s="3"/>
      <c r="AZ40" s="3"/>
      <c r="BA40" s="3"/>
    </row>
    <row r="41" spans="1:53" s="1" customFormat="1" ht="24" customHeight="1" x14ac:dyDescent="0.2">
      <c r="A41" s="82">
        <v>28</v>
      </c>
      <c r="B41" s="84" t="s">
        <v>248</v>
      </c>
      <c r="C41" s="84" t="s">
        <v>277</v>
      </c>
      <c r="D41" s="84" t="s">
        <v>250</v>
      </c>
      <c r="E41" s="85">
        <v>667255</v>
      </c>
      <c r="F41" s="49">
        <v>641591</v>
      </c>
      <c r="G41" s="49">
        <v>712166</v>
      </c>
      <c r="H41" s="49">
        <v>67683</v>
      </c>
      <c r="I41" s="49">
        <f t="shared" si="4"/>
        <v>71134.832999999999</v>
      </c>
      <c r="J41" s="49">
        <f t="shared" si="5"/>
        <v>71135</v>
      </c>
      <c r="K41" s="90">
        <f t="shared" si="6"/>
        <v>71135</v>
      </c>
      <c r="L41" s="90">
        <f t="shared" si="7"/>
        <v>712166</v>
      </c>
      <c r="M41" s="90">
        <f t="shared" si="8"/>
        <v>654423</v>
      </c>
      <c r="N41" s="90">
        <f t="shared" si="9"/>
        <v>523036.75</v>
      </c>
      <c r="O41" s="90">
        <f t="shared" si="0"/>
        <v>362779</v>
      </c>
      <c r="P41" s="90">
        <f t="shared" si="1"/>
        <v>683294.5</v>
      </c>
      <c r="Q41" s="90">
        <f t="shared" si="10"/>
        <v>215991.50048801725</v>
      </c>
      <c r="R41" s="90">
        <f t="shared" si="11"/>
        <v>302676.43817821366</v>
      </c>
      <c r="S41" s="56">
        <f t="shared" si="2"/>
        <v>0.46250886380554118</v>
      </c>
      <c r="T41" s="49">
        <f t="shared" si="12"/>
        <v>215992</v>
      </c>
      <c r="U41" s="82" t="s">
        <v>431</v>
      </c>
      <c r="AY41" s="3"/>
      <c r="AZ41" s="3"/>
      <c r="BA41" s="3"/>
    </row>
    <row r="42" spans="1:53" s="1" customFormat="1" ht="24" customHeight="1" x14ac:dyDescent="0.2">
      <c r="A42" s="21"/>
      <c r="B42" s="21"/>
      <c r="C42" s="21"/>
      <c r="D42" s="21"/>
      <c r="E42" s="102"/>
      <c r="F42" s="102"/>
      <c r="G42" s="102"/>
      <c r="H42" s="102"/>
      <c r="I42" s="102"/>
      <c r="J42" s="102"/>
      <c r="K42" s="169"/>
      <c r="L42" s="169"/>
      <c r="M42" s="169"/>
      <c r="N42" s="169"/>
      <c r="O42" s="169"/>
      <c r="P42" s="169"/>
      <c r="Q42" s="169"/>
      <c r="R42" s="169"/>
      <c r="S42" s="103"/>
      <c r="T42" s="169"/>
      <c r="U42" s="15"/>
    </row>
    <row r="43" spans="1:53" s="1" customFormat="1" ht="14.25" customHeight="1" x14ac:dyDescent="0.2">
      <c r="A43" s="171" t="s">
        <v>36</v>
      </c>
      <c r="B43" s="172"/>
      <c r="C43" s="172"/>
      <c r="D43" s="172"/>
      <c r="E43" s="173"/>
      <c r="F43" s="123"/>
      <c r="G43" s="123"/>
      <c r="H43" s="123"/>
      <c r="I43" s="123"/>
      <c r="J43" s="123"/>
      <c r="K43" s="174"/>
      <c r="L43" s="174"/>
      <c r="M43" s="174"/>
      <c r="N43" s="174"/>
      <c r="O43" s="174"/>
      <c r="P43" s="174"/>
      <c r="Q43" s="174"/>
      <c r="R43" s="174"/>
      <c r="S43" s="124"/>
      <c r="T43" s="174"/>
      <c r="U43" s="175"/>
      <c r="AY43" s="3"/>
      <c r="AZ43" s="3"/>
      <c r="BA43" s="3"/>
    </row>
    <row r="44" spans="1:53" s="1" customFormat="1" ht="14.25" customHeight="1" x14ac:dyDescent="0.2">
      <c r="A44" s="176" t="s">
        <v>278</v>
      </c>
      <c r="B44" s="177"/>
      <c r="C44" s="177"/>
      <c r="D44" s="177"/>
      <c r="E44" s="178"/>
      <c r="F44" s="127"/>
      <c r="G44" s="127"/>
      <c r="H44" s="127"/>
      <c r="I44" s="127"/>
      <c r="J44" s="127"/>
      <c r="K44" s="179"/>
      <c r="L44" s="179"/>
      <c r="M44" s="179"/>
      <c r="N44" s="179"/>
      <c r="O44" s="179"/>
      <c r="P44" s="179"/>
      <c r="Q44" s="179"/>
      <c r="R44" s="179"/>
      <c r="S44" s="128"/>
      <c r="T44" s="179"/>
      <c r="U44" s="180"/>
      <c r="AY44" s="3"/>
      <c r="AZ44" s="3"/>
      <c r="BA44" s="3"/>
    </row>
    <row r="45" spans="1:53" s="1" customFormat="1" ht="14.25" customHeight="1" x14ac:dyDescent="0.2">
      <c r="A45" s="176" t="s">
        <v>38</v>
      </c>
      <c r="B45" s="177"/>
      <c r="C45" s="177"/>
      <c r="D45" s="177"/>
      <c r="E45" s="178"/>
      <c r="F45" s="127"/>
      <c r="G45" s="127"/>
      <c r="H45" s="127"/>
      <c r="I45" s="127"/>
      <c r="J45" s="127"/>
      <c r="K45" s="179"/>
      <c r="L45" s="179"/>
      <c r="M45" s="179"/>
      <c r="N45" s="179"/>
      <c r="O45" s="179"/>
      <c r="P45" s="179"/>
      <c r="Q45" s="179"/>
      <c r="R45" s="179"/>
      <c r="S45" s="128"/>
      <c r="T45" s="179"/>
      <c r="U45" s="180"/>
      <c r="AY45" s="3"/>
      <c r="AZ45" s="3"/>
      <c r="BA45" s="3"/>
    </row>
    <row r="46" spans="1:53" s="1" customFormat="1" ht="14.25" customHeight="1" x14ac:dyDescent="0.2">
      <c r="A46" s="176" t="s">
        <v>39</v>
      </c>
      <c r="B46" s="177"/>
      <c r="C46" s="177"/>
      <c r="D46" s="177"/>
      <c r="E46" s="178"/>
      <c r="F46" s="127"/>
      <c r="G46" s="127"/>
      <c r="H46" s="127"/>
      <c r="I46" s="127"/>
      <c r="J46" s="127"/>
      <c r="K46" s="179"/>
      <c r="L46" s="179"/>
      <c r="M46" s="179"/>
      <c r="N46" s="179"/>
      <c r="O46" s="179"/>
      <c r="P46" s="179"/>
      <c r="Q46" s="179"/>
      <c r="R46" s="179"/>
      <c r="S46" s="128"/>
      <c r="T46" s="179"/>
      <c r="U46" s="180"/>
      <c r="AY46" s="3"/>
      <c r="AZ46" s="3"/>
      <c r="BA46" s="3"/>
    </row>
    <row r="47" spans="1:53" s="1" customFormat="1" ht="14.25" customHeight="1" x14ac:dyDescent="0.2">
      <c r="A47" s="176" t="s">
        <v>279</v>
      </c>
      <c r="B47" s="177"/>
      <c r="C47" s="177"/>
      <c r="D47" s="177"/>
      <c r="E47" s="178"/>
      <c r="F47" s="127"/>
      <c r="G47" s="127"/>
      <c r="H47" s="127"/>
      <c r="I47" s="127"/>
      <c r="J47" s="127"/>
      <c r="K47" s="179"/>
      <c r="L47" s="179"/>
      <c r="M47" s="179"/>
      <c r="N47" s="179"/>
      <c r="O47" s="179"/>
      <c r="P47" s="179"/>
      <c r="Q47" s="179"/>
      <c r="R47" s="179"/>
      <c r="S47" s="128"/>
      <c r="T47" s="179"/>
      <c r="U47" s="180"/>
      <c r="AY47" s="3"/>
      <c r="AZ47" s="3"/>
      <c r="BA47" s="3"/>
    </row>
    <row r="48" spans="1:53" s="1" customFormat="1" ht="14.25" customHeight="1" x14ac:dyDescent="0.2">
      <c r="A48" s="176" t="s">
        <v>41</v>
      </c>
      <c r="B48" s="177"/>
      <c r="C48" s="177"/>
      <c r="D48" s="177"/>
      <c r="E48" s="178"/>
      <c r="F48" s="127"/>
      <c r="G48" s="127"/>
      <c r="H48" s="127"/>
      <c r="I48" s="127"/>
      <c r="J48" s="127"/>
      <c r="K48" s="179"/>
      <c r="L48" s="179"/>
      <c r="M48" s="179"/>
      <c r="N48" s="179"/>
      <c r="O48" s="179"/>
      <c r="P48" s="179"/>
      <c r="Q48" s="179"/>
      <c r="R48" s="179"/>
      <c r="S48" s="128"/>
      <c r="T48" s="179"/>
      <c r="U48" s="180"/>
      <c r="AY48" s="3"/>
      <c r="AZ48" s="3"/>
      <c r="BA48" s="3"/>
    </row>
    <row r="49" spans="1:53" s="1" customFormat="1" ht="14.25" customHeight="1" x14ac:dyDescent="0.2">
      <c r="A49" s="181" t="s">
        <v>32</v>
      </c>
      <c r="B49" s="182"/>
      <c r="C49" s="182"/>
      <c r="D49" s="182"/>
      <c r="E49" s="183"/>
      <c r="F49" s="131"/>
      <c r="G49" s="131"/>
      <c r="H49" s="131"/>
      <c r="I49" s="131"/>
      <c r="J49" s="131"/>
      <c r="K49" s="184"/>
      <c r="L49" s="184"/>
      <c r="M49" s="184"/>
      <c r="N49" s="184"/>
      <c r="O49" s="184"/>
      <c r="P49" s="184"/>
      <c r="Q49" s="184"/>
      <c r="R49" s="184"/>
      <c r="S49" s="132"/>
      <c r="T49" s="184"/>
      <c r="U49" s="185"/>
      <c r="AY49" s="3"/>
      <c r="AZ49" s="3"/>
      <c r="BA49" s="3"/>
    </row>
    <row r="50" spans="1:53" s="1" customFormat="1" ht="38.25" customHeight="1" x14ac:dyDescent="0.2">
      <c r="A50" s="186" t="s">
        <v>382</v>
      </c>
      <c r="B50" s="186"/>
      <c r="C50" s="186"/>
      <c r="D50" s="186"/>
      <c r="E50" s="187"/>
      <c r="F50" s="188"/>
      <c r="G50" s="188"/>
      <c r="H50" s="422" t="s">
        <v>438</v>
      </c>
      <c r="I50" s="422"/>
      <c r="J50" s="422"/>
      <c r="K50" s="189"/>
      <c r="L50" s="189"/>
      <c r="M50" s="189"/>
      <c r="N50" s="189"/>
      <c r="O50" s="189"/>
      <c r="P50" s="189"/>
      <c r="Q50" s="189"/>
      <c r="R50" s="189"/>
      <c r="S50" s="190"/>
      <c r="T50" s="189"/>
      <c r="U50" s="191"/>
      <c r="AY50" s="3"/>
      <c r="AZ50" s="3"/>
      <c r="BA50" s="3"/>
    </row>
    <row r="51" spans="1:53" s="1" customFormat="1" ht="72.75" customHeight="1" x14ac:dyDescent="0.2">
      <c r="A51" s="77" t="s">
        <v>4</v>
      </c>
      <c r="B51" s="77" t="s">
        <v>5</v>
      </c>
      <c r="C51" s="77" t="s">
        <v>6</v>
      </c>
      <c r="D51" s="77" t="s">
        <v>7</v>
      </c>
      <c r="E51" s="78" t="s">
        <v>435</v>
      </c>
      <c r="F51" s="78" t="s">
        <v>434</v>
      </c>
      <c r="G51" s="79" t="s">
        <v>436</v>
      </c>
      <c r="H51" s="80" t="s">
        <v>428</v>
      </c>
      <c r="I51" s="81" t="s">
        <v>429</v>
      </c>
      <c r="J51" s="80" t="s">
        <v>430</v>
      </c>
      <c r="K51" s="61"/>
      <c r="L51" s="61"/>
      <c r="M51" s="61"/>
      <c r="N51" s="61"/>
      <c r="O51" s="61"/>
      <c r="P51" s="61"/>
      <c r="Q51" s="61"/>
      <c r="R51" s="61"/>
      <c r="S51" s="101"/>
      <c r="T51" s="61"/>
      <c r="U51" s="60"/>
      <c r="AY51" s="3"/>
      <c r="AZ51" s="3"/>
      <c r="BA51" s="3"/>
    </row>
    <row r="52" spans="1:53" s="1" customFormat="1" ht="45.75" customHeight="1" x14ac:dyDescent="0.2">
      <c r="A52" s="82">
        <v>1</v>
      </c>
      <c r="B52" s="84" t="s">
        <v>280</v>
      </c>
      <c r="C52" s="84" t="s">
        <v>281</v>
      </c>
      <c r="D52" s="84" t="s">
        <v>250</v>
      </c>
      <c r="E52" s="85">
        <v>307849</v>
      </c>
      <c r="F52" s="49">
        <v>293190</v>
      </c>
      <c r="G52" s="49">
        <v>316645</v>
      </c>
      <c r="H52" s="49">
        <v>59578</v>
      </c>
      <c r="I52" s="49">
        <f t="shared" si="4"/>
        <v>62616.478000000003</v>
      </c>
      <c r="J52" s="49">
        <f t="shared" si="5"/>
        <v>62616</v>
      </c>
      <c r="K52" s="90">
        <f t="shared" si="6"/>
        <v>62616</v>
      </c>
      <c r="L52" s="90">
        <f t="shared" si="7"/>
        <v>316645</v>
      </c>
      <c r="M52" s="90">
        <f t="shared" si="8"/>
        <v>300519.5</v>
      </c>
      <c r="N52" s="90">
        <f t="shared" si="9"/>
        <v>245075</v>
      </c>
      <c r="O52" s="90">
        <f t="shared" si="0"/>
        <v>181567.75</v>
      </c>
      <c r="P52" s="90">
        <f t="shared" si="1"/>
        <v>308582.25</v>
      </c>
      <c r="Q52" s="90">
        <f t="shared" si="10"/>
        <v>155113.47183151389</v>
      </c>
      <c r="R52" s="90">
        <f t="shared" si="11"/>
        <v>122023.46752708404</v>
      </c>
      <c r="S52" s="56">
        <f t="shared" si="2"/>
        <v>0.40604176277108156</v>
      </c>
      <c r="T52" s="49">
        <f>ROUND(Q52,0)</f>
        <v>155113</v>
      </c>
      <c r="U52" s="82" t="s">
        <v>431</v>
      </c>
      <c r="AY52" s="3"/>
      <c r="AZ52" s="3"/>
      <c r="BA52" s="3"/>
    </row>
    <row r="53" spans="1:53" s="1" customFormat="1" ht="37.5" customHeight="1" x14ac:dyDescent="0.2">
      <c r="A53" s="82">
        <v>2</v>
      </c>
      <c r="B53" s="84" t="s">
        <v>280</v>
      </c>
      <c r="C53" s="84" t="s">
        <v>282</v>
      </c>
      <c r="D53" s="84" t="s">
        <v>250</v>
      </c>
      <c r="E53" s="85">
        <v>188849</v>
      </c>
      <c r="F53" s="49">
        <v>178159</v>
      </c>
      <c r="G53" s="49">
        <v>195975</v>
      </c>
      <c r="H53" s="49">
        <v>38501</v>
      </c>
      <c r="I53" s="49">
        <f t="shared" si="4"/>
        <v>40464.550999999999</v>
      </c>
      <c r="J53" s="49">
        <f t="shared" si="5"/>
        <v>40465</v>
      </c>
      <c r="K53" s="90">
        <f t="shared" si="6"/>
        <v>40465</v>
      </c>
      <c r="L53" s="90">
        <f t="shared" si="7"/>
        <v>195975</v>
      </c>
      <c r="M53" s="90">
        <f t="shared" si="8"/>
        <v>183504</v>
      </c>
      <c r="N53" s="90">
        <f t="shared" si="9"/>
        <v>150862</v>
      </c>
      <c r="O53" s="90">
        <f t="shared" si="0"/>
        <v>111984.5</v>
      </c>
      <c r="P53" s="90">
        <f t="shared" si="1"/>
        <v>189739.5</v>
      </c>
      <c r="Q53" s="90">
        <f t="shared" si="10"/>
        <v>98223.129012941921</v>
      </c>
      <c r="R53" s="90">
        <f t="shared" si="11"/>
        <v>73961.29338151589</v>
      </c>
      <c r="S53" s="56">
        <f t="shared" si="2"/>
        <v>0.40305003368600079</v>
      </c>
      <c r="T53" s="49">
        <f>ROUND(Q53,0)</f>
        <v>98223</v>
      </c>
      <c r="U53" s="82" t="s">
        <v>431</v>
      </c>
      <c r="AY53" s="3"/>
      <c r="AZ53" s="3"/>
      <c r="BA53" s="3"/>
    </row>
    <row r="54" spans="1:53" s="1" customFormat="1" ht="37.5" customHeight="1" x14ac:dyDescent="0.2">
      <c r="A54" s="82">
        <v>3</v>
      </c>
      <c r="B54" s="84" t="s">
        <v>280</v>
      </c>
      <c r="C54" s="84" t="s">
        <v>283</v>
      </c>
      <c r="D54" s="84" t="s">
        <v>250</v>
      </c>
      <c r="E54" s="85">
        <v>131688</v>
      </c>
      <c r="F54" s="49">
        <v>126623</v>
      </c>
      <c r="G54" s="49">
        <v>140552</v>
      </c>
      <c r="H54" s="49">
        <v>27646</v>
      </c>
      <c r="I54" s="49">
        <f t="shared" si="4"/>
        <v>29055.946</v>
      </c>
      <c r="J54" s="49">
        <f t="shared" si="5"/>
        <v>29056</v>
      </c>
      <c r="K54" s="90">
        <f t="shared" si="6"/>
        <v>29056</v>
      </c>
      <c r="L54" s="90">
        <f t="shared" si="7"/>
        <v>140552</v>
      </c>
      <c r="M54" s="90">
        <f t="shared" si="8"/>
        <v>129155.5</v>
      </c>
      <c r="N54" s="90">
        <f t="shared" si="9"/>
        <v>106979.75</v>
      </c>
      <c r="O54" s="90">
        <f t="shared" si="0"/>
        <v>79105.75</v>
      </c>
      <c r="P54" s="90">
        <f t="shared" si="1"/>
        <v>134853.75</v>
      </c>
      <c r="Q54" s="90">
        <f t="shared" si="10"/>
        <v>70148.03192268523</v>
      </c>
      <c r="R54" s="90">
        <f t="shared" si="11"/>
        <v>52267.13968562529</v>
      </c>
      <c r="S54" s="56">
        <f t="shared" si="2"/>
        <v>0.40468380894058165</v>
      </c>
      <c r="T54" s="49">
        <f>ROUND(Q54,0)</f>
        <v>70148</v>
      </c>
      <c r="U54" s="82" t="s">
        <v>431</v>
      </c>
      <c r="AY54" s="3"/>
      <c r="AZ54" s="3"/>
      <c r="BA54" s="3"/>
    </row>
    <row r="55" spans="1:53" s="1" customFormat="1" ht="37.5" customHeight="1" x14ac:dyDescent="0.2">
      <c r="A55" s="82">
        <v>4</v>
      </c>
      <c r="B55" s="84" t="s">
        <v>280</v>
      </c>
      <c r="C55" s="84" t="s">
        <v>284</v>
      </c>
      <c r="D55" s="84" t="s">
        <v>250</v>
      </c>
      <c r="E55" s="85">
        <v>107427</v>
      </c>
      <c r="F55" s="49">
        <v>102312.00000000001</v>
      </c>
      <c r="G55" s="49">
        <v>109474</v>
      </c>
      <c r="H55" s="49">
        <v>34989</v>
      </c>
      <c r="I55" s="49">
        <f t="shared" si="4"/>
        <v>36773.438999999998</v>
      </c>
      <c r="J55" s="49">
        <f t="shared" si="5"/>
        <v>36773</v>
      </c>
      <c r="K55" s="49">
        <f t="shared" si="6"/>
        <v>36773</v>
      </c>
      <c r="L55" s="49">
        <f t="shared" si="7"/>
        <v>109474</v>
      </c>
      <c r="M55" s="49">
        <f t="shared" si="8"/>
        <v>104869.5</v>
      </c>
      <c r="N55" s="49">
        <f t="shared" si="9"/>
        <v>88996.5</v>
      </c>
      <c r="O55" s="49">
        <f t="shared" si="0"/>
        <v>70821.25</v>
      </c>
      <c r="P55" s="49">
        <f t="shared" si="1"/>
        <v>107171.75</v>
      </c>
      <c r="Q55" s="49">
        <f t="shared" si="10"/>
        <v>72187.669304337425</v>
      </c>
      <c r="R55" s="49">
        <f t="shared" si="11"/>
        <v>34945.709460056278</v>
      </c>
      <c r="S55" s="56">
        <f t="shared" si="2"/>
        <v>0.33323043840255057</v>
      </c>
      <c r="T55" s="49">
        <f>K55</f>
        <v>36773</v>
      </c>
      <c r="U55" s="82" t="s">
        <v>432</v>
      </c>
      <c r="AY55" s="3"/>
      <c r="AZ55" s="3"/>
      <c r="BA55" s="3"/>
    </row>
    <row r="56" spans="1:53" s="1" customFormat="1" ht="37.5" customHeight="1" x14ac:dyDescent="0.2">
      <c r="A56" s="82">
        <v>5</v>
      </c>
      <c r="B56" s="84" t="s">
        <v>280</v>
      </c>
      <c r="C56" s="84" t="s">
        <v>285</v>
      </c>
      <c r="D56" s="84" t="s">
        <v>250</v>
      </c>
      <c r="E56" s="85">
        <v>474169</v>
      </c>
      <c r="F56" s="49">
        <v>447329</v>
      </c>
      <c r="G56" s="49">
        <v>474169</v>
      </c>
      <c r="H56" s="49">
        <v>37367</v>
      </c>
      <c r="I56" s="49">
        <f t="shared" si="4"/>
        <v>39272.716999999997</v>
      </c>
      <c r="J56" s="49">
        <f t="shared" si="5"/>
        <v>39273</v>
      </c>
      <c r="K56" s="90">
        <f t="shared" si="6"/>
        <v>39273</v>
      </c>
      <c r="L56" s="90">
        <f t="shared" si="7"/>
        <v>474169</v>
      </c>
      <c r="M56" s="90">
        <f t="shared" si="8"/>
        <v>460749</v>
      </c>
      <c r="N56" s="90">
        <f t="shared" si="9"/>
        <v>358735</v>
      </c>
      <c r="O56" s="90">
        <f t="shared" si="0"/>
        <v>250011</v>
      </c>
      <c r="P56" s="90">
        <f t="shared" si="1"/>
        <v>467459</v>
      </c>
      <c r="Q56" s="90">
        <f t="shared" si="10"/>
        <v>125328.27127462253</v>
      </c>
      <c r="R56" s="90">
        <f t="shared" si="11"/>
        <v>213350.16833990702</v>
      </c>
      <c r="S56" s="56">
        <f t="shared" si="2"/>
        <v>0.46305074637146693</v>
      </c>
      <c r="T56" s="49">
        <f>ROUND(Q56,0)</f>
        <v>125328</v>
      </c>
      <c r="U56" s="82" t="s">
        <v>431</v>
      </c>
      <c r="AY56" s="3"/>
      <c r="AZ56" s="3"/>
      <c r="BA56" s="3"/>
    </row>
    <row r="57" spans="1:53" s="1" customFormat="1" ht="37.5" customHeight="1" x14ac:dyDescent="0.2">
      <c r="A57" s="82">
        <v>6</v>
      </c>
      <c r="B57" s="84" t="s">
        <v>280</v>
      </c>
      <c r="C57" s="84" t="s">
        <v>286</v>
      </c>
      <c r="D57" s="84" t="s">
        <v>250</v>
      </c>
      <c r="E57" s="85">
        <v>308340</v>
      </c>
      <c r="F57" s="49">
        <v>290887</v>
      </c>
      <c r="G57" s="49">
        <v>317067</v>
      </c>
      <c r="H57" s="49">
        <v>111935</v>
      </c>
      <c r="I57" s="49">
        <f t="shared" si="4"/>
        <v>117643.685</v>
      </c>
      <c r="J57" s="49">
        <f t="shared" si="5"/>
        <v>117644</v>
      </c>
      <c r="K57" s="49">
        <f t="shared" si="6"/>
        <v>117644</v>
      </c>
      <c r="L57" s="49">
        <f t="shared" si="7"/>
        <v>317067</v>
      </c>
      <c r="M57" s="49">
        <f t="shared" si="8"/>
        <v>299613.5</v>
      </c>
      <c r="N57" s="49">
        <f t="shared" si="9"/>
        <v>258484.5</v>
      </c>
      <c r="O57" s="49">
        <f t="shared" si="0"/>
        <v>208628.75</v>
      </c>
      <c r="P57" s="49">
        <f t="shared" si="1"/>
        <v>308340.25</v>
      </c>
      <c r="Q57" s="49">
        <f t="shared" si="10"/>
        <v>218161.23905141957</v>
      </c>
      <c r="R57" s="49">
        <f t="shared" si="11"/>
        <v>94522.393524850326</v>
      </c>
      <c r="S57" s="56">
        <f t="shared" si="2"/>
        <v>0.31548108988697215</v>
      </c>
      <c r="T57" s="49">
        <f>K57</f>
        <v>117644</v>
      </c>
      <c r="U57" s="82" t="s">
        <v>432</v>
      </c>
      <c r="AY57" s="3"/>
      <c r="AZ57" s="3"/>
      <c r="BA57" s="3"/>
    </row>
    <row r="58" spans="1:53" s="1" customFormat="1" ht="17.25" customHeight="1" x14ac:dyDescent="0.2">
      <c r="A58" s="21"/>
      <c r="B58" s="21"/>
      <c r="C58" s="21"/>
      <c r="D58" s="21"/>
      <c r="E58" s="102"/>
      <c r="F58" s="102"/>
      <c r="G58" s="102"/>
      <c r="H58" s="102"/>
      <c r="I58" s="102"/>
      <c r="J58" s="102"/>
      <c r="K58" s="169"/>
      <c r="L58" s="169"/>
      <c r="M58" s="169"/>
      <c r="N58" s="169"/>
      <c r="O58" s="169"/>
      <c r="P58" s="169"/>
      <c r="Q58" s="169"/>
      <c r="R58" s="169"/>
      <c r="S58" s="103"/>
      <c r="T58" s="169"/>
      <c r="U58" s="15"/>
    </row>
    <row r="59" spans="1:53" s="1" customFormat="1" ht="16.5" customHeight="1" x14ac:dyDescent="0.2">
      <c r="A59" s="423" t="s">
        <v>287</v>
      </c>
      <c r="B59" s="424"/>
      <c r="C59" s="424"/>
      <c r="D59" s="192"/>
      <c r="E59" s="193"/>
      <c r="F59" s="123"/>
      <c r="G59" s="123"/>
      <c r="H59" s="123"/>
      <c r="I59" s="123"/>
      <c r="J59" s="123"/>
      <c r="K59" s="174"/>
      <c r="L59" s="174"/>
      <c r="M59" s="174"/>
      <c r="N59" s="174"/>
      <c r="O59" s="174"/>
      <c r="P59" s="174"/>
      <c r="Q59" s="174"/>
      <c r="R59" s="174"/>
      <c r="S59" s="124"/>
      <c r="T59" s="174"/>
      <c r="U59" s="175"/>
      <c r="AY59" s="3"/>
      <c r="AZ59" s="3"/>
      <c r="BA59" s="3"/>
    </row>
    <row r="60" spans="1:53" s="1" customFormat="1" ht="16.5" customHeight="1" x14ac:dyDescent="0.2">
      <c r="A60" s="418" t="s">
        <v>123</v>
      </c>
      <c r="B60" s="419"/>
      <c r="C60" s="419"/>
      <c r="D60" s="194"/>
      <c r="E60" s="195"/>
      <c r="F60" s="127"/>
      <c r="G60" s="127"/>
      <c r="H60" s="127"/>
      <c r="I60" s="127"/>
      <c r="J60" s="127"/>
      <c r="K60" s="179"/>
      <c r="L60" s="179"/>
      <c r="M60" s="179"/>
      <c r="N60" s="179"/>
      <c r="O60" s="179"/>
      <c r="P60" s="179"/>
      <c r="Q60" s="179"/>
      <c r="R60" s="179"/>
      <c r="S60" s="128"/>
      <c r="T60" s="179"/>
      <c r="U60" s="180"/>
      <c r="AY60" s="3"/>
      <c r="AZ60" s="3"/>
      <c r="BA60" s="3"/>
    </row>
    <row r="61" spans="1:53" s="1" customFormat="1" ht="16.5" customHeight="1" x14ac:dyDescent="0.2">
      <c r="A61" s="418" t="s">
        <v>124</v>
      </c>
      <c r="B61" s="419"/>
      <c r="C61" s="419"/>
      <c r="D61" s="194"/>
      <c r="E61" s="195"/>
      <c r="F61" s="127"/>
      <c r="G61" s="127"/>
      <c r="H61" s="127"/>
      <c r="I61" s="127"/>
      <c r="J61" s="127"/>
      <c r="K61" s="179"/>
      <c r="L61" s="179"/>
      <c r="M61" s="179"/>
      <c r="N61" s="179"/>
      <c r="O61" s="179"/>
      <c r="P61" s="179"/>
      <c r="Q61" s="179"/>
      <c r="R61" s="179"/>
      <c r="S61" s="128"/>
      <c r="T61" s="179"/>
      <c r="U61" s="180"/>
      <c r="AY61" s="3"/>
      <c r="AZ61" s="3"/>
      <c r="BA61" s="3"/>
    </row>
    <row r="62" spans="1:53" s="1" customFormat="1" ht="16.5" customHeight="1" x14ac:dyDescent="0.2">
      <c r="A62" s="418" t="s">
        <v>125</v>
      </c>
      <c r="B62" s="419"/>
      <c r="C62" s="419"/>
      <c r="D62" s="194"/>
      <c r="E62" s="195"/>
      <c r="F62" s="127"/>
      <c r="G62" s="127"/>
      <c r="H62" s="127"/>
      <c r="I62" s="127"/>
      <c r="J62" s="127"/>
      <c r="K62" s="179"/>
      <c r="L62" s="179"/>
      <c r="M62" s="179"/>
      <c r="N62" s="179"/>
      <c r="O62" s="179"/>
      <c r="P62" s="179"/>
      <c r="Q62" s="179"/>
      <c r="R62" s="179"/>
      <c r="S62" s="128"/>
      <c r="T62" s="179"/>
      <c r="U62" s="180"/>
      <c r="AY62" s="3"/>
      <c r="AZ62" s="3"/>
      <c r="BA62" s="3"/>
    </row>
    <row r="63" spans="1:53" s="1" customFormat="1" ht="16.5" customHeight="1" x14ac:dyDescent="0.2">
      <c r="A63" s="418" t="s">
        <v>126</v>
      </c>
      <c r="B63" s="419"/>
      <c r="C63" s="419"/>
      <c r="D63" s="194"/>
      <c r="E63" s="195"/>
      <c r="F63" s="127"/>
      <c r="G63" s="127"/>
      <c r="H63" s="127"/>
      <c r="I63" s="127"/>
      <c r="J63" s="127"/>
      <c r="K63" s="179"/>
      <c r="L63" s="179"/>
      <c r="M63" s="179"/>
      <c r="N63" s="179"/>
      <c r="O63" s="179"/>
      <c r="P63" s="179"/>
      <c r="Q63" s="179"/>
      <c r="R63" s="179"/>
      <c r="S63" s="128"/>
      <c r="T63" s="179"/>
      <c r="U63" s="180"/>
      <c r="AY63" s="3"/>
      <c r="AZ63" s="3"/>
      <c r="BA63" s="3"/>
    </row>
    <row r="64" spans="1:53" s="1" customFormat="1" ht="16.5" customHeight="1" x14ac:dyDescent="0.2">
      <c r="A64" s="418" t="s">
        <v>127</v>
      </c>
      <c r="B64" s="419"/>
      <c r="C64" s="419"/>
      <c r="D64" s="194"/>
      <c r="E64" s="195"/>
      <c r="F64" s="127"/>
      <c r="G64" s="127"/>
      <c r="H64" s="127"/>
      <c r="I64" s="127"/>
      <c r="J64" s="127"/>
      <c r="K64" s="179"/>
      <c r="L64" s="179"/>
      <c r="M64" s="179"/>
      <c r="N64" s="179"/>
      <c r="O64" s="179"/>
      <c r="P64" s="179"/>
      <c r="Q64" s="179"/>
      <c r="R64" s="179"/>
      <c r="S64" s="128"/>
      <c r="T64" s="179"/>
      <c r="U64" s="180"/>
      <c r="AY64" s="3"/>
      <c r="AZ64" s="3"/>
      <c r="BA64" s="3"/>
    </row>
    <row r="65" spans="1:53" s="1" customFormat="1" ht="16.5" customHeight="1" x14ac:dyDescent="0.2">
      <c r="A65" s="418" t="s">
        <v>128</v>
      </c>
      <c r="B65" s="419"/>
      <c r="C65" s="419"/>
      <c r="D65" s="194"/>
      <c r="E65" s="195"/>
      <c r="F65" s="127"/>
      <c r="G65" s="127"/>
      <c r="H65" s="127"/>
      <c r="I65" s="127"/>
      <c r="J65" s="127"/>
      <c r="K65" s="179"/>
      <c r="L65" s="179"/>
      <c r="M65" s="179"/>
      <c r="N65" s="179"/>
      <c r="O65" s="179"/>
      <c r="P65" s="179"/>
      <c r="Q65" s="179"/>
      <c r="R65" s="179"/>
      <c r="S65" s="128"/>
      <c r="T65" s="179"/>
      <c r="U65" s="180"/>
      <c r="AY65" s="3"/>
      <c r="AZ65" s="3"/>
      <c r="BA65" s="3"/>
    </row>
    <row r="66" spans="1:53" s="1" customFormat="1" ht="16.5" customHeight="1" x14ac:dyDescent="0.2">
      <c r="A66" s="418" t="s">
        <v>129</v>
      </c>
      <c r="B66" s="419"/>
      <c r="C66" s="419"/>
      <c r="D66" s="194"/>
      <c r="E66" s="195"/>
      <c r="F66" s="127"/>
      <c r="G66" s="127"/>
      <c r="H66" s="127"/>
      <c r="I66" s="127"/>
      <c r="J66" s="127"/>
      <c r="K66" s="179"/>
      <c r="L66" s="179"/>
      <c r="M66" s="179"/>
      <c r="N66" s="179"/>
      <c r="O66" s="179"/>
      <c r="P66" s="179"/>
      <c r="Q66" s="179"/>
      <c r="R66" s="179"/>
      <c r="S66" s="128"/>
      <c r="T66" s="179"/>
      <c r="U66" s="180"/>
      <c r="AY66" s="3"/>
      <c r="AZ66" s="3"/>
      <c r="BA66" s="3"/>
    </row>
    <row r="67" spans="1:53" s="1" customFormat="1" ht="16.5" customHeight="1" x14ac:dyDescent="0.2">
      <c r="A67" s="418" t="s">
        <v>123</v>
      </c>
      <c r="B67" s="419"/>
      <c r="C67" s="419"/>
      <c r="D67" s="194"/>
      <c r="E67" s="195"/>
      <c r="F67" s="127"/>
      <c r="G67" s="127"/>
      <c r="H67" s="127"/>
      <c r="I67" s="127"/>
      <c r="J67" s="127"/>
      <c r="K67" s="179"/>
      <c r="L67" s="179"/>
      <c r="M67" s="179"/>
      <c r="N67" s="179"/>
      <c r="O67" s="179"/>
      <c r="P67" s="179"/>
      <c r="Q67" s="179"/>
      <c r="R67" s="179"/>
      <c r="S67" s="128"/>
      <c r="T67" s="179"/>
      <c r="U67" s="180"/>
      <c r="AY67" s="3"/>
      <c r="AZ67" s="3"/>
      <c r="BA67" s="3"/>
    </row>
    <row r="68" spans="1:53" s="1" customFormat="1" ht="16.5" customHeight="1" x14ac:dyDescent="0.2">
      <c r="A68" s="418" t="s">
        <v>130</v>
      </c>
      <c r="B68" s="419"/>
      <c r="C68" s="419"/>
      <c r="D68" s="194"/>
      <c r="E68" s="195"/>
      <c r="F68" s="127"/>
      <c r="G68" s="127"/>
      <c r="H68" s="127"/>
      <c r="I68" s="127"/>
      <c r="J68" s="127"/>
      <c r="K68" s="179"/>
      <c r="L68" s="179"/>
      <c r="M68" s="179"/>
      <c r="N68" s="179"/>
      <c r="O68" s="179"/>
      <c r="P68" s="179"/>
      <c r="Q68" s="179"/>
      <c r="R68" s="179"/>
      <c r="S68" s="128"/>
      <c r="T68" s="179"/>
      <c r="U68" s="180"/>
      <c r="AY68" s="3"/>
      <c r="AZ68" s="3"/>
      <c r="BA68" s="3"/>
    </row>
    <row r="69" spans="1:53" ht="25.5" customHeight="1" x14ac:dyDescent="0.2">
      <c r="A69" s="418" t="s">
        <v>131</v>
      </c>
      <c r="B69" s="419"/>
      <c r="C69" s="419"/>
      <c r="D69" s="194"/>
      <c r="E69" s="195"/>
      <c r="F69" s="127"/>
      <c r="G69" s="127"/>
      <c r="H69" s="127"/>
      <c r="I69" s="127"/>
      <c r="J69" s="127"/>
      <c r="K69" s="179"/>
      <c r="L69" s="179"/>
      <c r="M69" s="179"/>
      <c r="N69" s="179"/>
      <c r="O69" s="179"/>
      <c r="P69" s="179"/>
      <c r="Q69" s="179"/>
      <c r="R69" s="179"/>
      <c r="S69" s="128"/>
      <c r="T69" s="179"/>
      <c r="U69" s="180"/>
    </row>
    <row r="70" spans="1:53" ht="14.25" customHeight="1" x14ac:dyDescent="0.2">
      <c r="A70" s="430" t="s">
        <v>382</v>
      </c>
      <c r="B70" s="431"/>
      <c r="C70" s="431"/>
      <c r="D70" s="431"/>
      <c r="E70" s="178"/>
      <c r="F70" s="127"/>
      <c r="G70" s="127"/>
      <c r="H70" s="127"/>
      <c r="I70" s="127"/>
      <c r="J70" s="127"/>
      <c r="K70" s="179"/>
      <c r="L70" s="179"/>
      <c r="M70" s="179"/>
      <c r="N70" s="179"/>
      <c r="O70" s="179"/>
      <c r="P70" s="179"/>
      <c r="Q70" s="179"/>
      <c r="R70" s="179"/>
      <c r="S70" s="128"/>
      <c r="T70" s="179"/>
      <c r="U70" s="180"/>
    </row>
    <row r="71" spans="1:53" ht="30" customHeight="1" x14ac:dyDescent="0.2">
      <c r="A71" s="432"/>
      <c r="B71" s="433"/>
      <c r="C71" s="433"/>
      <c r="D71" s="433"/>
      <c r="E71" s="183"/>
      <c r="F71" s="131"/>
      <c r="G71" s="131"/>
      <c r="H71" s="422" t="s">
        <v>438</v>
      </c>
      <c r="I71" s="422"/>
      <c r="J71" s="422"/>
      <c r="K71" s="184"/>
      <c r="L71" s="184"/>
      <c r="M71" s="184"/>
      <c r="N71" s="184"/>
      <c r="O71" s="184"/>
      <c r="P71" s="184"/>
      <c r="Q71" s="184"/>
      <c r="R71" s="184"/>
      <c r="S71" s="132"/>
      <c r="T71" s="184"/>
      <c r="U71" s="185"/>
    </row>
    <row r="72" spans="1:53" ht="96" customHeight="1" x14ac:dyDescent="0.2">
      <c r="A72" s="77" t="s">
        <v>4</v>
      </c>
      <c r="B72" s="77" t="s">
        <v>5</v>
      </c>
      <c r="C72" s="77" t="s">
        <v>6</v>
      </c>
      <c r="D72" s="77" t="s">
        <v>7</v>
      </c>
      <c r="E72" s="78" t="s">
        <v>435</v>
      </c>
      <c r="F72" s="78" t="s">
        <v>434</v>
      </c>
      <c r="G72" s="79" t="s">
        <v>436</v>
      </c>
      <c r="H72" s="80" t="s">
        <v>428</v>
      </c>
      <c r="I72" s="81" t="s">
        <v>429</v>
      </c>
      <c r="J72" s="80" t="s">
        <v>430</v>
      </c>
      <c r="K72" s="196"/>
      <c r="L72" s="196"/>
      <c r="M72" s="196"/>
      <c r="N72" s="196"/>
      <c r="O72" s="196"/>
      <c r="P72" s="196"/>
      <c r="Q72" s="196"/>
      <c r="R72" s="196"/>
      <c r="S72" s="151"/>
      <c r="T72" s="196"/>
      <c r="U72" s="197"/>
    </row>
    <row r="73" spans="1:53" ht="30" customHeight="1" x14ac:dyDescent="0.2">
      <c r="A73" s="82">
        <v>1</v>
      </c>
      <c r="B73" s="82">
        <v>8715202</v>
      </c>
      <c r="C73" s="84" t="s">
        <v>288</v>
      </c>
      <c r="D73" s="84" t="s">
        <v>250</v>
      </c>
      <c r="E73" s="85">
        <v>420764</v>
      </c>
      <c r="F73" s="49">
        <v>393238.00000000006</v>
      </c>
      <c r="G73" s="49">
        <v>428629.00000000006</v>
      </c>
      <c r="H73" s="49">
        <v>50873</v>
      </c>
      <c r="I73" s="49">
        <f t="shared" si="4"/>
        <v>53467.523000000001</v>
      </c>
      <c r="J73" s="49">
        <f t="shared" si="5"/>
        <v>53468</v>
      </c>
      <c r="K73" s="90">
        <f t="shared" si="6"/>
        <v>53468</v>
      </c>
      <c r="L73" s="90">
        <f t="shared" si="7"/>
        <v>428629.00000000006</v>
      </c>
      <c r="M73" s="90">
        <f t="shared" si="8"/>
        <v>407001</v>
      </c>
      <c r="N73" s="90">
        <f t="shared" si="9"/>
        <v>324024.75</v>
      </c>
      <c r="O73" s="90">
        <f t="shared" si="0"/>
        <v>230234.5</v>
      </c>
      <c r="P73" s="90">
        <f t="shared" si="1"/>
        <v>417815</v>
      </c>
      <c r="Q73" s="90">
        <f t="shared" si="10"/>
        <v>154110.4305022386</v>
      </c>
      <c r="R73" s="90">
        <f t="shared" si="11"/>
        <v>181008.25078317113</v>
      </c>
      <c r="S73" s="56">
        <f t="shared" si="2"/>
        <v>0.44473662419298998</v>
      </c>
      <c r="T73" s="49">
        <f>ROUND(Q73,0)</f>
        <v>154110</v>
      </c>
      <c r="U73" s="82" t="s">
        <v>431</v>
      </c>
    </row>
    <row r="74" spans="1:53" ht="24" customHeight="1" x14ac:dyDescent="0.2">
      <c r="A74" s="82">
        <v>2</v>
      </c>
      <c r="B74" s="82">
        <v>8715202</v>
      </c>
      <c r="C74" s="84" t="s">
        <v>289</v>
      </c>
      <c r="D74" s="84" t="s">
        <v>250</v>
      </c>
      <c r="E74" s="85">
        <v>447740.00000000006</v>
      </c>
      <c r="F74" s="49">
        <v>430519.00000000006</v>
      </c>
      <c r="G74" s="49">
        <v>477876</v>
      </c>
      <c r="H74" s="49">
        <v>65868</v>
      </c>
      <c r="I74" s="49">
        <f t="shared" si="4"/>
        <v>69227.267999999996</v>
      </c>
      <c r="J74" s="49">
        <f t="shared" si="5"/>
        <v>69227</v>
      </c>
      <c r="K74" s="90">
        <f t="shared" si="6"/>
        <v>69227</v>
      </c>
      <c r="L74" s="90">
        <f t="shared" si="7"/>
        <v>477876</v>
      </c>
      <c r="M74" s="90">
        <f t="shared" si="8"/>
        <v>439129.50000000006</v>
      </c>
      <c r="N74" s="90">
        <f t="shared" si="9"/>
        <v>356340.5</v>
      </c>
      <c r="O74" s="90">
        <f t="shared" si="0"/>
        <v>254178.25000000003</v>
      </c>
      <c r="P74" s="90">
        <f t="shared" si="1"/>
        <v>458502.75</v>
      </c>
      <c r="Q74" s="90">
        <f t="shared" si="10"/>
        <v>189627.01478313631</v>
      </c>
      <c r="R74" s="90">
        <f t="shared" si="11"/>
        <v>192406.99753820471</v>
      </c>
      <c r="S74" s="56">
        <f t="shared" si="2"/>
        <v>0.43815548155659023</v>
      </c>
      <c r="T74" s="49">
        <f>ROUND(Q74,0)</f>
        <v>189627</v>
      </c>
      <c r="U74" s="82" t="s">
        <v>431</v>
      </c>
    </row>
    <row r="75" spans="1:53" ht="24" customHeight="1" x14ac:dyDescent="0.2">
      <c r="A75" s="82">
        <v>3</v>
      </c>
      <c r="B75" s="82">
        <v>8715202</v>
      </c>
      <c r="C75" s="84" t="s">
        <v>290</v>
      </c>
      <c r="D75" s="84" t="s">
        <v>250</v>
      </c>
      <c r="E75" s="85">
        <v>981247.00000000012</v>
      </c>
      <c r="F75" s="49">
        <v>934521.00000000012</v>
      </c>
      <c r="G75" s="49">
        <v>999937</v>
      </c>
      <c r="H75" s="49">
        <v>133290</v>
      </c>
      <c r="I75" s="49">
        <f t="shared" si="4"/>
        <v>140087.79</v>
      </c>
      <c r="J75" s="49">
        <f t="shared" si="5"/>
        <v>140088</v>
      </c>
      <c r="K75" s="90">
        <f t="shared" si="6"/>
        <v>140088</v>
      </c>
      <c r="L75" s="90">
        <f t="shared" si="7"/>
        <v>999937</v>
      </c>
      <c r="M75" s="90">
        <f t="shared" si="8"/>
        <v>957884.00000000012</v>
      </c>
      <c r="N75" s="90">
        <f t="shared" si="9"/>
        <v>763948.25</v>
      </c>
      <c r="O75" s="90">
        <f t="shared" si="0"/>
        <v>548986</v>
      </c>
      <c r="P75" s="90">
        <f t="shared" si="1"/>
        <v>978910.5</v>
      </c>
      <c r="Q75" s="90">
        <f t="shared" si="10"/>
        <v>391098.15702082415</v>
      </c>
      <c r="R75" s="90">
        <f t="shared" si="11"/>
        <v>416815.75124218076</v>
      </c>
      <c r="S75" s="56">
        <f t="shared" si="2"/>
        <v>0.43514220014342103</v>
      </c>
      <c r="T75" s="49">
        <f>ROUND(Q75,0)</f>
        <v>391098</v>
      </c>
      <c r="U75" s="82" t="s">
        <v>431</v>
      </c>
    </row>
    <row r="76" spans="1:53" ht="24" customHeight="1" x14ac:dyDescent="0.2">
      <c r="A76" s="82">
        <v>4</v>
      </c>
      <c r="B76" s="82">
        <v>8715202</v>
      </c>
      <c r="C76" s="84" t="s">
        <v>291</v>
      </c>
      <c r="D76" s="84" t="s">
        <v>250</v>
      </c>
      <c r="E76" s="85">
        <v>1706857</v>
      </c>
      <c r="F76" s="49">
        <v>1657142.0000000002</v>
      </c>
      <c r="G76" s="49">
        <v>1773142.0000000002</v>
      </c>
      <c r="H76" s="49">
        <v>205194</v>
      </c>
      <c r="I76" s="49">
        <f t="shared" si="4"/>
        <v>215658.894</v>
      </c>
      <c r="J76" s="49">
        <f t="shared" si="5"/>
        <v>215659</v>
      </c>
      <c r="K76" s="90">
        <f t="shared" si="6"/>
        <v>215659</v>
      </c>
      <c r="L76" s="90">
        <f t="shared" si="7"/>
        <v>1773142.0000000002</v>
      </c>
      <c r="M76" s="90">
        <f t="shared" si="8"/>
        <v>1681999.5</v>
      </c>
      <c r="N76" s="90">
        <f t="shared" si="9"/>
        <v>1338200</v>
      </c>
      <c r="O76" s="90">
        <f t="shared" si="0"/>
        <v>948829.25</v>
      </c>
      <c r="P76" s="90">
        <f t="shared" si="1"/>
        <v>1727570.75</v>
      </c>
      <c r="Q76" s="90">
        <f t="shared" si="10"/>
        <v>625954.44622614363</v>
      </c>
      <c r="R76" s="90">
        <f t="shared" si="11"/>
        <v>749867.72679319954</v>
      </c>
      <c r="S76" s="56">
        <f t="shared" si="2"/>
        <v>0.44581923287920094</v>
      </c>
      <c r="T76" s="49">
        <f>ROUND(Q76,0)</f>
        <v>625954</v>
      </c>
      <c r="U76" s="82" t="s">
        <v>431</v>
      </c>
    </row>
    <row r="77" spans="1:53" ht="24" customHeight="1" x14ac:dyDescent="0.2">
      <c r="A77" s="82">
        <v>5</v>
      </c>
      <c r="B77" s="82">
        <v>8715202</v>
      </c>
      <c r="C77" s="84" t="s">
        <v>292</v>
      </c>
      <c r="D77" s="84" t="s">
        <v>250</v>
      </c>
      <c r="E77" s="85">
        <v>537747</v>
      </c>
      <c r="F77" s="49">
        <v>502568</v>
      </c>
      <c r="G77" s="49">
        <v>527696</v>
      </c>
      <c r="H77" s="49">
        <v>90440</v>
      </c>
      <c r="I77" s="49">
        <f t="shared" si="4"/>
        <v>95052.44</v>
      </c>
      <c r="J77" s="49">
        <f t="shared" si="5"/>
        <v>95052</v>
      </c>
      <c r="K77" s="90">
        <f t="shared" si="6"/>
        <v>95052</v>
      </c>
      <c r="L77" s="90">
        <f t="shared" si="7"/>
        <v>537747</v>
      </c>
      <c r="M77" s="90">
        <f t="shared" si="8"/>
        <v>515132</v>
      </c>
      <c r="N77" s="90">
        <f t="shared" si="9"/>
        <v>415765.75</v>
      </c>
      <c r="O77" s="90">
        <f t="shared" si="0"/>
        <v>305092</v>
      </c>
      <c r="P77" s="90">
        <f t="shared" si="1"/>
        <v>526439.5</v>
      </c>
      <c r="Q77" s="90">
        <f t="shared" si="10"/>
        <v>245927.15899534317</v>
      </c>
      <c r="R77" s="90">
        <f t="shared" si="11"/>
        <v>214320.43475502596</v>
      </c>
      <c r="S77" s="56">
        <f t="shared" si="2"/>
        <v>0.41604954604844185</v>
      </c>
      <c r="T77" s="49">
        <f>ROUND(Q77,0)</f>
        <v>245927</v>
      </c>
      <c r="U77" s="82" t="s">
        <v>431</v>
      </c>
    </row>
    <row r="78" spans="1:53" ht="24" customHeight="1" x14ac:dyDescent="0.2">
      <c r="A78" s="82">
        <v>6</v>
      </c>
      <c r="B78" s="82">
        <v>8715202</v>
      </c>
      <c r="C78" s="84" t="s">
        <v>293</v>
      </c>
      <c r="D78" s="84" t="s">
        <v>250</v>
      </c>
      <c r="E78" s="85">
        <v>386877</v>
      </c>
      <c r="F78" s="49">
        <v>361568</v>
      </c>
      <c r="G78" s="49">
        <v>386878</v>
      </c>
      <c r="H78" s="49">
        <v>105802</v>
      </c>
      <c r="I78" s="49">
        <f t="shared" si="4"/>
        <v>111197.902</v>
      </c>
      <c r="J78" s="49">
        <f t="shared" si="5"/>
        <v>111198</v>
      </c>
      <c r="K78" s="49">
        <f t="shared" si="6"/>
        <v>111198</v>
      </c>
      <c r="L78" s="49">
        <f t="shared" si="7"/>
        <v>386878</v>
      </c>
      <c r="M78" s="49">
        <f t="shared" si="8"/>
        <v>374222.5</v>
      </c>
      <c r="N78" s="49">
        <f t="shared" si="9"/>
        <v>311630.25</v>
      </c>
      <c r="O78" s="49">
        <f t="shared" ref="O78:O141" si="13">AVERAGE(K78,M78)</f>
        <v>242710.25</v>
      </c>
      <c r="P78" s="49">
        <f t="shared" ref="P78:P141" si="14">AVERAGE(M78,L78)</f>
        <v>380550.25</v>
      </c>
      <c r="Q78" s="49">
        <f t="shared" si="10"/>
        <v>236290.79211178413</v>
      </c>
      <c r="R78" s="49">
        <f t="shared" si="11"/>
        <v>134153.10032539937</v>
      </c>
      <c r="S78" s="56">
        <f t="shared" ref="S78:S141" si="15">R78/M78</f>
        <v>0.35848485947637937</v>
      </c>
      <c r="T78" s="49">
        <f>K78</f>
        <v>111198</v>
      </c>
      <c r="U78" s="82" t="s">
        <v>432</v>
      </c>
    </row>
    <row r="79" spans="1:53" ht="24" customHeight="1" x14ac:dyDescent="0.2">
      <c r="A79" s="82">
        <v>7</v>
      </c>
      <c r="B79" s="82">
        <v>8715202</v>
      </c>
      <c r="C79" s="84" t="s">
        <v>294</v>
      </c>
      <c r="D79" s="84" t="s">
        <v>250</v>
      </c>
      <c r="E79" s="85">
        <v>840538.00000000012</v>
      </c>
      <c r="F79" s="49">
        <v>800512</v>
      </c>
      <c r="G79" s="49">
        <v>872558</v>
      </c>
      <c r="H79" s="49">
        <v>116723</v>
      </c>
      <c r="I79" s="49">
        <f t="shared" ref="I79:I142" si="16">H79+(H79*5.1%)</f>
        <v>122675.87299999999</v>
      </c>
      <c r="J79" s="49">
        <f t="shared" ref="J79:J142" si="17">ROUND(I79,0)</f>
        <v>122676</v>
      </c>
      <c r="K79" s="90">
        <f t="shared" ref="K79:K142" si="18">MIN(E79,F79,G79,J79)</f>
        <v>122676</v>
      </c>
      <c r="L79" s="90">
        <f t="shared" ref="L79:L142" si="19">MAX(E79,F79,G79,J79)</f>
        <v>872558</v>
      </c>
      <c r="M79" s="90">
        <f t="shared" ref="M79:M142" si="20">MEDIAN(E79,F79,G79,J79)</f>
        <v>820525</v>
      </c>
      <c r="N79" s="90">
        <f t="shared" ref="N79:N142" si="21">AVERAGE(E79,F79,G79,J79)</f>
        <v>659071</v>
      </c>
      <c r="O79" s="90">
        <f t="shared" si="13"/>
        <v>471600.5</v>
      </c>
      <c r="P79" s="90">
        <f t="shared" si="14"/>
        <v>846541.5</v>
      </c>
      <c r="Q79" s="90">
        <f t="shared" ref="Q79:Q142" si="22">HARMEAN(E79,F79,G79,J79)</f>
        <v>340816.41135565063</v>
      </c>
      <c r="R79" s="90">
        <f t="shared" ref="R79:R142" si="23">STDEVA(E79,F79,G79,J79)</f>
        <v>358809.19895491359</v>
      </c>
      <c r="S79" s="56">
        <f t="shared" si="15"/>
        <v>0.43729222016990776</v>
      </c>
      <c r="T79" s="49">
        <f t="shared" ref="T79:T99" si="24">ROUND(Q79,0)</f>
        <v>340816</v>
      </c>
      <c r="U79" s="82" t="s">
        <v>431</v>
      </c>
    </row>
    <row r="80" spans="1:53" ht="24" customHeight="1" x14ac:dyDescent="0.2">
      <c r="A80" s="82">
        <v>8</v>
      </c>
      <c r="B80" s="82">
        <v>8715202</v>
      </c>
      <c r="C80" s="84" t="s">
        <v>295</v>
      </c>
      <c r="D80" s="84" t="s">
        <v>250</v>
      </c>
      <c r="E80" s="85">
        <v>579595</v>
      </c>
      <c r="F80" s="49">
        <v>562714</v>
      </c>
      <c r="G80" s="49">
        <v>596477</v>
      </c>
      <c r="H80" s="49">
        <v>52841</v>
      </c>
      <c r="I80" s="49">
        <f t="shared" si="16"/>
        <v>55535.891000000003</v>
      </c>
      <c r="J80" s="49">
        <f t="shared" si="17"/>
        <v>55536</v>
      </c>
      <c r="K80" s="90">
        <f t="shared" si="18"/>
        <v>55536</v>
      </c>
      <c r="L80" s="90">
        <f t="shared" si="19"/>
        <v>596477</v>
      </c>
      <c r="M80" s="90">
        <f t="shared" si="20"/>
        <v>571154.5</v>
      </c>
      <c r="N80" s="90">
        <f t="shared" si="21"/>
        <v>448580.5</v>
      </c>
      <c r="O80" s="90">
        <f t="shared" si="13"/>
        <v>313345.25</v>
      </c>
      <c r="P80" s="90">
        <f t="shared" si="14"/>
        <v>583815.75</v>
      </c>
      <c r="Q80" s="90">
        <f t="shared" si="22"/>
        <v>172523.15795375482</v>
      </c>
      <c r="R80" s="90">
        <f t="shared" si="23"/>
        <v>262391.95155657246</v>
      </c>
      <c r="S80" s="56">
        <f t="shared" si="15"/>
        <v>0.4594062579504713</v>
      </c>
      <c r="T80" s="49">
        <f t="shared" si="24"/>
        <v>172523</v>
      </c>
      <c r="U80" s="82" t="s">
        <v>431</v>
      </c>
    </row>
    <row r="81" spans="1:53" ht="24" customHeight="1" x14ac:dyDescent="0.2">
      <c r="A81" s="82">
        <v>9</v>
      </c>
      <c r="B81" s="82">
        <v>8715202</v>
      </c>
      <c r="C81" s="84" t="s">
        <v>296</v>
      </c>
      <c r="D81" s="84" t="s">
        <v>250</v>
      </c>
      <c r="E81" s="85">
        <v>447870</v>
      </c>
      <c r="F81" s="49">
        <v>434825.00000000006</v>
      </c>
      <c r="G81" s="49">
        <v>465263.00000000006</v>
      </c>
      <c r="H81" s="49">
        <v>81147</v>
      </c>
      <c r="I81" s="49">
        <f t="shared" si="16"/>
        <v>85285.497000000003</v>
      </c>
      <c r="J81" s="49">
        <f t="shared" si="17"/>
        <v>85285</v>
      </c>
      <c r="K81" s="90">
        <f t="shared" si="18"/>
        <v>85285</v>
      </c>
      <c r="L81" s="90">
        <f t="shared" si="19"/>
        <v>465263.00000000006</v>
      </c>
      <c r="M81" s="90">
        <f t="shared" si="20"/>
        <v>441347.5</v>
      </c>
      <c r="N81" s="90">
        <f t="shared" si="21"/>
        <v>358310.75</v>
      </c>
      <c r="O81" s="90">
        <f t="shared" si="13"/>
        <v>263316.25</v>
      </c>
      <c r="P81" s="90">
        <f t="shared" si="14"/>
        <v>453305.25</v>
      </c>
      <c r="Q81" s="90">
        <f t="shared" si="22"/>
        <v>217305.3285769478</v>
      </c>
      <c r="R81" s="90">
        <f t="shared" si="23"/>
        <v>182443.72068919419</v>
      </c>
      <c r="S81" s="56">
        <f t="shared" si="15"/>
        <v>0.41337884702914185</v>
      </c>
      <c r="T81" s="49">
        <f t="shared" si="24"/>
        <v>217305</v>
      </c>
      <c r="U81" s="82" t="s">
        <v>431</v>
      </c>
    </row>
    <row r="82" spans="1:53" s="19" customFormat="1" ht="24" customHeight="1" x14ac:dyDescent="0.2">
      <c r="A82" s="82">
        <v>10</v>
      </c>
      <c r="B82" s="82">
        <v>8715202</v>
      </c>
      <c r="C82" s="84" t="s">
        <v>297</v>
      </c>
      <c r="D82" s="84" t="s">
        <v>250</v>
      </c>
      <c r="E82" s="85">
        <v>2464850</v>
      </c>
      <c r="F82" s="49">
        <v>2325330</v>
      </c>
      <c r="G82" s="49">
        <v>2581116.0000000005</v>
      </c>
      <c r="H82" s="49">
        <v>367413</v>
      </c>
      <c r="I82" s="49">
        <f t="shared" si="16"/>
        <v>386151.06300000002</v>
      </c>
      <c r="J82" s="49">
        <f t="shared" si="17"/>
        <v>386151</v>
      </c>
      <c r="K82" s="90">
        <f t="shared" si="18"/>
        <v>386151</v>
      </c>
      <c r="L82" s="90">
        <f t="shared" si="19"/>
        <v>2581116.0000000005</v>
      </c>
      <c r="M82" s="90">
        <f t="shared" si="20"/>
        <v>2395090</v>
      </c>
      <c r="N82" s="90">
        <f t="shared" si="21"/>
        <v>1939361.75</v>
      </c>
      <c r="O82" s="90">
        <f t="shared" si="13"/>
        <v>1390620.5</v>
      </c>
      <c r="P82" s="90">
        <f t="shared" si="14"/>
        <v>2488103</v>
      </c>
      <c r="Q82" s="90">
        <f t="shared" si="22"/>
        <v>1049086.6257858842</v>
      </c>
      <c r="R82" s="90">
        <f t="shared" si="23"/>
        <v>1040740.3682322743</v>
      </c>
      <c r="S82" s="56">
        <f t="shared" si="15"/>
        <v>0.43453079768704905</v>
      </c>
      <c r="T82" s="49">
        <f t="shared" si="24"/>
        <v>1049087</v>
      </c>
      <c r="U82" s="82" t="s">
        <v>431</v>
      </c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spans="1:53" s="19" customFormat="1" ht="24" customHeight="1" x14ac:dyDescent="0.2">
      <c r="A83" s="82">
        <v>11</v>
      </c>
      <c r="B83" s="82">
        <v>8715202</v>
      </c>
      <c r="C83" s="84" t="s">
        <v>298</v>
      </c>
      <c r="D83" s="84" t="s">
        <v>250</v>
      </c>
      <c r="E83" s="85">
        <v>1884785</v>
      </c>
      <c r="F83" s="49">
        <v>1812294.0000000002</v>
      </c>
      <c r="G83" s="49">
        <v>1957278</v>
      </c>
      <c r="H83" s="49">
        <v>379015</v>
      </c>
      <c r="I83" s="49">
        <f t="shared" si="16"/>
        <v>398344.76500000001</v>
      </c>
      <c r="J83" s="49">
        <f t="shared" si="17"/>
        <v>398345</v>
      </c>
      <c r="K83" s="90">
        <f t="shared" si="18"/>
        <v>398345</v>
      </c>
      <c r="L83" s="90">
        <f t="shared" si="19"/>
        <v>1957278</v>
      </c>
      <c r="M83" s="90">
        <f t="shared" si="20"/>
        <v>1848539.5</v>
      </c>
      <c r="N83" s="90">
        <f t="shared" si="21"/>
        <v>1513175.5</v>
      </c>
      <c r="O83" s="90">
        <f t="shared" si="13"/>
        <v>1123442.25</v>
      </c>
      <c r="P83" s="90">
        <f t="shared" si="14"/>
        <v>1902908.75</v>
      </c>
      <c r="Q83" s="90">
        <f t="shared" si="22"/>
        <v>974741.59500865021</v>
      </c>
      <c r="R83" s="90">
        <f t="shared" si="23"/>
        <v>745573.50895557797</v>
      </c>
      <c r="S83" s="56">
        <f t="shared" si="15"/>
        <v>0.40333112111241226</v>
      </c>
      <c r="T83" s="49">
        <f t="shared" si="24"/>
        <v>974742</v>
      </c>
      <c r="U83" s="82" t="s">
        <v>431</v>
      </c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spans="1:53" s="1" customFormat="1" ht="63" customHeight="1" x14ac:dyDescent="0.2">
      <c r="A84" s="82">
        <v>12</v>
      </c>
      <c r="B84" s="82">
        <v>8715202</v>
      </c>
      <c r="C84" s="84" t="s">
        <v>299</v>
      </c>
      <c r="D84" s="84" t="s">
        <v>250</v>
      </c>
      <c r="E84" s="85">
        <v>1207909</v>
      </c>
      <c r="F84" s="49">
        <v>1172727</v>
      </c>
      <c r="G84" s="49">
        <v>1243091</v>
      </c>
      <c r="H84" s="49">
        <v>196965</v>
      </c>
      <c r="I84" s="49">
        <f t="shared" si="16"/>
        <v>207010.215</v>
      </c>
      <c r="J84" s="49">
        <f t="shared" si="17"/>
        <v>207010</v>
      </c>
      <c r="K84" s="90">
        <f t="shared" si="18"/>
        <v>207010</v>
      </c>
      <c r="L84" s="90">
        <f t="shared" si="19"/>
        <v>1243091</v>
      </c>
      <c r="M84" s="90">
        <f t="shared" si="20"/>
        <v>1190318</v>
      </c>
      <c r="N84" s="90">
        <f t="shared" si="21"/>
        <v>957684.25</v>
      </c>
      <c r="O84" s="90">
        <f t="shared" si="13"/>
        <v>698664</v>
      </c>
      <c r="P84" s="90">
        <f t="shared" si="14"/>
        <v>1216704.5</v>
      </c>
      <c r="Q84" s="90">
        <f t="shared" si="22"/>
        <v>546767.69594541425</v>
      </c>
      <c r="R84" s="90">
        <f t="shared" si="23"/>
        <v>501273.26293441647</v>
      </c>
      <c r="S84" s="56">
        <f t="shared" si="15"/>
        <v>0.42112550002135268</v>
      </c>
      <c r="T84" s="49">
        <f t="shared" si="24"/>
        <v>546768</v>
      </c>
      <c r="U84" s="82" t="s">
        <v>431</v>
      </c>
      <c r="AY84" s="3"/>
      <c r="AZ84" s="3"/>
      <c r="BA84" s="3"/>
    </row>
    <row r="85" spans="1:53" s="1" customFormat="1" ht="45" customHeight="1" x14ac:dyDescent="0.2">
      <c r="A85" s="82">
        <v>13</v>
      </c>
      <c r="B85" s="82">
        <v>8715202</v>
      </c>
      <c r="C85" s="84" t="s">
        <v>300</v>
      </c>
      <c r="D85" s="84" t="s">
        <v>250</v>
      </c>
      <c r="E85" s="85">
        <v>1181470</v>
      </c>
      <c r="F85" s="49">
        <v>1147059</v>
      </c>
      <c r="G85" s="49">
        <v>1261765</v>
      </c>
      <c r="H85" s="49">
        <v>141830</v>
      </c>
      <c r="I85" s="49">
        <f t="shared" si="16"/>
        <v>149063.32999999999</v>
      </c>
      <c r="J85" s="49">
        <f t="shared" si="17"/>
        <v>149063</v>
      </c>
      <c r="K85" s="90">
        <f t="shared" si="18"/>
        <v>149063</v>
      </c>
      <c r="L85" s="90">
        <f t="shared" si="19"/>
        <v>1261765</v>
      </c>
      <c r="M85" s="90">
        <f t="shared" si="20"/>
        <v>1164264.5</v>
      </c>
      <c r="N85" s="90">
        <f t="shared" si="21"/>
        <v>934839.25</v>
      </c>
      <c r="O85" s="90">
        <f t="shared" si="13"/>
        <v>656663.75</v>
      </c>
      <c r="P85" s="90">
        <f t="shared" si="14"/>
        <v>1213014.75</v>
      </c>
      <c r="Q85" s="90">
        <f t="shared" si="22"/>
        <v>433871.88141892565</v>
      </c>
      <c r="R85" s="90">
        <f t="shared" si="23"/>
        <v>526050.9196559937</v>
      </c>
      <c r="S85" s="56">
        <f t="shared" si="15"/>
        <v>0.4518311085290273</v>
      </c>
      <c r="T85" s="49">
        <f t="shared" si="24"/>
        <v>433872</v>
      </c>
      <c r="U85" s="82" t="s">
        <v>431</v>
      </c>
      <c r="AY85" s="3"/>
      <c r="AZ85" s="3"/>
      <c r="BA85" s="3"/>
    </row>
    <row r="86" spans="1:53" s="1" customFormat="1" ht="64.5" customHeight="1" x14ac:dyDescent="0.2">
      <c r="A86" s="82">
        <v>14</v>
      </c>
      <c r="B86" s="82">
        <v>8715202</v>
      </c>
      <c r="C86" s="84" t="s">
        <v>301</v>
      </c>
      <c r="D86" s="84" t="s">
        <v>250</v>
      </c>
      <c r="E86" s="85">
        <v>692755</v>
      </c>
      <c r="F86" s="49">
        <v>653542.00000000012</v>
      </c>
      <c r="G86" s="49">
        <v>686219.00000000012</v>
      </c>
      <c r="H86" s="49">
        <v>131376</v>
      </c>
      <c r="I86" s="49">
        <f t="shared" si="16"/>
        <v>138076.17600000001</v>
      </c>
      <c r="J86" s="49">
        <f t="shared" si="17"/>
        <v>138076</v>
      </c>
      <c r="K86" s="90">
        <f t="shared" si="18"/>
        <v>138076</v>
      </c>
      <c r="L86" s="90">
        <f t="shared" si="19"/>
        <v>692755</v>
      </c>
      <c r="M86" s="90">
        <f t="shared" si="20"/>
        <v>669880.50000000012</v>
      </c>
      <c r="N86" s="90">
        <f t="shared" si="21"/>
        <v>542648</v>
      </c>
      <c r="O86" s="90">
        <f t="shared" si="13"/>
        <v>403978.25000000006</v>
      </c>
      <c r="P86" s="90">
        <f t="shared" si="14"/>
        <v>681317.75</v>
      </c>
      <c r="Q86" s="90">
        <f t="shared" si="22"/>
        <v>342662.77582835458</v>
      </c>
      <c r="R86" s="90">
        <f t="shared" si="23"/>
        <v>270259.58256831538</v>
      </c>
      <c r="S86" s="56">
        <f t="shared" si="15"/>
        <v>0.40344446892888408</v>
      </c>
      <c r="T86" s="49">
        <f t="shared" si="24"/>
        <v>342663</v>
      </c>
      <c r="U86" s="82" t="s">
        <v>431</v>
      </c>
      <c r="AY86" s="3"/>
      <c r="AZ86" s="3"/>
      <c r="BA86" s="3"/>
    </row>
    <row r="87" spans="1:53" s="1" customFormat="1" ht="87.75" customHeight="1" x14ac:dyDescent="0.2">
      <c r="A87" s="82">
        <v>15</v>
      </c>
      <c r="B87" s="82">
        <v>8715202</v>
      </c>
      <c r="C87" s="84" t="s">
        <v>302</v>
      </c>
      <c r="D87" s="84" t="s">
        <v>250</v>
      </c>
      <c r="E87" s="85">
        <v>795711.00000000012</v>
      </c>
      <c r="F87" s="49">
        <v>757820</v>
      </c>
      <c r="G87" s="49">
        <v>803289</v>
      </c>
      <c r="H87" s="49">
        <v>154168</v>
      </c>
      <c r="I87" s="49">
        <f t="shared" si="16"/>
        <v>162030.568</v>
      </c>
      <c r="J87" s="49">
        <f t="shared" si="17"/>
        <v>162031</v>
      </c>
      <c r="K87" s="90">
        <f t="shared" si="18"/>
        <v>162031</v>
      </c>
      <c r="L87" s="90">
        <f t="shared" si="19"/>
        <v>803289</v>
      </c>
      <c r="M87" s="90">
        <f t="shared" si="20"/>
        <v>776765.5</v>
      </c>
      <c r="N87" s="90">
        <f t="shared" si="21"/>
        <v>629712.75</v>
      </c>
      <c r="O87" s="90">
        <f t="shared" si="13"/>
        <v>469398.25</v>
      </c>
      <c r="P87" s="90">
        <f t="shared" si="14"/>
        <v>790027.25</v>
      </c>
      <c r="Q87" s="90">
        <f t="shared" si="22"/>
        <v>400286.09476618841</v>
      </c>
      <c r="R87" s="90">
        <f t="shared" si="23"/>
        <v>312421.62769391743</v>
      </c>
      <c r="S87" s="56">
        <f t="shared" si="15"/>
        <v>0.40220842415621888</v>
      </c>
      <c r="T87" s="49">
        <f t="shared" si="24"/>
        <v>400286</v>
      </c>
      <c r="U87" s="82" t="s">
        <v>431</v>
      </c>
      <c r="AY87" s="3"/>
      <c r="AZ87" s="3"/>
      <c r="BA87" s="3"/>
    </row>
    <row r="88" spans="1:53" s="1" customFormat="1" ht="68.25" customHeight="1" x14ac:dyDescent="0.2">
      <c r="A88" s="82">
        <v>16</v>
      </c>
      <c r="B88" s="82">
        <v>8715202</v>
      </c>
      <c r="C88" s="84" t="s">
        <v>303</v>
      </c>
      <c r="D88" s="84" t="s">
        <v>250</v>
      </c>
      <c r="E88" s="85">
        <v>4105576</v>
      </c>
      <c r="F88" s="49">
        <v>3873185</v>
      </c>
      <c r="G88" s="49">
        <v>4144308</v>
      </c>
      <c r="H88" s="49">
        <v>409179</v>
      </c>
      <c r="I88" s="49">
        <f t="shared" si="16"/>
        <v>430047.12900000002</v>
      </c>
      <c r="J88" s="49">
        <f t="shared" si="17"/>
        <v>430047</v>
      </c>
      <c r="K88" s="90">
        <f t="shared" si="18"/>
        <v>430047</v>
      </c>
      <c r="L88" s="90">
        <f t="shared" si="19"/>
        <v>4144308</v>
      </c>
      <c r="M88" s="90">
        <f t="shared" si="20"/>
        <v>3989380.5</v>
      </c>
      <c r="N88" s="90">
        <f t="shared" si="21"/>
        <v>3138279</v>
      </c>
      <c r="O88" s="90">
        <f t="shared" si="13"/>
        <v>2209713.75</v>
      </c>
      <c r="P88" s="90">
        <f t="shared" si="14"/>
        <v>4066844.25</v>
      </c>
      <c r="Q88" s="90">
        <f t="shared" si="22"/>
        <v>1303620.0654524986</v>
      </c>
      <c r="R88" s="90">
        <f t="shared" si="23"/>
        <v>1809453.4377089306</v>
      </c>
      <c r="S88" s="56">
        <f t="shared" si="15"/>
        <v>0.45356752450886312</v>
      </c>
      <c r="T88" s="49">
        <f t="shared" si="24"/>
        <v>1303620</v>
      </c>
      <c r="U88" s="82" t="s">
        <v>431</v>
      </c>
      <c r="AY88" s="3"/>
      <c r="AZ88" s="3"/>
      <c r="BA88" s="3"/>
    </row>
    <row r="89" spans="1:53" s="1" customFormat="1" ht="43.5" customHeight="1" x14ac:dyDescent="0.2">
      <c r="A89" s="82">
        <v>17</v>
      </c>
      <c r="B89" s="5">
        <v>8715202</v>
      </c>
      <c r="C89" s="7" t="s">
        <v>304</v>
      </c>
      <c r="D89" s="7" t="s">
        <v>250</v>
      </c>
      <c r="E89" s="24">
        <v>681234</v>
      </c>
      <c r="F89" s="26">
        <v>655032</v>
      </c>
      <c r="G89" s="26">
        <v>694334</v>
      </c>
      <c r="H89" s="26">
        <v>70177</v>
      </c>
      <c r="I89" s="26">
        <f t="shared" si="16"/>
        <v>73756.027000000002</v>
      </c>
      <c r="J89" s="26">
        <f t="shared" si="17"/>
        <v>73756</v>
      </c>
      <c r="K89" s="27">
        <f t="shared" si="18"/>
        <v>73756</v>
      </c>
      <c r="L89" s="27">
        <f t="shared" si="19"/>
        <v>694334</v>
      </c>
      <c r="M89" s="90">
        <f t="shared" si="20"/>
        <v>668133</v>
      </c>
      <c r="N89" s="90">
        <f t="shared" si="21"/>
        <v>526089</v>
      </c>
      <c r="O89" s="90">
        <f t="shared" si="13"/>
        <v>370944.5</v>
      </c>
      <c r="P89" s="90">
        <f t="shared" si="14"/>
        <v>681233.5</v>
      </c>
      <c r="Q89" s="90">
        <f t="shared" si="22"/>
        <v>222308.48527750577</v>
      </c>
      <c r="R89" s="90">
        <f t="shared" si="23"/>
        <v>301997.67724713823</v>
      </c>
      <c r="S89" s="56">
        <f t="shared" si="15"/>
        <v>0.45200233673106738</v>
      </c>
      <c r="T89" s="49">
        <f t="shared" si="24"/>
        <v>222308</v>
      </c>
      <c r="U89" s="82" t="s">
        <v>431</v>
      </c>
      <c r="AY89" s="3"/>
      <c r="AZ89" s="3"/>
      <c r="BA89" s="3"/>
    </row>
    <row r="90" spans="1:53" s="1" customFormat="1" ht="28.5" customHeight="1" x14ac:dyDescent="0.2">
      <c r="A90" s="82">
        <v>18</v>
      </c>
      <c r="B90" s="5">
        <v>8715202</v>
      </c>
      <c r="C90" s="7" t="s">
        <v>305</v>
      </c>
      <c r="D90" s="7" t="s">
        <v>250</v>
      </c>
      <c r="E90" s="24">
        <v>599778</v>
      </c>
      <c r="F90" s="26">
        <v>582309</v>
      </c>
      <c r="G90" s="26">
        <v>617248</v>
      </c>
      <c r="H90" s="26">
        <v>83808</v>
      </c>
      <c r="I90" s="26">
        <f t="shared" si="16"/>
        <v>88082.207999999999</v>
      </c>
      <c r="J90" s="26">
        <f t="shared" si="17"/>
        <v>88082</v>
      </c>
      <c r="K90" s="27">
        <f t="shared" si="18"/>
        <v>88082</v>
      </c>
      <c r="L90" s="27">
        <f t="shared" si="19"/>
        <v>617248</v>
      </c>
      <c r="M90" s="90">
        <f t="shared" si="20"/>
        <v>591043.5</v>
      </c>
      <c r="N90" s="90">
        <f t="shared" si="21"/>
        <v>471854.25</v>
      </c>
      <c r="O90" s="90">
        <f t="shared" si="13"/>
        <v>339562.75</v>
      </c>
      <c r="P90" s="90">
        <f t="shared" si="14"/>
        <v>604145.75</v>
      </c>
      <c r="Q90" s="90">
        <f t="shared" si="22"/>
        <v>244532.60865840659</v>
      </c>
      <c r="R90" s="90">
        <f t="shared" si="23"/>
        <v>256245.46826610743</v>
      </c>
      <c r="S90" s="56">
        <f t="shared" si="15"/>
        <v>0.43354756167034647</v>
      </c>
      <c r="T90" s="49">
        <f t="shared" si="24"/>
        <v>244533</v>
      </c>
      <c r="U90" s="82" t="s">
        <v>431</v>
      </c>
      <c r="AY90" s="3"/>
      <c r="AZ90" s="3"/>
      <c r="BA90" s="3"/>
    </row>
    <row r="91" spans="1:53" s="1" customFormat="1" ht="28.5" customHeight="1" x14ac:dyDescent="0.2">
      <c r="A91" s="82">
        <v>19</v>
      </c>
      <c r="B91" s="5">
        <v>8715202</v>
      </c>
      <c r="C91" s="7" t="s">
        <v>306</v>
      </c>
      <c r="D91" s="7" t="s">
        <v>250</v>
      </c>
      <c r="E91" s="24">
        <v>1324544.0000000002</v>
      </c>
      <c r="F91" s="26">
        <v>1261470</v>
      </c>
      <c r="G91" s="26">
        <v>1387617</v>
      </c>
      <c r="H91" s="26">
        <v>162100</v>
      </c>
      <c r="I91" s="26">
        <f t="shared" si="16"/>
        <v>170367.1</v>
      </c>
      <c r="J91" s="26">
        <f t="shared" si="17"/>
        <v>170367</v>
      </c>
      <c r="K91" s="27">
        <f t="shared" si="18"/>
        <v>170367</v>
      </c>
      <c r="L91" s="27">
        <f t="shared" si="19"/>
        <v>1387617</v>
      </c>
      <c r="M91" s="90">
        <f t="shared" si="20"/>
        <v>1293007</v>
      </c>
      <c r="N91" s="90">
        <f t="shared" si="21"/>
        <v>1035999.5</v>
      </c>
      <c r="O91" s="90">
        <f t="shared" si="13"/>
        <v>731687</v>
      </c>
      <c r="P91" s="90">
        <f t="shared" si="14"/>
        <v>1340312</v>
      </c>
      <c r="Q91" s="90">
        <f t="shared" si="22"/>
        <v>491518.59834513062</v>
      </c>
      <c r="R91" s="90">
        <f t="shared" si="23"/>
        <v>579381.67219113884</v>
      </c>
      <c r="S91" s="56">
        <f t="shared" si="15"/>
        <v>0.44808858126146173</v>
      </c>
      <c r="T91" s="49">
        <f t="shared" si="24"/>
        <v>491519</v>
      </c>
      <c r="U91" s="82" t="s">
        <v>431</v>
      </c>
      <c r="AY91" s="3"/>
      <c r="AZ91" s="3"/>
      <c r="BA91" s="3"/>
    </row>
    <row r="92" spans="1:53" s="1" customFormat="1" ht="23.25" customHeight="1" x14ac:dyDescent="0.2">
      <c r="A92" s="82">
        <v>20</v>
      </c>
      <c r="B92" s="5">
        <v>8715202</v>
      </c>
      <c r="C92" s="7" t="s">
        <v>307</v>
      </c>
      <c r="D92" s="7" t="s">
        <v>250</v>
      </c>
      <c r="E92" s="24">
        <v>616949</v>
      </c>
      <c r="F92" s="26">
        <v>576588</v>
      </c>
      <c r="G92" s="26">
        <v>634247</v>
      </c>
      <c r="H92" s="26">
        <v>48002</v>
      </c>
      <c r="I92" s="26">
        <f t="shared" si="16"/>
        <v>50450.101999999999</v>
      </c>
      <c r="J92" s="26">
        <f t="shared" si="17"/>
        <v>50450</v>
      </c>
      <c r="K92" s="27">
        <f t="shared" si="18"/>
        <v>50450</v>
      </c>
      <c r="L92" s="27">
        <f t="shared" si="19"/>
        <v>634247</v>
      </c>
      <c r="M92" s="90">
        <f t="shared" si="20"/>
        <v>596768.5</v>
      </c>
      <c r="N92" s="90">
        <f t="shared" si="21"/>
        <v>469558.5</v>
      </c>
      <c r="O92" s="90">
        <f t="shared" si="13"/>
        <v>323609.25</v>
      </c>
      <c r="P92" s="90">
        <f t="shared" si="14"/>
        <v>615507.75</v>
      </c>
      <c r="Q92" s="90">
        <f t="shared" si="22"/>
        <v>161593.31969524419</v>
      </c>
      <c r="R92" s="90">
        <f t="shared" si="23"/>
        <v>280448.15930043114</v>
      </c>
      <c r="S92" s="56">
        <f t="shared" si="15"/>
        <v>0.46994464235366168</v>
      </c>
      <c r="T92" s="49">
        <f t="shared" si="24"/>
        <v>161593</v>
      </c>
      <c r="U92" s="82" t="s">
        <v>431</v>
      </c>
      <c r="AY92" s="3"/>
      <c r="AZ92" s="3"/>
      <c r="BA92" s="3"/>
    </row>
    <row r="93" spans="1:53" s="1" customFormat="1" ht="43.5" customHeight="1" x14ac:dyDescent="0.2">
      <c r="A93" s="82">
        <v>21</v>
      </c>
      <c r="B93" s="5">
        <v>8715202</v>
      </c>
      <c r="C93" s="7" t="s">
        <v>308</v>
      </c>
      <c r="D93" s="7" t="s">
        <v>250</v>
      </c>
      <c r="E93" s="24">
        <v>3958976.0000000005</v>
      </c>
      <c r="F93" s="26">
        <v>3770453</v>
      </c>
      <c r="G93" s="26">
        <v>4185203</v>
      </c>
      <c r="H93" s="26">
        <v>500414</v>
      </c>
      <c r="I93" s="26">
        <f t="shared" si="16"/>
        <v>525935.11399999994</v>
      </c>
      <c r="J93" s="26">
        <f t="shared" si="17"/>
        <v>525935</v>
      </c>
      <c r="K93" s="27">
        <f t="shared" si="18"/>
        <v>525935</v>
      </c>
      <c r="L93" s="27">
        <f t="shared" si="19"/>
        <v>4185203</v>
      </c>
      <c r="M93" s="90">
        <f t="shared" si="20"/>
        <v>3864714.5</v>
      </c>
      <c r="N93" s="90">
        <f t="shared" si="21"/>
        <v>3110141.75</v>
      </c>
      <c r="O93" s="90">
        <f t="shared" si="13"/>
        <v>2195324.75</v>
      </c>
      <c r="P93" s="90">
        <f t="shared" si="14"/>
        <v>4024958.75</v>
      </c>
      <c r="Q93" s="90">
        <f t="shared" si="22"/>
        <v>1504821.0492100734</v>
      </c>
      <c r="R93" s="90">
        <f t="shared" si="23"/>
        <v>1731127.931806962</v>
      </c>
      <c r="S93" s="56">
        <f t="shared" si="15"/>
        <v>0.44793164716487133</v>
      </c>
      <c r="T93" s="49">
        <f t="shared" si="24"/>
        <v>1504821</v>
      </c>
      <c r="U93" s="82" t="s">
        <v>431</v>
      </c>
      <c r="AY93" s="3"/>
      <c r="AZ93" s="3"/>
      <c r="BA93" s="3"/>
    </row>
    <row r="94" spans="1:53" s="1" customFormat="1" ht="43.5" customHeight="1" x14ac:dyDescent="0.2">
      <c r="A94" s="82">
        <v>22</v>
      </c>
      <c r="B94" s="5">
        <v>8715202</v>
      </c>
      <c r="C94" s="7" t="s">
        <v>309</v>
      </c>
      <c r="D94" s="7" t="s">
        <v>250</v>
      </c>
      <c r="E94" s="24">
        <v>1096283</v>
      </c>
      <c r="F94" s="26">
        <v>1034229</v>
      </c>
      <c r="G94" s="26">
        <v>1137652</v>
      </c>
      <c r="H94" s="26">
        <v>136905</v>
      </c>
      <c r="I94" s="26">
        <f t="shared" si="16"/>
        <v>143887.155</v>
      </c>
      <c r="J94" s="26">
        <f t="shared" si="17"/>
        <v>143887</v>
      </c>
      <c r="K94" s="27">
        <f t="shared" si="18"/>
        <v>143887</v>
      </c>
      <c r="L94" s="27">
        <f t="shared" si="19"/>
        <v>1137652</v>
      </c>
      <c r="M94" s="90">
        <f t="shared" si="20"/>
        <v>1065256</v>
      </c>
      <c r="N94" s="90">
        <f t="shared" si="21"/>
        <v>853012.75</v>
      </c>
      <c r="O94" s="90">
        <f t="shared" si="13"/>
        <v>604571.5</v>
      </c>
      <c r="P94" s="90">
        <f t="shared" si="14"/>
        <v>1101454</v>
      </c>
      <c r="Q94" s="90">
        <f t="shared" si="22"/>
        <v>412032.21931445156</v>
      </c>
      <c r="R94" s="90">
        <f t="shared" si="23"/>
        <v>474657.27135578223</v>
      </c>
      <c r="S94" s="56">
        <f t="shared" si="15"/>
        <v>0.44558047207035889</v>
      </c>
      <c r="T94" s="49">
        <f t="shared" si="24"/>
        <v>412032</v>
      </c>
      <c r="U94" s="82" t="s">
        <v>431</v>
      </c>
      <c r="AY94" s="3"/>
      <c r="AZ94" s="3"/>
      <c r="BA94" s="3"/>
    </row>
    <row r="95" spans="1:53" s="1" customFormat="1" ht="24" customHeight="1" x14ac:dyDescent="0.2">
      <c r="A95" s="82">
        <v>23</v>
      </c>
      <c r="B95" s="5">
        <v>8715202</v>
      </c>
      <c r="C95" s="7" t="s">
        <v>310</v>
      </c>
      <c r="D95" s="7" t="s">
        <v>250</v>
      </c>
      <c r="E95" s="24">
        <v>765687.00000000012</v>
      </c>
      <c r="F95" s="26">
        <v>743386</v>
      </c>
      <c r="G95" s="26">
        <v>817725</v>
      </c>
      <c r="H95" s="26">
        <v>160728</v>
      </c>
      <c r="I95" s="26">
        <f t="shared" si="16"/>
        <v>168925.128</v>
      </c>
      <c r="J95" s="26">
        <f t="shared" si="17"/>
        <v>168925</v>
      </c>
      <c r="K95" s="27">
        <f t="shared" si="18"/>
        <v>168925</v>
      </c>
      <c r="L95" s="27">
        <f t="shared" si="19"/>
        <v>817725</v>
      </c>
      <c r="M95" s="90">
        <f t="shared" si="20"/>
        <v>754536.5</v>
      </c>
      <c r="N95" s="90">
        <f t="shared" si="21"/>
        <v>623930.75</v>
      </c>
      <c r="O95" s="90">
        <f t="shared" si="13"/>
        <v>461730.75</v>
      </c>
      <c r="P95" s="90">
        <f t="shared" si="14"/>
        <v>786130.75</v>
      </c>
      <c r="Q95" s="90">
        <f t="shared" si="22"/>
        <v>408417.28598978376</v>
      </c>
      <c r="R95" s="90">
        <f t="shared" si="23"/>
        <v>304932.14274258353</v>
      </c>
      <c r="S95" s="56">
        <f t="shared" si="15"/>
        <v>0.40413173218602882</v>
      </c>
      <c r="T95" s="49">
        <f t="shared" si="24"/>
        <v>408417</v>
      </c>
      <c r="U95" s="82" t="s">
        <v>431</v>
      </c>
      <c r="AY95" s="3"/>
      <c r="AZ95" s="3"/>
      <c r="BA95" s="3"/>
    </row>
    <row r="96" spans="1:53" s="1" customFormat="1" ht="24" customHeight="1" x14ac:dyDescent="0.2">
      <c r="A96" s="82">
        <v>24</v>
      </c>
      <c r="B96" s="5">
        <v>8715202</v>
      </c>
      <c r="C96" s="7" t="s">
        <v>311</v>
      </c>
      <c r="D96" s="7" t="s">
        <v>250</v>
      </c>
      <c r="E96" s="24">
        <v>185804.00000000003</v>
      </c>
      <c r="F96" s="26">
        <v>175286</v>
      </c>
      <c r="G96" s="26">
        <v>187556</v>
      </c>
      <c r="H96" s="26">
        <v>36768</v>
      </c>
      <c r="I96" s="26">
        <f t="shared" si="16"/>
        <v>38643.167999999998</v>
      </c>
      <c r="J96" s="26">
        <f t="shared" si="17"/>
        <v>38643</v>
      </c>
      <c r="K96" s="27">
        <f t="shared" si="18"/>
        <v>38643</v>
      </c>
      <c r="L96" s="27">
        <f t="shared" si="19"/>
        <v>187556</v>
      </c>
      <c r="M96" s="90">
        <f t="shared" si="20"/>
        <v>180545</v>
      </c>
      <c r="N96" s="90">
        <f t="shared" si="21"/>
        <v>146822.25</v>
      </c>
      <c r="O96" s="90">
        <f t="shared" si="13"/>
        <v>109594</v>
      </c>
      <c r="P96" s="90">
        <f t="shared" si="14"/>
        <v>184050.5</v>
      </c>
      <c r="Q96" s="90">
        <f t="shared" si="22"/>
        <v>94570.189708412945</v>
      </c>
      <c r="R96" s="90">
        <f t="shared" si="23"/>
        <v>72322.772846801163</v>
      </c>
      <c r="S96" s="56">
        <f t="shared" si="15"/>
        <v>0.40058031430835062</v>
      </c>
      <c r="T96" s="49">
        <f t="shared" si="24"/>
        <v>94570</v>
      </c>
      <c r="U96" s="82" t="s">
        <v>431</v>
      </c>
      <c r="AY96" s="3"/>
      <c r="AZ96" s="3"/>
      <c r="BA96" s="3"/>
    </row>
    <row r="97" spans="1:53" s="1" customFormat="1" ht="24" customHeight="1" x14ac:dyDescent="0.2">
      <c r="A97" s="82">
        <v>25</v>
      </c>
      <c r="B97" s="5">
        <v>8715202</v>
      </c>
      <c r="C97" s="7" t="s">
        <v>312</v>
      </c>
      <c r="D97" s="7" t="s">
        <v>250</v>
      </c>
      <c r="E97" s="24">
        <v>1127454</v>
      </c>
      <c r="F97" s="26">
        <v>1063636</v>
      </c>
      <c r="G97" s="26">
        <v>1170000</v>
      </c>
      <c r="H97" s="26">
        <v>117453</v>
      </c>
      <c r="I97" s="26">
        <f t="shared" si="16"/>
        <v>123443.103</v>
      </c>
      <c r="J97" s="26">
        <f t="shared" si="17"/>
        <v>123443</v>
      </c>
      <c r="K97" s="27">
        <f t="shared" si="18"/>
        <v>123443</v>
      </c>
      <c r="L97" s="27">
        <f t="shared" si="19"/>
        <v>1170000</v>
      </c>
      <c r="M97" s="90">
        <f t="shared" si="20"/>
        <v>1095545</v>
      </c>
      <c r="N97" s="90">
        <f t="shared" si="21"/>
        <v>871133.25</v>
      </c>
      <c r="O97" s="90">
        <f t="shared" si="13"/>
        <v>609494</v>
      </c>
      <c r="P97" s="90">
        <f t="shared" si="14"/>
        <v>1132772.5</v>
      </c>
      <c r="Q97" s="90">
        <f t="shared" si="22"/>
        <v>370963.5295949743</v>
      </c>
      <c r="R97" s="90">
        <f t="shared" si="23"/>
        <v>500373.08741869469</v>
      </c>
      <c r="S97" s="56">
        <f t="shared" si="15"/>
        <v>0.45673439924302034</v>
      </c>
      <c r="T97" s="49">
        <f t="shared" si="24"/>
        <v>370964</v>
      </c>
      <c r="U97" s="82" t="s">
        <v>431</v>
      </c>
      <c r="AY97" s="3"/>
      <c r="AZ97" s="3"/>
      <c r="BA97" s="3"/>
    </row>
    <row r="98" spans="1:53" s="1" customFormat="1" ht="24" customHeight="1" x14ac:dyDescent="0.2">
      <c r="A98" s="82">
        <v>26</v>
      </c>
      <c r="B98" s="5">
        <v>8715202</v>
      </c>
      <c r="C98" s="7" t="s">
        <v>313</v>
      </c>
      <c r="D98" s="7" t="s">
        <v>250</v>
      </c>
      <c r="E98" s="24">
        <v>1381684</v>
      </c>
      <c r="F98" s="26">
        <v>1303476</v>
      </c>
      <c r="G98" s="26">
        <v>1394719</v>
      </c>
      <c r="H98" s="26">
        <v>163596</v>
      </c>
      <c r="I98" s="26">
        <f t="shared" si="16"/>
        <v>171939.39600000001</v>
      </c>
      <c r="J98" s="26">
        <f t="shared" si="17"/>
        <v>171939</v>
      </c>
      <c r="K98" s="27">
        <f t="shared" si="18"/>
        <v>171939</v>
      </c>
      <c r="L98" s="27">
        <f t="shared" si="19"/>
        <v>1394719</v>
      </c>
      <c r="M98" s="90">
        <f t="shared" si="20"/>
        <v>1342580</v>
      </c>
      <c r="N98" s="90">
        <f t="shared" si="21"/>
        <v>1062954.5</v>
      </c>
      <c r="O98" s="90">
        <f t="shared" si="13"/>
        <v>757259.5</v>
      </c>
      <c r="P98" s="90">
        <f t="shared" si="14"/>
        <v>1368649.5</v>
      </c>
      <c r="Q98" s="90">
        <f t="shared" si="22"/>
        <v>498508.18995746074</v>
      </c>
      <c r="R98" s="90">
        <f t="shared" si="23"/>
        <v>595375.34122965939</v>
      </c>
      <c r="S98" s="56">
        <f t="shared" si="15"/>
        <v>0.44345613760793351</v>
      </c>
      <c r="T98" s="49">
        <f t="shared" si="24"/>
        <v>498508</v>
      </c>
      <c r="U98" s="82" t="s">
        <v>431</v>
      </c>
      <c r="AY98" s="3"/>
      <c r="AZ98" s="3"/>
      <c r="BA98" s="3"/>
    </row>
    <row r="99" spans="1:53" s="1" customFormat="1" ht="24" customHeight="1" x14ac:dyDescent="0.2">
      <c r="A99" s="82">
        <v>27</v>
      </c>
      <c r="B99" s="5">
        <v>8715202</v>
      </c>
      <c r="C99" s="7" t="s">
        <v>314</v>
      </c>
      <c r="D99" s="7" t="s">
        <v>250</v>
      </c>
      <c r="E99" s="24">
        <v>1439192</v>
      </c>
      <c r="F99" s="26">
        <v>1345039</v>
      </c>
      <c r="G99" s="26">
        <v>1439192</v>
      </c>
      <c r="H99" s="26">
        <v>202937</v>
      </c>
      <c r="I99" s="26">
        <f t="shared" si="16"/>
        <v>213286.78700000001</v>
      </c>
      <c r="J99" s="26">
        <f t="shared" si="17"/>
        <v>213287</v>
      </c>
      <c r="K99" s="27">
        <f t="shared" si="18"/>
        <v>213287</v>
      </c>
      <c r="L99" s="27">
        <f t="shared" si="19"/>
        <v>1439192</v>
      </c>
      <c r="M99" s="90">
        <f t="shared" si="20"/>
        <v>1392115.5</v>
      </c>
      <c r="N99" s="90">
        <f t="shared" si="21"/>
        <v>1109177.5</v>
      </c>
      <c r="O99" s="90">
        <f t="shared" si="13"/>
        <v>802701.25</v>
      </c>
      <c r="P99" s="90">
        <f t="shared" si="14"/>
        <v>1415653.75</v>
      </c>
      <c r="Q99" s="90">
        <f t="shared" si="22"/>
        <v>586367.55815961608</v>
      </c>
      <c r="R99" s="90">
        <f t="shared" si="23"/>
        <v>598907.22030294477</v>
      </c>
      <c r="S99" s="56">
        <f t="shared" si="15"/>
        <v>0.43021374325833223</v>
      </c>
      <c r="T99" s="49">
        <f t="shared" si="24"/>
        <v>586368</v>
      </c>
      <c r="U99" s="82" t="s">
        <v>431</v>
      </c>
      <c r="AY99" s="3"/>
      <c r="AZ99" s="3"/>
      <c r="BA99" s="3"/>
    </row>
    <row r="100" spans="1:53" s="1" customFormat="1" ht="24" customHeight="1" x14ac:dyDescent="0.2">
      <c r="A100" s="21"/>
      <c r="B100" s="21"/>
      <c r="C100" s="21"/>
      <c r="D100" s="21"/>
      <c r="E100" s="102"/>
      <c r="F100" s="102"/>
      <c r="G100" s="102"/>
      <c r="H100" s="102"/>
      <c r="I100" s="102"/>
      <c r="J100" s="102"/>
      <c r="K100" s="169"/>
      <c r="L100" s="169"/>
      <c r="M100" s="169"/>
      <c r="N100" s="169"/>
      <c r="O100" s="169"/>
      <c r="P100" s="169"/>
      <c r="Q100" s="169"/>
      <c r="R100" s="169"/>
      <c r="S100" s="103"/>
      <c r="T100" s="169"/>
      <c r="U100" s="15"/>
    </row>
    <row r="101" spans="1:53" s="1" customFormat="1" ht="19.5" customHeight="1" x14ac:dyDescent="0.2">
      <c r="A101" s="428" t="s">
        <v>177</v>
      </c>
      <c r="B101" s="429"/>
      <c r="C101" s="429"/>
      <c r="D101" s="192"/>
      <c r="E101" s="193"/>
      <c r="F101" s="123"/>
      <c r="G101" s="123"/>
      <c r="H101" s="123"/>
      <c r="I101" s="123"/>
      <c r="J101" s="123"/>
      <c r="K101" s="174"/>
      <c r="L101" s="174"/>
      <c r="M101" s="174"/>
      <c r="N101" s="174"/>
      <c r="O101" s="174"/>
      <c r="P101" s="174"/>
      <c r="Q101" s="174"/>
      <c r="R101" s="174"/>
      <c r="S101" s="124"/>
      <c r="T101" s="174"/>
      <c r="U101" s="175"/>
      <c r="AY101" s="3"/>
      <c r="AZ101" s="3"/>
      <c r="BA101" s="3"/>
    </row>
    <row r="102" spans="1:53" s="1" customFormat="1" ht="22.5" customHeight="1" x14ac:dyDescent="0.2">
      <c r="A102" s="434" t="s">
        <v>178</v>
      </c>
      <c r="B102" s="435"/>
      <c r="C102" s="435"/>
      <c r="D102" s="194"/>
      <c r="E102" s="195"/>
      <c r="F102" s="127"/>
      <c r="G102" s="127"/>
      <c r="H102" s="127"/>
      <c r="I102" s="127"/>
      <c r="J102" s="127"/>
      <c r="K102" s="179"/>
      <c r="L102" s="179"/>
      <c r="M102" s="179"/>
      <c r="N102" s="179"/>
      <c r="O102" s="179"/>
      <c r="P102" s="179"/>
      <c r="Q102" s="179"/>
      <c r="R102" s="179"/>
      <c r="S102" s="128"/>
      <c r="T102" s="179"/>
      <c r="U102" s="180"/>
      <c r="AY102" s="3"/>
      <c r="AZ102" s="3"/>
      <c r="BA102" s="3"/>
    </row>
    <row r="103" spans="1:53" s="1" customFormat="1" ht="23.25" customHeight="1" x14ac:dyDescent="0.2">
      <c r="A103" s="434" t="s">
        <v>179</v>
      </c>
      <c r="B103" s="435"/>
      <c r="C103" s="435"/>
      <c r="D103" s="198"/>
      <c r="E103" s="195"/>
      <c r="F103" s="127"/>
      <c r="G103" s="127"/>
      <c r="H103" s="127"/>
      <c r="I103" s="127"/>
      <c r="J103" s="127"/>
      <c r="K103" s="179"/>
      <c r="L103" s="179"/>
      <c r="M103" s="179"/>
      <c r="N103" s="179"/>
      <c r="O103" s="179"/>
      <c r="P103" s="179"/>
      <c r="Q103" s="179"/>
      <c r="R103" s="179"/>
      <c r="S103" s="128"/>
      <c r="T103" s="179"/>
      <c r="U103" s="180"/>
      <c r="AY103" s="3"/>
      <c r="AZ103" s="3"/>
      <c r="BA103" s="3"/>
    </row>
    <row r="104" spans="1:53" s="1" customFormat="1" ht="14.25" customHeight="1" x14ac:dyDescent="0.2">
      <c r="A104" s="430" t="s">
        <v>383</v>
      </c>
      <c r="B104" s="431"/>
      <c r="C104" s="431"/>
      <c r="D104" s="431"/>
      <c r="E104" s="178"/>
      <c r="F104" s="127"/>
      <c r="G104" s="127"/>
      <c r="H104" s="127"/>
      <c r="I104" s="127"/>
      <c r="J104" s="127"/>
      <c r="K104" s="179"/>
      <c r="L104" s="179"/>
      <c r="M104" s="179"/>
      <c r="N104" s="179"/>
      <c r="O104" s="179"/>
      <c r="P104" s="179"/>
      <c r="Q104" s="179"/>
      <c r="R104" s="179"/>
      <c r="S104" s="128"/>
      <c r="T104" s="179"/>
      <c r="U104" s="180"/>
      <c r="AY104" s="3"/>
      <c r="AZ104" s="3"/>
      <c r="BA104" s="3"/>
    </row>
    <row r="105" spans="1:53" s="1" customFormat="1" ht="24" customHeight="1" x14ac:dyDescent="0.2">
      <c r="A105" s="432"/>
      <c r="B105" s="433"/>
      <c r="C105" s="433"/>
      <c r="D105" s="433"/>
      <c r="E105" s="183"/>
      <c r="F105" s="131"/>
      <c r="G105" s="131"/>
      <c r="H105" s="422" t="s">
        <v>438</v>
      </c>
      <c r="I105" s="422"/>
      <c r="J105" s="422"/>
      <c r="K105" s="184"/>
      <c r="L105" s="184"/>
      <c r="M105" s="184"/>
      <c r="N105" s="184"/>
      <c r="O105" s="184"/>
      <c r="P105" s="184"/>
      <c r="Q105" s="184"/>
      <c r="R105" s="184"/>
      <c r="S105" s="132"/>
      <c r="T105" s="184"/>
      <c r="U105" s="185"/>
      <c r="AY105" s="3"/>
      <c r="AZ105" s="3"/>
      <c r="BA105" s="3"/>
    </row>
    <row r="106" spans="1:53" s="1" customFormat="1" ht="95.25" customHeight="1" x14ac:dyDescent="0.2">
      <c r="A106" s="77" t="s">
        <v>4</v>
      </c>
      <c r="B106" s="77" t="s">
        <v>5</v>
      </c>
      <c r="C106" s="77" t="s">
        <v>6</v>
      </c>
      <c r="D106" s="77" t="s">
        <v>7</v>
      </c>
      <c r="E106" s="78" t="s">
        <v>435</v>
      </c>
      <c r="F106" s="78" t="s">
        <v>434</v>
      </c>
      <c r="G106" s="79" t="s">
        <v>436</v>
      </c>
      <c r="H106" s="80" t="s">
        <v>428</v>
      </c>
      <c r="I106" s="81" t="s">
        <v>429</v>
      </c>
      <c r="J106" s="80" t="s">
        <v>430</v>
      </c>
      <c r="K106" s="196"/>
      <c r="L106" s="196"/>
      <c r="M106" s="196"/>
      <c r="N106" s="196"/>
      <c r="O106" s="196"/>
      <c r="P106" s="196"/>
      <c r="Q106" s="196"/>
      <c r="R106" s="196"/>
      <c r="S106" s="151"/>
      <c r="T106" s="196"/>
      <c r="U106" s="197"/>
      <c r="AY106" s="3"/>
      <c r="AZ106" s="3"/>
      <c r="BA106" s="3"/>
    </row>
    <row r="107" spans="1:53" s="1" customFormat="1" ht="24" customHeight="1" x14ac:dyDescent="0.2">
      <c r="A107" s="82">
        <v>1</v>
      </c>
      <c r="B107" s="82">
        <v>8715202</v>
      </c>
      <c r="C107" s="84" t="s">
        <v>288</v>
      </c>
      <c r="D107" s="84" t="s">
        <v>250</v>
      </c>
      <c r="E107" s="85">
        <v>433544</v>
      </c>
      <c r="F107" s="49">
        <v>412900</v>
      </c>
      <c r="G107" s="49">
        <v>458319.00000000006</v>
      </c>
      <c r="H107" s="49">
        <v>51944</v>
      </c>
      <c r="I107" s="49">
        <f t="shared" si="16"/>
        <v>54593.144</v>
      </c>
      <c r="J107" s="49">
        <f t="shared" si="17"/>
        <v>54593</v>
      </c>
      <c r="K107" s="90">
        <f t="shared" si="18"/>
        <v>54593</v>
      </c>
      <c r="L107" s="90">
        <f t="shared" si="19"/>
        <v>458319.00000000006</v>
      </c>
      <c r="M107" s="90">
        <f t="shared" si="20"/>
        <v>423222</v>
      </c>
      <c r="N107" s="90">
        <f t="shared" si="21"/>
        <v>339839</v>
      </c>
      <c r="O107" s="90">
        <f t="shared" si="13"/>
        <v>238907.5</v>
      </c>
      <c r="P107" s="90">
        <f t="shared" si="14"/>
        <v>440770.5</v>
      </c>
      <c r="Q107" s="90">
        <f t="shared" si="22"/>
        <v>158555.7600338085</v>
      </c>
      <c r="R107" s="90">
        <f t="shared" si="23"/>
        <v>191068.33652038389</v>
      </c>
      <c r="S107" s="56">
        <f t="shared" si="15"/>
        <v>0.45146125796953818</v>
      </c>
      <c r="T107" s="49">
        <f>ROUND(Q107,0)</f>
        <v>158556</v>
      </c>
      <c r="U107" s="82" t="s">
        <v>431</v>
      </c>
      <c r="AY107" s="3"/>
      <c r="AZ107" s="3"/>
      <c r="BA107" s="3"/>
    </row>
    <row r="108" spans="1:53" s="1" customFormat="1" ht="24" customHeight="1" x14ac:dyDescent="0.2">
      <c r="A108" s="82">
        <v>2</v>
      </c>
      <c r="B108" s="82">
        <v>8715202</v>
      </c>
      <c r="C108" s="84" t="s">
        <v>289</v>
      </c>
      <c r="D108" s="84" t="s">
        <v>250</v>
      </c>
      <c r="E108" s="85">
        <v>479168.00000000006</v>
      </c>
      <c r="F108" s="49">
        <v>452045</v>
      </c>
      <c r="G108" s="49">
        <v>497250.00000000006</v>
      </c>
      <c r="H108" s="49">
        <v>70315</v>
      </c>
      <c r="I108" s="49">
        <f t="shared" si="16"/>
        <v>73901.065000000002</v>
      </c>
      <c r="J108" s="49">
        <f t="shared" si="17"/>
        <v>73901</v>
      </c>
      <c r="K108" s="90">
        <f t="shared" si="18"/>
        <v>73901</v>
      </c>
      <c r="L108" s="90">
        <f t="shared" si="19"/>
        <v>497250.00000000006</v>
      </c>
      <c r="M108" s="90">
        <f t="shared" si="20"/>
        <v>465606.5</v>
      </c>
      <c r="N108" s="90">
        <f t="shared" si="21"/>
        <v>375591</v>
      </c>
      <c r="O108" s="90">
        <f t="shared" si="13"/>
        <v>269753.75</v>
      </c>
      <c r="P108" s="90">
        <f t="shared" si="14"/>
        <v>481428.25</v>
      </c>
      <c r="Q108" s="90">
        <f t="shared" si="22"/>
        <v>201594.64068345152</v>
      </c>
      <c r="R108" s="90">
        <f t="shared" si="23"/>
        <v>201982.8189277495</v>
      </c>
      <c r="S108" s="56">
        <f t="shared" si="15"/>
        <v>0.43380584018425322</v>
      </c>
      <c r="T108" s="49">
        <f>ROUND(Q108,0)</f>
        <v>201595</v>
      </c>
      <c r="U108" s="82" t="s">
        <v>431</v>
      </c>
      <c r="AY108" s="3"/>
      <c r="AZ108" s="3"/>
      <c r="BA108" s="3"/>
    </row>
    <row r="109" spans="1:53" s="1" customFormat="1" ht="24" customHeight="1" x14ac:dyDescent="0.2">
      <c r="A109" s="82">
        <v>3</v>
      </c>
      <c r="B109" s="82">
        <v>8715202</v>
      </c>
      <c r="C109" s="84" t="s">
        <v>290</v>
      </c>
      <c r="D109" s="84" t="s">
        <v>250</v>
      </c>
      <c r="E109" s="85">
        <v>1020497</v>
      </c>
      <c r="F109" s="49">
        <v>971901</v>
      </c>
      <c r="G109" s="49">
        <v>1020496</v>
      </c>
      <c r="H109" s="49">
        <v>132659</v>
      </c>
      <c r="I109" s="49">
        <f t="shared" si="16"/>
        <v>139424.609</v>
      </c>
      <c r="J109" s="49">
        <f t="shared" si="17"/>
        <v>139425</v>
      </c>
      <c r="K109" s="90">
        <f t="shared" si="18"/>
        <v>139425</v>
      </c>
      <c r="L109" s="90">
        <f t="shared" si="19"/>
        <v>1020497</v>
      </c>
      <c r="M109" s="90">
        <f t="shared" si="20"/>
        <v>996198.5</v>
      </c>
      <c r="N109" s="90">
        <f t="shared" si="21"/>
        <v>788079.75</v>
      </c>
      <c r="O109" s="90">
        <f t="shared" si="13"/>
        <v>567811.75</v>
      </c>
      <c r="P109" s="90">
        <f t="shared" si="14"/>
        <v>1008347.75</v>
      </c>
      <c r="Q109" s="90">
        <f t="shared" si="22"/>
        <v>393659.84898571257</v>
      </c>
      <c r="R109" s="90">
        <f t="shared" si="23"/>
        <v>433042.84930814488</v>
      </c>
      <c r="S109" s="56">
        <f t="shared" si="15"/>
        <v>0.4346953436570572</v>
      </c>
      <c r="T109" s="49">
        <f>ROUND(Q109,0)</f>
        <v>393660</v>
      </c>
      <c r="U109" s="82" t="s">
        <v>431</v>
      </c>
      <c r="AY109" s="3"/>
      <c r="AZ109" s="3"/>
      <c r="BA109" s="3"/>
    </row>
    <row r="110" spans="1:53" s="1" customFormat="1" ht="24" customHeight="1" x14ac:dyDescent="0.2">
      <c r="A110" s="82">
        <v>4</v>
      </c>
      <c r="B110" s="82">
        <v>8715202</v>
      </c>
      <c r="C110" s="84" t="s">
        <v>291</v>
      </c>
      <c r="D110" s="84" t="s">
        <v>250</v>
      </c>
      <c r="E110" s="85">
        <v>1809268</v>
      </c>
      <c r="F110" s="49">
        <v>1706857</v>
      </c>
      <c r="G110" s="49">
        <v>1860474.0000000002</v>
      </c>
      <c r="H110" s="49">
        <v>212449</v>
      </c>
      <c r="I110" s="49">
        <f t="shared" si="16"/>
        <v>223283.899</v>
      </c>
      <c r="J110" s="49">
        <f t="shared" si="17"/>
        <v>223284</v>
      </c>
      <c r="K110" s="90">
        <f t="shared" si="18"/>
        <v>223284</v>
      </c>
      <c r="L110" s="90">
        <f t="shared" si="19"/>
        <v>1860474.0000000002</v>
      </c>
      <c r="M110" s="90">
        <f t="shared" si="20"/>
        <v>1758062.5</v>
      </c>
      <c r="N110" s="90">
        <f t="shared" si="21"/>
        <v>1399970.75</v>
      </c>
      <c r="O110" s="90">
        <f t="shared" si="13"/>
        <v>990673.25</v>
      </c>
      <c r="P110" s="90">
        <f t="shared" si="14"/>
        <v>1809268.25</v>
      </c>
      <c r="Q110" s="90">
        <f t="shared" si="22"/>
        <v>649911.87855051854</v>
      </c>
      <c r="R110" s="90">
        <f t="shared" si="23"/>
        <v>787053.22992005013</v>
      </c>
      <c r="S110" s="56">
        <f t="shared" si="15"/>
        <v>0.44768216711297243</v>
      </c>
      <c r="T110" s="49">
        <f>ROUND(Q110,0)</f>
        <v>649912</v>
      </c>
      <c r="U110" s="82" t="s">
        <v>431</v>
      </c>
      <c r="AY110" s="3"/>
      <c r="AZ110" s="3"/>
      <c r="BA110" s="3"/>
    </row>
    <row r="111" spans="1:53" s="1" customFormat="1" ht="24" customHeight="1" x14ac:dyDescent="0.2">
      <c r="A111" s="82">
        <v>5</v>
      </c>
      <c r="B111" s="82">
        <v>8715202</v>
      </c>
      <c r="C111" s="84" t="s">
        <v>292</v>
      </c>
      <c r="D111" s="84" t="s">
        <v>250</v>
      </c>
      <c r="E111" s="85">
        <v>543527</v>
      </c>
      <c r="F111" s="49">
        <v>517645</v>
      </c>
      <c r="G111" s="49">
        <v>559057</v>
      </c>
      <c r="H111" s="49">
        <v>89488</v>
      </c>
      <c r="I111" s="49">
        <f t="shared" si="16"/>
        <v>94051.888000000006</v>
      </c>
      <c r="J111" s="49">
        <f t="shared" si="17"/>
        <v>94052</v>
      </c>
      <c r="K111" s="90">
        <f t="shared" si="18"/>
        <v>94052</v>
      </c>
      <c r="L111" s="90">
        <f t="shared" si="19"/>
        <v>559057</v>
      </c>
      <c r="M111" s="90">
        <f t="shared" si="20"/>
        <v>530586</v>
      </c>
      <c r="N111" s="90">
        <f t="shared" si="21"/>
        <v>428570.25</v>
      </c>
      <c r="O111" s="90">
        <f t="shared" si="13"/>
        <v>312319</v>
      </c>
      <c r="P111" s="90">
        <f t="shared" si="14"/>
        <v>544821.5</v>
      </c>
      <c r="Q111" s="90">
        <f t="shared" si="22"/>
        <v>247023.31727223023</v>
      </c>
      <c r="R111" s="90">
        <f t="shared" si="23"/>
        <v>223665.38770132346</v>
      </c>
      <c r="S111" s="56">
        <f t="shared" si="15"/>
        <v>0.42154408088664885</v>
      </c>
      <c r="T111" s="49">
        <f>ROUND(Q111,0)</f>
        <v>247023</v>
      </c>
      <c r="U111" s="82" t="s">
        <v>431</v>
      </c>
      <c r="AY111" s="3"/>
      <c r="AZ111" s="3"/>
      <c r="BA111" s="3"/>
    </row>
    <row r="112" spans="1:53" s="1" customFormat="1" ht="24" customHeight="1" x14ac:dyDescent="0.2">
      <c r="A112" s="82">
        <v>6</v>
      </c>
      <c r="B112" s="82">
        <v>8715202</v>
      </c>
      <c r="C112" s="84" t="s">
        <v>293</v>
      </c>
      <c r="D112" s="84" t="s">
        <v>250</v>
      </c>
      <c r="E112" s="85">
        <v>387311</v>
      </c>
      <c r="F112" s="49">
        <v>376030</v>
      </c>
      <c r="G112" s="49">
        <v>402352.00000000006</v>
      </c>
      <c r="H112" s="49">
        <v>112179</v>
      </c>
      <c r="I112" s="49">
        <f t="shared" si="16"/>
        <v>117900.129</v>
      </c>
      <c r="J112" s="49">
        <f t="shared" si="17"/>
        <v>117900</v>
      </c>
      <c r="K112" s="49">
        <f t="shared" si="18"/>
        <v>117900</v>
      </c>
      <c r="L112" s="49">
        <f t="shared" si="19"/>
        <v>402352.00000000006</v>
      </c>
      <c r="M112" s="49">
        <f t="shared" si="20"/>
        <v>381670.5</v>
      </c>
      <c r="N112" s="49">
        <f t="shared" si="21"/>
        <v>320898.25</v>
      </c>
      <c r="O112" s="49">
        <f t="shared" si="13"/>
        <v>249785.25</v>
      </c>
      <c r="P112" s="49">
        <f t="shared" si="14"/>
        <v>392011.25</v>
      </c>
      <c r="Q112" s="49">
        <f t="shared" si="22"/>
        <v>246785.36021699771</v>
      </c>
      <c r="R112" s="49">
        <f t="shared" si="23"/>
        <v>135761.02301808383</v>
      </c>
      <c r="S112" s="56">
        <f t="shared" si="15"/>
        <v>0.3557021646107934</v>
      </c>
      <c r="T112" s="49">
        <f>K112</f>
        <v>117900</v>
      </c>
      <c r="U112" s="82" t="s">
        <v>432</v>
      </c>
      <c r="AY112" s="3"/>
      <c r="AZ112" s="3"/>
      <c r="BA112" s="3"/>
    </row>
    <row r="113" spans="1:53" s="1" customFormat="1" ht="24" customHeight="1" x14ac:dyDescent="0.2">
      <c r="A113" s="82">
        <v>7</v>
      </c>
      <c r="B113" s="82">
        <v>8715202</v>
      </c>
      <c r="C113" s="84" t="s">
        <v>294</v>
      </c>
      <c r="D113" s="84" t="s">
        <v>250</v>
      </c>
      <c r="E113" s="85">
        <v>865754.00000000012</v>
      </c>
      <c r="F113" s="49">
        <v>840538.00000000012</v>
      </c>
      <c r="G113" s="49">
        <v>924592.00000000012</v>
      </c>
      <c r="H113" s="49">
        <v>123383</v>
      </c>
      <c r="I113" s="49">
        <f t="shared" si="16"/>
        <v>129675.533</v>
      </c>
      <c r="J113" s="49">
        <f t="shared" si="17"/>
        <v>129676</v>
      </c>
      <c r="K113" s="90">
        <f t="shared" si="18"/>
        <v>129676</v>
      </c>
      <c r="L113" s="90">
        <f t="shared" si="19"/>
        <v>924592.00000000012</v>
      </c>
      <c r="M113" s="90">
        <f t="shared" si="20"/>
        <v>853146.00000000012</v>
      </c>
      <c r="N113" s="90">
        <f t="shared" si="21"/>
        <v>690140.00000000012</v>
      </c>
      <c r="O113" s="90">
        <f t="shared" si="13"/>
        <v>491411.00000000006</v>
      </c>
      <c r="P113" s="90">
        <f t="shared" si="14"/>
        <v>888869.00000000012</v>
      </c>
      <c r="Q113" s="90">
        <f t="shared" si="22"/>
        <v>359135.35106441955</v>
      </c>
      <c r="R113" s="90">
        <f t="shared" si="23"/>
        <v>375298.75699234614</v>
      </c>
      <c r="S113" s="56">
        <f t="shared" si="15"/>
        <v>0.43989980260394596</v>
      </c>
      <c r="T113" s="49">
        <f t="shared" ref="T113:T133" si="25">ROUND(Q113,0)</f>
        <v>359135</v>
      </c>
      <c r="U113" s="82" t="s">
        <v>431</v>
      </c>
      <c r="AY113" s="3"/>
      <c r="AZ113" s="3"/>
      <c r="BA113" s="3"/>
    </row>
    <row r="114" spans="1:53" s="1" customFormat="1" ht="24" customHeight="1" x14ac:dyDescent="0.2">
      <c r="A114" s="82">
        <v>8</v>
      </c>
      <c r="B114" s="82">
        <v>8715202</v>
      </c>
      <c r="C114" s="84" t="s">
        <v>295</v>
      </c>
      <c r="D114" s="84" t="s">
        <v>250</v>
      </c>
      <c r="E114" s="85">
        <v>632209.00000000012</v>
      </c>
      <c r="F114" s="49">
        <v>590850</v>
      </c>
      <c r="G114" s="49">
        <v>620393</v>
      </c>
      <c r="H114" s="49">
        <v>58063</v>
      </c>
      <c r="I114" s="49">
        <f t="shared" si="16"/>
        <v>61024.213000000003</v>
      </c>
      <c r="J114" s="49">
        <f t="shared" si="17"/>
        <v>61024</v>
      </c>
      <c r="K114" s="90">
        <f t="shared" si="18"/>
        <v>61024</v>
      </c>
      <c r="L114" s="90">
        <f t="shared" si="19"/>
        <v>632209.00000000012</v>
      </c>
      <c r="M114" s="90">
        <f t="shared" si="20"/>
        <v>605621.5</v>
      </c>
      <c r="N114" s="90">
        <f t="shared" si="21"/>
        <v>476119</v>
      </c>
      <c r="O114" s="90">
        <f t="shared" si="13"/>
        <v>333322.75</v>
      </c>
      <c r="P114" s="90">
        <f t="shared" si="14"/>
        <v>618915.25</v>
      </c>
      <c r="Q114" s="90">
        <f t="shared" si="22"/>
        <v>188030.81284756921</v>
      </c>
      <c r="R114" s="90">
        <f t="shared" si="23"/>
        <v>277276.11783322896</v>
      </c>
      <c r="S114" s="56">
        <f t="shared" si="15"/>
        <v>0.45783730900113184</v>
      </c>
      <c r="T114" s="49">
        <f t="shared" si="25"/>
        <v>188031</v>
      </c>
      <c r="U114" s="82" t="s">
        <v>431</v>
      </c>
      <c r="AY114" s="3"/>
      <c r="AZ114" s="3"/>
      <c r="BA114" s="3"/>
    </row>
    <row r="115" spans="1:53" s="1" customFormat="1" ht="24" customHeight="1" x14ac:dyDescent="0.2">
      <c r="A115" s="82">
        <v>9</v>
      </c>
      <c r="B115" s="82">
        <v>8715202</v>
      </c>
      <c r="C115" s="84" t="s">
        <v>296</v>
      </c>
      <c r="D115" s="84" t="s">
        <v>250</v>
      </c>
      <c r="E115" s="85">
        <v>470263.00000000006</v>
      </c>
      <c r="F115" s="49">
        <v>447870</v>
      </c>
      <c r="G115" s="49">
        <v>479221</v>
      </c>
      <c r="H115" s="49">
        <v>84764</v>
      </c>
      <c r="I115" s="49">
        <f t="shared" si="16"/>
        <v>89086.964000000007</v>
      </c>
      <c r="J115" s="49">
        <f t="shared" si="17"/>
        <v>89087</v>
      </c>
      <c r="K115" s="90">
        <f t="shared" si="18"/>
        <v>89087</v>
      </c>
      <c r="L115" s="90">
        <f t="shared" si="19"/>
        <v>479221</v>
      </c>
      <c r="M115" s="90">
        <f t="shared" si="20"/>
        <v>459066.5</v>
      </c>
      <c r="N115" s="90">
        <f t="shared" si="21"/>
        <v>371610.25</v>
      </c>
      <c r="O115" s="90">
        <f t="shared" si="13"/>
        <v>274076.75</v>
      </c>
      <c r="P115" s="90">
        <f t="shared" si="14"/>
        <v>469143.75</v>
      </c>
      <c r="Q115" s="90">
        <f t="shared" si="22"/>
        <v>226360.05064774965</v>
      </c>
      <c r="R115" s="90">
        <f t="shared" si="23"/>
        <v>188809.75862734602</v>
      </c>
      <c r="S115" s="56">
        <f t="shared" si="15"/>
        <v>0.41129064880000177</v>
      </c>
      <c r="T115" s="49">
        <f t="shared" si="25"/>
        <v>226360</v>
      </c>
      <c r="U115" s="82" t="s">
        <v>431</v>
      </c>
      <c r="AY115" s="3"/>
      <c r="AZ115" s="3"/>
      <c r="BA115" s="3"/>
    </row>
    <row r="116" spans="1:53" s="1" customFormat="1" ht="24" customHeight="1" x14ac:dyDescent="0.2">
      <c r="A116" s="82">
        <v>10</v>
      </c>
      <c r="B116" s="82">
        <v>8715202</v>
      </c>
      <c r="C116" s="84" t="s">
        <v>297</v>
      </c>
      <c r="D116" s="84" t="s">
        <v>250</v>
      </c>
      <c r="E116" s="85">
        <v>2490894</v>
      </c>
      <c r="F116" s="49">
        <v>2418343</v>
      </c>
      <c r="G116" s="49">
        <v>2587627</v>
      </c>
      <c r="H116" s="49">
        <v>367413</v>
      </c>
      <c r="I116" s="49">
        <f t="shared" si="16"/>
        <v>386151.06300000002</v>
      </c>
      <c r="J116" s="49">
        <f t="shared" si="17"/>
        <v>386151</v>
      </c>
      <c r="K116" s="90">
        <f t="shared" si="18"/>
        <v>386151</v>
      </c>
      <c r="L116" s="90">
        <f t="shared" si="19"/>
        <v>2587627</v>
      </c>
      <c r="M116" s="90">
        <f t="shared" si="20"/>
        <v>2454618.5</v>
      </c>
      <c r="N116" s="90">
        <f t="shared" si="21"/>
        <v>1970753.75</v>
      </c>
      <c r="O116" s="90">
        <f t="shared" si="13"/>
        <v>1420384.75</v>
      </c>
      <c r="P116" s="90">
        <f t="shared" si="14"/>
        <v>2521122.75</v>
      </c>
      <c r="Q116" s="90">
        <f t="shared" si="22"/>
        <v>1055107.3210096185</v>
      </c>
      <c r="R116" s="90">
        <f t="shared" si="23"/>
        <v>1058675.3512855503</v>
      </c>
      <c r="S116" s="56">
        <f t="shared" si="15"/>
        <v>0.43129934500434602</v>
      </c>
      <c r="T116" s="49">
        <f t="shared" si="25"/>
        <v>1055107</v>
      </c>
      <c r="U116" s="82" t="s">
        <v>431</v>
      </c>
      <c r="AY116" s="3"/>
      <c r="AZ116" s="3"/>
      <c r="BA116" s="3"/>
    </row>
    <row r="117" spans="1:53" s="1" customFormat="1" ht="24" customHeight="1" x14ac:dyDescent="0.2">
      <c r="A117" s="82">
        <v>11</v>
      </c>
      <c r="B117" s="82">
        <v>8715202</v>
      </c>
      <c r="C117" s="84" t="s">
        <v>298</v>
      </c>
      <c r="D117" s="84" t="s">
        <v>250</v>
      </c>
      <c r="E117" s="85">
        <v>1979025</v>
      </c>
      <c r="F117" s="49">
        <v>1884785</v>
      </c>
      <c r="G117" s="49">
        <v>2016720.0000000002</v>
      </c>
      <c r="H117" s="49">
        <v>371280</v>
      </c>
      <c r="I117" s="49">
        <f t="shared" si="16"/>
        <v>390215.28</v>
      </c>
      <c r="J117" s="49">
        <f t="shared" si="17"/>
        <v>390215</v>
      </c>
      <c r="K117" s="90">
        <f t="shared" si="18"/>
        <v>390215</v>
      </c>
      <c r="L117" s="90">
        <f t="shared" si="19"/>
        <v>2016720.0000000002</v>
      </c>
      <c r="M117" s="90">
        <f t="shared" si="20"/>
        <v>1931905</v>
      </c>
      <c r="N117" s="90">
        <f t="shared" si="21"/>
        <v>1567686.25</v>
      </c>
      <c r="O117" s="90">
        <f t="shared" si="13"/>
        <v>1161060</v>
      </c>
      <c r="P117" s="90">
        <f t="shared" si="14"/>
        <v>1974312.5</v>
      </c>
      <c r="Q117" s="90">
        <f t="shared" si="22"/>
        <v>976942.14432558639</v>
      </c>
      <c r="R117" s="90">
        <f t="shared" si="23"/>
        <v>786939.4381015501</v>
      </c>
      <c r="S117" s="56">
        <f t="shared" si="15"/>
        <v>0.4073385793305313</v>
      </c>
      <c r="T117" s="49">
        <f t="shared" si="25"/>
        <v>976942</v>
      </c>
      <c r="U117" s="82" t="s">
        <v>431</v>
      </c>
      <c r="AY117" s="3"/>
      <c r="AZ117" s="3"/>
      <c r="BA117" s="3"/>
    </row>
    <row r="118" spans="1:53" s="1" customFormat="1" ht="24" customHeight="1" x14ac:dyDescent="0.2">
      <c r="A118" s="82">
        <v>12</v>
      </c>
      <c r="B118" s="82">
        <v>8715202</v>
      </c>
      <c r="C118" s="84" t="s">
        <v>299</v>
      </c>
      <c r="D118" s="84" t="s">
        <v>250</v>
      </c>
      <c r="E118" s="85">
        <v>1292462.0000000002</v>
      </c>
      <c r="F118" s="49">
        <v>1207909</v>
      </c>
      <c r="G118" s="49">
        <v>1280384</v>
      </c>
      <c r="H118" s="49">
        <v>198550</v>
      </c>
      <c r="I118" s="49">
        <f t="shared" si="16"/>
        <v>208676.05</v>
      </c>
      <c r="J118" s="49">
        <f t="shared" si="17"/>
        <v>208676</v>
      </c>
      <c r="K118" s="90">
        <f t="shared" si="18"/>
        <v>208676</v>
      </c>
      <c r="L118" s="90">
        <f t="shared" si="19"/>
        <v>1292462.0000000002</v>
      </c>
      <c r="M118" s="90">
        <f t="shared" si="20"/>
        <v>1244146.5</v>
      </c>
      <c r="N118" s="90">
        <f t="shared" si="21"/>
        <v>997357.75</v>
      </c>
      <c r="O118" s="90">
        <f t="shared" si="13"/>
        <v>726411.25</v>
      </c>
      <c r="P118" s="90">
        <f t="shared" si="14"/>
        <v>1268304.25</v>
      </c>
      <c r="Q118" s="90">
        <f t="shared" si="22"/>
        <v>557512.44806130452</v>
      </c>
      <c r="R118" s="90">
        <f t="shared" si="23"/>
        <v>527111.97678695363</v>
      </c>
      <c r="S118" s="56">
        <f t="shared" si="15"/>
        <v>0.42367355997621953</v>
      </c>
      <c r="T118" s="49">
        <f t="shared" si="25"/>
        <v>557512</v>
      </c>
      <c r="U118" s="82" t="s">
        <v>431</v>
      </c>
      <c r="AY118" s="3"/>
      <c r="AZ118" s="3"/>
      <c r="BA118" s="3"/>
    </row>
    <row r="119" spans="1:53" s="1" customFormat="1" ht="24" customHeight="1" x14ac:dyDescent="0.2">
      <c r="A119" s="82">
        <v>13</v>
      </c>
      <c r="B119" s="82">
        <v>8715202</v>
      </c>
      <c r="C119" s="84" t="s">
        <v>300</v>
      </c>
      <c r="D119" s="84" t="s">
        <v>250</v>
      </c>
      <c r="E119" s="85">
        <v>1264173</v>
      </c>
      <c r="F119" s="49">
        <v>1181470</v>
      </c>
      <c r="G119" s="49">
        <v>1264173</v>
      </c>
      <c r="H119" s="49">
        <v>147525</v>
      </c>
      <c r="I119" s="49">
        <f t="shared" si="16"/>
        <v>155048.77499999999</v>
      </c>
      <c r="J119" s="49">
        <f t="shared" si="17"/>
        <v>155049</v>
      </c>
      <c r="K119" s="90">
        <f t="shared" si="18"/>
        <v>155049</v>
      </c>
      <c r="L119" s="90">
        <f t="shared" si="19"/>
        <v>1264173</v>
      </c>
      <c r="M119" s="90">
        <f t="shared" si="20"/>
        <v>1222821.5</v>
      </c>
      <c r="N119" s="90">
        <f t="shared" si="21"/>
        <v>966216.25</v>
      </c>
      <c r="O119" s="90">
        <f t="shared" si="13"/>
        <v>688935.25</v>
      </c>
      <c r="P119" s="90">
        <f t="shared" si="14"/>
        <v>1243497.25</v>
      </c>
      <c r="Q119" s="90">
        <f t="shared" si="22"/>
        <v>450549.93857437192</v>
      </c>
      <c r="R119" s="90">
        <f t="shared" si="23"/>
        <v>542181.68360269233</v>
      </c>
      <c r="S119" s="56">
        <f t="shared" si="15"/>
        <v>0.44338579555780816</v>
      </c>
      <c r="T119" s="49">
        <f t="shared" si="25"/>
        <v>450550</v>
      </c>
      <c r="U119" s="82" t="s">
        <v>431</v>
      </c>
      <c r="AY119" s="3"/>
      <c r="AZ119" s="3"/>
      <c r="BA119" s="3"/>
    </row>
    <row r="120" spans="1:53" s="1" customFormat="1" ht="24" customHeight="1" x14ac:dyDescent="0.2">
      <c r="A120" s="82">
        <v>14</v>
      </c>
      <c r="B120" s="82">
        <v>8715202</v>
      </c>
      <c r="C120" s="84" t="s">
        <v>301</v>
      </c>
      <c r="D120" s="84" t="s">
        <v>250</v>
      </c>
      <c r="E120" s="85">
        <v>693343.00000000012</v>
      </c>
      <c r="F120" s="49">
        <v>673148</v>
      </c>
      <c r="G120" s="49">
        <v>720268</v>
      </c>
      <c r="H120" s="49">
        <v>127271</v>
      </c>
      <c r="I120" s="49">
        <f t="shared" si="16"/>
        <v>133761.821</v>
      </c>
      <c r="J120" s="49">
        <f t="shared" si="17"/>
        <v>133762</v>
      </c>
      <c r="K120" s="90">
        <f t="shared" si="18"/>
        <v>133762</v>
      </c>
      <c r="L120" s="90">
        <f t="shared" si="19"/>
        <v>720268</v>
      </c>
      <c r="M120" s="90">
        <f t="shared" si="20"/>
        <v>683245.5</v>
      </c>
      <c r="N120" s="90">
        <f t="shared" si="21"/>
        <v>555130.25</v>
      </c>
      <c r="O120" s="90">
        <f t="shared" si="13"/>
        <v>408503.75</v>
      </c>
      <c r="P120" s="90">
        <f t="shared" si="14"/>
        <v>701756.75</v>
      </c>
      <c r="Q120" s="90">
        <f t="shared" si="22"/>
        <v>339207.79401963926</v>
      </c>
      <c r="R120" s="90">
        <f t="shared" si="23"/>
        <v>281574.52072275657</v>
      </c>
      <c r="S120" s="56">
        <f t="shared" si="15"/>
        <v>0.41211324585783088</v>
      </c>
      <c r="T120" s="49">
        <f t="shared" si="25"/>
        <v>339208</v>
      </c>
      <c r="U120" s="82" t="s">
        <v>431</v>
      </c>
      <c r="AY120" s="3"/>
      <c r="AZ120" s="3"/>
      <c r="BA120" s="3"/>
    </row>
    <row r="121" spans="1:53" s="1" customFormat="1" ht="24" customHeight="1" x14ac:dyDescent="0.2">
      <c r="A121" s="82">
        <v>15</v>
      </c>
      <c r="B121" s="82">
        <v>8715202</v>
      </c>
      <c r="C121" s="84" t="s">
        <v>302</v>
      </c>
      <c r="D121" s="84" t="s">
        <v>250</v>
      </c>
      <c r="E121" s="85">
        <v>811777</v>
      </c>
      <c r="F121" s="49">
        <v>788133</v>
      </c>
      <c r="G121" s="49">
        <v>843302</v>
      </c>
      <c r="H121" s="49">
        <v>157448</v>
      </c>
      <c r="I121" s="49">
        <f t="shared" si="16"/>
        <v>165477.848</v>
      </c>
      <c r="J121" s="49">
        <f t="shared" si="17"/>
        <v>165478</v>
      </c>
      <c r="K121" s="90">
        <f t="shared" si="18"/>
        <v>165478</v>
      </c>
      <c r="L121" s="90">
        <f t="shared" si="19"/>
        <v>843302</v>
      </c>
      <c r="M121" s="90">
        <f t="shared" si="20"/>
        <v>799955</v>
      </c>
      <c r="N121" s="90">
        <f t="shared" si="21"/>
        <v>652172.5</v>
      </c>
      <c r="O121" s="90">
        <f t="shared" si="13"/>
        <v>482716.5</v>
      </c>
      <c r="P121" s="90">
        <f t="shared" si="14"/>
        <v>821628.5</v>
      </c>
      <c r="Q121" s="90">
        <f t="shared" si="22"/>
        <v>411116.55149598327</v>
      </c>
      <c r="R121" s="90">
        <f t="shared" si="23"/>
        <v>325249.07177986944</v>
      </c>
      <c r="S121" s="56">
        <f t="shared" si="15"/>
        <v>0.40658421008665419</v>
      </c>
      <c r="T121" s="49">
        <f t="shared" si="25"/>
        <v>411117</v>
      </c>
      <c r="U121" s="82" t="s">
        <v>431</v>
      </c>
      <c r="AY121" s="3"/>
      <c r="AZ121" s="3"/>
      <c r="BA121" s="3"/>
    </row>
    <row r="122" spans="1:53" s="1" customFormat="1" ht="24" customHeight="1" x14ac:dyDescent="0.2">
      <c r="A122" s="82">
        <v>16</v>
      </c>
      <c r="B122" s="82">
        <v>8715202</v>
      </c>
      <c r="C122" s="84" t="s">
        <v>303</v>
      </c>
      <c r="D122" s="84" t="s">
        <v>250</v>
      </c>
      <c r="E122" s="85">
        <v>4189237</v>
      </c>
      <c r="F122" s="49">
        <v>4028112</v>
      </c>
      <c r="G122" s="49">
        <v>4471204</v>
      </c>
      <c r="H122" s="49">
        <v>411924</v>
      </c>
      <c r="I122" s="49">
        <f t="shared" si="16"/>
        <v>432932.12400000001</v>
      </c>
      <c r="J122" s="49">
        <f t="shared" si="17"/>
        <v>432932</v>
      </c>
      <c r="K122" s="90">
        <f t="shared" si="18"/>
        <v>432932</v>
      </c>
      <c r="L122" s="90">
        <f t="shared" si="19"/>
        <v>4471204</v>
      </c>
      <c r="M122" s="90">
        <f t="shared" si="20"/>
        <v>4108674.5</v>
      </c>
      <c r="N122" s="90">
        <f t="shared" si="21"/>
        <v>3280371.25</v>
      </c>
      <c r="O122" s="90">
        <f t="shared" si="13"/>
        <v>2270803.25</v>
      </c>
      <c r="P122" s="90">
        <f t="shared" si="14"/>
        <v>4289939.25</v>
      </c>
      <c r="Q122" s="90">
        <f t="shared" si="22"/>
        <v>1324307.2140758666</v>
      </c>
      <c r="R122" s="90">
        <f t="shared" si="23"/>
        <v>1907104.7953767292</v>
      </c>
      <c r="S122" s="56">
        <f t="shared" si="15"/>
        <v>0.46416546148319349</v>
      </c>
      <c r="T122" s="49">
        <f t="shared" si="25"/>
        <v>1324307</v>
      </c>
      <c r="U122" s="82" t="s">
        <v>431</v>
      </c>
      <c r="AY122" s="3"/>
      <c r="AZ122" s="3"/>
      <c r="BA122" s="3"/>
    </row>
    <row r="123" spans="1:53" s="1" customFormat="1" ht="24" customHeight="1" x14ac:dyDescent="0.2">
      <c r="A123" s="82">
        <v>17</v>
      </c>
      <c r="B123" s="82">
        <v>8715202</v>
      </c>
      <c r="C123" s="84" t="s">
        <v>304</v>
      </c>
      <c r="D123" s="84" t="s">
        <v>250</v>
      </c>
      <c r="E123" s="85">
        <v>694924</v>
      </c>
      <c r="F123" s="49">
        <v>674683</v>
      </c>
      <c r="G123" s="49">
        <v>721911.00000000012</v>
      </c>
      <c r="H123" s="49">
        <v>87202</v>
      </c>
      <c r="I123" s="49">
        <f t="shared" si="16"/>
        <v>91649.301999999996</v>
      </c>
      <c r="J123" s="49">
        <f t="shared" si="17"/>
        <v>91649</v>
      </c>
      <c r="K123" s="90">
        <f t="shared" si="18"/>
        <v>91649</v>
      </c>
      <c r="L123" s="90">
        <f t="shared" si="19"/>
        <v>721911.00000000012</v>
      </c>
      <c r="M123" s="90">
        <f t="shared" si="20"/>
        <v>684803.5</v>
      </c>
      <c r="N123" s="90">
        <f t="shared" si="21"/>
        <v>545791.75</v>
      </c>
      <c r="O123" s="90">
        <f t="shared" si="13"/>
        <v>388226.25</v>
      </c>
      <c r="P123" s="90">
        <f t="shared" si="14"/>
        <v>703357.25</v>
      </c>
      <c r="Q123" s="90">
        <f t="shared" si="22"/>
        <v>262853.71187735669</v>
      </c>
      <c r="R123" s="90">
        <f t="shared" si="23"/>
        <v>303379.30599320179</v>
      </c>
      <c r="S123" s="56">
        <f t="shared" si="15"/>
        <v>0.44301658211910688</v>
      </c>
      <c r="T123" s="49">
        <f t="shared" si="25"/>
        <v>262854</v>
      </c>
      <c r="U123" s="82" t="s">
        <v>431</v>
      </c>
      <c r="AY123" s="3"/>
      <c r="AZ123" s="3"/>
      <c r="BA123" s="3"/>
    </row>
    <row r="124" spans="1:53" s="1" customFormat="1" ht="24" customHeight="1" x14ac:dyDescent="0.2">
      <c r="A124" s="82">
        <v>18</v>
      </c>
      <c r="B124" s="82">
        <v>8715202</v>
      </c>
      <c r="C124" s="84" t="s">
        <v>305</v>
      </c>
      <c r="D124" s="84" t="s">
        <v>250</v>
      </c>
      <c r="E124" s="85">
        <v>635532</v>
      </c>
      <c r="F124" s="49">
        <v>593955</v>
      </c>
      <c r="G124" s="49">
        <v>647411</v>
      </c>
      <c r="H124" s="49">
        <v>91798</v>
      </c>
      <c r="I124" s="49">
        <f t="shared" si="16"/>
        <v>96479.698000000004</v>
      </c>
      <c r="J124" s="49">
        <f t="shared" si="17"/>
        <v>96480</v>
      </c>
      <c r="K124" s="90">
        <f t="shared" si="18"/>
        <v>96480</v>
      </c>
      <c r="L124" s="90">
        <f t="shared" si="19"/>
        <v>647411</v>
      </c>
      <c r="M124" s="90">
        <f t="shared" si="20"/>
        <v>614743.5</v>
      </c>
      <c r="N124" s="90">
        <f t="shared" si="21"/>
        <v>493344.5</v>
      </c>
      <c r="O124" s="90">
        <f t="shared" si="13"/>
        <v>355611.75</v>
      </c>
      <c r="P124" s="90">
        <f t="shared" si="14"/>
        <v>631077.25</v>
      </c>
      <c r="Q124" s="90">
        <f t="shared" si="22"/>
        <v>263737.93720466393</v>
      </c>
      <c r="R124" s="90">
        <f t="shared" si="23"/>
        <v>265567.11370762758</v>
      </c>
      <c r="S124" s="56">
        <f t="shared" si="15"/>
        <v>0.43199661925279009</v>
      </c>
      <c r="T124" s="49">
        <f t="shared" si="25"/>
        <v>263738</v>
      </c>
      <c r="U124" s="82" t="s">
        <v>431</v>
      </c>
      <c r="AY124" s="3"/>
      <c r="AZ124" s="3"/>
      <c r="BA124" s="3"/>
    </row>
    <row r="125" spans="1:53" s="1" customFormat="1" ht="24" customHeight="1" x14ac:dyDescent="0.2">
      <c r="A125" s="82">
        <v>19</v>
      </c>
      <c r="B125" s="82">
        <v>8715202</v>
      </c>
      <c r="C125" s="84" t="s">
        <v>306</v>
      </c>
      <c r="D125" s="84" t="s">
        <v>250</v>
      </c>
      <c r="E125" s="85">
        <v>1364280</v>
      </c>
      <c r="F125" s="49">
        <v>1324544.0000000002</v>
      </c>
      <c r="G125" s="49">
        <v>1470244</v>
      </c>
      <c r="H125" s="49">
        <v>168402</v>
      </c>
      <c r="I125" s="49">
        <f t="shared" si="16"/>
        <v>176990.50200000001</v>
      </c>
      <c r="J125" s="49">
        <f t="shared" si="17"/>
        <v>176991</v>
      </c>
      <c r="K125" s="90">
        <f t="shared" si="18"/>
        <v>176991</v>
      </c>
      <c r="L125" s="90">
        <f t="shared" si="19"/>
        <v>1470244</v>
      </c>
      <c r="M125" s="90">
        <f t="shared" si="20"/>
        <v>1344412</v>
      </c>
      <c r="N125" s="90">
        <f t="shared" si="21"/>
        <v>1084014.75</v>
      </c>
      <c r="O125" s="90">
        <f t="shared" si="13"/>
        <v>760701.5</v>
      </c>
      <c r="P125" s="90">
        <f t="shared" si="14"/>
        <v>1407328</v>
      </c>
      <c r="Q125" s="90">
        <f t="shared" si="22"/>
        <v>511631.41682531883</v>
      </c>
      <c r="R125" s="90">
        <f t="shared" si="23"/>
        <v>607801.51559610071</v>
      </c>
      <c r="S125" s="56">
        <f t="shared" si="15"/>
        <v>0.45209468198446662</v>
      </c>
      <c r="T125" s="49">
        <f t="shared" si="25"/>
        <v>511631</v>
      </c>
      <c r="U125" s="82" t="s">
        <v>431</v>
      </c>
      <c r="AY125" s="3"/>
      <c r="AZ125" s="3"/>
      <c r="BA125" s="3"/>
    </row>
    <row r="126" spans="1:53" s="1" customFormat="1" ht="24" customHeight="1" x14ac:dyDescent="0.2">
      <c r="A126" s="82">
        <v>20</v>
      </c>
      <c r="B126" s="82">
        <v>8715202</v>
      </c>
      <c r="C126" s="84" t="s">
        <v>307</v>
      </c>
      <c r="D126" s="84" t="s">
        <v>250</v>
      </c>
      <c r="E126" s="85">
        <v>629288</v>
      </c>
      <c r="F126" s="49">
        <v>588120</v>
      </c>
      <c r="G126" s="49">
        <v>629288</v>
      </c>
      <c r="H126" s="49">
        <v>49481</v>
      </c>
      <c r="I126" s="49">
        <f t="shared" si="16"/>
        <v>52004.531000000003</v>
      </c>
      <c r="J126" s="49">
        <f t="shared" si="17"/>
        <v>52005</v>
      </c>
      <c r="K126" s="90">
        <f t="shared" si="18"/>
        <v>52005</v>
      </c>
      <c r="L126" s="90">
        <f t="shared" si="19"/>
        <v>629288</v>
      </c>
      <c r="M126" s="90">
        <f t="shared" si="20"/>
        <v>608704</v>
      </c>
      <c r="N126" s="90">
        <f t="shared" si="21"/>
        <v>474675.25</v>
      </c>
      <c r="O126" s="90">
        <f t="shared" si="13"/>
        <v>330354.5</v>
      </c>
      <c r="P126" s="90">
        <f t="shared" si="14"/>
        <v>618996</v>
      </c>
      <c r="Q126" s="90">
        <f t="shared" si="22"/>
        <v>165923.82156308275</v>
      </c>
      <c r="R126" s="90">
        <f t="shared" si="23"/>
        <v>282447.6685823116</v>
      </c>
      <c r="S126" s="56">
        <f t="shared" si="15"/>
        <v>0.46401480618217</v>
      </c>
      <c r="T126" s="49">
        <f t="shared" si="25"/>
        <v>165924</v>
      </c>
      <c r="U126" s="82" t="s">
        <v>431</v>
      </c>
      <c r="AY126" s="3"/>
      <c r="AZ126" s="3"/>
      <c r="BA126" s="3"/>
    </row>
    <row r="127" spans="1:53" s="1" customFormat="1" ht="24" customHeight="1" x14ac:dyDescent="0.2">
      <c r="A127" s="82">
        <v>21</v>
      </c>
      <c r="B127" s="82">
        <v>8715202</v>
      </c>
      <c r="C127" s="84" t="s">
        <v>308</v>
      </c>
      <c r="D127" s="84" t="s">
        <v>250</v>
      </c>
      <c r="E127" s="85">
        <v>4116581</v>
      </c>
      <c r="F127" s="49">
        <v>3883567</v>
      </c>
      <c r="G127" s="49">
        <v>4116581</v>
      </c>
      <c r="H127" s="49">
        <v>532376</v>
      </c>
      <c r="I127" s="49">
        <f t="shared" si="16"/>
        <v>559527.17599999998</v>
      </c>
      <c r="J127" s="49">
        <f t="shared" si="17"/>
        <v>559527</v>
      </c>
      <c r="K127" s="90">
        <f t="shared" si="18"/>
        <v>559527</v>
      </c>
      <c r="L127" s="90">
        <f t="shared" si="19"/>
        <v>4116581</v>
      </c>
      <c r="M127" s="90">
        <f t="shared" si="20"/>
        <v>4000074</v>
      </c>
      <c r="N127" s="90">
        <f t="shared" si="21"/>
        <v>3169064</v>
      </c>
      <c r="O127" s="90">
        <f t="shared" si="13"/>
        <v>2279800.5</v>
      </c>
      <c r="P127" s="90">
        <f t="shared" si="14"/>
        <v>4058327.5</v>
      </c>
      <c r="Q127" s="90">
        <f t="shared" si="22"/>
        <v>1580678.3212204408</v>
      </c>
      <c r="R127" s="90">
        <f t="shared" si="23"/>
        <v>1743155.6463261296</v>
      </c>
      <c r="S127" s="56">
        <f t="shared" si="15"/>
        <v>0.43578084963581415</v>
      </c>
      <c r="T127" s="49">
        <f t="shared" si="25"/>
        <v>1580678</v>
      </c>
      <c r="U127" s="82" t="s">
        <v>431</v>
      </c>
      <c r="AY127" s="3"/>
      <c r="AZ127" s="3"/>
      <c r="BA127" s="3"/>
    </row>
    <row r="128" spans="1:53" s="1" customFormat="1" ht="24" customHeight="1" x14ac:dyDescent="0.2">
      <c r="A128" s="82">
        <v>22</v>
      </c>
      <c r="B128" s="82">
        <v>8715202</v>
      </c>
      <c r="C128" s="84" t="s">
        <v>309</v>
      </c>
      <c r="D128" s="84" t="s">
        <v>250</v>
      </c>
      <c r="E128" s="85">
        <v>1086561</v>
      </c>
      <c r="F128" s="49">
        <v>1054914</v>
      </c>
      <c r="G128" s="49">
        <v>1170955</v>
      </c>
      <c r="H128" s="49">
        <v>179801</v>
      </c>
      <c r="I128" s="49">
        <f t="shared" si="16"/>
        <v>188970.851</v>
      </c>
      <c r="J128" s="49">
        <f t="shared" si="17"/>
        <v>188971</v>
      </c>
      <c r="K128" s="90">
        <f t="shared" si="18"/>
        <v>188971</v>
      </c>
      <c r="L128" s="90">
        <f t="shared" si="19"/>
        <v>1170955</v>
      </c>
      <c r="M128" s="90">
        <f t="shared" si="20"/>
        <v>1070737.5</v>
      </c>
      <c r="N128" s="90">
        <f t="shared" si="21"/>
        <v>875350.25</v>
      </c>
      <c r="O128" s="90">
        <f t="shared" si="13"/>
        <v>629854.25</v>
      </c>
      <c r="P128" s="90">
        <f t="shared" si="14"/>
        <v>1120846.25</v>
      </c>
      <c r="Q128" s="90">
        <f t="shared" si="22"/>
        <v>499120.26874184364</v>
      </c>
      <c r="R128" s="90">
        <f t="shared" si="23"/>
        <v>460199.87117293215</v>
      </c>
      <c r="S128" s="56">
        <f t="shared" si="15"/>
        <v>0.42979709889018752</v>
      </c>
      <c r="T128" s="49">
        <f t="shared" si="25"/>
        <v>499120</v>
      </c>
      <c r="U128" s="82" t="s">
        <v>431</v>
      </c>
      <c r="AY128" s="3"/>
      <c r="AZ128" s="3"/>
      <c r="BA128" s="3"/>
    </row>
    <row r="129" spans="1:53" s="1" customFormat="1" ht="24" customHeight="1" x14ac:dyDescent="0.2">
      <c r="A129" s="82">
        <v>23</v>
      </c>
      <c r="B129" s="82">
        <v>8715202</v>
      </c>
      <c r="C129" s="84" t="s">
        <v>310</v>
      </c>
      <c r="D129" s="84" t="s">
        <v>250</v>
      </c>
      <c r="E129" s="85">
        <v>819508</v>
      </c>
      <c r="F129" s="49">
        <v>773121.00000000012</v>
      </c>
      <c r="G129" s="49">
        <v>842702</v>
      </c>
      <c r="H129" s="49">
        <v>155808</v>
      </c>
      <c r="I129" s="49">
        <f t="shared" si="16"/>
        <v>163754.20800000001</v>
      </c>
      <c r="J129" s="49">
        <f t="shared" si="17"/>
        <v>163754</v>
      </c>
      <c r="K129" s="90">
        <f t="shared" si="18"/>
        <v>163754</v>
      </c>
      <c r="L129" s="90">
        <f t="shared" si="19"/>
        <v>842702</v>
      </c>
      <c r="M129" s="90">
        <f t="shared" si="20"/>
        <v>796314.5</v>
      </c>
      <c r="N129" s="90">
        <f t="shared" si="21"/>
        <v>649771.25</v>
      </c>
      <c r="O129" s="90">
        <f t="shared" si="13"/>
        <v>480034.25</v>
      </c>
      <c r="P129" s="90">
        <f t="shared" si="14"/>
        <v>819508.25</v>
      </c>
      <c r="Q129" s="90">
        <f t="shared" si="22"/>
        <v>407868.47235464177</v>
      </c>
      <c r="R129" s="90">
        <f t="shared" si="23"/>
        <v>325300.25449254829</v>
      </c>
      <c r="S129" s="56">
        <f t="shared" si="15"/>
        <v>0.40850725999909371</v>
      </c>
      <c r="T129" s="49">
        <f t="shared" si="25"/>
        <v>407868</v>
      </c>
      <c r="U129" s="82" t="s">
        <v>431</v>
      </c>
      <c r="AY129" s="3"/>
      <c r="AZ129" s="3"/>
      <c r="BA129" s="3"/>
    </row>
    <row r="130" spans="1:53" s="1" customFormat="1" ht="24" customHeight="1" x14ac:dyDescent="0.2">
      <c r="A130" s="82">
        <v>24</v>
      </c>
      <c r="B130" s="82">
        <v>8715202</v>
      </c>
      <c r="C130" s="84" t="s">
        <v>311</v>
      </c>
      <c r="D130" s="84" t="s">
        <v>250</v>
      </c>
      <c r="E130" s="85">
        <v>189572</v>
      </c>
      <c r="F130" s="49">
        <v>184051</v>
      </c>
      <c r="G130" s="49">
        <v>204297</v>
      </c>
      <c r="H130" s="49">
        <v>48272</v>
      </c>
      <c r="I130" s="49">
        <f t="shared" si="16"/>
        <v>50733.872000000003</v>
      </c>
      <c r="J130" s="49">
        <f t="shared" si="17"/>
        <v>50734</v>
      </c>
      <c r="K130" s="90">
        <f t="shared" si="18"/>
        <v>50734</v>
      </c>
      <c r="L130" s="90">
        <f t="shared" si="19"/>
        <v>204297</v>
      </c>
      <c r="M130" s="90">
        <f t="shared" si="20"/>
        <v>186811.5</v>
      </c>
      <c r="N130" s="90">
        <f t="shared" si="21"/>
        <v>157163.5</v>
      </c>
      <c r="O130" s="90">
        <f t="shared" si="13"/>
        <v>118772.75</v>
      </c>
      <c r="P130" s="90">
        <f t="shared" si="14"/>
        <v>195554.25</v>
      </c>
      <c r="Q130" s="90">
        <f t="shared" si="22"/>
        <v>113270.16814303231</v>
      </c>
      <c r="R130" s="90">
        <f t="shared" si="23"/>
        <v>71465.734962054834</v>
      </c>
      <c r="S130" s="56">
        <f t="shared" si="15"/>
        <v>0.38255532963471112</v>
      </c>
      <c r="T130" s="49">
        <f t="shared" si="25"/>
        <v>113270</v>
      </c>
      <c r="U130" s="82" t="s">
        <v>431</v>
      </c>
      <c r="AY130" s="3"/>
      <c r="AZ130" s="3"/>
      <c r="BA130" s="3"/>
    </row>
    <row r="131" spans="1:53" s="1" customFormat="1" ht="24" customHeight="1" x14ac:dyDescent="0.2">
      <c r="A131" s="82">
        <v>25</v>
      </c>
      <c r="B131" s="82">
        <v>8715202</v>
      </c>
      <c r="C131" s="84" t="s">
        <v>312</v>
      </c>
      <c r="D131" s="84" t="s">
        <v>250</v>
      </c>
      <c r="E131" s="85">
        <v>1172552</v>
      </c>
      <c r="F131" s="49">
        <v>1106182</v>
      </c>
      <c r="G131" s="49">
        <v>1172553</v>
      </c>
      <c r="H131" s="49">
        <v>164619</v>
      </c>
      <c r="I131" s="49">
        <f t="shared" si="16"/>
        <v>173014.56899999999</v>
      </c>
      <c r="J131" s="49">
        <f t="shared" si="17"/>
        <v>173015</v>
      </c>
      <c r="K131" s="90">
        <f t="shared" si="18"/>
        <v>173015</v>
      </c>
      <c r="L131" s="90">
        <f t="shared" si="19"/>
        <v>1172553</v>
      </c>
      <c r="M131" s="90">
        <f t="shared" si="20"/>
        <v>1139367</v>
      </c>
      <c r="N131" s="90">
        <f t="shared" si="21"/>
        <v>906075.5</v>
      </c>
      <c r="O131" s="90">
        <f t="shared" si="13"/>
        <v>656191</v>
      </c>
      <c r="P131" s="90">
        <f t="shared" si="14"/>
        <v>1155960</v>
      </c>
      <c r="Q131" s="90">
        <f t="shared" si="22"/>
        <v>476784.37897358451</v>
      </c>
      <c r="R131" s="90">
        <f t="shared" si="23"/>
        <v>489707.49468807055</v>
      </c>
      <c r="S131" s="56">
        <f t="shared" si="15"/>
        <v>0.42980663358520177</v>
      </c>
      <c r="T131" s="49">
        <f t="shared" si="25"/>
        <v>476784</v>
      </c>
      <c r="U131" s="82" t="s">
        <v>431</v>
      </c>
      <c r="AY131" s="3"/>
      <c r="AZ131" s="3"/>
      <c r="BA131" s="3"/>
    </row>
    <row r="132" spans="1:53" s="1" customFormat="1" ht="24" customHeight="1" x14ac:dyDescent="0.2">
      <c r="A132" s="82">
        <v>26</v>
      </c>
      <c r="B132" s="82">
        <v>8715202</v>
      </c>
      <c r="C132" s="84" t="s">
        <v>313</v>
      </c>
      <c r="D132" s="84" t="s">
        <v>250</v>
      </c>
      <c r="E132" s="85">
        <v>1409318</v>
      </c>
      <c r="F132" s="49">
        <v>1329545</v>
      </c>
      <c r="G132" s="49">
        <v>1435909</v>
      </c>
      <c r="H132" s="49">
        <v>187170</v>
      </c>
      <c r="I132" s="49">
        <f t="shared" si="16"/>
        <v>196715.67</v>
      </c>
      <c r="J132" s="49">
        <f t="shared" si="17"/>
        <v>196716</v>
      </c>
      <c r="K132" s="90">
        <f t="shared" si="18"/>
        <v>196716</v>
      </c>
      <c r="L132" s="90">
        <f t="shared" si="19"/>
        <v>1435909</v>
      </c>
      <c r="M132" s="90">
        <f t="shared" si="20"/>
        <v>1369431.5</v>
      </c>
      <c r="N132" s="90">
        <f t="shared" si="21"/>
        <v>1092872</v>
      </c>
      <c r="O132" s="90">
        <f t="shared" si="13"/>
        <v>783073.75</v>
      </c>
      <c r="P132" s="90">
        <f t="shared" si="14"/>
        <v>1402670.25</v>
      </c>
      <c r="Q132" s="90">
        <f t="shared" si="22"/>
        <v>552364.60474288242</v>
      </c>
      <c r="R132" s="90">
        <f t="shared" si="23"/>
        <v>599144.42876210297</v>
      </c>
      <c r="S132" s="56">
        <f t="shared" si="15"/>
        <v>0.43751325185823675</v>
      </c>
      <c r="T132" s="49">
        <f t="shared" si="25"/>
        <v>552365</v>
      </c>
      <c r="U132" s="82" t="s">
        <v>431</v>
      </c>
      <c r="AY132" s="3"/>
      <c r="AZ132" s="3"/>
      <c r="BA132" s="3"/>
    </row>
    <row r="133" spans="1:53" s="1" customFormat="1" ht="24" customHeight="1" x14ac:dyDescent="0.2">
      <c r="A133" s="82">
        <v>27</v>
      </c>
      <c r="B133" s="82">
        <v>8715202</v>
      </c>
      <c r="C133" s="84" t="s">
        <v>314</v>
      </c>
      <c r="D133" s="84" t="s">
        <v>250</v>
      </c>
      <c r="E133" s="85">
        <v>1454794.0000000002</v>
      </c>
      <c r="F133" s="49">
        <v>1398840.0000000002</v>
      </c>
      <c r="G133" s="49">
        <v>1482770</v>
      </c>
      <c r="H133" s="49">
        <v>200745</v>
      </c>
      <c r="I133" s="49">
        <f t="shared" si="16"/>
        <v>210982.995</v>
      </c>
      <c r="J133" s="49">
        <f t="shared" si="17"/>
        <v>210983</v>
      </c>
      <c r="K133" s="90">
        <f t="shared" si="18"/>
        <v>210983</v>
      </c>
      <c r="L133" s="90">
        <f t="shared" si="19"/>
        <v>1482770</v>
      </c>
      <c r="M133" s="90">
        <f t="shared" si="20"/>
        <v>1426817.0000000002</v>
      </c>
      <c r="N133" s="90">
        <f t="shared" si="21"/>
        <v>1136846.75</v>
      </c>
      <c r="O133" s="90">
        <f t="shared" si="13"/>
        <v>818900.00000000012</v>
      </c>
      <c r="P133" s="90">
        <f t="shared" si="14"/>
        <v>1454793.5</v>
      </c>
      <c r="Q133" s="90">
        <f t="shared" si="22"/>
        <v>586820.67828685092</v>
      </c>
      <c r="R133" s="90">
        <f t="shared" si="23"/>
        <v>618227.97717421141</v>
      </c>
      <c r="S133" s="56">
        <f t="shared" si="15"/>
        <v>0.43329170957047142</v>
      </c>
      <c r="T133" s="49">
        <f t="shared" si="25"/>
        <v>586821</v>
      </c>
      <c r="U133" s="82" t="s">
        <v>431</v>
      </c>
      <c r="AY133" s="3"/>
      <c r="AZ133" s="3"/>
      <c r="BA133" s="3"/>
    </row>
    <row r="134" spans="1:53" s="1" customFormat="1" ht="24" customHeight="1" x14ac:dyDescent="0.2">
      <c r="A134" s="21"/>
      <c r="B134" s="21"/>
      <c r="C134" s="199"/>
      <c r="D134" s="199"/>
      <c r="E134" s="200"/>
      <c r="F134" s="102"/>
      <c r="G134" s="102"/>
      <c r="H134" s="102"/>
      <c r="I134" s="102"/>
      <c r="J134" s="102"/>
      <c r="K134" s="169"/>
      <c r="L134" s="169"/>
      <c r="M134" s="169"/>
      <c r="N134" s="169"/>
      <c r="O134" s="169"/>
      <c r="P134" s="169"/>
      <c r="Q134" s="169"/>
      <c r="R134" s="169"/>
      <c r="S134" s="103"/>
      <c r="T134" s="169"/>
      <c r="U134" s="15"/>
    </row>
    <row r="135" spans="1:53" s="1" customFormat="1" ht="18" customHeight="1" x14ac:dyDescent="0.2">
      <c r="A135" s="171" t="s">
        <v>180</v>
      </c>
      <c r="B135" s="172"/>
      <c r="C135" s="172"/>
      <c r="D135" s="172"/>
      <c r="E135" s="173"/>
      <c r="F135" s="123"/>
      <c r="G135" s="123"/>
      <c r="H135" s="123"/>
      <c r="I135" s="123"/>
      <c r="J135" s="123"/>
      <c r="K135" s="174"/>
      <c r="L135" s="174"/>
      <c r="M135" s="174"/>
      <c r="N135" s="174"/>
      <c r="O135" s="174"/>
      <c r="P135" s="174"/>
      <c r="Q135" s="174"/>
      <c r="R135" s="174"/>
      <c r="S135" s="124"/>
      <c r="T135" s="174"/>
      <c r="U135" s="175"/>
      <c r="AY135" s="3"/>
      <c r="AZ135" s="3"/>
      <c r="BA135" s="3"/>
    </row>
    <row r="136" spans="1:53" s="1" customFormat="1" ht="18" customHeight="1" x14ac:dyDescent="0.2">
      <c r="A136" s="176" t="s">
        <v>181</v>
      </c>
      <c r="B136" s="177"/>
      <c r="C136" s="177"/>
      <c r="D136" s="177"/>
      <c r="E136" s="178"/>
      <c r="F136" s="127"/>
      <c r="G136" s="127"/>
      <c r="H136" s="127"/>
      <c r="I136" s="127"/>
      <c r="J136" s="127"/>
      <c r="K136" s="179"/>
      <c r="L136" s="179"/>
      <c r="M136" s="179"/>
      <c r="N136" s="179"/>
      <c r="O136" s="179"/>
      <c r="P136" s="179"/>
      <c r="Q136" s="179"/>
      <c r="R136" s="179"/>
      <c r="S136" s="128"/>
      <c r="T136" s="179"/>
      <c r="U136" s="180"/>
      <c r="AY136" s="3"/>
      <c r="AZ136" s="3"/>
      <c r="BA136" s="3"/>
    </row>
    <row r="137" spans="1:53" s="1" customFormat="1" ht="18" customHeight="1" x14ac:dyDescent="0.2">
      <c r="A137" s="430" t="s">
        <v>382</v>
      </c>
      <c r="B137" s="431"/>
      <c r="C137" s="431"/>
      <c r="D137" s="431"/>
      <c r="E137" s="178"/>
      <c r="F137" s="127"/>
      <c r="G137" s="127"/>
      <c r="H137" s="127"/>
      <c r="I137" s="127"/>
      <c r="J137" s="127"/>
      <c r="K137" s="179"/>
      <c r="L137" s="179"/>
      <c r="M137" s="179"/>
      <c r="N137" s="179"/>
      <c r="O137" s="179"/>
      <c r="P137" s="179"/>
      <c r="Q137" s="179"/>
      <c r="R137" s="179"/>
      <c r="S137" s="128"/>
      <c r="T137" s="179"/>
      <c r="U137" s="180"/>
      <c r="AY137" s="3"/>
      <c r="AZ137" s="3"/>
      <c r="BA137" s="3"/>
    </row>
    <row r="138" spans="1:53" s="1" customFormat="1" ht="36" customHeight="1" x14ac:dyDescent="0.2">
      <c r="A138" s="432"/>
      <c r="B138" s="433"/>
      <c r="C138" s="433"/>
      <c r="D138" s="433"/>
      <c r="E138" s="183"/>
      <c r="F138" s="131"/>
      <c r="G138" s="131"/>
      <c r="H138" s="422" t="s">
        <v>438</v>
      </c>
      <c r="I138" s="422"/>
      <c r="J138" s="422"/>
      <c r="K138" s="184"/>
      <c r="L138" s="184"/>
      <c r="M138" s="184"/>
      <c r="N138" s="184"/>
      <c r="O138" s="184"/>
      <c r="P138" s="184"/>
      <c r="Q138" s="184"/>
      <c r="R138" s="184"/>
      <c r="S138" s="132"/>
      <c r="T138" s="184"/>
      <c r="U138" s="185"/>
      <c r="AY138" s="3"/>
      <c r="AZ138" s="3"/>
      <c r="BA138" s="3"/>
    </row>
    <row r="139" spans="1:53" s="1" customFormat="1" ht="92.25" customHeight="1" x14ac:dyDescent="0.2">
      <c r="A139" s="156" t="s">
        <v>4</v>
      </c>
      <c r="B139" s="156" t="s">
        <v>5</v>
      </c>
      <c r="C139" s="156" t="s">
        <v>6</v>
      </c>
      <c r="D139" s="156" t="s">
        <v>7</v>
      </c>
      <c r="E139" s="99" t="s">
        <v>435</v>
      </c>
      <c r="F139" s="99" t="s">
        <v>434</v>
      </c>
      <c r="G139" s="100" t="s">
        <v>436</v>
      </c>
      <c r="H139" s="157" t="s">
        <v>428</v>
      </c>
      <c r="I139" s="158" t="s">
        <v>429</v>
      </c>
      <c r="J139" s="157" t="s">
        <v>430</v>
      </c>
      <c r="K139" s="196"/>
      <c r="L139" s="196"/>
      <c r="M139" s="196"/>
      <c r="N139" s="196"/>
      <c r="O139" s="196"/>
      <c r="P139" s="196"/>
      <c r="Q139" s="196"/>
      <c r="R139" s="196"/>
      <c r="S139" s="151"/>
      <c r="T139" s="196"/>
      <c r="U139" s="197"/>
      <c r="AY139" s="3"/>
      <c r="AZ139" s="3"/>
      <c r="BA139" s="3"/>
    </row>
    <row r="140" spans="1:53" s="1" customFormat="1" ht="24" customHeight="1" x14ac:dyDescent="0.2">
      <c r="A140" s="82">
        <v>1</v>
      </c>
      <c r="B140" s="82">
        <v>8715202</v>
      </c>
      <c r="C140" s="84" t="s">
        <v>288</v>
      </c>
      <c r="D140" s="84" t="s">
        <v>250</v>
      </c>
      <c r="E140" s="85">
        <v>455180</v>
      </c>
      <c r="F140" s="49">
        <v>429415</v>
      </c>
      <c r="G140" s="49">
        <v>459474</v>
      </c>
      <c r="H140" s="49">
        <v>74820</v>
      </c>
      <c r="I140" s="49">
        <f t="shared" si="16"/>
        <v>78635.820000000007</v>
      </c>
      <c r="J140" s="49">
        <f t="shared" si="17"/>
        <v>78636</v>
      </c>
      <c r="K140" s="90">
        <f t="shared" si="18"/>
        <v>78636</v>
      </c>
      <c r="L140" s="90">
        <f t="shared" si="19"/>
        <v>459474</v>
      </c>
      <c r="M140" s="90">
        <f t="shared" si="20"/>
        <v>442297.5</v>
      </c>
      <c r="N140" s="90">
        <f t="shared" si="21"/>
        <v>355676.25</v>
      </c>
      <c r="O140" s="90">
        <f t="shared" si="13"/>
        <v>260466.75</v>
      </c>
      <c r="P140" s="90">
        <f t="shared" si="14"/>
        <v>450885.75</v>
      </c>
      <c r="Q140" s="90">
        <f t="shared" si="22"/>
        <v>205984.825425118</v>
      </c>
      <c r="R140" s="90">
        <f t="shared" si="23"/>
        <v>185169.89724822086</v>
      </c>
      <c r="S140" s="56">
        <f t="shared" si="15"/>
        <v>0.41865463234185329</v>
      </c>
      <c r="T140" s="49">
        <f>ROUND(Q140,0)</f>
        <v>205985</v>
      </c>
      <c r="U140" s="82" t="s">
        <v>431</v>
      </c>
      <c r="AY140" s="3"/>
      <c r="AZ140" s="3"/>
      <c r="BA140" s="3"/>
    </row>
    <row r="141" spans="1:53" s="1" customFormat="1" ht="24" customHeight="1" x14ac:dyDescent="0.2">
      <c r="A141" s="82">
        <v>2</v>
      </c>
      <c r="B141" s="82">
        <v>8715202</v>
      </c>
      <c r="C141" s="84" t="s">
        <v>289</v>
      </c>
      <c r="D141" s="84" t="s">
        <v>250</v>
      </c>
      <c r="E141" s="85">
        <v>503036</v>
      </c>
      <c r="F141" s="49">
        <v>470127</v>
      </c>
      <c r="G141" s="49">
        <v>507737</v>
      </c>
      <c r="H141" s="49">
        <v>71096</v>
      </c>
      <c r="I141" s="49">
        <f t="shared" si="16"/>
        <v>74721.895999999993</v>
      </c>
      <c r="J141" s="49">
        <f t="shared" si="17"/>
        <v>74722</v>
      </c>
      <c r="K141" s="90">
        <f t="shared" si="18"/>
        <v>74722</v>
      </c>
      <c r="L141" s="90">
        <f t="shared" si="19"/>
        <v>507737</v>
      </c>
      <c r="M141" s="90">
        <f t="shared" si="20"/>
        <v>486581.5</v>
      </c>
      <c r="N141" s="90">
        <f t="shared" si="21"/>
        <v>388905.5</v>
      </c>
      <c r="O141" s="90">
        <f t="shared" si="13"/>
        <v>280651.75</v>
      </c>
      <c r="P141" s="90">
        <f t="shared" si="14"/>
        <v>497159.25</v>
      </c>
      <c r="Q141" s="90">
        <f t="shared" si="22"/>
        <v>205470.89767769389</v>
      </c>
      <c r="R141" s="90">
        <f t="shared" si="23"/>
        <v>210122.90066926705</v>
      </c>
      <c r="S141" s="56">
        <f t="shared" si="15"/>
        <v>0.43183495605415956</v>
      </c>
      <c r="T141" s="49">
        <f>ROUND(Q141,0)</f>
        <v>205471</v>
      </c>
      <c r="U141" s="82" t="s">
        <v>431</v>
      </c>
      <c r="AY141" s="3"/>
      <c r="AZ141" s="3"/>
      <c r="BA141" s="3"/>
    </row>
    <row r="142" spans="1:53" s="1" customFormat="1" ht="24" customHeight="1" x14ac:dyDescent="0.2">
      <c r="A142" s="82">
        <v>3</v>
      </c>
      <c r="B142" s="82">
        <v>8715202</v>
      </c>
      <c r="C142" s="84" t="s">
        <v>290</v>
      </c>
      <c r="D142" s="84" t="s">
        <v>250</v>
      </c>
      <c r="E142" s="85">
        <v>1071133</v>
      </c>
      <c r="F142" s="49">
        <v>1039935</v>
      </c>
      <c r="G142" s="49">
        <v>1091932</v>
      </c>
      <c r="H142" s="49">
        <v>141471</v>
      </c>
      <c r="I142" s="49">
        <f t="shared" si="16"/>
        <v>148686.02100000001</v>
      </c>
      <c r="J142" s="49">
        <f t="shared" si="17"/>
        <v>148686</v>
      </c>
      <c r="K142" s="90">
        <f t="shared" si="18"/>
        <v>148686</v>
      </c>
      <c r="L142" s="90">
        <f t="shared" si="19"/>
        <v>1091932</v>
      </c>
      <c r="M142" s="90">
        <f t="shared" si="20"/>
        <v>1055534</v>
      </c>
      <c r="N142" s="90">
        <f t="shared" si="21"/>
        <v>837921.5</v>
      </c>
      <c r="O142" s="90">
        <f t="shared" ref="O142:O205" si="26">AVERAGE(K142,M142)</f>
        <v>602110</v>
      </c>
      <c r="P142" s="90">
        <f t="shared" ref="P142:P205" si="27">AVERAGE(M142,L142)</f>
        <v>1073733</v>
      </c>
      <c r="Q142" s="90">
        <f t="shared" si="22"/>
        <v>419437.56923939672</v>
      </c>
      <c r="R142" s="90">
        <f t="shared" si="23"/>
        <v>459986.94419334701</v>
      </c>
      <c r="S142" s="56">
        <f t="shared" ref="S142:S205" si="28">R142/M142</f>
        <v>0.43578600423420466</v>
      </c>
      <c r="T142" s="49">
        <f>ROUND(Q142,0)</f>
        <v>419438</v>
      </c>
      <c r="U142" s="82" t="s">
        <v>431</v>
      </c>
      <c r="AY142" s="3"/>
      <c r="AZ142" s="3"/>
      <c r="BA142" s="3"/>
    </row>
    <row r="143" spans="1:53" s="1" customFormat="1" ht="24" customHeight="1" x14ac:dyDescent="0.2">
      <c r="A143" s="82">
        <v>4</v>
      </c>
      <c r="B143" s="82">
        <v>8715202</v>
      </c>
      <c r="C143" s="84" t="s">
        <v>291</v>
      </c>
      <c r="D143" s="84" t="s">
        <v>250</v>
      </c>
      <c r="E143" s="85">
        <v>1828385</v>
      </c>
      <c r="F143" s="49">
        <v>1775131</v>
      </c>
      <c r="G143" s="49">
        <v>1899390</v>
      </c>
      <c r="H143" s="49">
        <v>206865</v>
      </c>
      <c r="I143" s="49">
        <f t="shared" ref="I143:I206" si="29">H143+(H143*5.1%)</f>
        <v>217415.11499999999</v>
      </c>
      <c r="J143" s="49">
        <f t="shared" ref="J143:J206" si="30">ROUND(I143,0)</f>
        <v>217415</v>
      </c>
      <c r="K143" s="90">
        <f t="shared" ref="K143:K206" si="31">MIN(E143,F143,G143,J143)</f>
        <v>217415</v>
      </c>
      <c r="L143" s="90">
        <f t="shared" ref="L143:L206" si="32">MAX(E143,F143,G143,J143)</f>
        <v>1899390</v>
      </c>
      <c r="M143" s="90">
        <f t="shared" ref="M143:M206" si="33">MEDIAN(E143,F143,G143,J143)</f>
        <v>1801758</v>
      </c>
      <c r="N143" s="90">
        <f t="shared" ref="N143:N206" si="34">AVERAGE(E143,F143,G143,J143)</f>
        <v>1430080.25</v>
      </c>
      <c r="O143" s="90">
        <f t="shared" si="26"/>
        <v>1009586.5</v>
      </c>
      <c r="P143" s="90">
        <f t="shared" si="27"/>
        <v>1850574</v>
      </c>
      <c r="Q143" s="90">
        <f t="shared" ref="Q143:Q206" si="35">HARMEAN(E143,F143,G143,J143)</f>
        <v>641410.80199713865</v>
      </c>
      <c r="R143" s="90">
        <f t="shared" ref="R143:R206" si="36">STDEVA(E143,F143,G143,J143)</f>
        <v>810044.30824302242</v>
      </c>
      <c r="S143" s="56">
        <f t="shared" si="28"/>
        <v>0.44958552049888079</v>
      </c>
      <c r="T143" s="49">
        <f>ROUND(Q143,0)</f>
        <v>641411</v>
      </c>
      <c r="U143" s="82" t="s">
        <v>431</v>
      </c>
      <c r="AY143" s="3"/>
      <c r="AZ143" s="3"/>
      <c r="BA143" s="3"/>
    </row>
    <row r="144" spans="1:53" s="1" customFormat="1" ht="24" customHeight="1" x14ac:dyDescent="0.2">
      <c r="A144" s="82">
        <v>5</v>
      </c>
      <c r="B144" s="82">
        <v>8715202</v>
      </c>
      <c r="C144" s="84" t="s">
        <v>292</v>
      </c>
      <c r="D144" s="84" t="s">
        <v>250</v>
      </c>
      <c r="E144" s="85">
        <v>570703</v>
      </c>
      <c r="F144" s="49">
        <v>543527</v>
      </c>
      <c r="G144" s="49">
        <v>581574</v>
      </c>
      <c r="H144" s="49">
        <v>90440</v>
      </c>
      <c r="I144" s="49">
        <f t="shared" si="29"/>
        <v>95052.44</v>
      </c>
      <c r="J144" s="49">
        <f t="shared" si="30"/>
        <v>95052</v>
      </c>
      <c r="K144" s="90">
        <f t="shared" si="31"/>
        <v>95052</v>
      </c>
      <c r="L144" s="90">
        <f t="shared" si="32"/>
        <v>581574</v>
      </c>
      <c r="M144" s="90">
        <f t="shared" si="33"/>
        <v>557115</v>
      </c>
      <c r="N144" s="90">
        <f t="shared" si="34"/>
        <v>447714</v>
      </c>
      <c r="O144" s="90">
        <f t="shared" si="26"/>
        <v>326083.5</v>
      </c>
      <c r="P144" s="90">
        <f t="shared" si="27"/>
        <v>569344.5</v>
      </c>
      <c r="Q144" s="90">
        <f t="shared" si="35"/>
        <v>252651.43946837226</v>
      </c>
      <c r="R144" s="90">
        <f t="shared" si="36"/>
        <v>235651.86959722315</v>
      </c>
      <c r="S144" s="56">
        <f t="shared" si="28"/>
        <v>0.42298604345103463</v>
      </c>
      <c r="T144" s="49">
        <f>ROUND(Q144,0)</f>
        <v>252651</v>
      </c>
      <c r="U144" s="82" t="s">
        <v>431</v>
      </c>
      <c r="AY144" s="3"/>
      <c r="AZ144" s="3"/>
      <c r="BA144" s="3"/>
    </row>
    <row r="145" spans="1:53" s="1" customFormat="1" ht="24" customHeight="1" x14ac:dyDescent="0.2">
      <c r="A145" s="82">
        <v>6</v>
      </c>
      <c r="B145" s="82">
        <v>8715202</v>
      </c>
      <c r="C145" s="84" t="s">
        <v>293</v>
      </c>
      <c r="D145" s="84" t="s">
        <v>250</v>
      </c>
      <c r="E145" s="85">
        <v>430517.00000000006</v>
      </c>
      <c r="F145" s="49">
        <v>402353</v>
      </c>
      <c r="G145" s="49">
        <v>442588</v>
      </c>
      <c r="H145" s="49">
        <v>116432</v>
      </c>
      <c r="I145" s="49">
        <f t="shared" si="29"/>
        <v>122370.03200000001</v>
      </c>
      <c r="J145" s="49">
        <f t="shared" si="30"/>
        <v>122370</v>
      </c>
      <c r="K145" s="49">
        <f t="shared" si="31"/>
        <v>122370</v>
      </c>
      <c r="L145" s="49">
        <f t="shared" si="32"/>
        <v>442588</v>
      </c>
      <c r="M145" s="49">
        <f t="shared" si="33"/>
        <v>416435</v>
      </c>
      <c r="N145" s="49">
        <f t="shared" si="34"/>
        <v>349457</v>
      </c>
      <c r="O145" s="49">
        <f t="shared" si="26"/>
        <v>269402.5</v>
      </c>
      <c r="P145" s="49">
        <f t="shared" si="27"/>
        <v>429511.5</v>
      </c>
      <c r="Q145" s="49">
        <f t="shared" si="35"/>
        <v>262475.05141496513</v>
      </c>
      <c r="R145" s="49">
        <f t="shared" si="36"/>
        <v>152327.05947620294</v>
      </c>
      <c r="S145" s="56">
        <f t="shared" si="28"/>
        <v>0.36578832104939052</v>
      </c>
      <c r="T145" s="49">
        <f>K145</f>
        <v>122370</v>
      </c>
      <c r="U145" s="82" t="s">
        <v>432</v>
      </c>
      <c r="AY145" s="3"/>
      <c r="AZ145" s="3"/>
      <c r="BA145" s="3"/>
    </row>
    <row r="146" spans="1:53" s="1" customFormat="1" ht="24" customHeight="1" x14ac:dyDescent="0.2">
      <c r="A146" s="82">
        <v>7</v>
      </c>
      <c r="B146" s="82">
        <v>8715202</v>
      </c>
      <c r="C146" s="84" t="s">
        <v>294</v>
      </c>
      <c r="D146" s="84" t="s">
        <v>250</v>
      </c>
      <c r="E146" s="85">
        <v>935351</v>
      </c>
      <c r="F146" s="49">
        <v>899376.00000000012</v>
      </c>
      <c r="G146" s="49">
        <v>980320.00000000012</v>
      </c>
      <c r="H146" s="49">
        <v>130066</v>
      </c>
      <c r="I146" s="49">
        <f t="shared" si="29"/>
        <v>136699.36600000001</v>
      </c>
      <c r="J146" s="49">
        <f t="shared" si="30"/>
        <v>136699</v>
      </c>
      <c r="K146" s="90">
        <f t="shared" si="31"/>
        <v>136699</v>
      </c>
      <c r="L146" s="90">
        <f t="shared" si="32"/>
        <v>980320.00000000012</v>
      </c>
      <c r="M146" s="90">
        <f t="shared" si="33"/>
        <v>917363.5</v>
      </c>
      <c r="N146" s="90">
        <f t="shared" si="34"/>
        <v>737936.5</v>
      </c>
      <c r="O146" s="90">
        <f t="shared" si="26"/>
        <v>527031.25</v>
      </c>
      <c r="P146" s="90">
        <f t="shared" si="27"/>
        <v>948841.75</v>
      </c>
      <c r="Q146" s="90">
        <f t="shared" si="35"/>
        <v>380357.68518998381</v>
      </c>
      <c r="R146" s="90">
        <f t="shared" si="36"/>
        <v>402190.45631350682</v>
      </c>
      <c r="S146" s="56">
        <f t="shared" si="28"/>
        <v>0.43841994619745261</v>
      </c>
      <c r="T146" s="49">
        <f t="shared" ref="T146:T162" si="37">ROUND(Q146,0)</f>
        <v>380358</v>
      </c>
      <c r="U146" s="82" t="s">
        <v>431</v>
      </c>
      <c r="AY146" s="3"/>
      <c r="AZ146" s="3"/>
      <c r="BA146" s="3"/>
    </row>
    <row r="147" spans="1:53" s="1" customFormat="1" ht="24" customHeight="1" x14ac:dyDescent="0.2">
      <c r="A147" s="82">
        <v>8</v>
      </c>
      <c r="B147" s="82">
        <v>8715202</v>
      </c>
      <c r="C147" s="84" t="s">
        <v>295</v>
      </c>
      <c r="D147" s="84" t="s">
        <v>250</v>
      </c>
      <c r="E147" s="85">
        <v>639063.00000000012</v>
      </c>
      <c r="F147" s="49">
        <v>614484</v>
      </c>
      <c r="G147" s="49">
        <v>663643</v>
      </c>
      <c r="H147" s="49">
        <v>58155</v>
      </c>
      <c r="I147" s="49">
        <f t="shared" si="29"/>
        <v>61120.904999999999</v>
      </c>
      <c r="J147" s="49">
        <f t="shared" si="30"/>
        <v>61121</v>
      </c>
      <c r="K147" s="90">
        <f t="shared" si="31"/>
        <v>61121</v>
      </c>
      <c r="L147" s="90">
        <f t="shared" si="32"/>
        <v>663643</v>
      </c>
      <c r="M147" s="90">
        <f t="shared" si="33"/>
        <v>626773.5</v>
      </c>
      <c r="N147" s="90">
        <f t="shared" si="34"/>
        <v>494577.75</v>
      </c>
      <c r="O147" s="90">
        <f t="shared" si="26"/>
        <v>343947.25</v>
      </c>
      <c r="P147" s="90">
        <f t="shared" si="27"/>
        <v>645208.25</v>
      </c>
      <c r="Q147" s="90">
        <f t="shared" si="35"/>
        <v>189933.56177914233</v>
      </c>
      <c r="R147" s="90">
        <f t="shared" si="36"/>
        <v>289667.22811688011</v>
      </c>
      <c r="S147" s="56">
        <f t="shared" si="28"/>
        <v>0.46215615069379945</v>
      </c>
      <c r="T147" s="49">
        <f t="shared" si="37"/>
        <v>189934</v>
      </c>
      <c r="U147" s="82" t="s">
        <v>431</v>
      </c>
      <c r="AY147" s="3"/>
      <c r="AZ147" s="3"/>
      <c r="BA147" s="3"/>
    </row>
    <row r="148" spans="1:53" s="1" customFormat="1" ht="24" customHeight="1" x14ac:dyDescent="0.2">
      <c r="A148" s="82">
        <v>9</v>
      </c>
      <c r="B148" s="82">
        <v>8715202</v>
      </c>
      <c r="C148" s="84" t="s">
        <v>296</v>
      </c>
      <c r="D148" s="84" t="s">
        <v>250</v>
      </c>
      <c r="E148" s="85">
        <v>475145</v>
      </c>
      <c r="F148" s="49">
        <v>461306.00000000006</v>
      </c>
      <c r="G148" s="49">
        <v>488984</v>
      </c>
      <c r="H148" s="49">
        <v>92274</v>
      </c>
      <c r="I148" s="49">
        <f t="shared" si="29"/>
        <v>96979.974000000002</v>
      </c>
      <c r="J148" s="49">
        <f t="shared" si="30"/>
        <v>96980</v>
      </c>
      <c r="K148" s="90">
        <f t="shared" si="31"/>
        <v>96980</v>
      </c>
      <c r="L148" s="90">
        <f t="shared" si="32"/>
        <v>488984</v>
      </c>
      <c r="M148" s="90">
        <f t="shared" si="33"/>
        <v>468225.5</v>
      </c>
      <c r="N148" s="90">
        <f t="shared" si="34"/>
        <v>380603.75</v>
      </c>
      <c r="O148" s="90">
        <f t="shared" si="26"/>
        <v>282602.75</v>
      </c>
      <c r="P148" s="90">
        <f t="shared" si="27"/>
        <v>478604.75</v>
      </c>
      <c r="Q148" s="90">
        <f t="shared" si="35"/>
        <v>240545.93885785603</v>
      </c>
      <c r="R148" s="90">
        <f t="shared" si="36"/>
        <v>189419.82583734472</v>
      </c>
      <c r="S148" s="56">
        <f t="shared" si="28"/>
        <v>0.40454829102076822</v>
      </c>
      <c r="T148" s="49">
        <f t="shared" si="37"/>
        <v>240546</v>
      </c>
      <c r="U148" s="82" t="s">
        <v>431</v>
      </c>
      <c r="AY148" s="3"/>
      <c r="AZ148" s="3"/>
      <c r="BA148" s="3"/>
    </row>
    <row r="149" spans="1:53" s="1" customFormat="1" ht="24" customHeight="1" x14ac:dyDescent="0.2">
      <c r="A149" s="82">
        <v>10</v>
      </c>
      <c r="B149" s="82">
        <v>8715202</v>
      </c>
      <c r="C149" s="84" t="s">
        <v>297</v>
      </c>
      <c r="D149" s="84" t="s">
        <v>250</v>
      </c>
      <c r="E149" s="85">
        <v>2691133</v>
      </c>
      <c r="F149" s="49">
        <v>2515077</v>
      </c>
      <c r="G149" s="49">
        <v>2691132</v>
      </c>
      <c r="H149" s="49">
        <v>379015</v>
      </c>
      <c r="I149" s="49">
        <f t="shared" si="29"/>
        <v>398344.76500000001</v>
      </c>
      <c r="J149" s="49">
        <f t="shared" si="30"/>
        <v>398345</v>
      </c>
      <c r="K149" s="90">
        <f t="shared" si="31"/>
        <v>398345</v>
      </c>
      <c r="L149" s="90">
        <f t="shared" si="32"/>
        <v>2691133</v>
      </c>
      <c r="M149" s="90">
        <f t="shared" si="33"/>
        <v>2603104.5</v>
      </c>
      <c r="N149" s="90">
        <f t="shared" si="34"/>
        <v>2073921.75</v>
      </c>
      <c r="O149" s="90">
        <f t="shared" si="26"/>
        <v>1500724.75</v>
      </c>
      <c r="P149" s="90">
        <f t="shared" si="27"/>
        <v>2647118.75</v>
      </c>
      <c r="Q149" s="90">
        <f t="shared" si="35"/>
        <v>1095539.1157813072</v>
      </c>
      <c r="R149" s="90">
        <f t="shared" si="36"/>
        <v>1120129.9953688039</v>
      </c>
      <c r="S149" s="56">
        <f t="shared" si="28"/>
        <v>0.43030542775705083</v>
      </c>
      <c r="T149" s="49">
        <f t="shared" si="37"/>
        <v>1095539</v>
      </c>
      <c r="U149" s="82" t="s">
        <v>431</v>
      </c>
      <c r="AY149" s="3"/>
      <c r="AZ149" s="3"/>
      <c r="BA149" s="3"/>
    </row>
    <row r="150" spans="1:53" s="1" customFormat="1" ht="24" customHeight="1" x14ac:dyDescent="0.2">
      <c r="A150" s="82">
        <v>11</v>
      </c>
      <c r="B150" s="82">
        <v>8715202</v>
      </c>
      <c r="C150" s="84" t="s">
        <v>298</v>
      </c>
      <c r="D150" s="84" t="s">
        <v>250</v>
      </c>
      <c r="E150" s="85">
        <v>2077787</v>
      </c>
      <c r="F150" s="49">
        <v>1997872</v>
      </c>
      <c r="G150" s="49">
        <v>2097766</v>
      </c>
      <c r="H150" s="49">
        <v>375148</v>
      </c>
      <c r="I150" s="49">
        <f t="shared" si="29"/>
        <v>394280.54800000001</v>
      </c>
      <c r="J150" s="49">
        <f t="shared" si="30"/>
        <v>394281</v>
      </c>
      <c r="K150" s="90">
        <f t="shared" si="31"/>
        <v>394281</v>
      </c>
      <c r="L150" s="90">
        <f t="shared" si="32"/>
        <v>2097766</v>
      </c>
      <c r="M150" s="90">
        <f t="shared" si="33"/>
        <v>2037829.5</v>
      </c>
      <c r="N150" s="90">
        <f t="shared" si="34"/>
        <v>1641926.5</v>
      </c>
      <c r="O150" s="90">
        <f t="shared" si="26"/>
        <v>1216055.25</v>
      </c>
      <c r="P150" s="90">
        <f t="shared" si="27"/>
        <v>2067797.75</v>
      </c>
      <c r="Q150" s="90">
        <f t="shared" si="35"/>
        <v>1001308.2960262962</v>
      </c>
      <c r="R150" s="90">
        <f t="shared" si="36"/>
        <v>832882.64836870425</v>
      </c>
      <c r="S150" s="56">
        <f t="shared" si="28"/>
        <v>0.40871066414962792</v>
      </c>
      <c r="T150" s="49">
        <f t="shared" si="37"/>
        <v>1001308</v>
      </c>
      <c r="U150" s="82" t="s">
        <v>431</v>
      </c>
      <c r="AY150" s="3"/>
      <c r="AZ150" s="3"/>
      <c r="BA150" s="3"/>
    </row>
    <row r="151" spans="1:53" s="1" customFormat="1" ht="24" customHeight="1" x14ac:dyDescent="0.2">
      <c r="A151" s="82">
        <v>12</v>
      </c>
      <c r="B151" s="82">
        <v>8715202</v>
      </c>
      <c r="C151" s="84" t="s">
        <v>299</v>
      </c>
      <c r="D151" s="84" t="s">
        <v>250</v>
      </c>
      <c r="E151" s="85">
        <v>1331236</v>
      </c>
      <c r="F151" s="49">
        <v>1244146</v>
      </c>
      <c r="G151" s="49">
        <v>1331236</v>
      </c>
      <c r="H151" s="49">
        <v>202482</v>
      </c>
      <c r="I151" s="49">
        <f t="shared" si="29"/>
        <v>212808.58199999999</v>
      </c>
      <c r="J151" s="49">
        <f t="shared" si="30"/>
        <v>212809</v>
      </c>
      <c r="K151" s="90">
        <f t="shared" si="31"/>
        <v>212809</v>
      </c>
      <c r="L151" s="90">
        <f t="shared" si="32"/>
        <v>1331236</v>
      </c>
      <c r="M151" s="90">
        <f t="shared" si="33"/>
        <v>1287691</v>
      </c>
      <c r="N151" s="90">
        <f t="shared" si="34"/>
        <v>1029856.75</v>
      </c>
      <c r="O151" s="90">
        <f t="shared" si="26"/>
        <v>750250</v>
      </c>
      <c r="P151" s="90">
        <f t="shared" si="27"/>
        <v>1309463.5</v>
      </c>
      <c r="Q151" s="90">
        <f t="shared" si="35"/>
        <v>571006.28877718234</v>
      </c>
      <c r="R151" s="90">
        <f t="shared" si="36"/>
        <v>546243.47840706527</v>
      </c>
      <c r="S151" s="56">
        <f t="shared" si="28"/>
        <v>0.42420384891023177</v>
      </c>
      <c r="T151" s="49">
        <f t="shared" si="37"/>
        <v>571006</v>
      </c>
      <c r="U151" s="82" t="s">
        <v>431</v>
      </c>
      <c r="AY151" s="3"/>
      <c r="AZ151" s="3"/>
      <c r="BA151" s="3"/>
    </row>
    <row r="152" spans="1:53" s="1" customFormat="1" ht="24" customHeight="1" x14ac:dyDescent="0.2">
      <c r="A152" s="82">
        <v>13</v>
      </c>
      <c r="B152" s="82">
        <v>8715202</v>
      </c>
      <c r="C152" s="84" t="s">
        <v>300</v>
      </c>
      <c r="D152" s="84" t="s">
        <v>250</v>
      </c>
      <c r="E152" s="85">
        <v>1352665</v>
      </c>
      <c r="F152" s="49">
        <v>1264173</v>
      </c>
      <c r="G152" s="49">
        <v>1327382</v>
      </c>
      <c r="H152" s="49">
        <v>154586</v>
      </c>
      <c r="I152" s="49">
        <f t="shared" si="29"/>
        <v>162469.886</v>
      </c>
      <c r="J152" s="49">
        <f t="shared" si="30"/>
        <v>162470</v>
      </c>
      <c r="K152" s="90">
        <f t="shared" si="31"/>
        <v>162470</v>
      </c>
      <c r="L152" s="90">
        <f t="shared" si="32"/>
        <v>1352665</v>
      </c>
      <c r="M152" s="90">
        <f t="shared" si="33"/>
        <v>1295777.5</v>
      </c>
      <c r="N152" s="90">
        <f t="shared" si="34"/>
        <v>1026672.5</v>
      </c>
      <c r="O152" s="90">
        <f t="shared" si="26"/>
        <v>729123.75</v>
      </c>
      <c r="P152" s="90">
        <f t="shared" si="27"/>
        <v>1324221.25</v>
      </c>
      <c r="Q152" s="90">
        <f t="shared" si="35"/>
        <v>474009.05203069351</v>
      </c>
      <c r="R152" s="90">
        <f t="shared" si="36"/>
        <v>577335.76653249771</v>
      </c>
      <c r="S152" s="56">
        <f t="shared" si="28"/>
        <v>0.44555162173482538</v>
      </c>
      <c r="T152" s="49">
        <f t="shared" si="37"/>
        <v>474009</v>
      </c>
      <c r="U152" s="82" t="s">
        <v>431</v>
      </c>
      <c r="AY152" s="3"/>
      <c r="AZ152" s="3"/>
      <c r="BA152" s="3"/>
    </row>
    <row r="153" spans="1:53" s="1" customFormat="1" ht="24" customHeight="1" x14ac:dyDescent="0.2">
      <c r="A153" s="82">
        <v>14</v>
      </c>
      <c r="B153" s="82">
        <v>8715202</v>
      </c>
      <c r="C153" s="84" t="s">
        <v>301</v>
      </c>
      <c r="D153" s="84" t="s">
        <v>250</v>
      </c>
      <c r="E153" s="85">
        <v>714143</v>
      </c>
      <c r="F153" s="49">
        <v>693343.00000000012</v>
      </c>
      <c r="G153" s="49">
        <v>741877</v>
      </c>
      <c r="H153" s="49">
        <v>134113</v>
      </c>
      <c r="I153" s="49">
        <f t="shared" si="29"/>
        <v>140952.76300000001</v>
      </c>
      <c r="J153" s="49">
        <f t="shared" si="30"/>
        <v>140953</v>
      </c>
      <c r="K153" s="90">
        <f t="shared" si="31"/>
        <v>140953</v>
      </c>
      <c r="L153" s="90">
        <f t="shared" si="32"/>
        <v>741877</v>
      </c>
      <c r="M153" s="90">
        <f t="shared" si="33"/>
        <v>703743</v>
      </c>
      <c r="N153" s="90">
        <f t="shared" si="34"/>
        <v>572579</v>
      </c>
      <c r="O153" s="90">
        <f t="shared" si="26"/>
        <v>422348</v>
      </c>
      <c r="P153" s="90">
        <f t="shared" si="27"/>
        <v>722810</v>
      </c>
      <c r="Q153" s="90">
        <f t="shared" si="35"/>
        <v>354450.83047253912</v>
      </c>
      <c r="R153" s="90">
        <f t="shared" si="36"/>
        <v>288436.66345317487</v>
      </c>
      <c r="S153" s="56">
        <f t="shared" si="28"/>
        <v>0.40986079215448662</v>
      </c>
      <c r="T153" s="49">
        <f t="shared" si="37"/>
        <v>354451</v>
      </c>
      <c r="U153" s="82" t="s">
        <v>431</v>
      </c>
      <c r="AY153" s="3"/>
      <c r="AZ153" s="3"/>
      <c r="BA153" s="3"/>
    </row>
    <row r="154" spans="1:53" s="1" customFormat="1" ht="24" customHeight="1" x14ac:dyDescent="0.2">
      <c r="A154" s="82">
        <v>15</v>
      </c>
      <c r="B154" s="82">
        <v>8715202</v>
      </c>
      <c r="C154" s="84" t="s">
        <v>302</v>
      </c>
      <c r="D154" s="84" t="s">
        <v>250</v>
      </c>
      <c r="E154" s="85">
        <v>852366</v>
      </c>
      <c r="F154" s="49">
        <v>827540.00000000012</v>
      </c>
      <c r="G154" s="49">
        <v>902019</v>
      </c>
      <c r="H154" s="49">
        <v>159088</v>
      </c>
      <c r="I154" s="49">
        <f t="shared" si="29"/>
        <v>167201.48800000001</v>
      </c>
      <c r="J154" s="49">
        <f t="shared" si="30"/>
        <v>167201</v>
      </c>
      <c r="K154" s="90">
        <f t="shared" si="31"/>
        <v>167201</v>
      </c>
      <c r="L154" s="90">
        <f t="shared" si="32"/>
        <v>902019</v>
      </c>
      <c r="M154" s="90">
        <f t="shared" si="33"/>
        <v>839953</v>
      </c>
      <c r="N154" s="90">
        <f t="shared" si="34"/>
        <v>687281.5</v>
      </c>
      <c r="O154" s="90">
        <f t="shared" si="26"/>
        <v>503577</v>
      </c>
      <c r="P154" s="90">
        <f t="shared" si="27"/>
        <v>870986</v>
      </c>
      <c r="Q154" s="90">
        <f t="shared" si="35"/>
        <v>422339.41925981909</v>
      </c>
      <c r="R154" s="90">
        <f t="shared" si="36"/>
        <v>348100.20556778379</v>
      </c>
      <c r="S154" s="56">
        <f t="shared" si="28"/>
        <v>0.41442819487255095</v>
      </c>
      <c r="T154" s="49">
        <f t="shared" si="37"/>
        <v>422339</v>
      </c>
      <c r="U154" s="82" t="s">
        <v>431</v>
      </c>
      <c r="AY154" s="3"/>
      <c r="AZ154" s="3"/>
      <c r="BA154" s="3"/>
    </row>
    <row r="155" spans="1:53" s="1" customFormat="1" ht="24" customHeight="1" x14ac:dyDescent="0.2">
      <c r="A155" s="82">
        <v>16</v>
      </c>
      <c r="B155" s="82">
        <v>8715202</v>
      </c>
      <c r="C155" s="84" t="s">
        <v>303</v>
      </c>
      <c r="D155" s="84" t="s">
        <v>250</v>
      </c>
      <c r="E155" s="85">
        <v>4568685</v>
      </c>
      <c r="F155" s="49">
        <v>4310080</v>
      </c>
      <c r="G155" s="49">
        <v>4697987</v>
      </c>
      <c r="H155" s="49">
        <v>441071</v>
      </c>
      <c r="I155" s="49">
        <f t="shared" si="29"/>
        <v>463565.62099999998</v>
      </c>
      <c r="J155" s="49">
        <f t="shared" si="30"/>
        <v>463566</v>
      </c>
      <c r="K155" s="90">
        <f t="shared" si="31"/>
        <v>463566</v>
      </c>
      <c r="L155" s="90">
        <f t="shared" si="32"/>
        <v>4697987</v>
      </c>
      <c r="M155" s="90">
        <f t="shared" si="33"/>
        <v>4439382.5</v>
      </c>
      <c r="N155" s="90">
        <f t="shared" si="34"/>
        <v>3510079.5</v>
      </c>
      <c r="O155" s="90">
        <f t="shared" si="26"/>
        <v>2451474.25</v>
      </c>
      <c r="P155" s="90">
        <f t="shared" si="27"/>
        <v>4568684.75</v>
      </c>
      <c r="Q155" s="90">
        <f t="shared" si="35"/>
        <v>1417965.6169448495</v>
      </c>
      <c r="R155" s="90">
        <f t="shared" si="36"/>
        <v>2037401.5427229034</v>
      </c>
      <c r="S155" s="56">
        <f t="shared" si="28"/>
        <v>0.45893804886668438</v>
      </c>
      <c r="T155" s="49">
        <f t="shared" si="37"/>
        <v>1417966</v>
      </c>
      <c r="U155" s="82" t="s">
        <v>431</v>
      </c>
      <c r="AY155" s="3"/>
      <c r="AZ155" s="3"/>
      <c r="BA155" s="3"/>
    </row>
    <row r="156" spans="1:53" s="1" customFormat="1" ht="24" customHeight="1" x14ac:dyDescent="0.2">
      <c r="A156" s="82">
        <v>17</v>
      </c>
      <c r="B156" s="82">
        <v>8715202</v>
      </c>
      <c r="C156" s="84" t="s">
        <v>304</v>
      </c>
      <c r="D156" s="84" t="s">
        <v>250</v>
      </c>
      <c r="E156" s="85">
        <v>743568</v>
      </c>
      <c r="F156" s="49">
        <v>694924</v>
      </c>
      <c r="G156" s="49">
        <v>729670.00000000012</v>
      </c>
      <c r="H156" s="49">
        <v>89235</v>
      </c>
      <c r="I156" s="49">
        <f t="shared" si="29"/>
        <v>93785.985000000001</v>
      </c>
      <c r="J156" s="49">
        <f t="shared" si="30"/>
        <v>93786</v>
      </c>
      <c r="K156" s="90">
        <f t="shared" si="31"/>
        <v>93786</v>
      </c>
      <c r="L156" s="90">
        <f t="shared" si="32"/>
        <v>743568</v>
      </c>
      <c r="M156" s="90">
        <f t="shared" si="33"/>
        <v>712297</v>
      </c>
      <c r="N156" s="90">
        <f t="shared" si="34"/>
        <v>565487</v>
      </c>
      <c r="O156" s="90">
        <f t="shared" si="26"/>
        <v>403041.5</v>
      </c>
      <c r="P156" s="90">
        <f t="shared" si="27"/>
        <v>727932.5</v>
      </c>
      <c r="Q156" s="90">
        <f t="shared" si="35"/>
        <v>269961.49310034164</v>
      </c>
      <c r="R156" s="90">
        <f t="shared" si="36"/>
        <v>315132.07306355448</v>
      </c>
      <c r="S156" s="56">
        <f t="shared" si="28"/>
        <v>0.44241667880610824</v>
      </c>
      <c r="T156" s="49">
        <f t="shared" si="37"/>
        <v>269961</v>
      </c>
      <c r="U156" s="82" t="s">
        <v>431</v>
      </c>
      <c r="AY156" s="3"/>
      <c r="AZ156" s="3"/>
      <c r="BA156" s="3"/>
    </row>
    <row r="157" spans="1:53" s="1" customFormat="1" ht="24" customHeight="1" x14ac:dyDescent="0.2">
      <c r="A157" s="82">
        <v>18</v>
      </c>
      <c r="B157" s="82">
        <v>8715202</v>
      </c>
      <c r="C157" s="84" t="s">
        <v>305</v>
      </c>
      <c r="D157" s="84" t="s">
        <v>250</v>
      </c>
      <c r="E157" s="85">
        <v>642422</v>
      </c>
      <c r="F157" s="49">
        <v>617713</v>
      </c>
      <c r="G157" s="49">
        <v>648599.00000000012</v>
      </c>
      <c r="H157" s="49">
        <v>94063</v>
      </c>
      <c r="I157" s="49">
        <f t="shared" si="29"/>
        <v>98860.213000000003</v>
      </c>
      <c r="J157" s="49">
        <f t="shared" si="30"/>
        <v>98860</v>
      </c>
      <c r="K157" s="90">
        <f t="shared" si="31"/>
        <v>98860</v>
      </c>
      <c r="L157" s="90">
        <f t="shared" si="32"/>
        <v>648599.00000000012</v>
      </c>
      <c r="M157" s="90">
        <f t="shared" si="33"/>
        <v>630067.5</v>
      </c>
      <c r="N157" s="90">
        <f t="shared" si="34"/>
        <v>501898.5</v>
      </c>
      <c r="O157" s="90">
        <f t="shared" si="26"/>
        <v>364463.75</v>
      </c>
      <c r="P157" s="90">
        <f t="shared" si="27"/>
        <v>639333.25</v>
      </c>
      <c r="Q157" s="90">
        <f t="shared" si="35"/>
        <v>269676.55809234263</v>
      </c>
      <c r="R157" s="90">
        <f t="shared" si="36"/>
        <v>269023.49441699946</v>
      </c>
      <c r="S157" s="56">
        <f t="shared" si="28"/>
        <v>0.42697567231606048</v>
      </c>
      <c r="T157" s="49">
        <f t="shared" si="37"/>
        <v>269677</v>
      </c>
      <c r="U157" s="82" t="s">
        <v>431</v>
      </c>
      <c r="AY157" s="3"/>
      <c r="AZ157" s="3"/>
      <c r="BA157" s="3"/>
    </row>
    <row r="158" spans="1:53" s="1" customFormat="1" ht="24" customHeight="1" x14ac:dyDescent="0.2">
      <c r="A158" s="82">
        <v>19</v>
      </c>
      <c r="B158" s="82">
        <v>8715202</v>
      </c>
      <c r="C158" s="84" t="s">
        <v>306</v>
      </c>
      <c r="D158" s="84" t="s">
        <v>250</v>
      </c>
      <c r="E158" s="85">
        <v>1473952.0000000002</v>
      </c>
      <c r="F158" s="49">
        <v>1377526</v>
      </c>
      <c r="G158" s="49">
        <v>1446402</v>
      </c>
      <c r="H158" s="49">
        <v>179685</v>
      </c>
      <c r="I158" s="49">
        <f t="shared" si="29"/>
        <v>188848.935</v>
      </c>
      <c r="J158" s="49">
        <f t="shared" si="30"/>
        <v>188849</v>
      </c>
      <c r="K158" s="90">
        <f t="shared" si="31"/>
        <v>188849</v>
      </c>
      <c r="L158" s="90">
        <f t="shared" si="32"/>
        <v>1473952.0000000002</v>
      </c>
      <c r="M158" s="90">
        <f t="shared" si="33"/>
        <v>1411964</v>
      </c>
      <c r="N158" s="90">
        <f t="shared" si="34"/>
        <v>1121682.25</v>
      </c>
      <c r="O158" s="90">
        <f t="shared" si="26"/>
        <v>800406.5</v>
      </c>
      <c r="P158" s="90">
        <f t="shared" si="27"/>
        <v>1442958</v>
      </c>
      <c r="Q158" s="90">
        <f t="shared" si="35"/>
        <v>541199.20500772074</v>
      </c>
      <c r="R158" s="90">
        <f t="shared" si="36"/>
        <v>623209.64624668402</v>
      </c>
      <c r="S158" s="56">
        <f t="shared" si="28"/>
        <v>0.44137785825041148</v>
      </c>
      <c r="T158" s="49">
        <f t="shared" si="37"/>
        <v>541199</v>
      </c>
      <c r="U158" s="82" t="s">
        <v>431</v>
      </c>
      <c r="AY158" s="3"/>
      <c r="AZ158" s="3"/>
      <c r="BA158" s="3"/>
    </row>
    <row r="159" spans="1:53" s="1" customFormat="1" ht="24" customHeight="1" x14ac:dyDescent="0.2">
      <c r="A159" s="82">
        <v>20</v>
      </c>
      <c r="B159" s="82">
        <v>8715202</v>
      </c>
      <c r="C159" s="84" t="s">
        <v>307</v>
      </c>
      <c r="D159" s="84" t="s">
        <v>250</v>
      </c>
      <c r="E159" s="85">
        <v>648343</v>
      </c>
      <c r="F159" s="49">
        <v>623407</v>
      </c>
      <c r="G159" s="49">
        <v>660811</v>
      </c>
      <c r="H159" s="49">
        <v>52952</v>
      </c>
      <c r="I159" s="49">
        <f t="shared" si="29"/>
        <v>55652.551999999996</v>
      </c>
      <c r="J159" s="49">
        <f t="shared" si="30"/>
        <v>55653</v>
      </c>
      <c r="K159" s="90">
        <f t="shared" si="31"/>
        <v>55653</v>
      </c>
      <c r="L159" s="90">
        <f t="shared" si="32"/>
        <v>660811</v>
      </c>
      <c r="M159" s="90">
        <f t="shared" si="33"/>
        <v>635875</v>
      </c>
      <c r="N159" s="90">
        <f t="shared" si="34"/>
        <v>497053.5</v>
      </c>
      <c r="O159" s="90">
        <f t="shared" si="26"/>
        <v>345764</v>
      </c>
      <c r="P159" s="90">
        <f t="shared" si="27"/>
        <v>648343</v>
      </c>
      <c r="Q159" s="90">
        <f t="shared" si="35"/>
        <v>176770.1311753231</v>
      </c>
      <c r="R159" s="90">
        <f t="shared" si="36"/>
        <v>294677.58651278517</v>
      </c>
      <c r="S159" s="56">
        <f t="shared" si="28"/>
        <v>0.46342061963874215</v>
      </c>
      <c r="T159" s="49">
        <f t="shared" si="37"/>
        <v>176770</v>
      </c>
      <c r="U159" s="82" t="s">
        <v>431</v>
      </c>
      <c r="AY159" s="3"/>
      <c r="AZ159" s="3"/>
      <c r="BA159" s="3"/>
    </row>
    <row r="160" spans="1:53" s="1" customFormat="1" ht="24" customHeight="1" x14ac:dyDescent="0.2">
      <c r="A160" s="82">
        <v>21</v>
      </c>
      <c r="B160" s="82">
        <v>8715202</v>
      </c>
      <c r="C160" s="84" t="s">
        <v>308</v>
      </c>
      <c r="D160" s="84" t="s">
        <v>250</v>
      </c>
      <c r="E160" s="85">
        <v>4200078</v>
      </c>
      <c r="F160" s="49">
        <v>4077745.0000000005</v>
      </c>
      <c r="G160" s="49">
        <v>4363187</v>
      </c>
      <c r="H160" s="49">
        <v>517876</v>
      </c>
      <c r="I160" s="49">
        <f t="shared" si="29"/>
        <v>544287.67599999998</v>
      </c>
      <c r="J160" s="49">
        <f t="shared" si="30"/>
        <v>544288</v>
      </c>
      <c r="K160" s="90">
        <f t="shared" si="31"/>
        <v>544288</v>
      </c>
      <c r="L160" s="90">
        <f t="shared" si="32"/>
        <v>4363187</v>
      </c>
      <c r="M160" s="90">
        <f t="shared" si="33"/>
        <v>4138911.5</v>
      </c>
      <c r="N160" s="90">
        <f t="shared" si="34"/>
        <v>3296324.5</v>
      </c>
      <c r="O160" s="90">
        <f t="shared" si="26"/>
        <v>2341599.75</v>
      </c>
      <c r="P160" s="90">
        <f t="shared" si="27"/>
        <v>4251049.25</v>
      </c>
      <c r="Q160" s="90">
        <f t="shared" si="35"/>
        <v>1568764.4629190173</v>
      </c>
      <c r="R160" s="90">
        <f t="shared" si="36"/>
        <v>1838413.1633758682</v>
      </c>
      <c r="S160" s="56">
        <f t="shared" si="28"/>
        <v>0.44417793503820224</v>
      </c>
      <c r="T160" s="49">
        <f t="shared" si="37"/>
        <v>1568764</v>
      </c>
      <c r="U160" s="82" t="s">
        <v>431</v>
      </c>
      <c r="AY160" s="3"/>
      <c r="AZ160" s="3"/>
      <c r="BA160" s="3"/>
    </row>
    <row r="161" spans="1:53" s="1" customFormat="1" ht="24" customHeight="1" x14ac:dyDescent="0.2">
      <c r="A161" s="82">
        <v>22</v>
      </c>
      <c r="B161" s="82">
        <v>8715202</v>
      </c>
      <c r="C161" s="84" t="s">
        <v>309</v>
      </c>
      <c r="D161" s="84" t="s">
        <v>250</v>
      </c>
      <c r="E161" s="85">
        <v>1151755</v>
      </c>
      <c r="F161" s="49">
        <v>1086561</v>
      </c>
      <c r="G161" s="49">
        <v>1140889</v>
      </c>
      <c r="H161" s="49">
        <v>176629</v>
      </c>
      <c r="I161" s="49">
        <f t="shared" si="29"/>
        <v>185637.079</v>
      </c>
      <c r="J161" s="49">
        <f t="shared" si="30"/>
        <v>185637</v>
      </c>
      <c r="K161" s="90">
        <f t="shared" si="31"/>
        <v>185637</v>
      </c>
      <c r="L161" s="90">
        <f t="shared" si="32"/>
        <v>1151755</v>
      </c>
      <c r="M161" s="90">
        <f t="shared" si="33"/>
        <v>1113725</v>
      </c>
      <c r="N161" s="90">
        <f t="shared" si="34"/>
        <v>891210.5</v>
      </c>
      <c r="O161" s="90">
        <f t="shared" si="26"/>
        <v>649681</v>
      </c>
      <c r="P161" s="90">
        <f t="shared" si="27"/>
        <v>1132740</v>
      </c>
      <c r="Q161" s="90">
        <f t="shared" si="35"/>
        <v>496774.58521836274</v>
      </c>
      <c r="R161" s="90">
        <f t="shared" si="36"/>
        <v>471246.06862904795</v>
      </c>
      <c r="S161" s="56">
        <f t="shared" si="28"/>
        <v>0.42312605771536776</v>
      </c>
      <c r="T161" s="49">
        <f t="shared" si="37"/>
        <v>496775</v>
      </c>
      <c r="U161" s="82" t="s">
        <v>431</v>
      </c>
      <c r="AY161" s="3"/>
      <c r="AZ161" s="3"/>
      <c r="BA161" s="3"/>
    </row>
    <row r="162" spans="1:53" s="1" customFormat="1" ht="24" customHeight="1" x14ac:dyDescent="0.2">
      <c r="A162" s="82">
        <v>23</v>
      </c>
      <c r="B162" s="82">
        <v>8715202</v>
      </c>
      <c r="C162" s="84" t="s">
        <v>310</v>
      </c>
      <c r="D162" s="84" t="s">
        <v>250</v>
      </c>
      <c r="E162" s="85">
        <v>860484</v>
      </c>
      <c r="F162" s="49">
        <v>811777</v>
      </c>
      <c r="G162" s="49">
        <v>868601</v>
      </c>
      <c r="H162" s="49">
        <v>157448</v>
      </c>
      <c r="I162" s="49">
        <f t="shared" si="29"/>
        <v>165477.848</v>
      </c>
      <c r="J162" s="49">
        <f t="shared" si="30"/>
        <v>165478</v>
      </c>
      <c r="K162" s="90">
        <f t="shared" si="31"/>
        <v>165478</v>
      </c>
      <c r="L162" s="90">
        <f t="shared" si="32"/>
        <v>868601</v>
      </c>
      <c r="M162" s="90">
        <f t="shared" si="33"/>
        <v>836130.5</v>
      </c>
      <c r="N162" s="90">
        <f t="shared" si="34"/>
        <v>676585</v>
      </c>
      <c r="O162" s="90">
        <f t="shared" si="26"/>
        <v>500804.25</v>
      </c>
      <c r="P162" s="90">
        <f t="shared" si="27"/>
        <v>852365.75</v>
      </c>
      <c r="Q162" s="90">
        <f t="shared" si="35"/>
        <v>417171.70353958063</v>
      </c>
      <c r="R162" s="90">
        <f t="shared" si="36"/>
        <v>341660.7619506031</v>
      </c>
      <c r="S162" s="56">
        <f t="shared" si="28"/>
        <v>0.40862133596442551</v>
      </c>
      <c r="T162" s="49">
        <f t="shared" si="37"/>
        <v>417172</v>
      </c>
      <c r="U162" s="82" t="s">
        <v>431</v>
      </c>
      <c r="AY162" s="3"/>
      <c r="AZ162" s="3"/>
      <c r="BA162" s="3"/>
    </row>
    <row r="163" spans="1:53" s="1" customFormat="1" ht="24" customHeight="1" x14ac:dyDescent="0.2">
      <c r="A163" s="82">
        <v>24</v>
      </c>
      <c r="B163" s="82">
        <v>8715202</v>
      </c>
      <c r="C163" s="84" t="s">
        <v>311</v>
      </c>
      <c r="D163" s="84" t="s">
        <v>250</v>
      </c>
      <c r="E163" s="85">
        <v>195259</v>
      </c>
      <c r="F163" s="49">
        <v>189572</v>
      </c>
      <c r="G163" s="49">
        <v>202842.00000000003</v>
      </c>
      <c r="H163" s="49">
        <v>52509</v>
      </c>
      <c r="I163" s="49">
        <f t="shared" si="29"/>
        <v>55186.959000000003</v>
      </c>
      <c r="J163" s="49">
        <f t="shared" si="30"/>
        <v>55187</v>
      </c>
      <c r="K163" s="49">
        <f t="shared" si="31"/>
        <v>55187</v>
      </c>
      <c r="L163" s="49">
        <f t="shared" si="32"/>
        <v>202842.00000000003</v>
      </c>
      <c r="M163" s="49">
        <f t="shared" si="33"/>
        <v>192415.5</v>
      </c>
      <c r="N163" s="49">
        <f t="shared" si="34"/>
        <v>160715</v>
      </c>
      <c r="O163" s="49">
        <f t="shared" si="26"/>
        <v>123801.25</v>
      </c>
      <c r="P163" s="49">
        <f t="shared" si="27"/>
        <v>197628.75</v>
      </c>
      <c r="Q163" s="49">
        <f t="shared" si="35"/>
        <v>119593.62653686192</v>
      </c>
      <c r="R163" s="49">
        <f t="shared" si="36"/>
        <v>70561.692388056224</v>
      </c>
      <c r="S163" s="56">
        <f t="shared" si="28"/>
        <v>0.36671521986563571</v>
      </c>
      <c r="T163" s="49">
        <f>K163</f>
        <v>55187</v>
      </c>
      <c r="U163" s="82" t="s">
        <v>432</v>
      </c>
      <c r="AY163" s="3"/>
      <c r="AZ163" s="3"/>
      <c r="BA163" s="3"/>
    </row>
    <row r="164" spans="1:53" s="1" customFormat="1" ht="24" customHeight="1" x14ac:dyDescent="0.2">
      <c r="A164" s="82">
        <v>25</v>
      </c>
      <c r="B164" s="82">
        <v>8715202</v>
      </c>
      <c r="C164" s="84" t="s">
        <v>312</v>
      </c>
      <c r="D164" s="84" t="s">
        <v>250</v>
      </c>
      <c r="E164" s="85">
        <v>1196335</v>
      </c>
      <c r="F164" s="49">
        <v>1139367</v>
      </c>
      <c r="G164" s="49">
        <v>1241910</v>
      </c>
      <c r="H164" s="49">
        <v>171212</v>
      </c>
      <c r="I164" s="49">
        <f t="shared" si="29"/>
        <v>179943.81200000001</v>
      </c>
      <c r="J164" s="49">
        <f t="shared" si="30"/>
        <v>179944</v>
      </c>
      <c r="K164" s="90">
        <f t="shared" si="31"/>
        <v>179944</v>
      </c>
      <c r="L164" s="90">
        <f t="shared" si="32"/>
        <v>1241910</v>
      </c>
      <c r="M164" s="90">
        <f t="shared" si="33"/>
        <v>1167851</v>
      </c>
      <c r="N164" s="90">
        <f t="shared" si="34"/>
        <v>939389</v>
      </c>
      <c r="O164" s="90">
        <f t="shared" si="26"/>
        <v>673897.5</v>
      </c>
      <c r="P164" s="90">
        <f t="shared" si="27"/>
        <v>1204880.5</v>
      </c>
      <c r="Q164" s="90">
        <f t="shared" si="35"/>
        <v>495290.87272582354</v>
      </c>
      <c r="R164" s="90">
        <f t="shared" si="36"/>
        <v>508031.53145777609</v>
      </c>
      <c r="S164" s="56">
        <f t="shared" si="28"/>
        <v>0.43501399704052662</v>
      </c>
      <c r="T164" s="49">
        <f>ROUND(Q164,0)</f>
        <v>495291</v>
      </c>
      <c r="U164" s="82" t="s">
        <v>431</v>
      </c>
      <c r="AY164" s="3"/>
      <c r="AZ164" s="3"/>
      <c r="BA164" s="3"/>
    </row>
    <row r="165" spans="1:53" s="1" customFormat="1" ht="24" customHeight="1" x14ac:dyDescent="0.2">
      <c r="A165" s="82">
        <v>26</v>
      </c>
      <c r="B165" s="82">
        <v>8715202</v>
      </c>
      <c r="C165" s="84" t="s">
        <v>313</v>
      </c>
      <c r="D165" s="84" t="s">
        <v>250</v>
      </c>
      <c r="E165" s="85">
        <v>1424209</v>
      </c>
      <c r="F165" s="49">
        <v>1382727.0000000002</v>
      </c>
      <c r="G165" s="49">
        <v>1534827</v>
      </c>
      <c r="H165" s="49">
        <v>196532</v>
      </c>
      <c r="I165" s="49">
        <f t="shared" si="29"/>
        <v>206555.13200000001</v>
      </c>
      <c r="J165" s="49">
        <f t="shared" si="30"/>
        <v>206555</v>
      </c>
      <c r="K165" s="90">
        <f t="shared" si="31"/>
        <v>206555</v>
      </c>
      <c r="L165" s="90">
        <f t="shared" si="32"/>
        <v>1534827</v>
      </c>
      <c r="M165" s="90">
        <f t="shared" si="33"/>
        <v>1403468</v>
      </c>
      <c r="N165" s="90">
        <f t="shared" si="34"/>
        <v>1137079.5</v>
      </c>
      <c r="O165" s="90">
        <f t="shared" si="26"/>
        <v>805011.5</v>
      </c>
      <c r="P165" s="90">
        <f t="shared" si="27"/>
        <v>1469147.5</v>
      </c>
      <c r="Q165" s="90">
        <f t="shared" si="35"/>
        <v>578183.61620630382</v>
      </c>
      <c r="R165" s="90">
        <f t="shared" si="36"/>
        <v>623662.55910361256</v>
      </c>
      <c r="S165" s="56">
        <f t="shared" si="28"/>
        <v>0.44437248238193716</v>
      </c>
      <c r="T165" s="49">
        <f>ROUND(Q165,0)</f>
        <v>578184</v>
      </c>
      <c r="U165" s="82" t="s">
        <v>431</v>
      </c>
      <c r="AY165" s="3"/>
      <c r="AZ165" s="3"/>
      <c r="BA165" s="3"/>
    </row>
    <row r="166" spans="1:53" s="1" customFormat="1" ht="24" customHeight="1" x14ac:dyDescent="0.2">
      <c r="A166" s="82">
        <v>27</v>
      </c>
      <c r="B166" s="82">
        <v>8715202</v>
      </c>
      <c r="C166" s="84" t="s">
        <v>314</v>
      </c>
      <c r="D166" s="84" t="s">
        <v>250</v>
      </c>
      <c r="E166" s="85">
        <v>1498438</v>
      </c>
      <c r="F166" s="49">
        <v>1440806</v>
      </c>
      <c r="G166" s="49">
        <v>1556070.0000000002</v>
      </c>
      <c r="H166" s="49">
        <v>203792</v>
      </c>
      <c r="I166" s="49">
        <f t="shared" si="29"/>
        <v>214185.39199999999</v>
      </c>
      <c r="J166" s="49">
        <f t="shared" si="30"/>
        <v>214185</v>
      </c>
      <c r="K166" s="90">
        <f t="shared" si="31"/>
        <v>214185</v>
      </c>
      <c r="L166" s="90">
        <f t="shared" si="32"/>
        <v>1556070.0000000002</v>
      </c>
      <c r="M166" s="90">
        <f t="shared" si="33"/>
        <v>1469622</v>
      </c>
      <c r="N166" s="90">
        <f t="shared" si="34"/>
        <v>1177374.75</v>
      </c>
      <c r="O166" s="90">
        <f t="shared" si="26"/>
        <v>841903.5</v>
      </c>
      <c r="P166" s="90">
        <f t="shared" si="27"/>
        <v>1512846</v>
      </c>
      <c r="Q166" s="90">
        <f t="shared" si="35"/>
        <v>599437.43807288352</v>
      </c>
      <c r="R166" s="90">
        <f t="shared" si="36"/>
        <v>643848.38299472083</v>
      </c>
      <c r="S166" s="56">
        <f t="shared" si="28"/>
        <v>0.43810475278317884</v>
      </c>
      <c r="T166" s="49">
        <f>ROUND(Q166,0)</f>
        <v>599437</v>
      </c>
      <c r="U166" s="82" t="s">
        <v>431</v>
      </c>
      <c r="AY166" s="3"/>
      <c r="AZ166" s="3"/>
      <c r="BA166" s="3"/>
    </row>
    <row r="167" spans="1:53" s="1" customFormat="1" ht="24" customHeight="1" x14ac:dyDescent="0.2">
      <c r="A167" s="21"/>
      <c r="B167" s="21"/>
      <c r="C167" s="21"/>
      <c r="D167" s="21"/>
      <c r="E167" s="102"/>
      <c r="F167" s="102"/>
      <c r="G167" s="102"/>
      <c r="H167" s="102"/>
      <c r="I167" s="102"/>
      <c r="J167" s="102"/>
      <c r="K167" s="169"/>
      <c r="L167" s="169"/>
      <c r="M167" s="169"/>
      <c r="N167" s="169"/>
      <c r="O167" s="169"/>
      <c r="P167" s="169"/>
      <c r="Q167" s="169"/>
      <c r="R167" s="169"/>
      <c r="S167" s="103"/>
      <c r="T167" s="169"/>
      <c r="U167" s="15"/>
    </row>
    <row r="168" spans="1:53" s="1" customFormat="1" ht="19.5" customHeight="1" x14ac:dyDescent="0.2">
      <c r="A168" s="428" t="s">
        <v>182</v>
      </c>
      <c r="B168" s="429"/>
      <c r="C168" s="429"/>
      <c r="D168" s="429"/>
      <c r="E168" s="193"/>
      <c r="F168" s="123"/>
      <c r="G168" s="123"/>
      <c r="H168" s="123"/>
      <c r="I168" s="123"/>
      <c r="J168" s="123"/>
      <c r="K168" s="174"/>
      <c r="L168" s="174"/>
      <c r="M168" s="174"/>
      <c r="N168" s="174"/>
      <c r="O168" s="174"/>
      <c r="P168" s="174"/>
      <c r="Q168" s="174"/>
      <c r="R168" s="174"/>
      <c r="S168" s="124"/>
      <c r="T168" s="174"/>
      <c r="U168" s="175"/>
      <c r="AY168" s="3"/>
      <c r="AZ168" s="3"/>
      <c r="BA168" s="3"/>
    </row>
    <row r="169" spans="1:53" s="1" customFormat="1" ht="9.75" customHeight="1" x14ac:dyDescent="0.2">
      <c r="A169" s="436" t="s">
        <v>384</v>
      </c>
      <c r="B169" s="437"/>
      <c r="C169" s="437"/>
      <c r="D169" s="437"/>
      <c r="E169" s="178"/>
      <c r="F169" s="127"/>
      <c r="G169" s="127"/>
      <c r="H169" s="127"/>
      <c r="I169" s="127"/>
      <c r="J169" s="127"/>
      <c r="K169" s="179"/>
      <c r="L169" s="179"/>
      <c r="M169" s="179"/>
      <c r="N169" s="179"/>
      <c r="O169" s="179"/>
      <c r="P169" s="179"/>
      <c r="Q169" s="179"/>
      <c r="R169" s="179"/>
      <c r="S169" s="128"/>
      <c r="T169" s="179"/>
      <c r="U169" s="180"/>
      <c r="AY169" s="3"/>
      <c r="AZ169" s="3"/>
      <c r="BA169" s="3"/>
    </row>
    <row r="170" spans="1:53" s="1" customFormat="1" ht="21.75" customHeight="1" x14ac:dyDescent="0.2">
      <c r="A170" s="438"/>
      <c r="B170" s="439"/>
      <c r="C170" s="439"/>
      <c r="D170" s="439"/>
      <c r="E170" s="183"/>
      <c r="F170" s="131"/>
      <c r="G170" s="131"/>
      <c r="H170" s="422" t="s">
        <v>438</v>
      </c>
      <c r="I170" s="422"/>
      <c r="J170" s="422"/>
      <c r="K170" s="184"/>
      <c r="L170" s="184"/>
      <c r="M170" s="184"/>
      <c r="N170" s="184"/>
      <c r="O170" s="184"/>
      <c r="P170" s="184"/>
      <c r="Q170" s="184"/>
      <c r="R170" s="184"/>
      <c r="S170" s="132"/>
      <c r="T170" s="184"/>
      <c r="U170" s="185"/>
      <c r="AY170" s="3"/>
      <c r="AZ170" s="3"/>
      <c r="BA170" s="3"/>
    </row>
    <row r="171" spans="1:53" s="1" customFormat="1" ht="98.25" customHeight="1" x14ac:dyDescent="0.2">
      <c r="A171" s="156" t="s">
        <v>4</v>
      </c>
      <c r="B171" s="156" t="s">
        <v>5</v>
      </c>
      <c r="C171" s="156" t="s">
        <v>6</v>
      </c>
      <c r="D171" s="156" t="s">
        <v>7</v>
      </c>
      <c r="E171" s="99" t="s">
        <v>435</v>
      </c>
      <c r="F171" s="99" t="s">
        <v>434</v>
      </c>
      <c r="G171" s="100" t="s">
        <v>436</v>
      </c>
      <c r="H171" s="157" t="s">
        <v>428</v>
      </c>
      <c r="I171" s="158" t="s">
        <v>429</v>
      </c>
      <c r="J171" s="157" t="s">
        <v>430</v>
      </c>
      <c r="K171" s="203"/>
      <c r="L171" s="203"/>
      <c r="M171" s="203"/>
      <c r="N171" s="203"/>
      <c r="O171" s="203"/>
      <c r="P171" s="203"/>
      <c r="Q171" s="203"/>
      <c r="R171" s="203"/>
      <c r="S171" s="160"/>
      <c r="T171" s="203"/>
      <c r="U171" s="204"/>
      <c r="AY171" s="3"/>
      <c r="AZ171" s="3"/>
      <c r="BA171" s="3"/>
    </row>
    <row r="172" spans="1:53" s="1" customFormat="1" ht="59.25" customHeight="1" x14ac:dyDescent="0.2">
      <c r="A172" s="106">
        <v>1</v>
      </c>
      <c r="B172" s="106">
        <v>8715202</v>
      </c>
      <c r="C172" s="201" t="s">
        <v>315</v>
      </c>
      <c r="D172" s="201" t="s">
        <v>250</v>
      </c>
      <c r="E172" s="202">
        <v>1477354</v>
      </c>
      <c r="F172" s="104">
        <v>1407004.0000000002</v>
      </c>
      <c r="G172" s="104">
        <v>1561774.0000000002</v>
      </c>
      <c r="H172" s="104">
        <v>298002</v>
      </c>
      <c r="I172" s="104">
        <f t="shared" si="29"/>
        <v>313200.10200000001</v>
      </c>
      <c r="J172" s="104">
        <f t="shared" si="30"/>
        <v>313200</v>
      </c>
      <c r="K172" s="170">
        <f t="shared" si="31"/>
        <v>313200</v>
      </c>
      <c r="L172" s="170">
        <f t="shared" si="32"/>
        <v>1561774.0000000002</v>
      </c>
      <c r="M172" s="170">
        <f t="shared" si="33"/>
        <v>1442179</v>
      </c>
      <c r="N172" s="170">
        <f t="shared" si="34"/>
        <v>1189833</v>
      </c>
      <c r="O172" s="170">
        <f t="shared" si="26"/>
        <v>877689.5</v>
      </c>
      <c r="P172" s="170">
        <f t="shared" si="27"/>
        <v>1501976.5</v>
      </c>
      <c r="Q172" s="170">
        <f t="shared" si="35"/>
        <v>766171.76957549562</v>
      </c>
      <c r="R172" s="170">
        <f t="shared" si="36"/>
        <v>587837.02187256003</v>
      </c>
      <c r="S172" s="105">
        <f t="shared" si="28"/>
        <v>0.40760337092175108</v>
      </c>
      <c r="T172" s="104">
        <f>ROUND(Q172,0)</f>
        <v>766172</v>
      </c>
      <c r="U172" s="106" t="s">
        <v>431</v>
      </c>
      <c r="AY172" s="3"/>
      <c r="AZ172" s="3"/>
      <c r="BA172" s="3"/>
    </row>
    <row r="173" spans="1:53" s="1" customFormat="1" ht="59.25" customHeight="1" x14ac:dyDescent="0.2">
      <c r="A173" s="82">
        <v>2</v>
      </c>
      <c r="B173" s="82">
        <v>8715202</v>
      </c>
      <c r="C173" s="84" t="s">
        <v>316</v>
      </c>
      <c r="D173" s="84" t="s">
        <v>250</v>
      </c>
      <c r="E173" s="85">
        <v>1095341</v>
      </c>
      <c r="F173" s="49">
        <v>1043182</v>
      </c>
      <c r="G173" s="49">
        <v>1126637</v>
      </c>
      <c r="H173" s="49">
        <v>304040</v>
      </c>
      <c r="I173" s="49">
        <f t="shared" si="29"/>
        <v>319546.03999999998</v>
      </c>
      <c r="J173" s="49">
        <f t="shared" si="30"/>
        <v>319546</v>
      </c>
      <c r="K173" s="49">
        <f t="shared" si="31"/>
        <v>319546</v>
      </c>
      <c r="L173" s="49">
        <f t="shared" si="32"/>
        <v>1126637</v>
      </c>
      <c r="M173" s="49">
        <f t="shared" si="33"/>
        <v>1069261.5</v>
      </c>
      <c r="N173" s="49">
        <f t="shared" si="34"/>
        <v>896176.5</v>
      </c>
      <c r="O173" s="49">
        <f t="shared" si="26"/>
        <v>694403.75</v>
      </c>
      <c r="P173" s="49">
        <f t="shared" si="27"/>
        <v>1097949.25</v>
      </c>
      <c r="Q173" s="49">
        <f t="shared" si="35"/>
        <v>679278.55694077408</v>
      </c>
      <c r="R173" s="49">
        <f t="shared" si="36"/>
        <v>385958.49979024084</v>
      </c>
      <c r="S173" s="56">
        <f t="shared" si="28"/>
        <v>0.36095800680211609</v>
      </c>
      <c r="T173" s="49">
        <f>K173</f>
        <v>319546</v>
      </c>
      <c r="U173" s="82" t="s">
        <v>432</v>
      </c>
      <c r="AY173" s="3"/>
      <c r="AZ173" s="3"/>
      <c r="BA173" s="3"/>
    </row>
    <row r="174" spans="1:53" s="1" customFormat="1" ht="12.75" x14ac:dyDescent="0.2">
      <c r="A174" s="21"/>
      <c r="B174" s="21"/>
      <c r="C174" s="21"/>
      <c r="D174" s="21"/>
      <c r="E174" s="102"/>
      <c r="F174" s="102"/>
      <c r="G174" s="102"/>
      <c r="H174" s="102"/>
      <c r="I174" s="102"/>
      <c r="J174" s="102"/>
      <c r="K174" s="169"/>
      <c r="L174" s="169"/>
      <c r="M174" s="169"/>
      <c r="N174" s="169"/>
      <c r="O174" s="169"/>
      <c r="P174" s="169"/>
      <c r="Q174" s="169"/>
      <c r="R174" s="169"/>
      <c r="S174" s="103"/>
      <c r="T174" s="169"/>
      <c r="U174" s="15"/>
    </row>
    <row r="175" spans="1:53" s="1" customFormat="1" ht="30.75" customHeight="1" x14ac:dyDescent="0.2">
      <c r="A175" s="171" t="s">
        <v>186</v>
      </c>
      <c r="B175" s="172"/>
      <c r="C175" s="172"/>
      <c r="D175" s="172"/>
      <c r="E175" s="173"/>
      <c r="F175" s="123"/>
      <c r="G175" s="123"/>
      <c r="H175" s="123"/>
      <c r="I175" s="123"/>
      <c r="J175" s="123"/>
      <c r="K175" s="174"/>
      <c r="L175" s="174"/>
      <c r="M175" s="174"/>
      <c r="N175" s="174"/>
      <c r="O175" s="174"/>
      <c r="P175" s="174"/>
      <c r="Q175" s="174"/>
      <c r="R175" s="174"/>
      <c r="S175" s="124"/>
      <c r="T175" s="174"/>
      <c r="U175" s="175"/>
      <c r="AY175" s="3"/>
      <c r="AZ175" s="3"/>
      <c r="BA175" s="3"/>
    </row>
    <row r="176" spans="1:53" s="1" customFormat="1" ht="17.25" customHeight="1" x14ac:dyDescent="0.2">
      <c r="A176" s="430" t="s">
        <v>384</v>
      </c>
      <c r="B176" s="431"/>
      <c r="C176" s="431"/>
      <c r="D176" s="431"/>
      <c r="E176" s="178"/>
      <c r="F176" s="127"/>
      <c r="G176" s="127"/>
      <c r="H176" s="127"/>
      <c r="I176" s="127"/>
      <c r="J176" s="127"/>
      <c r="K176" s="179"/>
      <c r="L176" s="179"/>
      <c r="M176" s="179"/>
      <c r="N176" s="179"/>
      <c r="O176" s="179"/>
      <c r="P176" s="179"/>
      <c r="Q176" s="179"/>
      <c r="R176" s="179"/>
      <c r="S176" s="128"/>
      <c r="T176" s="179"/>
      <c r="U176" s="180"/>
      <c r="AY176" s="3"/>
      <c r="AZ176" s="3"/>
      <c r="BA176" s="3"/>
    </row>
    <row r="177" spans="1:53" s="1" customFormat="1" ht="26.25" customHeight="1" x14ac:dyDescent="0.2">
      <c r="A177" s="432"/>
      <c r="B177" s="433"/>
      <c r="C177" s="433"/>
      <c r="D177" s="433"/>
      <c r="E177" s="183"/>
      <c r="F177" s="131"/>
      <c r="G177" s="131"/>
      <c r="H177" s="422" t="s">
        <v>438</v>
      </c>
      <c r="I177" s="422"/>
      <c r="J177" s="422"/>
      <c r="K177" s="184"/>
      <c r="L177" s="184"/>
      <c r="M177" s="184"/>
      <c r="N177" s="184"/>
      <c r="O177" s="184"/>
      <c r="P177" s="184"/>
      <c r="Q177" s="184"/>
      <c r="R177" s="184"/>
      <c r="S177" s="132"/>
      <c r="T177" s="184"/>
      <c r="U177" s="185"/>
      <c r="AY177" s="3"/>
      <c r="AZ177" s="3"/>
      <c r="BA177" s="3"/>
    </row>
    <row r="178" spans="1:53" s="1" customFormat="1" ht="89.25" x14ac:dyDescent="0.2">
      <c r="A178" s="156" t="s">
        <v>4</v>
      </c>
      <c r="B178" s="156" t="s">
        <v>5</v>
      </c>
      <c r="C178" s="156" t="s">
        <v>6</v>
      </c>
      <c r="D178" s="156" t="s">
        <v>7</v>
      </c>
      <c r="E178" s="99" t="s">
        <v>435</v>
      </c>
      <c r="F178" s="99" t="s">
        <v>434</v>
      </c>
      <c r="G178" s="100" t="s">
        <v>436</v>
      </c>
      <c r="H178" s="157" t="s">
        <v>428</v>
      </c>
      <c r="I178" s="158" t="s">
        <v>429</v>
      </c>
      <c r="J178" s="157" t="s">
        <v>430</v>
      </c>
      <c r="K178" s="196"/>
      <c r="L178" s="196"/>
      <c r="M178" s="196"/>
      <c r="N178" s="196"/>
      <c r="O178" s="196"/>
      <c r="P178" s="196"/>
      <c r="Q178" s="196"/>
      <c r="R178" s="196"/>
      <c r="S178" s="151"/>
      <c r="T178" s="196"/>
      <c r="U178" s="197"/>
      <c r="AY178" s="3"/>
      <c r="AZ178" s="3"/>
      <c r="BA178" s="3"/>
    </row>
    <row r="179" spans="1:53" s="1" customFormat="1" ht="64.5" customHeight="1" x14ac:dyDescent="0.2">
      <c r="A179" s="82">
        <v>1</v>
      </c>
      <c r="B179" s="5">
        <v>8715202</v>
      </c>
      <c r="C179" s="7" t="s">
        <v>317</v>
      </c>
      <c r="D179" s="7" t="s">
        <v>250</v>
      </c>
      <c r="E179" s="24">
        <v>1848194</v>
      </c>
      <c r="F179" s="26">
        <v>1777110.0000000002</v>
      </c>
      <c r="G179" s="26">
        <v>1883737</v>
      </c>
      <c r="H179" s="26">
        <v>372162</v>
      </c>
      <c r="I179" s="26">
        <f t="shared" si="29"/>
        <v>391142.26199999999</v>
      </c>
      <c r="J179" s="26">
        <f t="shared" si="30"/>
        <v>391142</v>
      </c>
      <c r="K179" s="27">
        <f t="shared" si="31"/>
        <v>391142</v>
      </c>
      <c r="L179" s="27">
        <f t="shared" si="32"/>
        <v>1883737</v>
      </c>
      <c r="M179" s="90">
        <f t="shared" si="33"/>
        <v>1812652</v>
      </c>
      <c r="N179" s="90">
        <f t="shared" si="34"/>
        <v>1475045.75</v>
      </c>
      <c r="O179" s="90">
        <f t="shared" si="26"/>
        <v>1101897</v>
      </c>
      <c r="P179" s="90">
        <f t="shared" si="27"/>
        <v>1848194.5</v>
      </c>
      <c r="Q179" s="90">
        <f t="shared" si="35"/>
        <v>954367.84508185007</v>
      </c>
      <c r="R179" s="90">
        <f t="shared" si="36"/>
        <v>723960.93464973418</v>
      </c>
      <c r="S179" s="56">
        <f t="shared" si="28"/>
        <v>0.39939322862288745</v>
      </c>
      <c r="T179" s="49">
        <f>ROUND(Q179,0)</f>
        <v>954368</v>
      </c>
      <c r="U179" s="82" t="s">
        <v>431</v>
      </c>
      <c r="AY179" s="3"/>
      <c r="AZ179" s="3"/>
      <c r="BA179" s="3"/>
    </row>
    <row r="180" spans="1:53" s="1" customFormat="1" ht="12.75" x14ac:dyDescent="0.2">
      <c r="A180" s="21"/>
      <c r="B180" s="21"/>
      <c r="C180" s="21"/>
      <c r="D180" s="21"/>
      <c r="E180" s="102"/>
      <c r="F180" s="102"/>
      <c r="G180" s="102"/>
      <c r="H180" s="102"/>
      <c r="I180" s="102"/>
      <c r="J180" s="102"/>
      <c r="K180" s="169"/>
      <c r="L180" s="169"/>
      <c r="M180" s="169"/>
      <c r="N180" s="169"/>
      <c r="O180" s="169"/>
      <c r="P180" s="169"/>
      <c r="Q180" s="169"/>
      <c r="R180" s="169"/>
      <c r="S180" s="103"/>
      <c r="T180" s="169"/>
      <c r="U180" s="15"/>
    </row>
    <row r="181" spans="1:53" s="1" customFormat="1" ht="22.5" customHeight="1" x14ac:dyDescent="0.2">
      <c r="A181" s="440" t="s">
        <v>318</v>
      </c>
      <c r="B181" s="441"/>
      <c r="C181" s="441"/>
      <c r="D181" s="441"/>
      <c r="E181" s="173"/>
      <c r="F181" s="123"/>
      <c r="G181" s="123"/>
      <c r="H181" s="123"/>
      <c r="I181" s="123"/>
      <c r="J181" s="123"/>
      <c r="K181" s="174"/>
      <c r="L181" s="174"/>
      <c r="M181" s="174"/>
      <c r="N181" s="174"/>
      <c r="O181" s="174"/>
      <c r="P181" s="174"/>
      <c r="Q181" s="174"/>
      <c r="R181" s="174"/>
      <c r="S181" s="124"/>
      <c r="T181" s="174"/>
      <c r="U181" s="175"/>
      <c r="AY181" s="3"/>
      <c r="AZ181" s="3"/>
      <c r="BA181" s="3"/>
    </row>
    <row r="182" spans="1:53" s="1" customFormat="1" ht="15.75" customHeight="1" x14ac:dyDescent="0.2">
      <c r="A182" s="434" t="s">
        <v>319</v>
      </c>
      <c r="B182" s="435"/>
      <c r="C182" s="435"/>
      <c r="D182" s="435"/>
      <c r="E182" s="195"/>
      <c r="F182" s="127"/>
      <c r="G182" s="127"/>
      <c r="H182" s="127"/>
      <c r="I182" s="127"/>
      <c r="J182" s="127"/>
      <c r="K182" s="179"/>
      <c r="L182" s="179"/>
      <c r="M182" s="179"/>
      <c r="N182" s="179"/>
      <c r="O182" s="179"/>
      <c r="P182" s="179"/>
      <c r="Q182" s="179"/>
      <c r="R182" s="179"/>
      <c r="S182" s="128"/>
      <c r="T182" s="179"/>
      <c r="U182" s="180"/>
      <c r="AY182" s="3"/>
      <c r="AZ182" s="3"/>
      <c r="BA182" s="3"/>
    </row>
    <row r="183" spans="1:53" s="1" customFormat="1" ht="15.75" customHeight="1" x14ac:dyDescent="0.2">
      <c r="A183" s="430" t="s">
        <v>382</v>
      </c>
      <c r="B183" s="431"/>
      <c r="C183" s="431"/>
      <c r="D183" s="431"/>
      <c r="E183" s="178"/>
      <c r="F183" s="127"/>
      <c r="G183" s="127"/>
      <c r="H183" s="127"/>
      <c r="I183" s="127"/>
      <c r="J183" s="127"/>
      <c r="K183" s="179"/>
      <c r="L183" s="179"/>
      <c r="M183" s="179"/>
      <c r="N183" s="179"/>
      <c r="O183" s="179"/>
      <c r="P183" s="179"/>
      <c r="Q183" s="179"/>
      <c r="R183" s="179"/>
      <c r="S183" s="128"/>
      <c r="T183" s="179"/>
      <c r="U183" s="180"/>
      <c r="AY183" s="3"/>
      <c r="AZ183" s="3"/>
      <c r="BA183" s="3"/>
    </row>
    <row r="184" spans="1:53" s="1" customFormat="1" ht="31.5" customHeight="1" x14ac:dyDescent="0.2">
      <c r="A184" s="432"/>
      <c r="B184" s="433"/>
      <c r="C184" s="433"/>
      <c r="D184" s="433"/>
      <c r="E184" s="183"/>
      <c r="F184" s="131"/>
      <c r="G184" s="131"/>
      <c r="H184" s="422" t="s">
        <v>438</v>
      </c>
      <c r="I184" s="422"/>
      <c r="J184" s="422"/>
      <c r="K184" s="184"/>
      <c r="L184" s="184"/>
      <c r="M184" s="184"/>
      <c r="N184" s="184"/>
      <c r="O184" s="184"/>
      <c r="P184" s="184"/>
      <c r="Q184" s="184"/>
      <c r="R184" s="184"/>
      <c r="S184" s="132"/>
      <c r="T184" s="184"/>
      <c r="U184" s="185"/>
      <c r="AY184" s="3"/>
      <c r="AZ184" s="3"/>
      <c r="BA184" s="3"/>
    </row>
    <row r="185" spans="1:53" s="1" customFormat="1" ht="83.25" customHeight="1" x14ac:dyDescent="0.2">
      <c r="A185" s="156" t="s">
        <v>4</v>
      </c>
      <c r="B185" s="156" t="s">
        <v>5</v>
      </c>
      <c r="C185" s="156" t="s">
        <v>6</v>
      </c>
      <c r="D185" s="156" t="s">
        <v>7</v>
      </c>
      <c r="E185" s="99" t="s">
        <v>435</v>
      </c>
      <c r="F185" s="99" t="s">
        <v>434</v>
      </c>
      <c r="G185" s="100" t="s">
        <v>436</v>
      </c>
      <c r="H185" s="157" t="s">
        <v>428</v>
      </c>
      <c r="I185" s="158" t="s">
        <v>429</v>
      </c>
      <c r="J185" s="157" t="s">
        <v>430</v>
      </c>
      <c r="K185" s="196"/>
      <c r="L185" s="196"/>
      <c r="M185" s="196"/>
      <c r="N185" s="196"/>
      <c r="O185" s="196"/>
      <c r="P185" s="196"/>
      <c r="Q185" s="196"/>
      <c r="R185" s="196"/>
      <c r="S185" s="151"/>
      <c r="T185" s="196"/>
      <c r="U185" s="197"/>
      <c r="AY185" s="3"/>
      <c r="AZ185" s="3"/>
      <c r="BA185" s="3"/>
    </row>
    <row r="186" spans="1:53" s="1" customFormat="1" ht="24.75" customHeight="1" x14ac:dyDescent="0.2">
      <c r="A186" s="82">
        <v>1</v>
      </c>
      <c r="B186" s="82">
        <v>8715606</v>
      </c>
      <c r="C186" s="84" t="s">
        <v>320</v>
      </c>
      <c r="D186" s="84" t="s">
        <v>250</v>
      </c>
      <c r="E186" s="85">
        <v>272468</v>
      </c>
      <c r="F186" s="49">
        <v>257045</v>
      </c>
      <c r="G186" s="49">
        <v>272468</v>
      </c>
      <c r="H186" s="49">
        <v>50337</v>
      </c>
      <c r="I186" s="49">
        <f t="shared" si="29"/>
        <v>52904.186999999998</v>
      </c>
      <c r="J186" s="49">
        <f t="shared" si="30"/>
        <v>52904</v>
      </c>
      <c r="K186" s="90">
        <f t="shared" si="31"/>
        <v>52904</v>
      </c>
      <c r="L186" s="27">
        <f t="shared" si="32"/>
        <v>272468</v>
      </c>
      <c r="M186" s="90">
        <f t="shared" si="33"/>
        <v>264756.5</v>
      </c>
      <c r="N186" s="90">
        <f t="shared" si="34"/>
        <v>213721.25</v>
      </c>
      <c r="O186" s="90">
        <f t="shared" si="26"/>
        <v>158830.25</v>
      </c>
      <c r="P186" s="90">
        <f t="shared" si="27"/>
        <v>268612.25</v>
      </c>
      <c r="Q186" s="90">
        <f t="shared" si="35"/>
        <v>132745.52147033319</v>
      </c>
      <c r="R186" s="90">
        <f t="shared" si="36"/>
        <v>107457.73817762033</v>
      </c>
      <c r="S186" s="56">
        <f t="shared" si="28"/>
        <v>0.40587384323943065</v>
      </c>
      <c r="T186" s="49">
        <f>ROUND(Q186,0)</f>
        <v>132746</v>
      </c>
      <c r="U186" s="82" t="s">
        <v>431</v>
      </c>
      <c r="AY186" s="3"/>
      <c r="AZ186" s="3"/>
      <c r="BA186" s="3"/>
    </row>
    <row r="187" spans="1:53" s="1" customFormat="1" ht="24.75" customHeight="1" x14ac:dyDescent="0.2">
      <c r="A187" s="82">
        <v>2</v>
      </c>
      <c r="B187" s="82">
        <v>8715606</v>
      </c>
      <c r="C187" s="84" t="s">
        <v>321</v>
      </c>
      <c r="D187" s="84" t="s">
        <v>250</v>
      </c>
      <c r="E187" s="85">
        <v>211022.00000000003</v>
      </c>
      <c r="F187" s="49">
        <v>197217.00000000003</v>
      </c>
      <c r="G187" s="49">
        <v>212994</v>
      </c>
      <c r="H187" s="49">
        <v>40900</v>
      </c>
      <c r="I187" s="49">
        <f t="shared" si="29"/>
        <v>42985.9</v>
      </c>
      <c r="J187" s="49">
        <f t="shared" si="30"/>
        <v>42986</v>
      </c>
      <c r="K187" s="90">
        <f t="shared" si="31"/>
        <v>42986</v>
      </c>
      <c r="L187" s="27">
        <f t="shared" si="32"/>
        <v>212994</v>
      </c>
      <c r="M187" s="90">
        <f t="shared" si="33"/>
        <v>204119.50000000003</v>
      </c>
      <c r="N187" s="90">
        <f t="shared" si="34"/>
        <v>166054.75</v>
      </c>
      <c r="O187" s="90">
        <f t="shared" si="26"/>
        <v>123552.75000000001</v>
      </c>
      <c r="P187" s="90">
        <f t="shared" si="27"/>
        <v>208556.75</v>
      </c>
      <c r="Q187" s="90">
        <f t="shared" si="35"/>
        <v>105910.45133912953</v>
      </c>
      <c r="R187" s="90">
        <f t="shared" si="36"/>
        <v>82345.511544851935</v>
      </c>
      <c r="S187" s="56">
        <f t="shared" si="28"/>
        <v>0.40341815233160927</v>
      </c>
      <c r="T187" s="49">
        <f>ROUND(Q187,0)</f>
        <v>105910</v>
      </c>
      <c r="U187" s="82" t="s">
        <v>431</v>
      </c>
      <c r="AY187" s="3"/>
      <c r="AZ187" s="3"/>
      <c r="BA187" s="3"/>
    </row>
    <row r="188" spans="1:53" s="1" customFormat="1" ht="24.75" customHeight="1" x14ac:dyDescent="0.2">
      <c r="A188" s="82">
        <v>3</v>
      </c>
      <c r="B188" s="82">
        <v>8715606</v>
      </c>
      <c r="C188" s="84" t="s">
        <v>322</v>
      </c>
      <c r="D188" s="84" t="s">
        <v>250</v>
      </c>
      <c r="E188" s="85">
        <v>497690</v>
      </c>
      <c r="F188" s="49">
        <v>469519.00000000006</v>
      </c>
      <c r="G188" s="49">
        <v>516471</v>
      </c>
      <c r="H188" s="49">
        <v>66346</v>
      </c>
      <c r="I188" s="49">
        <f t="shared" si="29"/>
        <v>69729.645999999993</v>
      </c>
      <c r="J188" s="49">
        <f t="shared" si="30"/>
        <v>69730</v>
      </c>
      <c r="K188" s="90">
        <f t="shared" si="31"/>
        <v>69730</v>
      </c>
      <c r="L188" s="27">
        <f t="shared" si="32"/>
        <v>516471</v>
      </c>
      <c r="M188" s="90">
        <f t="shared" si="33"/>
        <v>483604.5</v>
      </c>
      <c r="N188" s="90">
        <f t="shared" si="34"/>
        <v>388352.5</v>
      </c>
      <c r="O188" s="90">
        <f t="shared" si="26"/>
        <v>276667.25</v>
      </c>
      <c r="P188" s="90">
        <f t="shared" si="27"/>
        <v>500037.75</v>
      </c>
      <c r="Q188" s="90">
        <f t="shared" si="35"/>
        <v>195921.22409556783</v>
      </c>
      <c r="R188" s="90">
        <f t="shared" si="36"/>
        <v>213289.58184980968</v>
      </c>
      <c r="S188" s="56">
        <f t="shared" si="28"/>
        <v>0.44104135062806421</v>
      </c>
      <c r="T188" s="49">
        <f>ROUND(Q188,0)</f>
        <v>195921</v>
      </c>
      <c r="U188" s="82" t="s">
        <v>431</v>
      </c>
      <c r="AY188" s="3"/>
      <c r="AZ188" s="3"/>
      <c r="BA188" s="3"/>
    </row>
    <row r="189" spans="1:53" s="1" customFormat="1" ht="24.75" customHeight="1" x14ac:dyDescent="0.2">
      <c r="A189" s="82">
        <v>4</v>
      </c>
      <c r="B189" s="82">
        <v>8715606</v>
      </c>
      <c r="C189" s="84" t="s">
        <v>323</v>
      </c>
      <c r="D189" s="84" t="s">
        <v>250</v>
      </c>
      <c r="E189" s="85">
        <v>407768.00000000006</v>
      </c>
      <c r="F189" s="49">
        <v>395892.00000000006</v>
      </c>
      <c r="G189" s="49">
        <v>439440.00000000006</v>
      </c>
      <c r="H189" s="49">
        <v>69510</v>
      </c>
      <c r="I189" s="49">
        <f t="shared" si="29"/>
        <v>73055.009999999995</v>
      </c>
      <c r="J189" s="49">
        <f t="shared" si="30"/>
        <v>73055</v>
      </c>
      <c r="K189" s="90">
        <f t="shared" si="31"/>
        <v>73055</v>
      </c>
      <c r="L189" s="27">
        <f t="shared" si="32"/>
        <v>439440.00000000006</v>
      </c>
      <c r="M189" s="90">
        <f t="shared" si="33"/>
        <v>401830.00000000006</v>
      </c>
      <c r="N189" s="90">
        <f t="shared" si="34"/>
        <v>329038.75000000006</v>
      </c>
      <c r="O189" s="90">
        <f t="shared" si="26"/>
        <v>237442.50000000003</v>
      </c>
      <c r="P189" s="90">
        <f t="shared" si="27"/>
        <v>420635.00000000006</v>
      </c>
      <c r="Q189" s="90">
        <f t="shared" si="35"/>
        <v>191001.38206072958</v>
      </c>
      <c r="R189" s="90">
        <f t="shared" si="36"/>
        <v>171642.81527516185</v>
      </c>
      <c r="S189" s="56">
        <f t="shared" si="28"/>
        <v>0.42715281406356376</v>
      </c>
      <c r="T189" s="49">
        <f>ROUND(Q189,0)</f>
        <v>191001</v>
      </c>
      <c r="U189" s="82" t="s">
        <v>431</v>
      </c>
      <c r="AY189" s="3"/>
      <c r="AZ189" s="3"/>
      <c r="BA189" s="3"/>
    </row>
    <row r="190" spans="1:53" s="1" customFormat="1" ht="24.75" customHeight="1" x14ac:dyDescent="0.2">
      <c r="A190" s="82">
        <v>5</v>
      </c>
      <c r="B190" s="82">
        <v>8715606</v>
      </c>
      <c r="C190" s="84" t="s">
        <v>324</v>
      </c>
      <c r="D190" s="84" t="s">
        <v>250</v>
      </c>
      <c r="E190" s="85">
        <v>187853</v>
      </c>
      <c r="F190" s="49">
        <v>180627</v>
      </c>
      <c r="G190" s="49">
        <v>191465</v>
      </c>
      <c r="H190" s="49">
        <v>50030</v>
      </c>
      <c r="I190" s="49">
        <f t="shared" si="29"/>
        <v>52581.53</v>
      </c>
      <c r="J190" s="49">
        <f t="shared" si="30"/>
        <v>52582</v>
      </c>
      <c r="K190" s="49">
        <f t="shared" si="31"/>
        <v>52582</v>
      </c>
      <c r="L190" s="26">
        <f t="shared" si="32"/>
        <v>191465</v>
      </c>
      <c r="M190" s="49">
        <f t="shared" si="33"/>
        <v>184240</v>
      </c>
      <c r="N190" s="49">
        <f t="shared" si="34"/>
        <v>153131.75</v>
      </c>
      <c r="O190" s="49">
        <f t="shared" si="26"/>
        <v>118411</v>
      </c>
      <c r="P190" s="49">
        <f t="shared" si="27"/>
        <v>187852.5</v>
      </c>
      <c r="Q190" s="49">
        <f t="shared" si="35"/>
        <v>113958.86802113276</v>
      </c>
      <c r="R190" s="49">
        <f t="shared" si="36"/>
        <v>67184.433352649983</v>
      </c>
      <c r="S190" s="56">
        <f t="shared" si="28"/>
        <v>0.36465715019892525</v>
      </c>
      <c r="T190" s="49">
        <f>K190</f>
        <v>52582</v>
      </c>
      <c r="U190" s="82" t="s">
        <v>432</v>
      </c>
      <c r="AY190" s="3"/>
      <c r="AZ190" s="3"/>
      <c r="BA190" s="3"/>
    </row>
    <row r="191" spans="1:53" s="1" customFormat="1" ht="24.75" customHeight="1" x14ac:dyDescent="0.2">
      <c r="A191" s="82">
        <v>6</v>
      </c>
      <c r="B191" s="82">
        <v>8715606</v>
      </c>
      <c r="C191" s="84" t="s">
        <v>325</v>
      </c>
      <c r="D191" s="84" t="s">
        <v>250</v>
      </c>
      <c r="E191" s="85">
        <v>219067</v>
      </c>
      <c r="F191" s="49">
        <v>210641</v>
      </c>
      <c r="G191" s="49">
        <v>223279.00000000003</v>
      </c>
      <c r="H191" s="49">
        <v>42852</v>
      </c>
      <c r="I191" s="49">
        <f t="shared" si="29"/>
        <v>45037.451999999997</v>
      </c>
      <c r="J191" s="49">
        <f t="shared" si="30"/>
        <v>45037</v>
      </c>
      <c r="K191" s="90">
        <f t="shared" si="31"/>
        <v>45037</v>
      </c>
      <c r="L191" s="27">
        <f t="shared" si="32"/>
        <v>223279.00000000003</v>
      </c>
      <c r="M191" s="90">
        <f t="shared" si="33"/>
        <v>214854</v>
      </c>
      <c r="N191" s="90">
        <f t="shared" si="34"/>
        <v>174506</v>
      </c>
      <c r="O191" s="90">
        <f t="shared" si="26"/>
        <v>129945.5</v>
      </c>
      <c r="P191" s="90">
        <f t="shared" si="27"/>
        <v>219066.5</v>
      </c>
      <c r="Q191" s="90">
        <f t="shared" si="35"/>
        <v>111126.8710191179</v>
      </c>
      <c r="R191" s="90">
        <f t="shared" si="36"/>
        <v>86472.439609392313</v>
      </c>
      <c r="S191" s="56">
        <f t="shared" si="28"/>
        <v>0.40247069921617618</v>
      </c>
      <c r="T191" s="49">
        <f>ROUND(Q191,0)</f>
        <v>111127</v>
      </c>
      <c r="U191" s="82" t="s">
        <v>431</v>
      </c>
      <c r="AY191" s="3"/>
      <c r="AZ191" s="3"/>
      <c r="BA191" s="3"/>
    </row>
    <row r="192" spans="1:53" s="1" customFormat="1" ht="19.5" customHeight="1" x14ac:dyDescent="0.2">
      <c r="A192" s="82">
        <v>7</v>
      </c>
      <c r="B192" s="82">
        <v>8715606</v>
      </c>
      <c r="C192" s="84" t="s">
        <v>326</v>
      </c>
      <c r="D192" s="84" t="s">
        <v>250</v>
      </c>
      <c r="E192" s="85">
        <v>112245.00000000001</v>
      </c>
      <c r="F192" s="49">
        <v>104902</v>
      </c>
      <c r="G192" s="49">
        <v>112245.00000000001</v>
      </c>
      <c r="H192" s="49">
        <v>29321</v>
      </c>
      <c r="I192" s="49">
        <f t="shared" si="29"/>
        <v>30816.370999999999</v>
      </c>
      <c r="J192" s="49">
        <f t="shared" si="30"/>
        <v>30816</v>
      </c>
      <c r="K192" s="49">
        <f t="shared" si="31"/>
        <v>30816</v>
      </c>
      <c r="L192" s="26">
        <f t="shared" si="32"/>
        <v>112245.00000000001</v>
      </c>
      <c r="M192" s="49">
        <f t="shared" si="33"/>
        <v>108573.5</v>
      </c>
      <c r="N192" s="49">
        <f t="shared" si="34"/>
        <v>90052</v>
      </c>
      <c r="O192" s="49">
        <f t="shared" si="26"/>
        <v>69694.75</v>
      </c>
      <c r="P192" s="49">
        <f t="shared" si="27"/>
        <v>110409.25</v>
      </c>
      <c r="Q192" s="49">
        <f t="shared" si="35"/>
        <v>66887.901398643429</v>
      </c>
      <c r="R192" s="49">
        <f t="shared" si="36"/>
        <v>39642.084935078812</v>
      </c>
      <c r="S192" s="56">
        <f t="shared" si="28"/>
        <v>0.36511750044973046</v>
      </c>
      <c r="T192" s="49">
        <f>K192</f>
        <v>30816</v>
      </c>
      <c r="U192" s="82" t="s">
        <v>432</v>
      </c>
      <c r="AY192" s="3"/>
      <c r="AZ192" s="3"/>
      <c r="BA192" s="3"/>
    </row>
    <row r="193" spans="1:53" s="1" customFormat="1" ht="29.25" customHeight="1" x14ac:dyDescent="0.2">
      <c r="A193" s="82">
        <v>8</v>
      </c>
      <c r="B193" s="82">
        <v>8715606</v>
      </c>
      <c r="C193" s="84" t="s">
        <v>327</v>
      </c>
      <c r="D193" s="84" t="s">
        <v>250</v>
      </c>
      <c r="E193" s="85">
        <v>184608.00000000003</v>
      </c>
      <c r="F193" s="49">
        <v>175817.00000000003</v>
      </c>
      <c r="G193" s="49">
        <v>186366</v>
      </c>
      <c r="H193" s="49">
        <v>36428</v>
      </c>
      <c r="I193" s="49">
        <f t="shared" si="29"/>
        <v>38285.828000000001</v>
      </c>
      <c r="J193" s="49">
        <f t="shared" si="30"/>
        <v>38286</v>
      </c>
      <c r="K193" s="90">
        <f t="shared" si="31"/>
        <v>38286</v>
      </c>
      <c r="L193" s="27">
        <f t="shared" si="32"/>
        <v>186366</v>
      </c>
      <c r="M193" s="90">
        <f t="shared" si="33"/>
        <v>180212.50000000003</v>
      </c>
      <c r="N193" s="90">
        <f t="shared" si="34"/>
        <v>146269.25</v>
      </c>
      <c r="O193" s="90">
        <f t="shared" si="26"/>
        <v>109249.25000000001</v>
      </c>
      <c r="P193" s="90">
        <f t="shared" si="27"/>
        <v>183289.25</v>
      </c>
      <c r="Q193" s="90">
        <f t="shared" si="35"/>
        <v>93919.622191967181</v>
      </c>
      <c r="R193" s="90">
        <f t="shared" si="36"/>
        <v>72136.585546101429</v>
      </c>
      <c r="S193" s="56">
        <f t="shared" si="28"/>
        <v>0.40028624843504984</v>
      </c>
      <c r="T193" s="49">
        <f>ROUND(Q193,0)</f>
        <v>93920</v>
      </c>
      <c r="U193" s="82" t="s">
        <v>431</v>
      </c>
      <c r="AY193" s="3"/>
      <c r="AZ193" s="3"/>
      <c r="BA193" s="3"/>
    </row>
    <row r="194" spans="1:53" s="1" customFormat="1" ht="21.75" customHeight="1" x14ac:dyDescent="0.2">
      <c r="A194" s="82">
        <v>9</v>
      </c>
      <c r="B194" s="82">
        <v>8715606</v>
      </c>
      <c r="C194" s="84" t="s">
        <v>328</v>
      </c>
      <c r="D194" s="84" t="s">
        <v>250</v>
      </c>
      <c r="E194" s="85">
        <v>215241</v>
      </c>
      <c r="F194" s="49">
        <v>203058.00000000003</v>
      </c>
      <c r="G194" s="49">
        <v>215241</v>
      </c>
      <c r="H194" s="49">
        <v>43037</v>
      </c>
      <c r="I194" s="49">
        <f t="shared" si="29"/>
        <v>45231.887000000002</v>
      </c>
      <c r="J194" s="49">
        <f t="shared" si="30"/>
        <v>45232</v>
      </c>
      <c r="K194" s="90">
        <f t="shared" si="31"/>
        <v>45232</v>
      </c>
      <c r="L194" s="27">
        <f t="shared" si="32"/>
        <v>215241</v>
      </c>
      <c r="M194" s="90">
        <f t="shared" si="33"/>
        <v>209149.5</v>
      </c>
      <c r="N194" s="90">
        <f t="shared" si="34"/>
        <v>169693</v>
      </c>
      <c r="O194" s="90">
        <f t="shared" si="26"/>
        <v>127190.75</v>
      </c>
      <c r="P194" s="90">
        <f t="shared" si="27"/>
        <v>212195.25</v>
      </c>
      <c r="Q194" s="90">
        <f t="shared" si="35"/>
        <v>110117.44412250732</v>
      </c>
      <c r="R194" s="90">
        <f t="shared" si="36"/>
        <v>83172.520209501919</v>
      </c>
      <c r="S194" s="56">
        <f t="shared" si="28"/>
        <v>0.39767018429162831</v>
      </c>
      <c r="T194" s="49">
        <f>ROUND(Q194,0)</f>
        <v>110117</v>
      </c>
      <c r="U194" s="82" t="s">
        <v>431</v>
      </c>
      <c r="AY194" s="3"/>
      <c r="AZ194" s="3"/>
      <c r="BA194" s="3"/>
    </row>
    <row r="195" spans="1:53" s="1" customFormat="1" ht="24.75" customHeight="1" x14ac:dyDescent="0.2">
      <c r="A195" s="82">
        <v>10</v>
      </c>
      <c r="B195" s="82">
        <v>8715606</v>
      </c>
      <c r="C195" s="84" t="s">
        <v>329</v>
      </c>
      <c r="D195" s="84" t="s">
        <v>250</v>
      </c>
      <c r="E195" s="85">
        <v>92096</v>
      </c>
      <c r="F195" s="49">
        <v>86883</v>
      </c>
      <c r="G195" s="49">
        <v>92096</v>
      </c>
      <c r="H195" s="49">
        <v>27692</v>
      </c>
      <c r="I195" s="49">
        <f t="shared" si="29"/>
        <v>29104.292000000001</v>
      </c>
      <c r="J195" s="49">
        <f t="shared" si="30"/>
        <v>29104</v>
      </c>
      <c r="K195" s="49">
        <f t="shared" si="31"/>
        <v>29104</v>
      </c>
      <c r="L195" s="26">
        <f t="shared" si="32"/>
        <v>92096</v>
      </c>
      <c r="M195" s="49">
        <f t="shared" si="33"/>
        <v>89489.5</v>
      </c>
      <c r="N195" s="49">
        <f t="shared" si="34"/>
        <v>75044.75</v>
      </c>
      <c r="O195" s="49">
        <f t="shared" si="26"/>
        <v>59296.75</v>
      </c>
      <c r="P195" s="49">
        <f t="shared" si="27"/>
        <v>90792.75</v>
      </c>
      <c r="Q195" s="49">
        <f t="shared" si="35"/>
        <v>59184.082798676071</v>
      </c>
      <c r="R195" s="49">
        <f t="shared" si="36"/>
        <v>30725.596965993464</v>
      </c>
      <c r="S195" s="56">
        <f t="shared" si="28"/>
        <v>0.34334303986493908</v>
      </c>
      <c r="T195" s="49">
        <f>K195</f>
        <v>29104</v>
      </c>
      <c r="U195" s="82" t="s">
        <v>432</v>
      </c>
      <c r="AY195" s="3"/>
      <c r="AZ195" s="3"/>
      <c r="BA195" s="3"/>
    </row>
    <row r="196" spans="1:53" s="1" customFormat="1" ht="42" customHeight="1" x14ac:dyDescent="0.2">
      <c r="A196" s="82">
        <v>11</v>
      </c>
      <c r="B196" s="82">
        <v>8715606</v>
      </c>
      <c r="C196" s="84" t="s">
        <v>330</v>
      </c>
      <c r="D196" s="84" t="s">
        <v>250</v>
      </c>
      <c r="E196" s="85">
        <v>214283</v>
      </c>
      <c r="F196" s="49">
        <v>202154</v>
      </c>
      <c r="G196" s="49">
        <v>224391</v>
      </c>
      <c r="H196" s="49">
        <v>42404</v>
      </c>
      <c r="I196" s="49">
        <f t="shared" si="29"/>
        <v>44566.603999999999</v>
      </c>
      <c r="J196" s="49">
        <f t="shared" si="30"/>
        <v>44567</v>
      </c>
      <c r="K196" s="90">
        <f t="shared" si="31"/>
        <v>44567</v>
      </c>
      <c r="L196" s="27">
        <f t="shared" si="32"/>
        <v>224391</v>
      </c>
      <c r="M196" s="90">
        <f t="shared" si="33"/>
        <v>208218.5</v>
      </c>
      <c r="N196" s="90">
        <f t="shared" si="34"/>
        <v>171348.75</v>
      </c>
      <c r="O196" s="90">
        <f t="shared" si="26"/>
        <v>126392.75</v>
      </c>
      <c r="P196" s="90">
        <f t="shared" si="27"/>
        <v>216304.75</v>
      </c>
      <c r="Q196" s="90">
        <f t="shared" si="35"/>
        <v>109564.77729703604</v>
      </c>
      <c r="R196" s="90">
        <f t="shared" si="36"/>
        <v>85008.638127251514</v>
      </c>
      <c r="S196" s="56">
        <f t="shared" si="28"/>
        <v>0.40826649950533461</v>
      </c>
      <c r="T196" s="49">
        <f t="shared" ref="T196:T212" si="38">ROUND(Q196,0)</f>
        <v>109565</v>
      </c>
      <c r="U196" s="82" t="s">
        <v>431</v>
      </c>
      <c r="AY196" s="3"/>
      <c r="AZ196" s="3"/>
      <c r="BA196" s="3"/>
    </row>
    <row r="197" spans="1:53" s="1" customFormat="1" ht="37.5" customHeight="1" x14ac:dyDescent="0.2">
      <c r="A197" s="82">
        <v>12</v>
      </c>
      <c r="B197" s="82">
        <v>8715606</v>
      </c>
      <c r="C197" s="84" t="s">
        <v>331</v>
      </c>
      <c r="D197" s="84" t="s">
        <v>250</v>
      </c>
      <c r="E197" s="85">
        <v>390277.00000000006</v>
      </c>
      <c r="F197" s="49">
        <v>378910</v>
      </c>
      <c r="G197" s="49">
        <v>420590</v>
      </c>
      <c r="H197" s="49">
        <v>66402</v>
      </c>
      <c r="I197" s="49">
        <f t="shared" si="29"/>
        <v>69788.501999999993</v>
      </c>
      <c r="J197" s="49">
        <f t="shared" si="30"/>
        <v>69789</v>
      </c>
      <c r="K197" s="90">
        <f t="shared" si="31"/>
        <v>69789</v>
      </c>
      <c r="L197" s="27">
        <f t="shared" si="32"/>
        <v>420590</v>
      </c>
      <c r="M197" s="90">
        <f t="shared" si="33"/>
        <v>384593.5</v>
      </c>
      <c r="N197" s="90">
        <f t="shared" si="34"/>
        <v>314891.5</v>
      </c>
      <c r="O197" s="90">
        <f t="shared" si="26"/>
        <v>227191.25</v>
      </c>
      <c r="P197" s="90">
        <f t="shared" si="27"/>
        <v>402591.75</v>
      </c>
      <c r="Q197" s="90">
        <f t="shared" si="35"/>
        <v>182582.1226166588</v>
      </c>
      <c r="R197" s="90">
        <f t="shared" si="36"/>
        <v>164345.9261851862</v>
      </c>
      <c r="S197" s="56">
        <f t="shared" si="28"/>
        <v>0.42732372280131148</v>
      </c>
      <c r="T197" s="49">
        <f t="shared" si="38"/>
        <v>182582</v>
      </c>
      <c r="U197" s="82" t="s">
        <v>431</v>
      </c>
      <c r="AY197" s="3"/>
      <c r="AZ197" s="3"/>
      <c r="BA197" s="3"/>
    </row>
    <row r="198" spans="1:53" s="1" customFormat="1" ht="40.5" customHeight="1" x14ac:dyDescent="0.2">
      <c r="A198" s="82">
        <v>13</v>
      </c>
      <c r="B198" s="82">
        <v>8715606</v>
      </c>
      <c r="C198" s="84" t="s">
        <v>332</v>
      </c>
      <c r="D198" s="84" t="s">
        <v>250</v>
      </c>
      <c r="E198" s="85">
        <v>296943</v>
      </c>
      <c r="F198" s="49">
        <v>288294</v>
      </c>
      <c r="G198" s="49">
        <v>311358</v>
      </c>
      <c r="H198" s="49">
        <v>51944</v>
      </c>
      <c r="I198" s="49">
        <f t="shared" si="29"/>
        <v>54593.144</v>
      </c>
      <c r="J198" s="49">
        <f t="shared" si="30"/>
        <v>54593</v>
      </c>
      <c r="K198" s="90">
        <f t="shared" si="31"/>
        <v>54593</v>
      </c>
      <c r="L198" s="27">
        <f t="shared" si="32"/>
        <v>311358</v>
      </c>
      <c r="M198" s="90">
        <f t="shared" si="33"/>
        <v>292618.5</v>
      </c>
      <c r="N198" s="90">
        <f t="shared" si="34"/>
        <v>237797</v>
      </c>
      <c r="O198" s="90">
        <f t="shared" si="26"/>
        <v>173605.75</v>
      </c>
      <c r="P198" s="90">
        <f t="shared" si="27"/>
        <v>301988.25</v>
      </c>
      <c r="Q198" s="90">
        <f t="shared" si="35"/>
        <v>141016.70052142328</v>
      </c>
      <c r="R198" s="90">
        <f t="shared" si="36"/>
        <v>122505.94905554588</v>
      </c>
      <c r="S198" s="56">
        <f t="shared" si="28"/>
        <v>0.41865414885096425</v>
      </c>
      <c r="T198" s="49">
        <f t="shared" si="38"/>
        <v>141017</v>
      </c>
      <c r="U198" s="82" t="s">
        <v>431</v>
      </c>
      <c r="AY198" s="3"/>
      <c r="AZ198" s="3"/>
      <c r="BA198" s="3"/>
    </row>
    <row r="199" spans="1:53" s="1" customFormat="1" ht="30.75" customHeight="1" x14ac:dyDescent="0.2">
      <c r="A199" s="82">
        <v>14</v>
      </c>
      <c r="B199" s="82">
        <v>8715606</v>
      </c>
      <c r="C199" s="84" t="s">
        <v>333</v>
      </c>
      <c r="D199" s="84" t="s">
        <v>250</v>
      </c>
      <c r="E199" s="85">
        <v>323831</v>
      </c>
      <c r="F199" s="49">
        <v>314399</v>
      </c>
      <c r="G199" s="49">
        <v>330119.00000000006</v>
      </c>
      <c r="H199" s="49">
        <v>54793</v>
      </c>
      <c r="I199" s="49">
        <f t="shared" si="29"/>
        <v>57587.442999999999</v>
      </c>
      <c r="J199" s="49">
        <f t="shared" si="30"/>
        <v>57587</v>
      </c>
      <c r="K199" s="90">
        <f t="shared" si="31"/>
        <v>57587</v>
      </c>
      <c r="L199" s="27">
        <f t="shared" si="32"/>
        <v>330119.00000000006</v>
      </c>
      <c r="M199" s="90">
        <f t="shared" si="33"/>
        <v>319115</v>
      </c>
      <c r="N199" s="90">
        <f t="shared" si="34"/>
        <v>256484</v>
      </c>
      <c r="O199" s="90">
        <f t="shared" si="26"/>
        <v>188351</v>
      </c>
      <c r="P199" s="90">
        <f t="shared" si="27"/>
        <v>324617</v>
      </c>
      <c r="Q199" s="90">
        <f t="shared" si="35"/>
        <v>150020.9476508706</v>
      </c>
      <c r="R199" s="90">
        <f t="shared" si="36"/>
        <v>132755.2829683249</v>
      </c>
      <c r="S199" s="56">
        <f t="shared" si="28"/>
        <v>0.41601078911466055</v>
      </c>
      <c r="T199" s="49">
        <f t="shared" si="38"/>
        <v>150021</v>
      </c>
      <c r="U199" s="82" t="s">
        <v>431</v>
      </c>
      <c r="AY199" s="3"/>
      <c r="AZ199" s="3"/>
      <c r="BA199" s="3"/>
    </row>
    <row r="200" spans="1:53" s="1" customFormat="1" ht="41.25" customHeight="1" x14ac:dyDescent="0.2">
      <c r="A200" s="82">
        <v>15</v>
      </c>
      <c r="B200" s="82">
        <v>8715606</v>
      </c>
      <c r="C200" s="84" t="s">
        <v>334</v>
      </c>
      <c r="D200" s="84" t="s">
        <v>250</v>
      </c>
      <c r="E200" s="85">
        <v>290185</v>
      </c>
      <c r="F200" s="49">
        <v>279024</v>
      </c>
      <c r="G200" s="49">
        <v>301346</v>
      </c>
      <c r="H200" s="49">
        <v>39984</v>
      </c>
      <c r="I200" s="49">
        <f t="shared" si="29"/>
        <v>42023.184000000001</v>
      </c>
      <c r="J200" s="49">
        <f t="shared" si="30"/>
        <v>42023</v>
      </c>
      <c r="K200" s="90">
        <f t="shared" si="31"/>
        <v>42023</v>
      </c>
      <c r="L200" s="27">
        <f t="shared" si="32"/>
        <v>301346</v>
      </c>
      <c r="M200" s="90">
        <f t="shared" si="33"/>
        <v>284604.5</v>
      </c>
      <c r="N200" s="90">
        <f t="shared" si="34"/>
        <v>228144.5</v>
      </c>
      <c r="O200" s="90">
        <f t="shared" si="26"/>
        <v>163313.75</v>
      </c>
      <c r="P200" s="90">
        <f t="shared" si="27"/>
        <v>292975.25</v>
      </c>
      <c r="Q200" s="90">
        <f t="shared" si="35"/>
        <v>117147.68040166919</v>
      </c>
      <c r="R200" s="90">
        <f t="shared" si="36"/>
        <v>124415.19136209479</v>
      </c>
      <c r="S200" s="56">
        <f t="shared" si="28"/>
        <v>0.43715117421577943</v>
      </c>
      <c r="T200" s="49">
        <f t="shared" si="38"/>
        <v>117148</v>
      </c>
      <c r="U200" s="82" t="s">
        <v>431</v>
      </c>
      <c r="AY200" s="3"/>
      <c r="AZ200" s="3"/>
      <c r="BA200" s="3"/>
    </row>
    <row r="201" spans="1:53" s="1" customFormat="1" ht="33.75" customHeight="1" x14ac:dyDescent="0.2">
      <c r="A201" s="82">
        <v>16</v>
      </c>
      <c r="B201" s="82">
        <v>8715606</v>
      </c>
      <c r="C201" s="84" t="s">
        <v>335</v>
      </c>
      <c r="D201" s="84" t="s">
        <v>250</v>
      </c>
      <c r="E201" s="85">
        <v>455743.00000000006</v>
      </c>
      <c r="F201" s="49">
        <v>429946.00000000006</v>
      </c>
      <c r="G201" s="49">
        <v>468641</v>
      </c>
      <c r="H201" s="49">
        <v>56632</v>
      </c>
      <c r="I201" s="49">
        <f t="shared" si="29"/>
        <v>59520.232000000004</v>
      </c>
      <c r="J201" s="49">
        <f t="shared" si="30"/>
        <v>59520</v>
      </c>
      <c r="K201" s="90">
        <f t="shared" si="31"/>
        <v>59520</v>
      </c>
      <c r="L201" s="27">
        <f t="shared" si="32"/>
        <v>468641</v>
      </c>
      <c r="M201" s="90">
        <f t="shared" si="33"/>
        <v>442844.50000000006</v>
      </c>
      <c r="N201" s="90">
        <f t="shared" si="34"/>
        <v>353462.5</v>
      </c>
      <c r="O201" s="90">
        <f t="shared" si="26"/>
        <v>251182.25000000003</v>
      </c>
      <c r="P201" s="90">
        <f t="shared" si="27"/>
        <v>455742.75</v>
      </c>
      <c r="Q201" s="90">
        <f t="shared" si="35"/>
        <v>170539.34967740622</v>
      </c>
      <c r="R201" s="90">
        <f t="shared" si="36"/>
        <v>196620.87598641886</v>
      </c>
      <c r="S201" s="56">
        <f t="shared" si="28"/>
        <v>0.44399529854479131</v>
      </c>
      <c r="T201" s="49">
        <f t="shared" si="38"/>
        <v>170539</v>
      </c>
      <c r="U201" s="82" t="s">
        <v>431</v>
      </c>
      <c r="AY201" s="3"/>
      <c r="AZ201" s="3"/>
      <c r="BA201" s="3"/>
    </row>
    <row r="202" spans="1:53" s="1" customFormat="1" ht="33.75" customHeight="1" x14ac:dyDescent="0.2">
      <c r="A202" s="82">
        <v>17</v>
      </c>
      <c r="B202" s="82">
        <v>8715606</v>
      </c>
      <c r="C202" s="84" t="s">
        <v>336</v>
      </c>
      <c r="D202" s="84" t="s">
        <v>250</v>
      </c>
      <c r="E202" s="85">
        <v>375818</v>
      </c>
      <c r="F202" s="49">
        <v>354545</v>
      </c>
      <c r="G202" s="49">
        <v>379363.00000000006</v>
      </c>
      <c r="H202" s="49">
        <v>58929</v>
      </c>
      <c r="I202" s="49">
        <f t="shared" si="29"/>
        <v>61934.379000000001</v>
      </c>
      <c r="J202" s="49">
        <f t="shared" si="30"/>
        <v>61934</v>
      </c>
      <c r="K202" s="90">
        <f t="shared" si="31"/>
        <v>61934</v>
      </c>
      <c r="L202" s="27">
        <f t="shared" si="32"/>
        <v>379363.00000000006</v>
      </c>
      <c r="M202" s="90">
        <f t="shared" si="33"/>
        <v>365181.5</v>
      </c>
      <c r="N202" s="90">
        <f t="shared" si="34"/>
        <v>292915</v>
      </c>
      <c r="O202" s="90">
        <f t="shared" si="26"/>
        <v>213557.75</v>
      </c>
      <c r="P202" s="90">
        <f t="shared" si="27"/>
        <v>372272.25</v>
      </c>
      <c r="Q202" s="90">
        <f t="shared" si="35"/>
        <v>164856.0203189427</v>
      </c>
      <c r="R202" s="90">
        <f t="shared" si="36"/>
        <v>154376.85855723324</v>
      </c>
      <c r="S202" s="56">
        <f t="shared" si="28"/>
        <v>0.42274008556630943</v>
      </c>
      <c r="T202" s="49">
        <f t="shared" si="38"/>
        <v>164856</v>
      </c>
      <c r="U202" s="82" t="s">
        <v>431</v>
      </c>
      <c r="AY202" s="3"/>
      <c r="AZ202" s="3"/>
      <c r="BA202" s="3"/>
    </row>
    <row r="203" spans="1:53" s="1" customFormat="1" ht="33.75" customHeight="1" x14ac:dyDescent="0.2">
      <c r="A203" s="82">
        <v>18</v>
      </c>
      <c r="B203" s="82">
        <v>8715606</v>
      </c>
      <c r="C203" s="84" t="s">
        <v>337</v>
      </c>
      <c r="D203" s="84" t="s">
        <v>250</v>
      </c>
      <c r="E203" s="85">
        <v>337528</v>
      </c>
      <c r="F203" s="49">
        <v>324546</v>
      </c>
      <c r="G203" s="49">
        <v>347264</v>
      </c>
      <c r="H203" s="49">
        <v>58985</v>
      </c>
      <c r="I203" s="49">
        <f t="shared" si="29"/>
        <v>61993.235000000001</v>
      </c>
      <c r="J203" s="49">
        <f t="shared" si="30"/>
        <v>61993</v>
      </c>
      <c r="K203" s="90">
        <f t="shared" si="31"/>
        <v>61993</v>
      </c>
      <c r="L203" s="27">
        <f t="shared" si="32"/>
        <v>347264</v>
      </c>
      <c r="M203" s="90">
        <f t="shared" si="33"/>
        <v>331037</v>
      </c>
      <c r="N203" s="90">
        <f t="shared" si="34"/>
        <v>267832.75</v>
      </c>
      <c r="O203" s="90">
        <f t="shared" si="26"/>
        <v>196515</v>
      </c>
      <c r="P203" s="90">
        <f t="shared" si="27"/>
        <v>339150.5</v>
      </c>
      <c r="Q203" s="90">
        <f t="shared" si="35"/>
        <v>159652.26787608114</v>
      </c>
      <c r="R203" s="90">
        <f t="shared" si="36"/>
        <v>137541.68671685201</v>
      </c>
      <c r="S203" s="56">
        <f t="shared" si="28"/>
        <v>0.41548735252208063</v>
      </c>
      <c r="T203" s="49">
        <f t="shared" si="38"/>
        <v>159652</v>
      </c>
      <c r="U203" s="82" t="s">
        <v>431</v>
      </c>
      <c r="AY203" s="3"/>
      <c r="AZ203" s="3"/>
      <c r="BA203" s="3"/>
    </row>
    <row r="204" spans="1:53" s="1" customFormat="1" ht="33.75" customHeight="1" x14ac:dyDescent="0.2">
      <c r="A204" s="82">
        <v>19</v>
      </c>
      <c r="B204" s="82">
        <v>8715606</v>
      </c>
      <c r="C204" s="84" t="s">
        <v>338</v>
      </c>
      <c r="D204" s="84" t="s">
        <v>250</v>
      </c>
      <c r="E204" s="85">
        <v>456276</v>
      </c>
      <c r="F204" s="49">
        <v>442986.00000000006</v>
      </c>
      <c r="G204" s="49">
        <v>487285</v>
      </c>
      <c r="H204" s="49">
        <v>64674</v>
      </c>
      <c r="I204" s="49">
        <f t="shared" si="29"/>
        <v>67972.373999999996</v>
      </c>
      <c r="J204" s="49">
        <f t="shared" si="30"/>
        <v>67972</v>
      </c>
      <c r="K204" s="90">
        <f t="shared" si="31"/>
        <v>67972</v>
      </c>
      <c r="L204" s="27">
        <f t="shared" si="32"/>
        <v>487285</v>
      </c>
      <c r="M204" s="90">
        <f t="shared" si="33"/>
        <v>449631</v>
      </c>
      <c r="N204" s="90">
        <f t="shared" si="34"/>
        <v>363629.75</v>
      </c>
      <c r="O204" s="90">
        <f t="shared" si="26"/>
        <v>258801.5</v>
      </c>
      <c r="P204" s="90">
        <f t="shared" si="27"/>
        <v>468458</v>
      </c>
      <c r="Q204" s="90">
        <f t="shared" si="35"/>
        <v>188561.91938878541</v>
      </c>
      <c r="R204" s="90">
        <f t="shared" si="36"/>
        <v>197977.16033316404</v>
      </c>
      <c r="S204" s="56">
        <f t="shared" si="28"/>
        <v>0.440310299630506</v>
      </c>
      <c r="T204" s="49">
        <f t="shared" si="38"/>
        <v>188562</v>
      </c>
      <c r="U204" s="82" t="s">
        <v>431</v>
      </c>
      <c r="AY204" s="3"/>
      <c r="AZ204" s="3"/>
      <c r="BA204" s="3"/>
    </row>
    <row r="205" spans="1:53" s="1" customFormat="1" ht="43.5" customHeight="1" x14ac:dyDescent="0.2">
      <c r="A205" s="82">
        <v>20</v>
      </c>
      <c r="B205" s="82">
        <v>8715606</v>
      </c>
      <c r="C205" s="84" t="s">
        <v>339</v>
      </c>
      <c r="D205" s="84" t="s">
        <v>250</v>
      </c>
      <c r="E205" s="85">
        <v>464163</v>
      </c>
      <c r="F205" s="49">
        <v>433797</v>
      </c>
      <c r="G205" s="49">
        <v>468501</v>
      </c>
      <c r="H205" s="49">
        <v>65243</v>
      </c>
      <c r="I205" s="49">
        <f t="shared" si="29"/>
        <v>68570.392999999996</v>
      </c>
      <c r="J205" s="49">
        <f t="shared" si="30"/>
        <v>68570</v>
      </c>
      <c r="K205" s="90">
        <f t="shared" si="31"/>
        <v>68570</v>
      </c>
      <c r="L205" s="27">
        <f t="shared" si="32"/>
        <v>468501</v>
      </c>
      <c r="M205" s="90">
        <f t="shared" si="33"/>
        <v>448980</v>
      </c>
      <c r="N205" s="90">
        <f t="shared" si="34"/>
        <v>358757.75</v>
      </c>
      <c r="O205" s="90">
        <f t="shared" si="26"/>
        <v>258775</v>
      </c>
      <c r="P205" s="90">
        <f t="shared" si="27"/>
        <v>458740.5</v>
      </c>
      <c r="Q205" s="90">
        <f t="shared" si="35"/>
        <v>188877.51660482213</v>
      </c>
      <c r="R205" s="90">
        <f t="shared" si="36"/>
        <v>194073.58307160198</v>
      </c>
      <c r="S205" s="56">
        <f t="shared" si="28"/>
        <v>0.43225440570092649</v>
      </c>
      <c r="T205" s="49">
        <f t="shared" si="38"/>
        <v>188878</v>
      </c>
      <c r="U205" s="82" t="s">
        <v>431</v>
      </c>
      <c r="AY205" s="3"/>
      <c r="AZ205" s="3"/>
      <c r="BA205" s="3"/>
    </row>
    <row r="206" spans="1:53" s="1" customFormat="1" ht="30.75" customHeight="1" x14ac:dyDescent="0.2">
      <c r="A206" s="82">
        <v>21</v>
      </c>
      <c r="B206" s="82">
        <v>8715606</v>
      </c>
      <c r="C206" s="84" t="s">
        <v>340</v>
      </c>
      <c r="D206" s="84" t="s">
        <v>250</v>
      </c>
      <c r="E206" s="85">
        <v>372450</v>
      </c>
      <c r="F206" s="49">
        <v>361602.00000000006</v>
      </c>
      <c r="G206" s="49">
        <v>390530</v>
      </c>
      <c r="H206" s="49">
        <v>36944</v>
      </c>
      <c r="I206" s="49">
        <f t="shared" si="29"/>
        <v>38828.144</v>
      </c>
      <c r="J206" s="49">
        <f t="shared" si="30"/>
        <v>38828</v>
      </c>
      <c r="K206" s="90">
        <f t="shared" si="31"/>
        <v>38828</v>
      </c>
      <c r="L206" s="27">
        <f t="shared" si="32"/>
        <v>390530</v>
      </c>
      <c r="M206" s="90">
        <f t="shared" si="33"/>
        <v>367026</v>
      </c>
      <c r="N206" s="90">
        <f t="shared" si="34"/>
        <v>290852.5</v>
      </c>
      <c r="O206" s="90">
        <f t="shared" ref="O206:O269" si="39">AVERAGE(K206,M206)</f>
        <v>202927</v>
      </c>
      <c r="P206" s="90">
        <f t="shared" ref="P206:P269" si="40">AVERAGE(M206,L206)</f>
        <v>378778</v>
      </c>
      <c r="Q206" s="90">
        <f t="shared" si="35"/>
        <v>118463.66229818859</v>
      </c>
      <c r="R206" s="90">
        <f t="shared" si="36"/>
        <v>168439.50087296433</v>
      </c>
      <c r="S206" s="56">
        <f t="shared" ref="S206:S269" si="41">R206/M206</f>
        <v>0.45893070483552756</v>
      </c>
      <c r="T206" s="49">
        <f t="shared" si="38"/>
        <v>118464</v>
      </c>
      <c r="U206" s="82" t="s">
        <v>431</v>
      </c>
      <c r="AY206" s="3"/>
      <c r="AZ206" s="3"/>
      <c r="BA206" s="3"/>
    </row>
    <row r="207" spans="1:53" s="1" customFormat="1" ht="30.75" customHeight="1" x14ac:dyDescent="0.2">
      <c r="A207" s="82">
        <v>22</v>
      </c>
      <c r="B207" s="82">
        <v>8715606</v>
      </c>
      <c r="C207" s="84" t="s">
        <v>341</v>
      </c>
      <c r="D207" s="84" t="s">
        <v>250</v>
      </c>
      <c r="E207" s="85">
        <v>524946</v>
      </c>
      <c r="F207" s="49">
        <v>490603</v>
      </c>
      <c r="G207" s="49">
        <v>544569</v>
      </c>
      <c r="H207" s="49">
        <v>73859</v>
      </c>
      <c r="I207" s="49">
        <f t="shared" ref="I207:I270" si="42">H207+(H207*5.1%)</f>
        <v>77625.808999999994</v>
      </c>
      <c r="J207" s="49">
        <f t="shared" ref="J207:J270" si="43">ROUND(I207,0)</f>
        <v>77626</v>
      </c>
      <c r="K207" s="90">
        <f t="shared" ref="K207:K270" si="44">MIN(E207,F207,G207,J207)</f>
        <v>77626</v>
      </c>
      <c r="L207" s="27">
        <f t="shared" ref="L207:L270" si="45">MAX(E207,F207,G207,J207)</f>
        <v>544569</v>
      </c>
      <c r="M207" s="90">
        <f t="shared" ref="M207:M270" si="46">MEDIAN(E207,F207,G207,J207)</f>
        <v>507774.5</v>
      </c>
      <c r="N207" s="90">
        <f t="shared" ref="N207:N270" si="47">AVERAGE(E207,F207,G207,J207)</f>
        <v>409436</v>
      </c>
      <c r="O207" s="90">
        <f t="shared" si="39"/>
        <v>292700.25</v>
      </c>
      <c r="P207" s="90">
        <f t="shared" si="40"/>
        <v>526171.75</v>
      </c>
      <c r="Q207" s="90">
        <f t="shared" ref="Q207:Q270" si="48">HARMEAN(E207,F207,G207,J207)</f>
        <v>214340.8829165764</v>
      </c>
      <c r="R207" s="90">
        <f t="shared" ref="R207:R270" si="49">STDEVA(E207,F207,G207,J207)</f>
        <v>222328.17018842514</v>
      </c>
      <c r="S207" s="56">
        <f t="shared" si="41"/>
        <v>0.43784823812228685</v>
      </c>
      <c r="T207" s="49">
        <f t="shared" si="38"/>
        <v>214341</v>
      </c>
      <c r="U207" s="82" t="s">
        <v>431</v>
      </c>
      <c r="AY207" s="3"/>
      <c r="AZ207" s="3"/>
      <c r="BA207" s="3"/>
    </row>
    <row r="208" spans="1:53" s="1" customFormat="1" ht="30.75" customHeight="1" x14ac:dyDescent="0.2">
      <c r="A208" s="82">
        <v>23</v>
      </c>
      <c r="B208" s="82">
        <v>8715606</v>
      </c>
      <c r="C208" s="84" t="s">
        <v>313</v>
      </c>
      <c r="D208" s="84" t="s">
        <v>250</v>
      </c>
      <c r="E208" s="85">
        <v>442059</v>
      </c>
      <c r="F208" s="49">
        <v>413140</v>
      </c>
      <c r="G208" s="49">
        <v>433797</v>
      </c>
      <c r="H208" s="49">
        <v>69033</v>
      </c>
      <c r="I208" s="49">
        <f t="shared" si="42"/>
        <v>72553.683000000005</v>
      </c>
      <c r="J208" s="49">
        <f t="shared" si="43"/>
        <v>72554</v>
      </c>
      <c r="K208" s="90">
        <f t="shared" si="44"/>
        <v>72554</v>
      </c>
      <c r="L208" s="27">
        <f t="shared" si="45"/>
        <v>442059</v>
      </c>
      <c r="M208" s="90">
        <f t="shared" si="46"/>
        <v>423468.5</v>
      </c>
      <c r="N208" s="90">
        <f t="shared" si="47"/>
        <v>340387.5</v>
      </c>
      <c r="O208" s="90">
        <f t="shared" si="39"/>
        <v>248011.25</v>
      </c>
      <c r="P208" s="90">
        <f t="shared" si="40"/>
        <v>432763.75</v>
      </c>
      <c r="Q208" s="90">
        <f t="shared" si="48"/>
        <v>192579.04537067289</v>
      </c>
      <c r="R208" s="90">
        <f t="shared" si="49"/>
        <v>178969.40016010185</v>
      </c>
      <c r="S208" s="56">
        <f t="shared" si="41"/>
        <v>0.42262742130784664</v>
      </c>
      <c r="T208" s="49">
        <f t="shared" si="38"/>
        <v>192579</v>
      </c>
      <c r="U208" s="82" t="s">
        <v>431</v>
      </c>
      <c r="AY208" s="3"/>
      <c r="AZ208" s="3"/>
      <c r="BA208" s="3"/>
    </row>
    <row r="209" spans="1:53" s="1" customFormat="1" ht="39" customHeight="1" x14ac:dyDescent="0.2">
      <c r="A209" s="82">
        <v>24</v>
      </c>
      <c r="B209" s="82">
        <v>8715606</v>
      </c>
      <c r="C209" s="84" t="s">
        <v>342</v>
      </c>
      <c r="D209" s="84" t="s">
        <v>250</v>
      </c>
      <c r="E209" s="85">
        <v>590735</v>
      </c>
      <c r="F209" s="49">
        <v>573529</v>
      </c>
      <c r="G209" s="49">
        <v>619411</v>
      </c>
      <c r="H209" s="49">
        <v>81878</v>
      </c>
      <c r="I209" s="49">
        <f t="shared" si="42"/>
        <v>86053.778000000006</v>
      </c>
      <c r="J209" s="49">
        <f t="shared" si="43"/>
        <v>86054</v>
      </c>
      <c r="K209" s="90">
        <f t="shared" si="44"/>
        <v>86054</v>
      </c>
      <c r="L209" s="27">
        <f t="shared" si="45"/>
        <v>619411</v>
      </c>
      <c r="M209" s="90">
        <f t="shared" si="46"/>
        <v>582132</v>
      </c>
      <c r="N209" s="90">
        <f t="shared" si="47"/>
        <v>467432.25</v>
      </c>
      <c r="O209" s="90">
        <f t="shared" si="39"/>
        <v>334093</v>
      </c>
      <c r="P209" s="90">
        <f t="shared" si="40"/>
        <v>600771.5</v>
      </c>
      <c r="Q209" s="90">
        <f t="shared" si="48"/>
        <v>239931.21647268019</v>
      </c>
      <c r="R209" s="90">
        <f t="shared" si="49"/>
        <v>254955.55072910912</v>
      </c>
      <c r="S209" s="56">
        <f t="shared" si="41"/>
        <v>0.43796862348936172</v>
      </c>
      <c r="T209" s="49">
        <f t="shared" si="38"/>
        <v>239931</v>
      </c>
      <c r="U209" s="82" t="s">
        <v>431</v>
      </c>
      <c r="AY209" s="3"/>
      <c r="AZ209" s="3"/>
      <c r="BA209" s="3"/>
    </row>
    <row r="210" spans="1:53" s="1" customFormat="1" ht="20.25" customHeight="1" x14ac:dyDescent="0.2">
      <c r="A210" s="82">
        <v>25</v>
      </c>
      <c r="B210" s="82">
        <v>8715606</v>
      </c>
      <c r="C210" s="84" t="s">
        <v>343</v>
      </c>
      <c r="D210" s="84" t="s">
        <v>250</v>
      </c>
      <c r="E210" s="85">
        <v>396472</v>
      </c>
      <c r="F210" s="49">
        <v>370535.00000000006</v>
      </c>
      <c r="G210" s="49">
        <v>411294</v>
      </c>
      <c r="H210" s="49">
        <v>60109</v>
      </c>
      <c r="I210" s="49">
        <f t="shared" si="42"/>
        <v>63174.559000000001</v>
      </c>
      <c r="J210" s="49">
        <f t="shared" si="43"/>
        <v>63175</v>
      </c>
      <c r="K210" s="90">
        <f t="shared" si="44"/>
        <v>63175</v>
      </c>
      <c r="L210" s="27">
        <f t="shared" si="45"/>
        <v>411294</v>
      </c>
      <c r="M210" s="90">
        <f t="shared" si="46"/>
        <v>383503.5</v>
      </c>
      <c r="N210" s="90">
        <f t="shared" si="47"/>
        <v>310369</v>
      </c>
      <c r="O210" s="90">
        <f t="shared" si="39"/>
        <v>223339.25</v>
      </c>
      <c r="P210" s="90">
        <f t="shared" si="40"/>
        <v>397398.75</v>
      </c>
      <c r="Q210" s="90">
        <f t="shared" si="48"/>
        <v>170347.27720793051</v>
      </c>
      <c r="R210" s="90">
        <f t="shared" si="49"/>
        <v>165654.66431304216</v>
      </c>
      <c r="S210" s="56">
        <f t="shared" si="41"/>
        <v>0.43195085393755772</v>
      </c>
      <c r="T210" s="49">
        <f t="shared" si="38"/>
        <v>170347</v>
      </c>
      <c r="U210" s="82" t="s">
        <v>431</v>
      </c>
      <c r="AY210" s="3"/>
      <c r="AZ210" s="3"/>
      <c r="BA210" s="3"/>
    </row>
    <row r="211" spans="1:53" s="1" customFormat="1" ht="20.25" customHeight="1" x14ac:dyDescent="0.2">
      <c r="A211" s="82">
        <v>26</v>
      </c>
      <c r="B211" s="82">
        <v>8715606</v>
      </c>
      <c r="C211" s="84" t="s">
        <v>344</v>
      </c>
      <c r="D211" s="84" t="s">
        <v>250</v>
      </c>
      <c r="E211" s="85">
        <v>359509</v>
      </c>
      <c r="F211" s="49">
        <v>342389</v>
      </c>
      <c r="G211" s="49">
        <v>362932</v>
      </c>
      <c r="H211" s="49">
        <v>57907</v>
      </c>
      <c r="I211" s="49">
        <f t="shared" si="42"/>
        <v>60860.256999999998</v>
      </c>
      <c r="J211" s="49">
        <f t="shared" si="43"/>
        <v>60860</v>
      </c>
      <c r="K211" s="90">
        <f t="shared" si="44"/>
        <v>60860</v>
      </c>
      <c r="L211" s="27">
        <f t="shared" si="45"/>
        <v>362932</v>
      </c>
      <c r="M211" s="90">
        <f t="shared" si="46"/>
        <v>350949</v>
      </c>
      <c r="N211" s="90">
        <f t="shared" si="47"/>
        <v>281422.5</v>
      </c>
      <c r="O211" s="90">
        <f t="shared" si="39"/>
        <v>205904.5</v>
      </c>
      <c r="P211" s="90">
        <f t="shared" si="40"/>
        <v>356940.5</v>
      </c>
      <c r="Q211" s="90">
        <f t="shared" si="48"/>
        <v>160715.39782271712</v>
      </c>
      <c r="R211" s="90">
        <f t="shared" si="49"/>
        <v>147316.0215330747</v>
      </c>
      <c r="S211" s="56">
        <f t="shared" si="41"/>
        <v>0.41976475651184275</v>
      </c>
      <c r="T211" s="49">
        <f t="shared" si="38"/>
        <v>160715</v>
      </c>
      <c r="U211" s="82" t="s">
        <v>431</v>
      </c>
      <c r="AY211" s="3"/>
      <c r="AZ211" s="3"/>
      <c r="BA211" s="3"/>
    </row>
    <row r="212" spans="1:53" s="1" customFormat="1" ht="40.5" customHeight="1" x14ac:dyDescent="0.2">
      <c r="A212" s="82">
        <v>27</v>
      </c>
      <c r="B212" s="82">
        <v>8715606</v>
      </c>
      <c r="C212" s="84" t="s">
        <v>345</v>
      </c>
      <c r="D212" s="84" t="s">
        <v>250</v>
      </c>
      <c r="E212" s="85">
        <v>483195</v>
      </c>
      <c r="F212" s="49">
        <v>455844.00000000006</v>
      </c>
      <c r="G212" s="49">
        <v>478636</v>
      </c>
      <c r="H212" s="49">
        <v>68544</v>
      </c>
      <c r="I212" s="49">
        <f t="shared" si="42"/>
        <v>72039.744000000006</v>
      </c>
      <c r="J212" s="49">
        <f t="shared" si="43"/>
        <v>72040</v>
      </c>
      <c r="K212" s="90">
        <f t="shared" si="44"/>
        <v>72040</v>
      </c>
      <c r="L212" s="27">
        <f t="shared" si="45"/>
        <v>483195</v>
      </c>
      <c r="M212" s="90">
        <f t="shared" si="46"/>
        <v>467240</v>
      </c>
      <c r="N212" s="90">
        <f t="shared" si="47"/>
        <v>372428.75</v>
      </c>
      <c r="O212" s="90">
        <f t="shared" si="39"/>
        <v>269640</v>
      </c>
      <c r="P212" s="90">
        <f t="shared" si="40"/>
        <v>475217.5</v>
      </c>
      <c r="Q212" s="90">
        <f t="shared" si="48"/>
        <v>197689.61872636157</v>
      </c>
      <c r="R212" s="90">
        <f t="shared" si="49"/>
        <v>200616.25652868548</v>
      </c>
      <c r="S212" s="56">
        <f t="shared" si="41"/>
        <v>0.42936447335135153</v>
      </c>
      <c r="T212" s="49">
        <f t="shared" si="38"/>
        <v>197690</v>
      </c>
      <c r="U212" s="82" t="s">
        <v>431</v>
      </c>
      <c r="AY212" s="3"/>
      <c r="AZ212" s="3"/>
      <c r="BA212" s="3"/>
    </row>
    <row r="213" spans="1:53" s="1" customFormat="1" ht="12.75" x14ac:dyDescent="0.2">
      <c r="A213" s="21"/>
      <c r="B213" s="21"/>
      <c r="C213" s="21"/>
      <c r="D213" s="21"/>
      <c r="E213" s="102"/>
      <c r="F213" s="102"/>
      <c r="G213" s="102"/>
      <c r="H213" s="102"/>
      <c r="I213" s="102"/>
      <c r="J213" s="102"/>
      <c r="K213" s="169"/>
      <c r="L213" s="169"/>
      <c r="M213" s="169"/>
      <c r="N213" s="169"/>
      <c r="O213" s="169"/>
      <c r="P213" s="169"/>
      <c r="Q213" s="169"/>
      <c r="R213" s="169"/>
      <c r="S213" s="103"/>
      <c r="T213" s="169"/>
      <c r="U213" s="15"/>
    </row>
    <row r="214" spans="1:53" s="1" customFormat="1" ht="24" customHeight="1" x14ac:dyDescent="0.2">
      <c r="A214" s="428" t="s">
        <v>226</v>
      </c>
      <c r="B214" s="429"/>
      <c r="C214" s="429"/>
      <c r="D214" s="192"/>
      <c r="E214" s="193"/>
      <c r="F214" s="123"/>
      <c r="G214" s="123"/>
      <c r="H214" s="123"/>
      <c r="I214" s="123"/>
      <c r="J214" s="123"/>
      <c r="K214" s="174"/>
      <c r="L214" s="174"/>
      <c r="M214" s="174"/>
      <c r="N214" s="174"/>
      <c r="O214" s="174"/>
      <c r="P214" s="174"/>
      <c r="Q214" s="174"/>
      <c r="R214" s="174"/>
      <c r="S214" s="124"/>
      <c r="T214" s="174"/>
      <c r="U214" s="175"/>
      <c r="AY214" s="3"/>
      <c r="AZ214" s="3"/>
      <c r="BA214" s="3"/>
    </row>
    <row r="215" spans="1:53" s="1" customFormat="1" ht="28.5" customHeight="1" x14ac:dyDescent="0.2">
      <c r="A215" s="181" t="s">
        <v>382</v>
      </c>
      <c r="B215" s="182"/>
      <c r="C215" s="182"/>
      <c r="D215" s="182"/>
      <c r="E215" s="183"/>
      <c r="F215" s="131"/>
      <c r="G215" s="131"/>
      <c r="H215" s="422" t="s">
        <v>438</v>
      </c>
      <c r="I215" s="422"/>
      <c r="J215" s="422"/>
      <c r="K215" s="184"/>
      <c r="L215" s="184"/>
      <c r="M215" s="184"/>
      <c r="N215" s="184"/>
      <c r="O215" s="184"/>
      <c r="P215" s="184"/>
      <c r="Q215" s="184"/>
      <c r="R215" s="184"/>
      <c r="S215" s="132"/>
      <c r="T215" s="184"/>
      <c r="U215" s="185"/>
      <c r="AY215" s="3"/>
      <c r="AZ215" s="3"/>
      <c r="BA215" s="3"/>
    </row>
    <row r="216" spans="1:53" s="1" customFormat="1" ht="95.25" customHeight="1" x14ac:dyDescent="0.2">
      <c r="A216" s="156" t="s">
        <v>4</v>
      </c>
      <c r="B216" s="156" t="s">
        <v>5</v>
      </c>
      <c r="C216" s="156" t="s">
        <v>6</v>
      </c>
      <c r="D216" s="156" t="s">
        <v>7</v>
      </c>
      <c r="E216" s="99" t="s">
        <v>435</v>
      </c>
      <c r="F216" s="99" t="s">
        <v>434</v>
      </c>
      <c r="G216" s="100" t="s">
        <v>436</v>
      </c>
      <c r="H216" s="157" t="s">
        <v>428</v>
      </c>
      <c r="I216" s="158" t="s">
        <v>429</v>
      </c>
      <c r="J216" s="157" t="s">
        <v>430</v>
      </c>
      <c r="K216" s="196"/>
      <c r="L216" s="196"/>
      <c r="M216" s="196"/>
      <c r="N216" s="196"/>
      <c r="O216" s="196"/>
      <c r="P216" s="196"/>
      <c r="Q216" s="196"/>
      <c r="R216" s="196"/>
      <c r="S216" s="151"/>
      <c r="T216" s="196"/>
      <c r="U216" s="197"/>
      <c r="AY216" s="3"/>
      <c r="AZ216" s="3"/>
      <c r="BA216" s="3"/>
    </row>
    <row r="217" spans="1:53" s="1" customFormat="1" ht="26.25" customHeight="1" x14ac:dyDescent="0.2">
      <c r="A217" s="82">
        <v>1</v>
      </c>
      <c r="B217" s="5">
        <v>8715606</v>
      </c>
      <c r="C217" s="7" t="s">
        <v>346</v>
      </c>
      <c r="D217" s="7" t="s">
        <v>250</v>
      </c>
      <c r="E217" s="24">
        <v>202457.00000000003</v>
      </c>
      <c r="F217" s="26">
        <v>192816.00000000003</v>
      </c>
      <c r="G217" s="26">
        <v>202457.00000000003</v>
      </c>
      <c r="H217" s="26">
        <v>40478</v>
      </c>
      <c r="I217" s="26">
        <f t="shared" si="42"/>
        <v>42542.377999999997</v>
      </c>
      <c r="J217" s="26">
        <f t="shared" si="43"/>
        <v>42542</v>
      </c>
      <c r="K217" s="27">
        <f t="shared" si="44"/>
        <v>42542</v>
      </c>
      <c r="L217" s="27">
        <f t="shared" si="45"/>
        <v>202457.00000000003</v>
      </c>
      <c r="M217" s="90">
        <f t="shared" si="46"/>
        <v>197636.50000000003</v>
      </c>
      <c r="N217" s="90">
        <f t="shared" si="47"/>
        <v>160068.00000000003</v>
      </c>
      <c r="O217" s="90">
        <f t="shared" si="39"/>
        <v>120089.25000000001</v>
      </c>
      <c r="P217" s="90">
        <f t="shared" si="40"/>
        <v>200046.75000000003</v>
      </c>
      <c r="Q217" s="90">
        <f t="shared" si="48"/>
        <v>103704.54781424443</v>
      </c>
      <c r="R217" s="90">
        <f t="shared" si="49"/>
        <v>78482.369192067621</v>
      </c>
      <c r="S217" s="56">
        <f t="shared" si="41"/>
        <v>0.39710462992447049</v>
      </c>
      <c r="T217" s="49">
        <f>ROUND(Q217,0)</f>
        <v>103705</v>
      </c>
      <c r="U217" s="82" t="s">
        <v>431</v>
      </c>
      <c r="AY217" s="3"/>
      <c r="AZ217" s="3"/>
      <c r="BA217" s="3"/>
    </row>
    <row r="218" spans="1:53" s="1" customFormat="1" ht="26.25" customHeight="1" x14ac:dyDescent="0.2">
      <c r="A218" s="82">
        <v>2</v>
      </c>
      <c r="B218" s="5">
        <v>8715606</v>
      </c>
      <c r="C218" s="7" t="s">
        <v>347</v>
      </c>
      <c r="D218" s="7" t="s">
        <v>250</v>
      </c>
      <c r="E218" s="24">
        <v>453192</v>
      </c>
      <c r="F218" s="26">
        <v>427540.00000000006</v>
      </c>
      <c r="G218" s="26">
        <v>448917</v>
      </c>
      <c r="H218" s="26">
        <v>68634</v>
      </c>
      <c r="I218" s="26">
        <f t="shared" si="42"/>
        <v>72134.334000000003</v>
      </c>
      <c r="J218" s="26">
        <f t="shared" si="43"/>
        <v>72134</v>
      </c>
      <c r="K218" s="27">
        <f t="shared" si="44"/>
        <v>72134</v>
      </c>
      <c r="L218" s="27">
        <f t="shared" si="45"/>
        <v>453192</v>
      </c>
      <c r="M218" s="90">
        <f t="shared" si="46"/>
        <v>438228.5</v>
      </c>
      <c r="N218" s="90">
        <f t="shared" si="47"/>
        <v>350445.75</v>
      </c>
      <c r="O218" s="90">
        <f t="shared" si="39"/>
        <v>255181.25</v>
      </c>
      <c r="P218" s="90">
        <f t="shared" si="40"/>
        <v>445710.25</v>
      </c>
      <c r="Q218" s="90">
        <f t="shared" si="48"/>
        <v>193834.09729859003</v>
      </c>
      <c r="R218" s="90">
        <f t="shared" si="49"/>
        <v>185880.18769873423</v>
      </c>
      <c r="S218" s="56">
        <f t="shared" si="41"/>
        <v>0.42416270894917657</v>
      </c>
      <c r="T218" s="49">
        <f>ROUND(Q218,0)</f>
        <v>193834</v>
      </c>
      <c r="U218" s="82" t="s">
        <v>431</v>
      </c>
      <c r="AY218" s="3"/>
      <c r="AZ218" s="3"/>
      <c r="BA218" s="3"/>
    </row>
    <row r="219" spans="1:53" s="1" customFormat="1" ht="26.25" customHeight="1" x14ac:dyDescent="0.2">
      <c r="A219" s="82">
        <v>3</v>
      </c>
      <c r="B219" s="5">
        <v>8715606</v>
      </c>
      <c r="C219" s="7" t="s">
        <v>335</v>
      </c>
      <c r="D219" s="7" t="s">
        <v>250</v>
      </c>
      <c r="E219" s="24">
        <v>262609</v>
      </c>
      <c r="F219" s="26">
        <v>254960</v>
      </c>
      <c r="G219" s="26">
        <v>270258</v>
      </c>
      <c r="H219" s="26">
        <v>42394</v>
      </c>
      <c r="I219" s="26">
        <f t="shared" si="42"/>
        <v>44556.093999999997</v>
      </c>
      <c r="J219" s="26">
        <f t="shared" si="43"/>
        <v>44556</v>
      </c>
      <c r="K219" s="27">
        <f t="shared" si="44"/>
        <v>44556</v>
      </c>
      <c r="L219" s="27">
        <f t="shared" si="45"/>
        <v>270258</v>
      </c>
      <c r="M219" s="90">
        <f t="shared" si="46"/>
        <v>258784.5</v>
      </c>
      <c r="N219" s="90">
        <f t="shared" si="47"/>
        <v>208095.75</v>
      </c>
      <c r="O219" s="90">
        <f t="shared" si="39"/>
        <v>151670.25</v>
      </c>
      <c r="P219" s="90">
        <f t="shared" si="40"/>
        <v>264521.25</v>
      </c>
      <c r="Q219" s="90">
        <f t="shared" si="48"/>
        <v>118084.80313543045</v>
      </c>
      <c r="R219" s="90">
        <f t="shared" si="49"/>
        <v>109205.2311151653</v>
      </c>
      <c r="S219" s="56">
        <f t="shared" si="41"/>
        <v>0.42199293665256343</v>
      </c>
      <c r="T219" s="49">
        <f>ROUND(Q219,0)</f>
        <v>118085</v>
      </c>
      <c r="U219" s="82" t="s">
        <v>431</v>
      </c>
      <c r="AY219" s="3"/>
      <c r="AZ219" s="3"/>
      <c r="BA219" s="3"/>
    </row>
    <row r="220" spans="1:53" s="1" customFormat="1" ht="26.25" customHeight="1" x14ac:dyDescent="0.2">
      <c r="A220" s="82">
        <v>4</v>
      </c>
      <c r="B220" s="5">
        <v>8715606</v>
      </c>
      <c r="C220" s="7" t="s">
        <v>313</v>
      </c>
      <c r="D220" s="7" t="s">
        <v>250</v>
      </c>
      <c r="E220" s="24">
        <v>429581.00000000006</v>
      </c>
      <c r="F220" s="26">
        <v>401478</v>
      </c>
      <c r="G220" s="26">
        <v>441626</v>
      </c>
      <c r="H220" s="26">
        <v>69415</v>
      </c>
      <c r="I220" s="26">
        <f t="shared" si="42"/>
        <v>72955.164999999994</v>
      </c>
      <c r="J220" s="26">
        <f t="shared" si="43"/>
        <v>72955</v>
      </c>
      <c r="K220" s="27">
        <f t="shared" si="44"/>
        <v>72955</v>
      </c>
      <c r="L220" s="27">
        <f t="shared" si="45"/>
        <v>441626</v>
      </c>
      <c r="M220" s="90">
        <f t="shared" si="46"/>
        <v>415529.5</v>
      </c>
      <c r="N220" s="90">
        <f t="shared" si="47"/>
        <v>336410</v>
      </c>
      <c r="O220" s="90">
        <f t="shared" si="39"/>
        <v>244242.25</v>
      </c>
      <c r="P220" s="90">
        <f t="shared" si="40"/>
        <v>428577.75</v>
      </c>
      <c r="Q220" s="90">
        <f t="shared" si="48"/>
        <v>192399.40258782118</v>
      </c>
      <c r="R220" s="90">
        <f t="shared" si="49"/>
        <v>176440.38043675458</v>
      </c>
      <c r="S220" s="56">
        <f t="shared" si="41"/>
        <v>0.4246157744197574</v>
      </c>
      <c r="T220" s="49">
        <f>ROUND(Q220,0)</f>
        <v>192399</v>
      </c>
      <c r="U220" s="82" t="s">
        <v>431</v>
      </c>
      <c r="AY220" s="3"/>
      <c r="AZ220" s="3"/>
      <c r="BA220" s="3"/>
    </row>
    <row r="221" spans="1:53" s="1" customFormat="1" ht="12.75" x14ac:dyDescent="0.2">
      <c r="A221" s="21"/>
      <c r="B221" s="21"/>
      <c r="C221" s="21"/>
      <c r="D221" s="21"/>
      <c r="E221" s="102"/>
      <c r="F221" s="102"/>
      <c r="G221" s="102"/>
      <c r="H221" s="102"/>
      <c r="I221" s="102"/>
      <c r="J221" s="102"/>
      <c r="K221" s="169"/>
      <c r="L221" s="169"/>
      <c r="M221" s="169"/>
      <c r="N221" s="169"/>
      <c r="O221" s="169"/>
      <c r="P221" s="169"/>
      <c r="Q221" s="169"/>
      <c r="R221" s="169"/>
      <c r="S221" s="103"/>
      <c r="T221" s="169"/>
      <c r="U221" s="15"/>
    </row>
    <row r="222" spans="1:53" s="1" customFormat="1" ht="32.25" customHeight="1" x14ac:dyDescent="0.2">
      <c r="A222" s="428" t="s">
        <v>221</v>
      </c>
      <c r="B222" s="429"/>
      <c r="C222" s="429"/>
      <c r="D222" s="429"/>
      <c r="E222" s="193"/>
      <c r="F222" s="123"/>
      <c r="G222" s="123"/>
      <c r="H222" s="123"/>
      <c r="I222" s="123"/>
      <c r="J222" s="123"/>
      <c r="K222" s="174"/>
      <c r="L222" s="174"/>
      <c r="M222" s="174"/>
      <c r="N222" s="174"/>
      <c r="O222" s="174"/>
      <c r="P222" s="174"/>
      <c r="Q222" s="174"/>
      <c r="R222" s="174"/>
      <c r="S222" s="124"/>
      <c r="T222" s="174"/>
      <c r="U222" s="175"/>
      <c r="AY222" s="3"/>
      <c r="AZ222" s="3"/>
      <c r="BA222" s="3"/>
    </row>
    <row r="223" spans="1:53" s="1" customFormat="1" ht="33.75" customHeight="1" x14ac:dyDescent="0.2">
      <c r="A223" s="181" t="s">
        <v>384</v>
      </c>
      <c r="B223" s="182"/>
      <c r="C223" s="182"/>
      <c r="D223" s="182"/>
      <c r="E223" s="183"/>
      <c r="F223" s="131"/>
      <c r="G223" s="131"/>
      <c r="H223" s="422" t="s">
        <v>438</v>
      </c>
      <c r="I223" s="422"/>
      <c r="J223" s="422"/>
      <c r="K223" s="184"/>
      <c r="L223" s="184"/>
      <c r="M223" s="184"/>
      <c r="N223" s="184"/>
      <c r="O223" s="184"/>
      <c r="P223" s="184"/>
      <c r="Q223" s="184"/>
      <c r="R223" s="184"/>
      <c r="S223" s="132"/>
      <c r="T223" s="184"/>
      <c r="U223" s="185"/>
      <c r="AY223" s="3"/>
      <c r="AZ223" s="3"/>
      <c r="BA223" s="3"/>
    </row>
    <row r="224" spans="1:53" s="1" customFormat="1" ht="89.25" x14ac:dyDescent="0.2">
      <c r="A224" s="156" t="s">
        <v>4</v>
      </c>
      <c r="B224" s="156" t="s">
        <v>5</v>
      </c>
      <c r="C224" s="156" t="s">
        <v>6</v>
      </c>
      <c r="D224" s="156" t="s">
        <v>7</v>
      </c>
      <c r="E224" s="99" t="s">
        <v>435</v>
      </c>
      <c r="F224" s="99" t="s">
        <v>434</v>
      </c>
      <c r="G224" s="100" t="s">
        <v>436</v>
      </c>
      <c r="H224" s="157" t="s">
        <v>428</v>
      </c>
      <c r="I224" s="158" t="s">
        <v>429</v>
      </c>
      <c r="J224" s="157" t="s">
        <v>430</v>
      </c>
      <c r="K224" s="196"/>
      <c r="L224" s="196"/>
      <c r="M224" s="196"/>
      <c r="N224" s="196"/>
      <c r="O224" s="196"/>
      <c r="P224" s="196"/>
      <c r="Q224" s="196"/>
      <c r="R224" s="196"/>
      <c r="S224" s="151"/>
      <c r="T224" s="196"/>
      <c r="U224" s="197"/>
      <c r="AY224" s="3"/>
      <c r="AZ224" s="3"/>
      <c r="BA224" s="3"/>
    </row>
    <row r="225" spans="1:53" s="1" customFormat="1" ht="24" customHeight="1" x14ac:dyDescent="0.2">
      <c r="A225" s="82">
        <v>1</v>
      </c>
      <c r="B225" s="5">
        <v>8715606</v>
      </c>
      <c r="C225" s="7" t="s">
        <v>348</v>
      </c>
      <c r="D225" s="7" t="s">
        <v>250</v>
      </c>
      <c r="E225" s="24">
        <v>644260.00000000012</v>
      </c>
      <c r="F225" s="26">
        <v>607792</v>
      </c>
      <c r="G225" s="26">
        <v>650337</v>
      </c>
      <c r="H225" s="26">
        <v>77481</v>
      </c>
      <c r="I225" s="26">
        <f t="shared" si="42"/>
        <v>81432.531000000003</v>
      </c>
      <c r="J225" s="26">
        <f t="shared" si="43"/>
        <v>81433</v>
      </c>
      <c r="K225" s="27">
        <f t="shared" si="44"/>
        <v>81433</v>
      </c>
      <c r="L225" s="27">
        <f t="shared" si="45"/>
        <v>650337</v>
      </c>
      <c r="M225" s="90">
        <f t="shared" si="46"/>
        <v>626026</v>
      </c>
      <c r="N225" s="90">
        <f t="shared" si="47"/>
        <v>495955.5</v>
      </c>
      <c r="O225" s="90">
        <f t="shared" si="39"/>
        <v>353729.5</v>
      </c>
      <c r="P225" s="90">
        <f t="shared" si="40"/>
        <v>638181.5</v>
      </c>
      <c r="Q225" s="90">
        <f t="shared" si="48"/>
        <v>235084.39058493331</v>
      </c>
      <c r="R225" s="90">
        <f t="shared" si="49"/>
        <v>276986.26801161101</v>
      </c>
      <c r="S225" s="56">
        <f t="shared" si="41"/>
        <v>0.44245170010768087</v>
      </c>
      <c r="T225" s="49">
        <f>ROUND(Q225,0)</f>
        <v>235084</v>
      </c>
      <c r="U225" s="82" t="s">
        <v>431</v>
      </c>
      <c r="AY225" s="3"/>
      <c r="AZ225" s="3"/>
      <c r="BA225" s="3"/>
    </row>
    <row r="226" spans="1:53" s="1" customFormat="1" ht="24" customHeight="1" x14ac:dyDescent="0.2">
      <c r="A226" s="82">
        <v>2</v>
      </c>
      <c r="B226" s="5">
        <v>8715606</v>
      </c>
      <c r="C226" s="7" t="s">
        <v>349</v>
      </c>
      <c r="D226" s="7" t="s">
        <v>250</v>
      </c>
      <c r="E226" s="24">
        <v>333297</v>
      </c>
      <c r="F226" s="26">
        <v>311493</v>
      </c>
      <c r="G226" s="26">
        <v>327068</v>
      </c>
      <c r="H226" s="26">
        <v>51231</v>
      </c>
      <c r="I226" s="26">
        <f t="shared" si="42"/>
        <v>53843.781000000003</v>
      </c>
      <c r="J226" s="26">
        <f t="shared" si="43"/>
        <v>53844</v>
      </c>
      <c r="K226" s="27">
        <f t="shared" si="44"/>
        <v>53844</v>
      </c>
      <c r="L226" s="27">
        <f t="shared" si="45"/>
        <v>333297</v>
      </c>
      <c r="M226" s="90">
        <f t="shared" si="46"/>
        <v>319280.5</v>
      </c>
      <c r="N226" s="90">
        <f t="shared" si="47"/>
        <v>256425.5</v>
      </c>
      <c r="O226" s="90">
        <f t="shared" si="39"/>
        <v>186562.25</v>
      </c>
      <c r="P226" s="90">
        <f t="shared" si="40"/>
        <v>326288.75</v>
      </c>
      <c r="Q226" s="90">
        <f t="shared" si="48"/>
        <v>143676.5523951542</v>
      </c>
      <c r="R226" s="90">
        <f t="shared" si="49"/>
        <v>135365.28853070125</v>
      </c>
      <c r="S226" s="56">
        <f t="shared" si="41"/>
        <v>0.42396979624719094</v>
      </c>
      <c r="T226" s="49">
        <f>ROUND(Q226,0)</f>
        <v>143677</v>
      </c>
      <c r="U226" s="82" t="s">
        <v>431</v>
      </c>
      <c r="AY226" s="3"/>
      <c r="AZ226" s="3"/>
      <c r="BA226" s="3"/>
    </row>
    <row r="227" spans="1:53" s="1" customFormat="1" ht="24" customHeight="1" x14ac:dyDescent="0.2">
      <c r="A227" s="82">
        <v>3</v>
      </c>
      <c r="B227" s="5">
        <v>8715606</v>
      </c>
      <c r="C227" s="7" t="s">
        <v>350</v>
      </c>
      <c r="D227" s="7" t="s">
        <v>250</v>
      </c>
      <c r="E227" s="24">
        <v>325473</v>
      </c>
      <c r="F227" s="26">
        <v>309974</v>
      </c>
      <c r="G227" s="26">
        <v>344071</v>
      </c>
      <c r="H227" s="26">
        <v>46028</v>
      </c>
      <c r="I227" s="26">
        <f t="shared" si="42"/>
        <v>48375.428</v>
      </c>
      <c r="J227" s="26">
        <f t="shared" si="43"/>
        <v>48375</v>
      </c>
      <c r="K227" s="27">
        <f t="shared" si="44"/>
        <v>48375</v>
      </c>
      <c r="L227" s="27">
        <f t="shared" si="45"/>
        <v>344071</v>
      </c>
      <c r="M227" s="90">
        <f t="shared" si="46"/>
        <v>317723.5</v>
      </c>
      <c r="N227" s="90">
        <f t="shared" si="47"/>
        <v>256973.25</v>
      </c>
      <c r="O227" s="90">
        <f t="shared" si="39"/>
        <v>183049.25</v>
      </c>
      <c r="P227" s="90">
        <f t="shared" si="40"/>
        <v>330897.25</v>
      </c>
      <c r="Q227" s="90">
        <f t="shared" si="48"/>
        <v>133883.41561134599</v>
      </c>
      <c r="R227" s="90">
        <f t="shared" si="49"/>
        <v>139762.34973309754</v>
      </c>
      <c r="S227" s="56">
        <f t="shared" si="41"/>
        <v>0.43988672456742273</v>
      </c>
      <c r="T227" s="49">
        <f>ROUND(Q227,0)</f>
        <v>133883</v>
      </c>
      <c r="U227" s="82" t="s">
        <v>431</v>
      </c>
      <c r="AY227" s="3"/>
      <c r="AZ227" s="3"/>
      <c r="BA227" s="3"/>
    </row>
    <row r="228" spans="1:53" s="1" customFormat="1" ht="30.75" customHeight="1" x14ac:dyDescent="0.2">
      <c r="A228" s="82">
        <v>4</v>
      </c>
      <c r="B228" s="5">
        <v>8715606</v>
      </c>
      <c r="C228" s="7" t="s">
        <v>351</v>
      </c>
      <c r="D228" s="7" t="s">
        <v>250</v>
      </c>
      <c r="E228" s="24">
        <v>372204</v>
      </c>
      <c r="F228" s="26">
        <v>351136.00000000006</v>
      </c>
      <c r="G228" s="26">
        <v>389761</v>
      </c>
      <c r="H228" s="26">
        <v>54888</v>
      </c>
      <c r="I228" s="26">
        <f t="shared" si="42"/>
        <v>57687.288</v>
      </c>
      <c r="J228" s="26">
        <f t="shared" si="43"/>
        <v>57687</v>
      </c>
      <c r="K228" s="27">
        <f t="shared" si="44"/>
        <v>57687</v>
      </c>
      <c r="L228" s="27">
        <f t="shared" si="45"/>
        <v>389761</v>
      </c>
      <c r="M228" s="90">
        <f t="shared" si="46"/>
        <v>361670</v>
      </c>
      <c r="N228" s="90">
        <f t="shared" si="47"/>
        <v>292697</v>
      </c>
      <c r="O228" s="90">
        <f t="shared" si="39"/>
        <v>209678.5</v>
      </c>
      <c r="P228" s="90">
        <f t="shared" si="40"/>
        <v>375715.5</v>
      </c>
      <c r="Q228" s="90">
        <f t="shared" si="48"/>
        <v>157262.36980640114</v>
      </c>
      <c r="R228" s="90">
        <f t="shared" si="49"/>
        <v>157467.03355094156</v>
      </c>
      <c r="S228" s="56">
        <f t="shared" si="41"/>
        <v>0.43538870669655089</v>
      </c>
      <c r="T228" s="49">
        <f>ROUND(Q228,0)</f>
        <v>157262</v>
      </c>
      <c r="U228" s="82" t="s">
        <v>431</v>
      </c>
      <c r="AY228" s="3"/>
      <c r="AZ228" s="3"/>
      <c r="BA228" s="3"/>
    </row>
    <row r="229" spans="1:53" s="1" customFormat="1" ht="41.25" customHeight="1" x14ac:dyDescent="0.2">
      <c r="A229" s="82">
        <v>5</v>
      </c>
      <c r="B229" s="5">
        <v>8715606</v>
      </c>
      <c r="C229" s="7" t="s">
        <v>352</v>
      </c>
      <c r="D229" s="7" t="s">
        <v>250</v>
      </c>
      <c r="E229" s="24">
        <v>1149034</v>
      </c>
      <c r="F229" s="26">
        <v>1073863</v>
      </c>
      <c r="G229" s="26">
        <v>1159772</v>
      </c>
      <c r="H229" s="26">
        <v>90664</v>
      </c>
      <c r="I229" s="26">
        <f t="shared" si="42"/>
        <v>95287.864000000001</v>
      </c>
      <c r="J229" s="26">
        <f t="shared" si="43"/>
        <v>95288</v>
      </c>
      <c r="K229" s="27">
        <f t="shared" si="44"/>
        <v>95288</v>
      </c>
      <c r="L229" s="27">
        <f t="shared" si="45"/>
        <v>1159772</v>
      </c>
      <c r="M229" s="90">
        <f t="shared" si="46"/>
        <v>1111448.5</v>
      </c>
      <c r="N229" s="90">
        <f t="shared" si="47"/>
        <v>869489.25</v>
      </c>
      <c r="O229" s="90">
        <f t="shared" si="39"/>
        <v>603368.25</v>
      </c>
      <c r="P229" s="90">
        <f t="shared" si="40"/>
        <v>1135610.25</v>
      </c>
      <c r="Q229" s="90">
        <f t="shared" si="48"/>
        <v>303991.72127742221</v>
      </c>
      <c r="R229" s="90">
        <f t="shared" si="49"/>
        <v>517547.2755831909</v>
      </c>
      <c r="S229" s="56">
        <f t="shared" si="41"/>
        <v>0.46565115305224752</v>
      </c>
      <c r="T229" s="49">
        <f>ROUND(Q229,0)</f>
        <v>303992</v>
      </c>
      <c r="U229" s="82" t="s">
        <v>431</v>
      </c>
      <c r="AY229" s="3"/>
      <c r="AZ229" s="3"/>
      <c r="BA229" s="3"/>
    </row>
    <row r="230" spans="1:53" s="1" customFormat="1" ht="12.75" x14ac:dyDescent="0.2">
      <c r="A230" s="21"/>
      <c r="B230" s="21"/>
      <c r="C230" s="21"/>
      <c r="D230" s="21"/>
      <c r="E230" s="102"/>
      <c r="F230" s="102"/>
      <c r="G230" s="102"/>
      <c r="H230" s="102"/>
      <c r="I230" s="102"/>
      <c r="J230" s="102"/>
      <c r="K230" s="169"/>
      <c r="L230" s="169"/>
      <c r="M230" s="169"/>
      <c r="N230" s="169"/>
      <c r="O230" s="169"/>
      <c r="P230" s="169"/>
      <c r="Q230" s="169"/>
      <c r="R230" s="169"/>
      <c r="S230" s="103"/>
      <c r="T230" s="169"/>
      <c r="U230" s="15"/>
    </row>
    <row r="231" spans="1:53" s="1" customFormat="1" ht="12.75" customHeight="1" x14ac:dyDescent="0.2">
      <c r="A231" s="428" t="s">
        <v>232</v>
      </c>
      <c r="B231" s="429"/>
      <c r="C231" s="429"/>
      <c r="D231" s="192"/>
      <c r="E231" s="193"/>
      <c r="F231" s="123"/>
      <c r="G231" s="123"/>
      <c r="H231" s="123"/>
      <c r="I231" s="123"/>
      <c r="J231" s="123"/>
      <c r="K231" s="174"/>
      <c r="L231" s="174"/>
      <c r="M231" s="174"/>
      <c r="N231" s="174"/>
      <c r="O231" s="174"/>
      <c r="P231" s="174"/>
      <c r="Q231" s="174"/>
      <c r="R231" s="174"/>
      <c r="S231" s="124"/>
      <c r="T231" s="174"/>
      <c r="U231" s="175"/>
      <c r="AY231" s="3"/>
      <c r="AZ231" s="3"/>
      <c r="BA231" s="3"/>
    </row>
    <row r="232" spans="1:53" s="1" customFormat="1" ht="12.75" x14ac:dyDescent="0.2">
      <c r="A232" s="430" t="s">
        <v>382</v>
      </c>
      <c r="B232" s="431"/>
      <c r="C232" s="431"/>
      <c r="D232" s="431"/>
      <c r="E232" s="178"/>
      <c r="F232" s="127"/>
      <c r="G232" s="127"/>
      <c r="H232" s="127"/>
      <c r="I232" s="127"/>
      <c r="J232" s="127"/>
      <c r="K232" s="179"/>
      <c r="L232" s="179"/>
      <c r="M232" s="179"/>
      <c r="N232" s="179"/>
      <c r="O232" s="179"/>
      <c r="P232" s="179"/>
      <c r="Q232" s="179"/>
      <c r="R232" s="179"/>
      <c r="S232" s="128"/>
      <c r="T232" s="179"/>
      <c r="U232" s="180"/>
      <c r="AY232" s="3"/>
      <c r="AZ232" s="3"/>
      <c r="BA232" s="3"/>
    </row>
    <row r="233" spans="1:53" s="1" customFormat="1" ht="29.25" customHeight="1" x14ac:dyDescent="0.2">
      <c r="A233" s="432"/>
      <c r="B233" s="433"/>
      <c r="C233" s="433"/>
      <c r="D233" s="433"/>
      <c r="E233" s="183"/>
      <c r="F233" s="131"/>
      <c r="G233" s="131"/>
      <c r="H233" s="422" t="s">
        <v>438</v>
      </c>
      <c r="I233" s="422"/>
      <c r="J233" s="422"/>
      <c r="K233" s="184"/>
      <c r="L233" s="184"/>
      <c r="M233" s="184"/>
      <c r="N233" s="184"/>
      <c r="O233" s="184"/>
      <c r="P233" s="184"/>
      <c r="Q233" s="184"/>
      <c r="R233" s="184"/>
      <c r="S233" s="132"/>
      <c r="T233" s="184"/>
      <c r="U233" s="185"/>
      <c r="AY233" s="3"/>
      <c r="AZ233" s="3"/>
      <c r="BA233" s="3"/>
    </row>
    <row r="234" spans="1:53" s="1" customFormat="1" ht="89.25" x14ac:dyDescent="0.2">
      <c r="A234" s="156" t="s">
        <v>4</v>
      </c>
      <c r="B234" s="156" t="s">
        <v>5</v>
      </c>
      <c r="C234" s="156" t="s">
        <v>6</v>
      </c>
      <c r="D234" s="156" t="s">
        <v>7</v>
      </c>
      <c r="E234" s="99" t="s">
        <v>435</v>
      </c>
      <c r="F234" s="99" t="s">
        <v>434</v>
      </c>
      <c r="G234" s="100" t="s">
        <v>436</v>
      </c>
      <c r="H234" s="157" t="s">
        <v>428</v>
      </c>
      <c r="I234" s="158" t="s">
        <v>429</v>
      </c>
      <c r="J234" s="157" t="s">
        <v>430</v>
      </c>
      <c r="K234" s="196"/>
      <c r="L234" s="196"/>
      <c r="M234" s="196"/>
      <c r="N234" s="196"/>
      <c r="O234" s="196"/>
      <c r="P234" s="196"/>
      <c r="Q234" s="196"/>
      <c r="R234" s="196"/>
      <c r="S234" s="151"/>
      <c r="T234" s="196"/>
      <c r="U234" s="197"/>
      <c r="AY234" s="3"/>
      <c r="AZ234" s="3"/>
      <c r="BA234" s="3"/>
    </row>
    <row r="235" spans="1:53" s="1" customFormat="1" ht="36" customHeight="1" x14ac:dyDescent="0.2">
      <c r="A235" s="82">
        <v>1</v>
      </c>
      <c r="B235" s="5">
        <v>8715699</v>
      </c>
      <c r="C235" s="7" t="s">
        <v>353</v>
      </c>
      <c r="D235" s="7" t="s">
        <v>250</v>
      </c>
      <c r="E235" s="24">
        <v>239732</v>
      </c>
      <c r="F235" s="26">
        <v>224049</v>
      </c>
      <c r="G235" s="26">
        <v>235251</v>
      </c>
      <c r="H235" s="26">
        <v>47453</v>
      </c>
      <c r="I235" s="26">
        <f t="shared" si="42"/>
        <v>49873.103000000003</v>
      </c>
      <c r="J235" s="26">
        <f t="shared" si="43"/>
        <v>49873</v>
      </c>
      <c r="K235" s="27">
        <f t="shared" si="44"/>
        <v>49873</v>
      </c>
      <c r="L235" s="27">
        <f t="shared" si="45"/>
        <v>239732</v>
      </c>
      <c r="M235" s="90">
        <f t="shared" si="46"/>
        <v>229650</v>
      </c>
      <c r="N235" s="90">
        <f t="shared" si="47"/>
        <v>187226.25</v>
      </c>
      <c r="O235" s="90">
        <f t="shared" si="39"/>
        <v>139761.5</v>
      </c>
      <c r="P235" s="90">
        <f t="shared" si="40"/>
        <v>234691</v>
      </c>
      <c r="Q235" s="90">
        <f t="shared" si="48"/>
        <v>121446.39378236533</v>
      </c>
      <c r="R235" s="90">
        <f t="shared" si="49"/>
        <v>91806.064793763304</v>
      </c>
      <c r="S235" s="56">
        <f t="shared" si="41"/>
        <v>0.39976514171026911</v>
      </c>
      <c r="T235" s="49">
        <f>ROUND(Q235,0)</f>
        <v>121446</v>
      </c>
      <c r="U235" s="82" t="s">
        <v>431</v>
      </c>
      <c r="AY235" s="3"/>
      <c r="AZ235" s="3"/>
      <c r="BA235" s="3"/>
    </row>
    <row r="236" spans="1:53" s="1" customFormat="1" ht="66.75" customHeight="1" x14ac:dyDescent="0.2">
      <c r="A236" s="82">
        <v>2</v>
      </c>
      <c r="B236" s="5">
        <v>8715699</v>
      </c>
      <c r="C236" s="7" t="s">
        <v>354</v>
      </c>
      <c r="D236" s="7" t="s">
        <v>250</v>
      </c>
      <c r="E236" s="24">
        <v>429626</v>
      </c>
      <c r="F236" s="26">
        <v>417112</v>
      </c>
      <c r="G236" s="26">
        <v>458823.00000000006</v>
      </c>
      <c r="H236" s="26">
        <v>66652</v>
      </c>
      <c r="I236" s="26">
        <f t="shared" si="42"/>
        <v>70051.251999999993</v>
      </c>
      <c r="J236" s="26">
        <f t="shared" si="43"/>
        <v>70051</v>
      </c>
      <c r="K236" s="27">
        <f t="shared" si="44"/>
        <v>70051</v>
      </c>
      <c r="L236" s="27">
        <f t="shared" si="45"/>
        <v>458823.00000000006</v>
      </c>
      <c r="M236" s="90">
        <f t="shared" si="46"/>
        <v>423369</v>
      </c>
      <c r="N236" s="90">
        <f t="shared" si="47"/>
        <v>343903</v>
      </c>
      <c r="O236" s="90">
        <f t="shared" si="39"/>
        <v>246710</v>
      </c>
      <c r="P236" s="90">
        <f t="shared" si="40"/>
        <v>441096</v>
      </c>
      <c r="Q236" s="90">
        <f t="shared" si="48"/>
        <v>188858.7779639528</v>
      </c>
      <c r="R236" s="90">
        <f t="shared" si="49"/>
        <v>183402.57605788056</v>
      </c>
      <c r="S236" s="56">
        <f t="shared" si="41"/>
        <v>0.43319793385410971</v>
      </c>
      <c r="T236" s="49">
        <f>ROUND(Q236,0)</f>
        <v>188859</v>
      </c>
      <c r="U236" s="82" t="s">
        <v>431</v>
      </c>
      <c r="AY236" s="3"/>
      <c r="AZ236" s="3"/>
      <c r="BA236" s="3"/>
    </row>
    <row r="237" spans="1:53" s="1" customFormat="1" ht="12.75" x14ac:dyDescent="0.2">
      <c r="A237" s="21"/>
      <c r="B237" s="21"/>
      <c r="C237" s="21"/>
      <c r="D237" s="21"/>
      <c r="E237" s="102"/>
      <c r="F237" s="102"/>
      <c r="G237" s="102"/>
      <c r="H237" s="102"/>
      <c r="I237" s="102"/>
      <c r="J237" s="102"/>
      <c r="K237" s="169"/>
      <c r="L237" s="169"/>
      <c r="M237" s="169"/>
      <c r="N237" s="169"/>
      <c r="O237" s="169"/>
      <c r="P237" s="169"/>
      <c r="Q237" s="169"/>
      <c r="R237" s="169"/>
      <c r="S237" s="103"/>
      <c r="T237" s="169"/>
      <c r="U237" s="15"/>
    </row>
    <row r="238" spans="1:53" s="1" customFormat="1" ht="15" customHeight="1" x14ac:dyDescent="0.2">
      <c r="A238" s="428" t="s">
        <v>355</v>
      </c>
      <c r="B238" s="429"/>
      <c r="C238" s="429"/>
      <c r="D238" s="192"/>
      <c r="E238" s="193"/>
      <c r="F238" s="123"/>
      <c r="G238" s="123"/>
      <c r="H238" s="123"/>
      <c r="I238" s="123"/>
      <c r="J238" s="123"/>
      <c r="K238" s="174"/>
      <c r="L238" s="174"/>
      <c r="M238" s="174"/>
      <c r="N238" s="174"/>
      <c r="O238" s="174"/>
      <c r="P238" s="174"/>
      <c r="Q238" s="174"/>
      <c r="R238" s="174"/>
      <c r="S238" s="124"/>
      <c r="T238" s="174"/>
      <c r="U238" s="175"/>
      <c r="AY238" s="3"/>
      <c r="AZ238" s="3"/>
      <c r="BA238" s="3"/>
    </row>
    <row r="239" spans="1:53" s="1" customFormat="1" ht="15" customHeight="1" x14ac:dyDescent="0.2">
      <c r="A239" s="430" t="s">
        <v>382</v>
      </c>
      <c r="B239" s="431"/>
      <c r="C239" s="431"/>
      <c r="D239" s="431"/>
      <c r="E239" s="178"/>
      <c r="F239" s="127"/>
      <c r="G239" s="127"/>
      <c r="H239" s="127"/>
      <c r="I239" s="127"/>
      <c r="J239" s="127"/>
      <c r="K239" s="179"/>
      <c r="L239" s="179"/>
      <c r="M239" s="179"/>
      <c r="N239" s="179"/>
      <c r="O239" s="179"/>
      <c r="P239" s="179"/>
      <c r="Q239" s="179"/>
      <c r="R239" s="179"/>
      <c r="S239" s="128"/>
      <c r="T239" s="179"/>
      <c r="U239" s="180"/>
      <c r="AY239" s="3"/>
      <c r="AZ239" s="3"/>
      <c r="BA239" s="3"/>
    </row>
    <row r="240" spans="1:53" s="1" customFormat="1" ht="39.75" customHeight="1" x14ac:dyDescent="0.2">
      <c r="A240" s="432"/>
      <c r="B240" s="433"/>
      <c r="C240" s="433"/>
      <c r="D240" s="433"/>
      <c r="E240" s="183"/>
      <c r="F240" s="131"/>
      <c r="G240" s="131"/>
      <c r="H240" s="422" t="s">
        <v>438</v>
      </c>
      <c r="I240" s="422"/>
      <c r="J240" s="422"/>
      <c r="K240" s="184"/>
      <c r="L240" s="184"/>
      <c r="M240" s="184"/>
      <c r="N240" s="184"/>
      <c r="O240" s="184"/>
      <c r="P240" s="184"/>
      <c r="Q240" s="184"/>
      <c r="R240" s="184"/>
      <c r="S240" s="132"/>
      <c r="T240" s="184"/>
      <c r="U240" s="185"/>
      <c r="AY240" s="3"/>
      <c r="AZ240" s="3"/>
      <c r="BA240" s="3"/>
    </row>
    <row r="241" spans="1:53" s="1" customFormat="1" ht="89.25" x14ac:dyDescent="0.2">
      <c r="A241" s="156" t="s">
        <v>4</v>
      </c>
      <c r="B241" s="156" t="s">
        <v>5</v>
      </c>
      <c r="C241" s="156" t="s">
        <v>6</v>
      </c>
      <c r="D241" s="156" t="s">
        <v>7</v>
      </c>
      <c r="E241" s="99" t="s">
        <v>435</v>
      </c>
      <c r="F241" s="99" t="s">
        <v>434</v>
      </c>
      <c r="G241" s="100" t="s">
        <v>436</v>
      </c>
      <c r="H241" s="157" t="s">
        <v>428</v>
      </c>
      <c r="I241" s="158" t="s">
        <v>429</v>
      </c>
      <c r="J241" s="157" t="s">
        <v>430</v>
      </c>
      <c r="K241" s="196"/>
      <c r="L241" s="196"/>
      <c r="M241" s="196"/>
      <c r="N241" s="196"/>
      <c r="O241" s="196"/>
      <c r="P241" s="196"/>
      <c r="Q241" s="196"/>
      <c r="R241" s="196"/>
      <c r="S241" s="151"/>
      <c r="T241" s="196"/>
      <c r="U241" s="197"/>
      <c r="AY241" s="3"/>
      <c r="AZ241" s="3"/>
      <c r="BA241" s="3"/>
    </row>
    <row r="242" spans="1:53" s="1" customFormat="1" ht="55.5" customHeight="1" x14ac:dyDescent="0.2">
      <c r="A242" s="82">
        <v>1</v>
      </c>
      <c r="B242" s="5">
        <v>8715699</v>
      </c>
      <c r="C242" s="7" t="s">
        <v>356</v>
      </c>
      <c r="D242" s="7" t="s">
        <v>250</v>
      </c>
      <c r="E242" s="24">
        <v>879424</v>
      </c>
      <c r="F242" s="26">
        <v>829646</v>
      </c>
      <c r="G242" s="26">
        <v>879425</v>
      </c>
      <c r="H242" s="26">
        <v>131676</v>
      </c>
      <c r="I242" s="26">
        <f t="shared" si="42"/>
        <v>138391.476</v>
      </c>
      <c r="J242" s="26">
        <f t="shared" si="43"/>
        <v>138391</v>
      </c>
      <c r="K242" s="27">
        <f t="shared" si="44"/>
        <v>138391</v>
      </c>
      <c r="L242" s="27">
        <f t="shared" si="45"/>
        <v>879425</v>
      </c>
      <c r="M242" s="90">
        <f t="shared" si="46"/>
        <v>854535</v>
      </c>
      <c r="N242" s="90">
        <f t="shared" si="47"/>
        <v>681721.5</v>
      </c>
      <c r="O242" s="90">
        <f t="shared" si="39"/>
        <v>496463</v>
      </c>
      <c r="P242" s="90">
        <f t="shared" si="40"/>
        <v>866980</v>
      </c>
      <c r="Q242" s="90">
        <f t="shared" si="48"/>
        <v>373641.41639956704</v>
      </c>
      <c r="R242" s="90">
        <f t="shared" si="49"/>
        <v>362979.63319769519</v>
      </c>
      <c r="S242" s="56">
        <f t="shared" si="41"/>
        <v>0.42476859718758764</v>
      </c>
      <c r="T242" s="49">
        <f>ROUND(Q242,0)</f>
        <v>373641</v>
      </c>
      <c r="U242" s="82" t="s">
        <v>431</v>
      </c>
      <c r="AY242" s="3"/>
      <c r="AZ242" s="3"/>
      <c r="BA242" s="3"/>
    </row>
    <row r="243" spans="1:53" s="1" customFormat="1" ht="12.75" x14ac:dyDescent="0.2">
      <c r="A243" s="21"/>
      <c r="B243" s="21"/>
      <c r="C243" s="21"/>
      <c r="D243" s="21"/>
      <c r="E243" s="102"/>
      <c r="F243" s="102"/>
      <c r="G243" s="102"/>
      <c r="H243" s="102"/>
      <c r="I243" s="102"/>
      <c r="J243" s="102"/>
      <c r="K243" s="169"/>
      <c r="L243" s="169"/>
      <c r="M243" s="169"/>
      <c r="N243" s="169"/>
      <c r="O243" s="169"/>
      <c r="P243" s="169"/>
      <c r="Q243" s="169"/>
      <c r="R243" s="169"/>
      <c r="S243" s="103"/>
      <c r="T243" s="169"/>
      <c r="U243" s="15"/>
    </row>
    <row r="244" spans="1:53" s="1" customFormat="1" ht="25.5" customHeight="1" x14ac:dyDescent="0.2">
      <c r="A244" s="171" t="s">
        <v>357</v>
      </c>
      <c r="B244" s="172"/>
      <c r="C244" s="172"/>
      <c r="D244" s="172"/>
      <c r="E244" s="173"/>
      <c r="F244" s="123"/>
      <c r="G244" s="123"/>
      <c r="H244" s="123"/>
      <c r="I244" s="123"/>
      <c r="J244" s="123"/>
      <c r="K244" s="174"/>
      <c r="L244" s="174"/>
      <c r="M244" s="174"/>
      <c r="N244" s="174"/>
      <c r="O244" s="174"/>
      <c r="P244" s="174"/>
      <c r="Q244" s="174"/>
      <c r="R244" s="174"/>
      <c r="S244" s="124"/>
      <c r="T244" s="174"/>
      <c r="U244" s="175"/>
      <c r="AY244" s="3"/>
      <c r="AZ244" s="3"/>
      <c r="BA244" s="3"/>
    </row>
    <row r="245" spans="1:53" s="1" customFormat="1" ht="15" customHeight="1" x14ac:dyDescent="0.2">
      <c r="A245" s="430" t="s">
        <v>382</v>
      </c>
      <c r="B245" s="431"/>
      <c r="C245" s="431"/>
      <c r="D245" s="431"/>
      <c r="E245" s="178"/>
      <c r="F245" s="127"/>
      <c r="G245" s="127"/>
      <c r="H245" s="127"/>
      <c r="I245" s="127"/>
      <c r="J245" s="127"/>
      <c r="K245" s="179"/>
      <c r="L245" s="179"/>
      <c r="M245" s="179"/>
      <c r="N245" s="179"/>
      <c r="O245" s="179"/>
      <c r="P245" s="179"/>
      <c r="Q245" s="179"/>
      <c r="R245" s="179"/>
      <c r="S245" s="128"/>
      <c r="T245" s="179"/>
      <c r="U245" s="180"/>
      <c r="AY245" s="3"/>
      <c r="AZ245" s="3"/>
      <c r="BA245" s="3"/>
    </row>
    <row r="246" spans="1:53" s="1" customFormat="1" ht="36.75" customHeight="1" x14ac:dyDescent="0.2">
      <c r="A246" s="432"/>
      <c r="B246" s="433"/>
      <c r="C246" s="433"/>
      <c r="D246" s="433"/>
      <c r="E246" s="183"/>
      <c r="F246" s="131"/>
      <c r="G246" s="131"/>
      <c r="H246" s="422" t="s">
        <v>438</v>
      </c>
      <c r="I246" s="422"/>
      <c r="J246" s="422"/>
      <c r="K246" s="184"/>
      <c r="L246" s="184"/>
      <c r="M246" s="184"/>
      <c r="N246" s="184"/>
      <c r="O246" s="184"/>
      <c r="P246" s="184"/>
      <c r="Q246" s="184"/>
      <c r="R246" s="184"/>
      <c r="S246" s="132"/>
      <c r="T246" s="184"/>
      <c r="U246" s="185"/>
      <c r="AY246" s="3"/>
      <c r="AZ246" s="3"/>
      <c r="BA246" s="3"/>
    </row>
    <row r="247" spans="1:53" s="1" customFormat="1" ht="89.25" x14ac:dyDescent="0.2">
      <c r="A247" s="156" t="s">
        <v>4</v>
      </c>
      <c r="B247" s="156" t="s">
        <v>5</v>
      </c>
      <c r="C247" s="156" t="s">
        <v>6</v>
      </c>
      <c r="D247" s="156" t="s">
        <v>7</v>
      </c>
      <c r="E247" s="99" t="s">
        <v>435</v>
      </c>
      <c r="F247" s="99" t="s">
        <v>434</v>
      </c>
      <c r="G247" s="100" t="s">
        <v>436</v>
      </c>
      <c r="H247" s="157" t="s">
        <v>428</v>
      </c>
      <c r="I247" s="158" t="s">
        <v>429</v>
      </c>
      <c r="J247" s="157" t="s">
        <v>430</v>
      </c>
      <c r="K247" s="196"/>
      <c r="L247" s="196"/>
      <c r="M247" s="196"/>
      <c r="N247" s="196"/>
      <c r="O247" s="196"/>
      <c r="P247" s="196"/>
      <c r="Q247" s="196"/>
      <c r="R247" s="196"/>
      <c r="S247" s="151"/>
      <c r="T247" s="196"/>
      <c r="U247" s="197"/>
      <c r="AY247" s="3"/>
      <c r="AZ247" s="3"/>
      <c r="BA247" s="3"/>
    </row>
    <row r="248" spans="1:53" s="1" customFormat="1" ht="24" customHeight="1" x14ac:dyDescent="0.2">
      <c r="A248" s="82">
        <v>1</v>
      </c>
      <c r="B248" s="5">
        <v>8715610</v>
      </c>
      <c r="C248" s="7" t="s">
        <v>358</v>
      </c>
      <c r="D248" s="7" t="s">
        <v>250</v>
      </c>
      <c r="E248" s="24">
        <v>290790</v>
      </c>
      <c r="F248" s="26">
        <v>279605</v>
      </c>
      <c r="G248" s="26">
        <v>299177</v>
      </c>
      <c r="H248" s="26">
        <v>40408</v>
      </c>
      <c r="I248" s="26">
        <f t="shared" si="42"/>
        <v>42468.807999999997</v>
      </c>
      <c r="J248" s="26">
        <f t="shared" si="43"/>
        <v>42469</v>
      </c>
      <c r="K248" s="27">
        <f t="shared" si="44"/>
        <v>42469</v>
      </c>
      <c r="L248" s="27">
        <f t="shared" si="45"/>
        <v>299177</v>
      </c>
      <c r="M248" s="90">
        <f t="shared" si="46"/>
        <v>285197.5</v>
      </c>
      <c r="N248" s="90">
        <f t="shared" si="47"/>
        <v>228010.25</v>
      </c>
      <c r="O248" s="90">
        <f t="shared" si="39"/>
        <v>163833.25</v>
      </c>
      <c r="P248" s="90">
        <f t="shared" si="40"/>
        <v>292187.25</v>
      </c>
      <c r="Q248" s="90">
        <f t="shared" si="48"/>
        <v>117978.53822111685</v>
      </c>
      <c r="R248" s="90">
        <f t="shared" si="49"/>
        <v>123953.72388482996</v>
      </c>
      <c r="S248" s="56">
        <f t="shared" si="41"/>
        <v>0.43462416004638876</v>
      </c>
      <c r="T248" s="49">
        <f t="shared" ref="T248:T253" si="50">ROUND(Q248,0)</f>
        <v>117979</v>
      </c>
      <c r="U248" s="82" t="s">
        <v>431</v>
      </c>
      <c r="AY248" s="3"/>
      <c r="AZ248" s="3"/>
      <c r="BA248" s="3"/>
    </row>
    <row r="249" spans="1:53" s="1" customFormat="1" ht="24" customHeight="1" x14ac:dyDescent="0.2">
      <c r="A249" s="82">
        <v>2</v>
      </c>
      <c r="B249" s="5">
        <v>8715610</v>
      </c>
      <c r="C249" s="7" t="s">
        <v>359</v>
      </c>
      <c r="D249" s="7" t="s">
        <v>250</v>
      </c>
      <c r="E249" s="24">
        <v>469739</v>
      </c>
      <c r="F249" s="26">
        <v>451672</v>
      </c>
      <c r="G249" s="26">
        <v>487806</v>
      </c>
      <c r="H249" s="26">
        <v>61514</v>
      </c>
      <c r="I249" s="26">
        <f t="shared" si="42"/>
        <v>64651.214</v>
      </c>
      <c r="J249" s="26">
        <f t="shared" si="43"/>
        <v>64651</v>
      </c>
      <c r="K249" s="27">
        <f t="shared" si="44"/>
        <v>64651</v>
      </c>
      <c r="L249" s="27">
        <f t="shared" si="45"/>
        <v>487806</v>
      </c>
      <c r="M249" s="90">
        <f t="shared" si="46"/>
        <v>460705.5</v>
      </c>
      <c r="N249" s="90">
        <f t="shared" si="47"/>
        <v>368467</v>
      </c>
      <c r="O249" s="90">
        <f t="shared" si="39"/>
        <v>262678.25</v>
      </c>
      <c r="P249" s="90">
        <f t="shared" si="40"/>
        <v>474255.75</v>
      </c>
      <c r="Q249" s="90">
        <f t="shared" si="48"/>
        <v>182978.4490802954</v>
      </c>
      <c r="R249" s="90">
        <f t="shared" si="49"/>
        <v>203080.48386949117</v>
      </c>
      <c r="S249" s="56">
        <f t="shared" si="41"/>
        <v>0.4408032547245283</v>
      </c>
      <c r="T249" s="49">
        <f t="shared" si="50"/>
        <v>182978</v>
      </c>
      <c r="U249" s="82" t="s">
        <v>431</v>
      </c>
      <c r="AY249" s="3"/>
      <c r="AZ249" s="3"/>
      <c r="BA249" s="3"/>
    </row>
    <row r="250" spans="1:53" s="1" customFormat="1" ht="31.5" customHeight="1" x14ac:dyDescent="0.2">
      <c r="A250" s="82">
        <v>3</v>
      </c>
      <c r="B250" s="5">
        <v>8715610</v>
      </c>
      <c r="C250" s="7" t="s">
        <v>360</v>
      </c>
      <c r="D250" s="7" t="s">
        <v>250</v>
      </c>
      <c r="E250" s="24">
        <v>432651.00000000006</v>
      </c>
      <c r="F250" s="26">
        <v>416011.00000000006</v>
      </c>
      <c r="G250" s="26">
        <v>461772.00000000006</v>
      </c>
      <c r="H250" s="26">
        <v>88111</v>
      </c>
      <c r="I250" s="26">
        <f t="shared" si="42"/>
        <v>92604.660999999993</v>
      </c>
      <c r="J250" s="26">
        <f t="shared" si="43"/>
        <v>92605</v>
      </c>
      <c r="K250" s="27">
        <f t="shared" si="44"/>
        <v>92605</v>
      </c>
      <c r="L250" s="27">
        <f t="shared" si="45"/>
        <v>461772.00000000006</v>
      </c>
      <c r="M250" s="90">
        <f t="shared" si="46"/>
        <v>424331.00000000006</v>
      </c>
      <c r="N250" s="90">
        <f t="shared" si="47"/>
        <v>350759.75000000006</v>
      </c>
      <c r="O250" s="90">
        <f t="shared" si="39"/>
        <v>258468.00000000003</v>
      </c>
      <c r="P250" s="90">
        <f t="shared" si="40"/>
        <v>443051.50000000006</v>
      </c>
      <c r="Q250" s="90">
        <f t="shared" si="48"/>
        <v>226254.09226608646</v>
      </c>
      <c r="R250" s="90">
        <f t="shared" si="49"/>
        <v>173139.15121538326</v>
      </c>
      <c r="S250" s="56">
        <f t="shared" si="41"/>
        <v>0.40802852305248316</v>
      </c>
      <c r="T250" s="49">
        <f t="shared" si="50"/>
        <v>226254</v>
      </c>
      <c r="U250" s="82" t="s">
        <v>431</v>
      </c>
      <c r="AY250" s="3"/>
      <c r="AZ250" s="3"/>
      <c r="BA250" s="3"/>
    </row>
    <row r="251" spans="1:53" s="1" customFormat="1" ht="31.5" customHeight="1" x14ac:dyDescent="0.2">
      <c r="A251" s="82">
        <v>4</v>
      </c>
      <c r="B251" s="5">
        <v>8715610</v>
      </c>
      <c r="C251" s="7" t="s">
        <v>361</v>
      </c>
      <c r="D251" s="7" t="s">
        <v>250</v>
      </c>
      <c r="E251" s="24">
        <v>408031</v>
      </c>
      <c r="F251" s="26">
        <v>392337</v>
      </c>
      <c r="G251" s="26">
        <v>411954</v>
      </c>
      <c r="H251" s="26">
        <v>63851</v>
      </c>
      <c r="I251" s="26">
        <f t="shared" si="42"/>
        <v>67107.400999999998</v>
      </c>
      <c r="J251" s="26">
        <f t="shared" si="43"/>
        <v>67107</v>
      </c>
      <c r="K251" s="27">
        <f t="shared" si="44"/>
        <v>67107</v>
      </c>
      <c r="L251" s="27">
        <f t="shared" si="45"/>
        <v>411954</v>
      </c>
      <c r="M251" s="90">
        <f t="shared" si="46"/>
        <v>400184</v>
      </c>
      <c r="N251" s="90">
        <f t="shared" si="47"/>
        <v>319857.25</v>
      </c>
      <c r="O251" s="90">
        <f t="shared" si="39"/>
        <v>233645.5</v>
      </c>
      <c r="P251" s="90">
        <f t="shared" si="40"/>
        <v>406069</v>
      </c>
      <c r="Q251" s="90">
        <f t="shared" si="48"/>
        <v>179142.01216085601</v>
      </c>
      <c r="R251" s="90">
        <f t="shared" si="49"/>
        <v>168713.19310667439</v>
      </c>
      <c r="S251" s="56">
        <f t="shared" si="41"/>
        <v>0.42158905180285666</v>
      </c>
      <c r="T251" s="49">
        <f t="shared" si="50"/>
        <v>179142</v>
      </c>
      <c r="U251" s="82" t="s">
        <v>431</v>
      </c>
      <c r="AY251" s="3"/>
      <c r="AZ251" s="3"/>
      <c r="BA251" s="3"/>
    </row>
    <row r="252" spans="1:53" s="1" customFormat="1" ht="46.5" customHeight="1" x14ac:dyDescent="0.2">
      <c r="A252" s="82">
        <v>5</v>
      </c>
      <c r="B252" s="5">
        <v>8715610</v>
      </c>
      <c r="C252" s="7" t="s">
        <v>362</v>
      </c>
      <c r="D252" s="7" t="s">
        <v>250</v>
      </c>
      <c r="E252" s="24">
        <v>628348</v>
      </c>
      <c r="F252" s="26">
        <v>592781</v>
      </c>
      <c r="G252" s="26">
        <v>652059</v>
      </c>
      <c r="H252" s="26">
        <v>95463</v>
      </c>
      <c r="I252" s="26">
        <f t="shared" si="42"/>
        <v>100331.613</v>
      </c>
      <c r="J252" s="26">
        <f t="shared" si="43"/>
        <v>100332</v>
      </c>
      <c r="K252" s="27">
        <f t="shared" si="44"/>
        <v>100332</v>
      </c>
      <c r="L252" s="27">
        <f t="shared" si="45"/>
        <v>652059</v>
      </c>
      <c r="M252" s="90">
        <f t="shared" si="46"/>
        <v>610564.5</v>
      </c>
      <c r="N252" s="90">
        <f t="shared" si="47"/>
        <v>493380</v>
      </c>
      <c r="O252" s="90">
        <f t="shared" si="39"/>
        <v>355448.25</v>
      </c>
      <c r="P252" s="90">
        <f t="shared" si="40"/>
        <v>631311.75</v>
      </c>
      <c r="Q252" s="90">
        <f t="shared" si="48"/>
        <v>270655.18853768491</v>
      </c>
      <c r="R252" s="90">
        <f t="shared" si="49"/>
        <v>263161.97494445636</v>
      </c>
      <c r="S252" s="56">
        <f t="shared" si="41"/>
        <v>0.43101420889104486</v>
      </c>
      <c r="T252" s="49">
        <f t="shared" si="50"/>
        <v>270655</v>
      </c>
      <c r="U252" s="82" t="s">
        <v>431</v>
      </c>
      <c r="AY252" s="3"/>
      <c r="AZ252" s="3"/>
      <c r="BA252" s="3"/>
    </row>
    <row r="253" spans="1:53" s="1" customFormat="1" ht="51" customHeight="1" x14ac:dyDescent="0.2">
      <c r="A253" s="82">
        <v>6</v>
      </c>
      <c r="B253" s="5">
        <v>8715610</v>
      </c>
      <c r="C253" s="7" t="s">
        <v>363</v>
      </c>
      <c r="D253" s="7" t="s">
        <v>250</v>
      </c>
      <c r="E253" s="24">
        <v>1034483</v>
      </c>
      <c r="F253" s="26">
        <v>966806</v>
      </c>
      <c r="G253" s="26">
        <v>1073155</v>
      </c>
      <c r="H253" s="26">
        <v>145418</v>
      </c>
      <c r="I253" s="26">
        <f t="shared" si="42"/>
        <v>152834.318</v>
      </c>
      <c r="J253" s="26">
        <f t="shared" si="43"/>
        <v>152834</v>
      </c>
      <c r="K253" s="27">
        <f t="shared" si="44"/>
        <v>152834</v>
      </c>
      <c r="L253" s="27">
        <f t="shared" si="45"/>
        <v>1073155</v>
      </c>
      <c r="M253" s="90">
        <f t="shared" si="46"/>
        <v>1000644.5</v>
      </c>
      <c r="N253" s="90">
        <f t="shared" si="47"/>
        <v>806819.5</v>
      </c>
      <c r="O253" s="90">
        <f t="shared" si="39"/>
        <v>576739.25</v>
      </c>
      <c r="P253" s="90">
        <f t="shared" si="40"/>
        <v>1036899.75</v>
      </c>
      <c r="Q253" s="90">
        <f t="shared" si="48"/>
        <v>422124.44291264017</v>
      </c>
      <c r="R253" s="90">
        <f t="shared" si="49"/>
        <v>438200.09972043592</v>
      </c>
      <c r="S253" s="56">
        <f t="shared" si="41"/>
        <v>0.43791786165859697</v>
      </c>
      <c r="T253" s="49">
        <f t="shared" si="50"/>
        <v>422124</v>
      </c>
      <c r="U253" s="82" t="s">
        <v>431</v>
      </c>
      <c r="AY253" s="3"/>
      <c r="AZ253" s="3"/>
      <c r="BA253" s="3"/>
    </row>
    <row r="254" spans="1:53" s="1" customFormat="1" ht="12.75" x14ac:dyDescent="0.2">
      <c r="A254" s="21"/>
      <c r="B254" s="21"/>
      <c r="C254" s="21"/>
      <c r="D254" s="21"/>
      <c r="E254" s="102"/>
      <c r="F254" s="102"/>
      <c r="G254" s="102"/>
      <c r="H254" s="102"/>
      <c r="I254" s="102"/>
      <c r="J254" s="102"/>
      <c r="K254" s="169"/>
      <c r="L254" s="169"/>
      <c r="M254" s="169"/>
      <c r="N254" s="169"/>
      <c r="O254" s="169"/>
      <c r="P254" s="169"/>
      <c r="Q254" s="169"/>
      <c r="R254" s="169"/>
      <c r="S254" s="103"/>
      <c r="T254" s="169"/>
      <c r="U254" s="15"/>
    </row>
    <row r="255" spans="1:53" s="1" customFormat="1" ht="12.75" customHeight="1" x14ac:dyDescent="0.2">
      <c r="A255" s="428" t="s">
        <v>117</v>
      </c>
      <c r="B255" s="429"/>
      <c r="C255" s="429"/>
      <c r="D255" s="192"/>
      <c r="E255" s="193"/>
      <c r="F255" s="123"/>
      <c r="G255" s="123"/>
      <c r="H255" s="123"/>
      <c r="I255" s="123"/>
      <c r="J255" s="123"/>
      <c r="K255" s="174"/>
      <c r="L255" s="174"/>
      <c r="M255" s="174"/>
      <c r="N255" s="174"/>
      <c r="O255" s="174"/>
      <c r="P255" s="174"/>
      <c r="Q255" s="174"/>
      <c r="R255" s="174"/>
      <c r="S255" s="124"/>
      <c r="T255" s="174"/>
      <c r="U255" s="175"/>
      <c r="AY255" s="3"/>
      <c r="AZ255" s="3"/>
      <c r="BA255" s="3"/>
    </row>
    <row r="256" spans="1:53" s="1" customFormat="1" ht="12.75" x14ac:dyDescent="0.2">
      <c r="A256" s="430" t="s">
        <v>382</v>
      </c>
      <c r="B256" s="431"/>
      <c r="C256" s="431"/>
      <c r="D256" s="431"/>
      <c r="E256" s="178"/>
      <c r="F256" s="127"/>
      <c r="G256" s="127"/>
      <c r="H256" s="127"/>
      <c r="I256" s="127"/>
      <c r="J256" s="127"/>
      <c r="K256" s="179"/>
      <c r="L256" s="179"/>
      <c r="M256" s="179"/>
      <c r="N256" s="179"/>
      <c r="O256" s="179"/>
      <c r="P256" s="179"/>
      <c r="Q256" s="179"/>
      <c r="R256" s="179"/>
      <c r="S256" s="128"/>
      <c r="T256" s="179"/>
      <c r="U256" s="180"/>
      <c r="AY256" s="3"/>
      <c r="AZ256" s="3"/>
      <c r="BA256" s="3"/>
    </row>
    <row r="257" spans="1:53" s="1" customFormat="1" ht="29.25" customHeight="1" x14ac:dyDescent="0.2">
      <c r="A257" s="432"/>
      <c r="B257" s="433"/>
      <c r="C257" s="433"/>
      <c r="D257" s="433"/>
      <c r="E257" s="183"/>
      <c r="F257" s="131"/>
      <c r="G257" s="131"/>
      <c r="H257" s="422" t="s">
        <v>438</v>
      </c>
      <c r="I257" s="422"/>
      <c r="J257" s="422"/>
      <c r="K257" s="184"/>
      <c r="L257" s="184"/>
      <c r="M257" s="184"/>
      <c r="N257" s="184"/>
      <c r="O257" s="184"/>
      <c r="P257" s="184"/>
      <c r="Q257" s="184"/>
      <c r="R257" s="184"/>
      <c r="S257" s="132"/>
      <c r="T257" s="184"/>
      <c r="U257" s="185"/>
      <c r="AY257" s="3"/>
      <c r="AZ257" s="3"/>
      <c r="BA257" s="3"/>
    </row>
    <row r="258" spans="1:53" s="1" customFormat="1" ht="89.25" x14ac:dyDescent="0.2">
      <c r="A258" s="156" t="s">
        <v>4</v>
      </c>
      <c r="B258" s="156" t="s">
        <v>5</v>
      </c>
      <c r="C258" s="156" t="s">
        <v>6</v>
      </c>
      <c r="D258" s="156" t="s">
        <v>7</v>
      </c>
      <c r="E258" s="99" t="s">
        <v>435</v>
      </c>
      <c r="F258" s="99" t="s">
        <v>434</v>
      </c>
      <c r="G258" s="100" t="s">
        <v>436</v>
      </c>
      <c r="H258" s="157" t="s">
        <v>428</v>
      </c>
      <c r="I258" s="158" t="s">
        <v>429</v>
      </c>
      <c r="J258" s="157" t="s">
        <v>430</v>
      </c>
      <c r="K258" s="196"/>
      <c r="L258" s="196"/>
      <c r="M258" s="196"/>
      <c r="N258" s="196"/>
      <c r="O258" s="196"/>
      <c r="P258" s="196"/>
      <c r="Q258" s="196"/>
      <c r="R258" s="196"/>
      <c r="S258" s="151"/>
      <c r="T258" s="196"/>
      <c r="U258" s="197"/>
      <c r="AY258" s="3"/>
      <c r="AZ258" s="3"/>
      <c r="BA258" s="3"/>
    </row>
    <row r="259" spans="1:53" s="1" customFormat="1" ht="25.5" customHeight="1" x14ac:dyDescent="0.2">
      <c r="A259" s="82">
        <v>1</v>
      </c>
      <c r="B259" s="5">
        <v>8715610</v>
      </c>
      <c r="C259" s="7" t="s">
        <v>364</v>
      </c>
      <c r="D259" s="7" t="s">
        <v>250</v>
      </c>
      <c r="E259" s="24">
        <v>427661.00000000006</v>
      </c>
      <c r="F259" s="26">
        <v>411213.00000000006</v>
      </c>
      <c r="G259" s="26">
        <v>444110</v>
      </c>
      <c r="H259" s="26">
        <v>75991</v>
      </c>
      <c r="I259" s="26">
        <f t="shared" si="42"/>
        <v>79866.540999999997</v>
      </c>
      <c r="J259" s="26">
        <f t="shared" si="43"/>
        <v>79867</v>
      </c>
      <c r="K259" s="27">
        <f t="shared" si="44"/>
        <v>79867</v>
      </c>
      <c r="L259" s="27">
        <f t="shared" si="45"/>
        <v>444110</v>
      </c>
      <c r="M259" s="90">
        <f t="shared" si="46"/>
        <v>419437.00000000006</v>
      </c>
      <c r="N259" s="90">
        <f t="shared" si="47"/>
        <v>340712.75</v>
      </c>
      <c r="O259" s="90">
        <f t="shared" si="39"/>
        <v>249652.00000000003</v>
      </c>
      <c r="P259" s="90">
        <f t="shared" si="40"/>
        <v>431773.5</v>
      </c>
      <c r="Q259" s="90">
        <f t="shared" si="48"/>
        <v>204680.62996545294</v>
      </c>
      <c r="R259" s="90">
        <f t="shared" si="49"/>
        <v>174415.00320476075</v>
      </c>
      <c r="S259" s="56">
        <f t="shared" si="41"/>
        <v>0.41583122901594455</v>
      </c>
      <c r="T259" s="49">
        <f>ROUND(Q259,0)</f>
        <v>204681</v>
      </c>
      <c r="U259" s="82" t="s">
        <v>431</v>
      </c>
      <c r="AY259" s="3"/>
      <c r="AZ259" s="3"/>
      <c r="BA259" s="3"/>
    </row>
    <row r="260" spans="1:53" s="1" customFormat="1" ht="25.5" customHeight="1" x14ac:dyDescent="0.2">
      <c r="A260" s="82">
        <v>2</v>
      </c>
      <c r="B260" s="5">
        <v>8715610</v>
      </c>
      <c r="C260" s="7" t="s">
        <v>365</v>
      </c>
      <c r="D260" s="7" t="s">
        <v>250</v>
      </c>
      <c r="E260" s="24">
        <v>307636</v>
      </c>
      <c r="F260" s="26">
        <v>290223</v>
      </c>
      <c r="G260" s="26">
        <v>316343</v>
      </c>
      <c r="H260" s="26">
        <v>44586</v>
      </c>
      <c r="I260" s="26">
        <f t="shared" si="42"/>
        <v>46859.885999999999</v>
      </c>
      <c r="J260" s="26">
        <f t="shared" si="43"/>
        <v>46860</v>
      </c>
      <c r="K260" s="27">
        <f t="shared" si="44"/>
        <v>46860</v>
      </c>
      <c r="L260" s="27">
        <f t="shared" si="45"/>
        <v>316343</v>
      </c>
      <c r="M260" s="90">
        <f t="shared" si="46"/>
        <v>298929.5</v>
      </c>
      <c r="N260" s="90">
        <f t="shared" si="47"/>
        <v>240265.5</v>
      </c>
      <c r="O260" s="90">
        <f t="shared" si="39"/>
        <v>172894.75</v>
      </c>
      <c r="P260" s="90">
        <f t="shared" si="40"/>
        <v>307636.25</v>
      </c>
      <c r="Q260" s="90">
        <f t="shared" si="48"/>
        <v>128215.36456455634</v>
      </c>
      <c r="R260" s="90">
        <f t="shared" si="49"/>
        <v>129393.46906883155</v>
      </c>
      <c r="S260" s="56">
        <f t="shared" si="41"/>
        <v>0.43285613855049954</v>
      </c>
      <c r="T260" s="49">
        <f>ROUND(Q260,0)</f>
        <v>128215</v>
      </c>
      <c r="U260" s="82" t="s">
        <v>431</v>
      </c>
      <c r="AY260" s="3"/>
      <c r="AZ260" s="3"/>
      <c r="BA260" s="3"/>
    </row>
    <row r="261" spans="1:53" s="1" customFormat="1" ht="25.5" customHeight="1" x14ac:dyDescent="0.2">
      <c r="A261" s="82">
        <v>3</v>
      </c>
      <c r="B261" s="5">
        <v>8715610</v>
      </c>
      <c r="C261" s="7" t="s">
        <v>366</v>
      </c>
      <c r="D261" s="7" t="s">
        <v>250</v>
      </c>
      <c r="E261" s="24">
        <v>483195</v>
      </c>
      <c r="F261" s="26">
        <v>455844.00000000006</v>
      </c>
      <c r="G261" s="26">
        <v>483195</v>
      </c>
      <c r="H261" s="26">
        <v>54295</v>
      </c>
      <c r="I261" s="26">
        <f t="shared" si="42"/>
        <v>57064.044999999998</v>
      </c>
      <c r="J261" s="26">
        <f t="shared" si="43"/>
        <v>57064</v>
      </c>
      <c r="K261" s="27">
        <f t="shared" si="44"/>
        <v>57064</v>
      </c>
      <c r="L261" s="27">
        <f t="shared" si="45"/>
        <v>483195</v>
      </c>
      <c r="M261" s="90">
        <f t="shared" si="46"/>
        <v>469519.5</v>
      </c>
      <c r="N261" s="90">
        <f t="shared" si="47"/>
        <v>369824.5</v>
      </c>
      <c r="O261" s="90">
        <f t="shared" si="39"/>
        <v>263291.75</v>
      </c>
      <c r="P261" s="90">
        <f t="shared" si="40"/>
        <v>476357.25</v>
      </c>
      <c r="Q261" s="90">
        <f t="shared" si="48"/>
        <v>167665.44978796379</v>
      </c>
      <c r="R261" s="90">
        <f t="shared" si="49"/>
        <v>208905.26184612967</v>
      </c>
      <c r="S261" s="56">
        <f t="shared" si="41"/>
        <v>0.44493415469672648</v>
      </c>
      <c r="T261" s="49">
        <f>ROUND(Q261,0)</f>
        <v>167665</v>
      </c>
      <c r="U261" s="82" t="s">
        <v>431</v>
      </c>
      <c r="AY261" s="3"/>
      <c r="AZ261" s="3"/>
      <c r="BA261" s="3"/>
    </row>
    <row r="262" spans="1:53" s="1" customFormat="1" ht="18" customHeight="1" x14ac:dyDescent="0.2">
      <c r="A262" s="82">
        <v>4</v>
      </c>
      <c r="B262" s="5">
        <v>8715610</v>
      </c>
      <c r="C262" s="7" t="s">
        <v>367</v>
      </c>
      <c r="D262" s="7" t="s">
        <v>250</v>
      </c>
      <c r="E262" s="24">
        <v>292091</v>
      </c>
      <c r="F262" s="26">
        <v>278182</v>
      </c>
      <c r="G262" s="26">
        <v>294873</v>
      </c>
      <c r="H262" s="26">
        <v>46007</v>
      </c>
      <c r="I262" s="26">
        <f t="shared" si="42"/>
        <v>48353.357000000004</v>
      </c>
      <c r="J262" s="26">
        <f t="shared" si="43"/>
        <v>48353</v>
      </c>
      <c r="K262" s="27">
        <f t="shared" si="44"/>
        <v>48353</v>
      </c>
      <c r="L262" s="27">
        <f t="shared" si="45"/>
        <v>294873</v>
      </c>
      <c r="M262" s="90">
        <f t="shared" si="46"/>
        <v>285136.5</v>
      </c>
      <c r="N262" s="90">
        <f t="shared" si="47"/>
        <v>228374.75</v>
      </c>
      <c r="O262" s="90">
        <f t="shared" si="39"/>
        <v>166744.75</v>
      </c>
      <c r="P262" s="90">
        <f t="shared" si="40"/>
        <v>290004.75</v>
      </c>
      <c r="Q262" s="90">
        <f t="shared" si="48"/>
        <v>128655.04967381725</v>
      </c>
      <c r="R262" s="90">
        <f t="shared" si="49"/>
        <v>120236.39270585535</v>
      </c>
      <c r="S262" s="56">
        <f t="shared" si="41"/>
        <v>0.42168011708727349</v>
      </c>
      <c r="T262" s="49">
        <f>ROUND(Q262,0)</f>
        <v>128655</v>
      </c>
      <c r="U262" s="82" t="s">
        <v>431</v>
      </c>
      <c r="AY262" s="3"/>
      <c r="AZ262" s="3"/>
      <c r="BA262" s="3"/>
    </row>
    <row r="263" spans="1:53" s="1" customFormat="1" ht="18" customHeight="1" x14ac:dyDescent="0.2">
      <c r="A263" s="82">
        <v>5</v>
      </c>
      <c r="B263" s="5">
        <v>8715610</v>
      </c>
      <c r="C263" s="7" t="s">
        <v>368</v>
      </c>
      <c r="D263" s="7" t="s">
        <v>250</v>
      </c>
      <c r="E263" s="24">
        <v>489029.00000000006</v>
      </c>
      <c r="F263" s="26">
        <v>465742</v>
      </c>
      <c r="G263" s="26">
        <v>512316</v>
      </c>
      <c r="H263" s="26">
        <v>65005</v>
      </c>
      <c r="I263" s="26">
        <f t="shared" si="42"/>
        <v>68320.255000000005</v>
      </c>
      <c r="J263" s="26">
        <f t="shared" si="43"/>
        <v>68320</v>
      </c>
      <c r="K263" s="27">
        <f t="shared" si="44"/>
        <v>68320</v>
      </c>
      <c r="L263" s="27">
        <f t="shared" si="45"/>
        <v>512316</v>
      </c>
      <c r="M263" s="90">
        <f t="shared" si="46"/>
        <v>477385.5</v>
      </c>
      <c r="N263" s="90">
        <f t="shared" si="47"/>
        <v>383851.75</v>
      </c>
      <c r="O263" s="90">
        <f t="shared" si="39"/>
        <v>272852.75</v>
      </c>
      <c r="P263" s="90">
        <f t="shared" si="40"/>
        <v>494850.75</v>
      </c>
      <c r="Q263" s="90">
        <f t="shared" si="48"/>
        <v>192484.42042770842</v>
      </c>
      <c r="R263" s="90">
        <f t="shared" si="49"/>
        <v>211212.07016389159</v>
      </c>
      <c r="S263" s="56">
        <f t="shared" si="41"/>
        <v>0.44243503450333449</v>
      </c>
      <c r="T263" s="49">
        <f>ROUND(Q263,0)</f>
        <v>192484</v>
      </c>
      <c r="U263" s="82" t="s">
        <v>431</v>
      </c>
      <c r="AY263" s="3"/>
      <c r="AZ263" s="3"/>
      <c r="BA263" s="3"/>
    </row>
    <row r="264" spans="1:53" s="1" customFormat="1" ht="12.75" x14ac:dyDescent="0.2">
      <c r="A264" s="21"/>
      <c r="B264" s="21"/>
      <c r="C264" s="21"/>
      <c r="D264" s="21"/>
      <c r="E264" s="102"/>
      <c r="F264" s="102"/>
      <c r="G264" s="102"/>
      <c r="H264" s="102"/>
      <c r="I264" s="102"/>
      <c r="J264" s="102"/>
      <c r="K264" s="169"/>
      <c r="L264" s="169"/>
      <c r="M264" s="169"/>
      <c r="N264" s="169"/>
      <c r="O264" s="169"/>
      <c r="P264" s="169"/>
      <c r="Q264" s="169"/>
      <c r="R264" s="169"/>
      <c r="S264" s="103"/>
      <c r="T264" s="169"/>
      <c r="U264" s="15"/>
    </row>
    <row r="265" spans="1:53" s="1" customFormat="1" ht="24.75" customHeight="1" x14ac:dyDescent="0.2">
      <c r="A265" s="428" t="s">
        <v>63</v>
      </c>
      <c r="B265" s="429"/>
      <c r="C265" s="429"/>
      <c r="D265" s="192"/>
      <c r="E265" s="193"/>
      <c r="F265" s="123"/>
      <c r="G265" s="123"/>
      <c r="H265" s="123"/>
      <c r="I265" s="123"/>
      <c r="J265" s="123"/>
      <c r="K265" s="174"/>
      <c r="L265" s="174"/>
      <c r="M265" s="174"/>
      <c r="N265" s="174"/>
      <c r="O265" s="174"/>
      <c r="P265" s="174"/>
      <c r="Q265" s="174"/>
      <c r="R265" s="174"/>
      <c r="S265" s="124"/>
      <c r="T265" s="174"/>
      <c r="U265" s="175"/>
      <c r="AY265" s="3"/>
      <c r="AZ265" s="3"/>
      <c r="BA265" s="3"/>
    </row>
    <row r="266" spans="1:53" s="1" customFormat="1" ht="12.75" customHeight="1" x14ac:dyDescent="0.2">
      <c r="A266" s="430" t="s">
        <v>382</v>
      </c>
      <c r="B266" s="431"/>
      <c r="C266" s="431"/>
      <c r="D266" s="431"/>
      <c r="E266" s="178"/>
      <c r="F266" s="127"/>
      <c r="G266" s="127"/>
      <c r="H266" s="127"/>
      <c r="I266" s="127"/>
      <c r="J266" s="127"/>
      <c r="K266" s="179"/>
      <c r="L266" s="179"/>
      <c r="M266" s="179"/>
      <c r="N266" s="179"/>
      <c r="O266" s="179"/>
      <c r="P266" s="179"/>
      <c r="Q266" s="179"/>
      <c r="R266" s="179"/>
      <c r="S266" s="128"/>
      <c r="T266" s="179"/>
      <c r="U266" s="180"/>
      <c r="AY266" s="3"/>
      <c r="AZ266" s="3"/>
      <c r="BA266" s="3"/>
    </row>
    <row r="267" spans="1:53" s="1" customFormat="1" ht="33" customHeight="1" x14ac:dyDescent="0.2">
      <c r="A267" s="432"/>
      <c r="B267" s="433"/>
      <c r="C267" s="433"/>
      <c r="D267" s="433"/>
      <c r="E267" s="183"/>
      <c r="F267" s="131"/>
      <c r="G267" s="131"/>
      <c r="H267" s="422" t="s">
        <v>438</v>
      </c>
      <c r="I267" s="422"/>
      <c r="J267" s="422"/>
      <c r="K267" s="184"/>
      <c r="L267" s="184"/>
      <c r="M267" s="184"/>
      <c r="N267" s="184"/>
      <c r="O267" s="184"/>
      <c r="P267" s="184"/>
      <c r="Q267" s="184"/>
      <c r="R267" s="184"/>
      <c r="S267" s="132"/>
      <c r="T267" s="184"/>
      <c r="U267" s="185"/>
      <c r="AY267" s="3"/>
      <c r="AZ267" s="3"/>
      <c r="BA267" s="3"/>
    </row>
    <row r="268" spans="1:53" s="1" customFormat="1" ht="89.25" x14ac:dyDescent="0.2">
      <c r="A268" s="156" t="s">
        <v>4</v>
      </c>
      <c r="B268" s="156" t="s">
        <v>5</v>
      </c>
      <c r="C268" s="156" t="s">
        <v>6</v>
      </c>
      <c r="D268" s="156" t="s">
        <v>7</v>
      </c>
      <c r="E268" s="99" t="s">
        <v>435</v>
      </c>
      <c r="F268" s="99" t="s">
        <v>434</v>
      </c>
      <c r="G268" s="100" t="s">
        <v>436</v>
      </c>
      <c r="H268" s="157" t="s">
        <v>428</v>
      </c>
      <c r="I268" s="158" t="s">
        <v>429</v>
      </c>
      <c r="J268" s="157" t="s">
        <v>430</v>
      </c>
      <c r="K268" s="196"/>
      <c r="L268" s="196"/>
      <c r="M268" s="196"/>
      <c r="N268" s="196"/>
      <c r="O268" s="196"/>
      <c r="P268" s="196"/>
      <c r="Q268" s="196"/>
      <c r="R268" s="196"/>
      <c r="S268" s="151"/>
      <c r="T268" s="196"/>
      <c r="U268" s="197"/>
      <c r="AY268" s="3"/>
      <c r="AZ268" s="3"/>
      <c r="BA268" s="3"/>
    </row>
    <row r="269" spans="1:53" s="1" customFormat="1" ht="36.75" customHeight="1" x14ac:dyDescent="0.2">
      <c r="A269" s="82">
        <v>1</v>
      </c>
      <c r="B269" s="5">
        <v>8711003</v>
      </c>
      <c r="C269" s="7" t="s">
        <v>369</v>
      </c>
      <c r="D269" s="7" t="s">
        <v>250</v>
      </c>
      <c r="E269" s="24">
        <v>796339</v>
      </c>
      <c r="F269" s="26">
        <v>773145</v>
      </c>
      <c r="G269" s="26">
        <v>819534</v>
      </c>
      <c r="H269" s="26">
        <v>328715</v>
      </c>
      <c r="I269" s="26">
        <f t="shared" si="42"/>
        <v>345479.46500000003</v>
      </c>
      <c r="J269" s="26">
        <f t="shared" si="43"/>
        <v>345479</v>
      </c>
      <c r="K269" s="49">
        <f t="shared" si="44"/>
        <v>345479</v>
      </c>
      <c r="L269" s="26">
        <f t="shared" si="45"/>
        <v>819534</v>
      </c>
      <c r="M269" s="49">
        <f t="shared" si="46"/>
        <v>784742</v>
      </c>
      <c r="N269" s="49">
        <f t="shared" si="47"/>
        <v>683624.25</v>
      </c>
      <c r="O269" s="49">
        <f t="shared" si="39"/>
        <v>565110.5</v>
      </c>
      <c r="P269" s="49">
        <f t="shared" si="40"/>
        <v>802138</v>
      </c>
      <c r="Q269" s="49">
        <f t="shared" si="48"/>
        <v>600248.86743098265</v>
      </c>
      <c r="R269" s="49">
        <f t="shared" si="49"/>
        <v>226224.26173360951</v>
      </c>
      <c r="S269" s="56">
        <f t="shared" si="41"/>
        <v>0.28827851922492936</v>
      </c>
      <c r="T269" s="49">
        <f t="shared" ref="T269:T270" si="51">K269</f>
        <v>345479</v>
      </c>
      <c r="U269" s="82" t="s">
        <v>432</v>
      </c>
      <c r="AY269" s="3"/>
      <c r="AZ269" s="3"/>
      <c r="BA269" s="3"/>
    </row>
    <row r="270" spans="1:53" s="1" customFormat="1" ht="36.75" customHeight="1" x14ac:dyDescent="0.2">
      <c r="A270" s="82">
        <v>2</v>
      </c>
      <c r="B270" s="5">
        <v>8711003</v>
      </c>
      <c r="C270" s="7" t="s">
        <v>370</v>
      </c>
      <c r="D270" s="7" t="s">
        <v>250</v>
      </c>
      <c r="E270" s="24">
        <v>442307</v>
      </c>
      <c r="F270" s="26">
        <v>417271</v>
      </c>
      <c r="G270" s="26">
        <v>438135.00000000006</v>
      </c>
      <c r="H270" s="26">
        <v>135704</v>
      </c>
      <c r="I270" s="26">
        <f t="shared" si="42"/>
        <v>142624.90400000001</v>
      </c>
      <c r="J270" s="26">
        <f t="shared" si="43"/>
        <v>142625</v>
      </c>
      <c r="K270" s="49">
        <f t="shared" si="44"/>
        <v>142625</v>
      </c>
      <c r="L270" s="26">
        <f t="shared" si="45"/>
        <v>442307</v>
      </c>
      <c r="M270" s="49">
        <f t="shared" si="46"/>
        <v>427703</v>
      </c>
      <c r="N270" s="49">
        <f t="shared" si="47"/>
        <v>360084.5</v>
      </c>
      <c r="O270" s="49">
        <f t="shared" ref="O270:O280" si="52">AVERAGE(K270,M270)</f>
        <v>285164</v>
      </c>
      <c r="P270" s="49">
        <f t="shared" ref="P270:P280" si="53">AVERAGE(M270,L270)</f>
        <v>435005</v>
      </c>
      <c r="Q270" s="49">
        <f t="shared" si="48"/>
        <v>286713.84713094385</v>
      </c>
      <c r="R270" s="49">
        <f t="shared" si="49"/>
        <v>145386.09513865714</v>
      </c>
      <c r="S270" s="56">
        <f t="shared" ref="S270:S280" si="54">R270/M270</f>
        <v>0.33992301933504593</v>
      </c>
      <c r="T270" s="49">
        <f t="shared" si="51"/>
        <v>142625</v>
      </c>
      <c r="U270" s="82" t="s">
        <v>432</v>
      </c>
      <c r="AY270" s="3"/>
      <c r="AZ270" s="3"/>
      <c r="BA270" s="3"/>
    </row>
    <row r="271" spans="1:53" s="1" customFormat="1" ht="39" customHeight="1" x14ac:dyDescent="0.2">
      <c r="A271" s="82">
        <v>3</v>
      </c>
      <c r="B271" s="5">
        <v>8711003</v>
      </c>
      <c r="C271" s="7" t="s">
        <v>371</v>
      </c>
      <c r="D271" s="7" t="s">
        <v>250</v>
      </c>
      <c r="E271" s="24">
        <v>212767</v>
      </c>
      <c r="F271" s="26">
        <v>206570</v>
      </c>
      <c r="G271" s="26">
        <v>221030.00000000003</v>
      </c>
      <c r="H271" s="26">
        <v>33201</v>
      </c>
      <c r="I271" s="26">
        <f t="shared" ref="I271:I279" si="55">H271+(H271*5.1%)</f>
        <v>34894.250999999997</v>
      </c>
      <c r="J271" s="26">
        <f t="shared" ref="J271:J279" si="56">ROUND(I271,0)</f>
        <v>34894</v>
      </c>
      <c r="K271" s="27">
        <f t="shared" ref="K271:K280" si="57">MIN(E271,F271,G271,J271)</f>
        <v>34894</v>
      </c>
      <c r="L271" s="27">
        <f t="shared" ref="L271:L280" si="58">MAX(E271,F271,G271,J271)</f>
        <v>221030.00000000003</v>
      </c>
      <c r="M271" s="90">
        <f t="shared" ref="M271:M280" si="59">MEDIAN(E271,F271,G271,J271)</f>
        <v>209668.5</v>
      </c>
      <c r="N271" s="90">
        <f t="shared" ref="N271:N280" si="60">AVERAGE(E271,F271,G271,J271)</f>
        <v>168815.25</v>
      </c>
      <c r="O271" s="90">
        <f t="shared" si="52"/>
        <v>122281.25</v>
      </c>
      <c r="P271" s="90">
        <f t="shared" si="53"/>
        <v>215349.25</v>
      </c>
      <c r="Q271" s="90">
        <f t="shared" ref="Q271:Q280" si="61">HARMEAN(E271,F271,G271,J271)</f>
        <v>93625.40709462564</v>
      </c>
      <c r="R271" s="90">
        <f t="shared" ref="R271:R280" si="62">STDEVA(E271,F271,G271,J271)</f>
        <v>89477.108422117293</v>
      </c>
      <c r="S271" s="56">
        <f t="shared" si="54"/>
        <v>0.42675513213533406</v>
      </c>
      <c r="T271" s="49">
        <f>ROUND(Q271,0)</f>
        <v>93625</v>
      </c>
      <c r="U271" s="82" t="s">
        <v>431</v>
      </c>
      <c r="AY271" s="3"/>
      <c r="AZ271" s="3"/>
      <c r="BA271" s="3"/>
    </row>
    <row r="272" spans="1:53" s="1" customFormat="1" ht="39" customHeight="1" x14ac:dyDescent="0.2">
      <c r="A272" s="82">
        <v>4</v>
      </c>
      <c r="B272" s="5">
        <v>8711003</v>
      </c>
      <c r="C272" s="7" t="s">
        <v>372</v>
      </c>
      <c r="D272" s="7" t="s">
        <v>250</v>
      </c>
      <c r="E272" s="24">
        <v>226597</v>
      </c>
      <c r="F272" s="26">
        <v>213770.00000000003</v>
      </c>
      <c r="G272" s="26">
        <v>237285</v>
      </c>
      <c r="H272" s="26">
        <v>44877</v>
      </c>
      <c r="I272" s="26">
        <f t="shared" si="55"/>
        <v>47165.726999999999</v>
      </c>
      <c r="J272" s="26">
        <f t="shared" si="56"/>
        <v>47166</v>
      </c>
      <c r="K272" s="27">
        <f t="shared" si="57"/>
        <v>47166</v>
      </c>
      <c r="L272" s="27">
        <f t="shared" si="58"/>
        <v>237285</v>
      </c>
      <c r="M272" s="90">
        <f t="shared" si="59"/>
        <v>220183.5</v>
      </c>
      <c r="N272" s="90">
        <f t="shared" si="60"/>
        <v>181204.5</v>
      </c>
      <c r="O272" s="90">
        <f t="shared" si="52"/>
        <v>133674.75</v>
      </c>
      <c r="P272" s="90">
        <f t="shared" si="53"/>
        <v>228734.25</v>
      </c>
      <c r="Q272" s="90">
        <f t="shared" si="61"/>
        <v>115918.17179476254</v>
      </c>
      <c r="R272" s="90">
        <f t="shared" si="62"/>
        <v>89874.603029257749</v>
      </c>
      <c r="S272" s="56">
        <f t="shared" si="54"/>
        <v>0.40818046324660001</v>
      </c>
      <c r="T272" s="49">
        <f>ROUND(Q272,0)</f>
        <v>115918</v>
      </c>
      <c r="U272" s="82" t="s">
        <v>431</v>
      </c>
      <c r="AY272" s="3"/>
      <c r="AZ272" s="3"/>
      <c r="BA272" s="3"/>
    </row>
    <row r="273" spans="1:53" s="1" customFormat="1" ht="29.25" customHeight="1" x14ac:dyDescent="0.2">
      <c r="A273" s="82">
        <v>5</v>
      </c>
      <c r="B273" s="5">
        <v>8711003</v>
      </c>
      <c r="C273" s="7" t="s">
        <v>373</v>
      </c>
      <c r="D273" s="7" t="s">
        <v>250</v>
      </c>
      <c r="E273" s="24">
        <v>278944</v>
      </c>
      <c r="F273" s="26">
        <v>260695</v>
      </c>
      <c r="G273" s="26">
        <v>281551</v>
      </c>
      <c r="H273" s="26">
        <v>39984</v>
      </c>
      <c r="I273" s="26">
        <f t="shared" si="55"/>
        <v>42023.184000000001</v>
      </c>
      <c r="J273" s="26">
        <f t="shared" si="56"/>
        <v>42023</v>
      </c>
      <c r="K273" s="27">
        <f t="shared" si="57"/>
        <v>42023</v>
      </c>
      <c r="L273" s="27">
        <f t="shared" si="58"/>
        <v>281551</v>
      </c>
      <c r="M273" s="90">
        <f t="shared" si="59"/>
        <v>269819.5</v>
      </c>
      <c r="N273" s="90">
        <f t="shared" si="60"/>
        <v>215803.25</v>
      </c>
      <c r="O273" s="90">
        <f t="shared" si="52"/>
        <v>155921.25</v>
      </c>
      <c r="P273" s="90">
        <f t="shared" si="53"/>
        <v>275685.25</v>
      </c>
      <c r="Q273" s="90">
        <f t="shared" si="61"/>
        <v>115044.69395690353</v>
      </c>
      <c r="R273" s="90">
        <f t="shared" si="62"/>
        <v>116224.44586338109</v>
      </c>
      <c r="S273" s="56">
        <f t="shared" si="54"/>
        <v>0.43074887420435176</v>
      </c>
      <c r="T273" s="49">
        <f>ROUND(Q273,0)</f>
        <v>115045</v>
      </c>
      <c r="U273" s="82" t="s">
        <v>431</v>
      </c>
      <c r="AY273" s="3"/>
      <c r="AZ273" s="3"/>
      <c r="BA273" s="3"/>
    </row>
    <row r="274" spans="1:53" s="1" customFormat="1" ht="45" customHeight="1" x14ac:dyDescent="0.2">
      <c r="A274" s="82">
        <v>6</v>
      </c>
      <c r="B274" s="5">
        <v>8711003</v>
      </c>
      <c r="C274" s="7" t="s">
        <v>374</v>
      </c>
      <c r="D274" s="7" t="s">
        <v>250</v>
      </c>
      <c r="E274" s="24">
        <v>220151</v>
      </c>
      <c r="F274" s="26">
        <v>211684</v>
      </c>
      <c r="G274" s="26">
        <v>226502.00000000003</v>
      </c>
      <c r="H274" s="26">
        <v>50509</v>
      </c>
      <c r="I274" s="26">
        <f t="shared" si="55"/>
        <v>53084.959000000003</v>
      </c>
      <c r="J274" s="26">
        <f t="shared" si="56"/>
        <v>53085</v>
      </c>
      <c r="K274" s="27">
        <f t="shared" si="57"/>
        <v>53085</v>
      </c>
      <c r="L274" s="27">
        <f t="shared" si="58"/>
        <v>226502.00000000003</v>
      </c>
      <c r="M274" s="90">
        <f t="shared" si="59"/>
        <v>215917.5</v>
      </c>
      <c r="N274" s="90">
        <f t="shared" si="60"/>
        <v>177855.5</v>
      </c>
      <c r="O274" s="90">
        <f t="shared" si="52"/>
        <v>134501.25</v>
      </c>
      <c r="P274" s="90">
        <f t="shared" si="53"/>
        <v>221209.75</v>
      </c>
      <c r="Q274" s="90">
        <f t="shared" si="61"/>
        <v>123004.84373273337</v>
      </c>
      <c r="R274" s="90">
        <f t="shared" si="62"/>
        <v>83401.511507086412</v>
      </c>
      <c r="S274" s="56">
        <f t="shared" si="54"/>
        <v>0.38626564084470416</v>
      </c>
      <c r="T274" s="49">
        <f>ROUND(Q274,0)</f>
        <v>123005</v>
      </c>
      <c r="U274" s="82" t="s">
        <v>431</v>
      </c>
      <c r="AY274" s="3"/>
      <c r="AZ274" s="3"/>
      <c r="BA274" s="3"/>
    </row>
    <row r="275" spans="1:53" s="1" customFormat="1" ht="45" customHeight="1" x14ac:dyDescent="0.2">
      <c r="A275" s="82">
        <v>7</v>
      </c>
      <c r="B275" s="5">
        <v>8711003</v>
      </c>
      <c r="C275" s="84" t="s">
        <v>375</v>
      </c>
      <c r="D275" s="84" t="s">
        <v>250</v>
      </c>
      <c r="E275" s="85">
        <v>234760</v>
      </c>
      <c r="F275" s="49">
        <v>227922.00000000003</v>
      </c>
      <c r="G275" s="49">
        <v>239318</v>
      </c>
      <c r="H275" s="49">
        <v>48747</v>
      </c>
      <c r="I275" s="49">
        <f t="shared" si="55"/>
        <v>51233.097000000002</v>
      </c>
      <c r="J275" s="49">
        <f t="shared" si="56"/>
        <v>51233</v>
      </c>
      <c r="K275" s="90">
        <f t="shared" si="57"/>
        <v>51233</v>
      </c>
      <c r="L275" s="90">
        <f t="shared" si="58"/>
        <v>239318</v>
      </c>
      <c r="M275" s="90">
        <f t="shared" si="59"/>
        <v>231341</v>
      </c>
      <c r="N275" s="90">
        <f t="shared" si="60"/>
        <v>188308.25</v>
      </c>
      <c r="O275" s="90">
        <f t="shared" si="52"/>
        <v>141287</v>
      </c>
      <c r="P275" s="90">
        <f t="shared" si="53"/>
        <v>235329.5</v>
      </c>
      <c r="Q275" s="90">
        <f t="shared" si="61"/>
        <v>123669.22013602566</v>
      </c>
      <c r="R275" s="90">
        <f t="shared" si="62"/>
        <v>91503.429853293841</v>
      </c>
      <c r="S275" s="56">
        <f t="shared" si="54"/>
        <v>0.39553485916155734</v>
      </c>
      <c r="T275" s="49">
        <f>ROUND(Q275,0)</f>
        <v>123669</v>
      </c>
      <c r="U275" s="82" t="s">
        <v>431</v>
      </c>
      <c r="AY275" s="3"/>
      <c r="AZ275" s="3"/>
      <c r="BA275" s="3"/>
    </row>
    <row r="276" spans="1:53" s="1" customFormat="1" ht="31.5" customHeight="1" x14ac:dyDescent="0.2">
      <c r="A276" s="82">
        <v>8</v>
      </c>
      <c r="B276" s="5">
        <v>8711003</v>
      </c>
      <c r="C276" s="84" t="s">
        <v>376</v>
      </c>
      <c r="D276" s="84" t="s">
        <v>250</v>
      </c>
      <c r="E276" s="85">
        <v>193436.00000000003</v>
      </c>
      <c r="F276" s="49">
        <v>182487</v>
      </c>
      <c r="G276" s="49">
        <v>193436</v>
      </c>
      <c r="H276" s="49">
        <v>52995</v>
      </c>
      <c r="I276" s="49">
        <f t="shared" si="55"/>
        <v>55697.745000000003</v>
      </c>
      <c r="J276" s="49">
        <f t="shared" si="56"/>
        <v>55698</v>
      </c>
      <c r="K276" s="49">
        <f t="shared" si="57"/>
        <v>55698</v>
      </c>
      <c r="L276" s="49">
        <f t="shared" si="58"/>
        <v>193436.00000000003</v>
      </c>
      <c r="M276" s="49">
        <f t="shared" si="59"/>
        <v>187961.5</v>
      </c>
      <c r="N276" s="49">
        <f t="shared" si="60"/>
        <v>156264.25</v>
      </c>
      <c r="O276" s="49">
        <f t="shared" si="52"/>
        <v>121829.75</v>
      </c>
      <c r="P276" s="49">
        <f t="shared" si="53"/>
        <v>190698.75</v>
      </c>
      <c r="Q276" s="49">
        <f t="shared" si="61"/>
        <v>118437.29519515902</v>
      </c>
      <c r="R276" s="49">
        <f t="shared" si="62"/>
        <v>67242.549160359267</v>
      </c>
      <c r="S276" s="56">
        <f t="shared" si="54"/>
        <v>0.35774639572656775</v>
      </c>
      <c r="T276" s="49">
        <f t="shared" ref="T276:T277" si="63">K276</f>
        <v>55698</v>
      </c>
      <c r="U276" s="82" t="s">
        <v>432</v>
      </c>
      <c r="AY276" s="3"/>
      <c r="AZ276" s="3"/>
      <c r="BA276" s="3"/>
    </row>
    <row r="277" spans="1:53" s="1" customFormat="1" ht="32.25" customHeight="1" x14ac:dyDescent="0.2">
      <c r="A277" s="82">
        <v>9</v>
      </c>
      <c r="B277" s="5">
        <v>8711003</v>
      </c>
      <c r="C277" s="84" t="s">
        <v>377</v>
      </c>
      <c r="D277" s="84" t="s">
        <v>250</v>
      </c>
      <c r="E277" s="85">
        <v>159575</v>
      </c>
      <c r="F277" s="49">
        <v>154927</v>
      </c>
      <c r="G277" s="49">
        <v>168870</v>
      </c>
      <c r="H277" s="49">
        <v>45158</v>
      </c>
      <c r="I277" s="49">
        <f t="shared" si="55"/>
        <v>47461.057999999997</v>
      </c>
      <c r="J277" s="49">
        <f t="shared" si="56"/>
        <v>47461</v>
      </c>
      <c r="K277" s="49">
        <f t="shared" si="57"/>
        <v>47461</v>
      </c>
      <c r="L277" s="49">
        <f t="shared" si="58"/>
        <v>168870</v>
      </c>
      <c r="M277" s="49">
        <f t="shared" si="59"/>
        <v>157251</v>
      </c>
      <c r="N277" s="49">
        <f t="shared" si="60"/>
        <v>132708.25</v>
      </c>
      <c r="O277" s="49">
        <f t="shared" si="52"/>
        <v>102356</v>
      </c>
      <c r="P277" s="49">
        <f t="shared" si="53"/>
        <v>163060.5</v>
      </c>
      <c r="Q277" s="49">
        <f t="shared" si="61"/>
        <v>100722.82566366652</v>
      </c>
      <c r="R277" s="49">
        <f t="shared" si="62"/>
        <v>57126.353821302706</v>
      </c>
      <c r="S277" s="56">
        <f t="shared" si="54"/>
        <v>0.36328133888689235</v>
      </c>
      <c r="T277" s="49">
        <f t="shared" si="63"/>
        <v>47461</v>
      </c>
      <c r="U277" s="82" t="s">
        <v>432</v>
      </c>
      <c r="AY277" s="3"/>
      <c r="AZ277" s="3"/>
      <c r="BA277" s="3"/>
    </row>
    <row r="278" spans="1:53" s="1" customFormat="1" ht="36" customHeight="1" x14ac:dyDescent="0.2">
      <c r="A278" s="82">
        <v>10</v>
      </c>
      <c r="B278" s="5">
        <v>8711003</v>
      </c>
      <c r="C278" s="84" t="s">
        <v>378</v>
      </c>
      <c r="D278" s="84" t="s">
        <v>250</v>
      </c>
      <c r="E278" s="85">
        <v>809575.00000000012</v>
      </c>
      <c r="F278" s="49">
        <v>785996.00000000012</v>
      </c>
      <c r="G278" s="49">
        <v>833156.00000000012</v>
      </c>
      <c r="H278" s="49">
        <v>145775</v>
      </c>
      <c r="I278" s="49">
        <f t="shared" si="55"/>
        <v>153209.52499999999</v>
      </c>
      <c r="J278" s="49">
        <f t="shared" si="56"/>
        <v>153210</v>
      </c>
      <c r="K278" s="90">
        <f t="shared" si="57"/>
        <v>153210</v>
      </c>
      <c r="L278" s="90">
        <f t="shared" si="58"/>
        <v>833156.00000000012</v>
      </c>
      <c r="M278" s="90">
        <f t="shared" si="59"/>
        <v>797785.50000000012</v>
      </c>
      <c r="N278" s="90">
        <f t="shared" si="60"/>
        <v>645484.25000000012</v>
      </c>
      <c r="O278" s="90">
        <f t="shared" si="52"/>
        <v>475497.75000000006</v>
      </c>
      <c r="P278" s="90">
        <f t="shared" si="53"/>
        <v>815470.75000000012</v>
      </c>
      <c r="Q278" s="90">
        <f t="shared" si="61"/>
        <v>390826.07587934367</v>
      </c>
      <c r="R278" s="90">
        <f t="shared" si="62"/>
        <v>328747.09077787556</v>
      </c>
      <c r="S278" s="56">
        <f t="shared" si="54"/>
        <v>0.41207453730091048</v>
      </c>
      <c r="T278" s="49">
        <f>ROUND(Q278,0)</f>
        <v>390826</v>
      </c>
      <c r="U278" s="82" t="s">
        <v>431</v>
      </c>
      <c r="AY278" s="3"/>
      <c r="AZ278" s="3"/>
      <c r="BA278" s="3"/>
    </row>
    <row r="279" spans="1:53" s="1" customFormat="1" ht="20.25" customHeight="1" x14ac:dyDescent="0.2">
      <c r="A279" s="82">
        <v>11</v>
      </c>
      <c r="B279" s="5">
        <v>8711003</v>
      </c>
      <c r="C279" s="84" t="s">
        <v>379</v>
      </c>
      <c r="D279" s="84" t="s">
        <v>380</v>
      </c>
      <c r="E279" s="85">
        <v>355625</v>
      </c>
      <c r="F279" s="49">
        <v>338690</v>
      </c>
      <c r="G279" s="49">
        <v>355625</v>
      </c>
      <c r="H279" s="49">
        <v>83331</v>
      </c>
      <c r="I279" s="49">
        <f t="shared" si="55"/>
        <v>87580.880999999994</v>
      </c>
      <c r="J279" s="49">
        <f t="shared" si="56"/>
        <v>87581</v>
      </c>
      <c r="K279" s="90">
        <f t="shared" si="57"/>
        <v>87581</v>
      </c>
      <c r="L279" s="90">
        <f t="shared" si="58"/>
        <v>355625</v>
      </c>
      <c r="M279" s="90">
        <f t="shared" si="59"/>
        <v>347157.5</v>
      </c>
      <c r="N279" s="90">
        <f t="shared" si="60"/>
        <v>284380.25</v>
      </c>
      <c r="O279" s="90">
        <f t="shared" si="52"/>
        <v>217369.25</v>
      </c>
      <c r="P279" s="90">
        <f t="shared" si="53"/>
        <v>351391.25</v>
      </c>
      <c r="Q279" s="90">
        <f t="shared" si="61"/>
        <v>200055.45852698889</v>
      </c>
      <c r="R279" s="90">
        <f t="shared" si="62"/>
        <v>131442.15781190598</v>
      </c>
      <c r="S279" s="56">
        <f t="shared" si="54"/>
        <v>0.37862399001002711</v>
      </c>
      <c r="T279" s="49">
        <f>ROUND(Q279,0)</f>
        <v>200055</v>
      </c>
      <c r="U279" s="82" t="s">
        <v>431</v>
      </c>
      <c r="AY279" s="3"/>
      <c r="AZ279" s="3"/>
      <c r="BA279" s="3"/>
    </row>
    <row r="280" spans="1:53" s="1" customFormat="1" ht="39" customHeight="1" x14ac:dyDescent="0.2">
      <c r="A280" s="82">
        <v>12</v>
      </c>
      <c r="B280" s="5">
        <v>8711003</v>
      </c>
      <c r="C280" s="84" t="s">
        <v>416</v>
      </c>
      <c r="D280" s="84" t="s">
        <v>380</v>
      </c>
      <c r="E280" s="85">
        <v>2340000</v>
      </c>
      <c r="F280" s="49">
        <v>2154778</v>
      </c>
      <c r="G280" s="49">
        <v>2305612.46</v>
      </c>
      <c r="H280" s="49" t="s">
        <v>446</v>
      </c>
      <c r="I280" s="49" t="s">
        <v>446</v>
      </c>
      <c r="J280" s="49" t="s">
        <v>446</v>
      </c>
      <c r="K280" s="49">
        <f t="shared" si="57"/>
        <v>2154778</v>
      </c>
      <c r="L280" s="49">
        <f t="shared" si="58"/>
        <v>2340000</v>
      </c>
      <c r="M280" s="49">
        <f t="shared" si="59"/>
        <v>2305612.46</v>
      </c>
      <c r="N280" s="49">
        <f t="shared" si="60"/>
        <v>2266796.8199999998</v>
      </c>
      <c r="O280" s="49">
        <f t="shared" si="52"/>
        <v>2230195.23</v>
      </c>
      <c r="P280" s="49">
        <f t="shared" si="53"/>
        <v>2322806.23</v>
      </c>
      <c r="Q280" s="49">
        <f t="shared" si="61"/>
        <v>2263878.2640888505</v>
      </c>
      <c r="R280" s="49">
        <f t="shared" si="62"/>
        <v>1136249.5974148898</v>
      </c>
      <c r="S280" s="56">
        <f t="shared" si="54"/>
        <v>0.49281898720086281</v>
      </c>
      <c r="T280" s="49">
        <f>K280</f>
        <v>2154778</v>
      </c>
      <c r="U280" s="82" t="s">
        <v>432</v>
      </c>
      <c r="AY280" s="3"/>
      <c r="AZ280" s="3"/>
      <c r="BA280" s="3"/>
    </row>
    <row r="281" spans="1:53" s="1" customFormat="1" ht="24" customHeight="1" x14ac:dyDescent="0.2">
      <c r="A281" s="17"/>
      <c r="B281" s="17"/>
      <c r="C281" s="17"/>
      <c r="D281" s="17"/>
      <c r="E281" s="57"/>
      <c r="F281" s="57"/>
      <c r="G281" s="57"/>
      <c r="H281" s="57"/>
      <c r="I281" s="57"/>
      <c r="J281" s="57"/>
      <c r="K281" s="23"/>
      <c r="L281" s="23"/>
      <c r="M281" s="23"/>
      <c r="N281" s="23"/>
      <c r="O281" s="23"/>
      <c r="P281" s="23"/>
      <c r="Q281" s="23"/>
      <c r="R281" s="23"/>
      <c r="T281" s="23"/>
    </row>
    <row r="282" spans="1:53" s="1" customFormat="1" ht="24" customHeight="1" x14ac:dyDescent="0.2">
      <c r="A282" s="17"/>
      <c r="B282" s="17"/>
      <c r="C282" s="17"/>
      <c r="D282" s="1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T282" s="17"/>
      <c r="U282" s="17"/>
    </row>
    <row r="283" spans="1:53" s="1" customFormat="1" ht="24" customHeight="1" x14ac:dyDescent="0.2">
      <c r="A283" s="17"/>
      <c r="B283" s="17"/>
      <c r="C283" s="17"/>
      <c r="D283" s="1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T283" s="17"/>
      <c r="U283" s="17"/>
    </row>
    <row r="284" spans="1:53" s="1" customFormat="1" ht="24" customHeight="1" x14ac:dyDescent="0.2">
      <c r="A284" s="17"/>
      <c r="B284" s="17"/>
      <c r="C284" s="17"/>
      <c r="D284" s="1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T284" s="17"/>
      <c r="U284" s="17"/>
    </row>
    <row r="285" spans="1:53" s="1" customFormat="1" ht="24" customHeight="1" x14ac:dyDescent="0.2">
      <c r="A285" s="17"/>
      <c r="B285" s="17"/>
      <c r="C285" s="17"/>
      <c r="D285" s="1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T285" s="17"/>
      <c r="U285" s="17"/>
    </row>
    <row r="286" spans="1:53" s="1" customFormat="1" ht="24" customHeight="1" x14ac:dyDescent="0.2">
      <c r="A286" s="17"/>
      <c r="B286" s="17"/>
      <c r="C286" s="17"/>
      <c r="D286" s="1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T286" s="17"/>
      <c r="U286" s="17"/>
    </row>
    <row r="287" spans="1:53" s="1" customFormat="1" ht="24" customHeight="1" x14ac:dyDescent="0.2">
      <c r="A287" s="17"/>
      <c r="B287" s="17"/>
      <c r="C287" s="17"/>
      <c r="D287" s="1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T287" s="17"/>
      <c r="U287" s="17"/>
    </row>
    <row r="288" spans="1:53" s="1" customFormat="1" ht="24" customHeight="1" x14ac:dyDescent="0.2">
      <c r="A288" s="17"/>
      <c r="B288" s="17"/>
      <c r="C288" s="17"/>
      <c r="D288" s="1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T288" s="17"/>
      <c r="U288" s="17"/>
    </row>
    <row r="289" spans="1:21" s="1" customFormat="1" ht="24" customHeight="1" x14ac:dyDescent="0.2">
      <c r="A289" s="17"/>
      <c r="B289" s="17"/>
      <c r="C289" s="17"/>
      <c r="D289" s="1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T289" s="17"/>
      <c r="U289" s="17"/>
    </row>
    <row r="290" spans="1:21" s="1" customFormat="1" ht="24" customHeight="1" x14ac:dyDescent="0.2">
      <c r="A290" s="17"/>
      <c r="B290" s="17"/>
      <c r="C290" s="17"/>
      <c r="D290" s="1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T290" s="17"/>
      <c r="U290" s="17"/>
    </row>
    <row r="291" spans="1:21" s="1" customFormat="1" ht="24" customHeight="1" x14ac:dyDescent="0.2">
      <c r="A291" s="17"/>
      <c r="B291" s="17"/>
      <c r="C291" s="17"/>
      <c r="D291" s="1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T291" s="17"/>
      <c r="U291" s="17"/>
    </row>
    <row r="292" spans="1:21" s="1" customFormat="1" ht="24" customHeight="1" x14ac:dyDescent="0.2">
      <c r="A292" s="17"/>
      <c r="B292" s="17"/>
      <c r="C292" s="17"/>
      <c r="D292" s="1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T292" s="17"/>
      <c r="U292" s="17"/>
    </row>
    <row r="293" spans="1:21" s="1" customFormat="1" ht="24" customHeight="1" x14ac:dyDescent="0.2">
      <c r="A293" s="17"/>
      <c r="B293" s="17"/>
      <c r="C293" s="17"/>
      <c r="D293" s="1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T293" s="17"/>
      <c r="U293" s="17"/>
    </row>
    <row r="294" spans="1:21" s="1" customFormat="1" ht="24" customHeight="1" x14ac:dyDescent="0.2">
      <c r="A294" s="17"/>
      <c r="B294" s="17"/>
      <c r="C294" s="17"/>
      <c r="D294" s="1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T294" s="17"/>
      <c r="U294" s="17"/>
    </row>
    <row r="295" spans="1:21" s="1" customFormat="1" ht="24" customHeight="1" x14ac:dyDescent="0.2">
      <c r="A295" s="17"/>
      <c r="B295" s="17"/>
      <c r="C295" s="17"/>
      <c r="D295" s="1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T295" s="17"/>
      <c r="U295" s="17"/>
    </row>
    <row r="296" spans="1:21" s="1" customFormat="1" ht="24" customHeight="1" x14ac:dyDescent="0.2">
      <c r="A296" s="17"/>
      <c r="B296" s="17"/>
      <c r="C296" s="17"/>
      <c r="D296" s="1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T296" s="17"/>
      <c r="U296" s="17"/>
    </row>
    <row r="297" spans="1:21" s="1" customFormat="1" ht="24" customHeight="1" x14ac:dyDescent="0.2">
      <c r="A297" s="17"/>
      <c r="B297" s="17"/>
      <c r="C297" s="17"/>
      <c r="D297" s="1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T297" s="17"/>
      <c r="U297" s="17"/>
    </row>
    <row r="298" spans="1:21" s="1" customFormat="1" ht="24" customHeight="1" x14ac:dyDescent="0.2">
      <c r="A298" s="17"/>
      <c r="B298" s="17"/>
      <c r="C298" s="17"/>
      <c r="D298" s="1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T298" s="17"/>
      <c r="U298" s="17"/>
    </row>
    <row r="299" spans="1:21" s="1" customFormat="1" ht="24" customHeight="1" x14ac:dyDescent="0.2">
      <c r="A299" s="17"/>
      <c r="B299" s="17"/>
      <c r="C299" s="17"/>
      <c r="D299" s="1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T299" s="17"/>
      <c r="U299" s="17"/>
    </row>
    <row r="300" spans="1:21" s="1" customFormat="1" ht="24" customHeight="1" x14ac:dyDescent="0.2">
      <c r="A300" s="17"/>
      <c r="B300" s="17"/>
      <c r="C300" s="17"/>
      <c r="D300" s="1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T300" s="17"/>
      <c r="U300" s="17"/>
    </row>
    <row r="301" spans="1:21" s="1" customFormat="1" ht="24" customHeight="1" x14ac:dyDescent="0.2">
      <c r="A301" s="17"/>
      <c r="B301" s="17"/>
      <c r="C301" s="17"/>
      <c r="D301" s="1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T301" s="17"/>
      <c r="U301" s="17"/>
    </row>
    <row r="302" spans="1:21" s="1" customFormat="1" ht="24" customHeight="1" x14ac:dyDescent="0.2">
      <c r="A302" s="17"/>
      <c r="B302" s="17"/>
      <c r="C302" s="17"/>
      <c r="D302" s="1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T302" s="17"/>
      <c r="U302" s="17"/>
    </row>
    <row r="303" spans="1:21" s="1" customFormat="1" ht="24" customHeight="1" x14ac:dyDescent="0.2">
      <c r="A303" s="17"/>
      <c r="B303" s="17"/>
      <c r="C303" s="17"/>
      <c r="D303" s="1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T303" s="17"/>
      <c r="U303" s="17"/>
    </row>
    <row r="304" spans="1:21" s="1" customFormat="1" ht="24" customHeight="1" x14ac:dyDescent="0.2">
      <c r="A304" s="17"/>
      <c r="B304" s="17"/>
      <c r="C304" s="17"/>
      <c r="D304" s="1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T304" s="17"/>
      <c r="U304" s="17"/>
    </row>
    <row r="305" spans="1:21" s="1" customFormat="1" ht="24" customHeight="1" x14ac:dyDescent="0.2">
      <c r="A305" s="17"/>
      <c r="B305" s="17"/>
      <c r="C305" s="17"/>
      <c r="D305" s="1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T305" s="17"/>
      <c r="U305" s="17"/>
    </row>
    <row r="306" spans="1:21" s="1" customFormat="1" ht="24" customHeight="1" x14ac:dyDescent="0.2">
      <c r="A306" s="17"/>
      <c r="B306" s="17"/>
      <c r="C306" s="17"/>
      <c r="D306" s="1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T306" s="17"/>
      <c r="U306" s="17"/>
    </row>
    <row r="307" spans="1:21" s="1" customFormat="1" ht="24" customHeight="1" x14ac:dyDescent="0.2">
      <c r="A307" s="17"/>
      <c r="B307" s="17"/>
      <c r="C307" s="17"/>
      <c r="D307" s="1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T307" s="17"/>
      <c r="U307" s="17"/>
    </row>
    <row r="308" spans="1:21" s="1" customFormat="1" ht="24" customHeight="1" x14ac:dyDescent="0.2">
      <c r="A308" s="17"/>
      <c r="B308" s="17"/>
      <c r="C308" s="17"/>
      <c r="D308" s="1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T308" s="17"/>
      <c r="U308" s="17"/>
    </row>
    <row r="309" spans="1:21" s="1" customFormat="1" ht="24" customHeight="1" x14ac:dyDescent="0.2">
      <c r="A309" s="17"/>
      <c r="B309" s="17"/>
      <c r="C309" s="17"/>
      <c r="D309" s="1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T309" s="17"/>
      <c r="U309" s="17"/>
    </row>
    <row r="310" spans="1:21" s="1" customFormat="1" ht="24" customHeight="1" x14ac:dyDescent="0.2">
      <c r="A310" s="17"/>
      <c r="B310" s="17"/>
      <c r="C310" s="17"/>
      <c r="D310" s="1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T310" s="17"/>
      <c r="U310" s="17"/>
    </row>
    <row r="311" spans="1:21" s="1" customFormat="1" ht="24" customHeight="1" x14ac:dyDescent="0.2">
      <c r="A311" s="17"/>
      <c r="B311" s="17"/>
      <c r="C311" s="17"/>
      <c r="D311" s="1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T311" s="17"/>
      <c r="U311" s="17"/>
    </row>
    <row r="312" spans="1:21" s="1" customFormat="1" ht="24" customHeight="1" x14ac:dyDescent="0.2">
      <c r="A312" s="17"/>
      <c r="B312" s="17"/>
      <c r="C312" s="17"/>
      <c r="D312" s="1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T312" s="17"/>
      <c r="U312" s="17"/>
    </row>
    <row r="313" spans="1:21" s="1" customFormat="1" ht="24" customHeight="1" x14ac:dyDescent="0.2">
      <c r="A313" s="17"/>
      <c r="B313" s="17"/>
      <c r="C313" s="17"/>
      <c r="D313" s="1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T313" s="17"/>
      <c r="U313" s="17"/>
    </row>
    <row r="314" spans="1:21" s="1" customFormat="1" ht="24" customHeight="1" x14ac:dyDescent="0.2">
      <c r="A314" s="17"/>
      <c r="B314" s="17"/>
      <c r="C314" s="17"/>
      <c r="D314" s="1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T314" s="17"/>
      <c r="U314" s="17"/>
    </row>
    <row r="315" spans="1:21" s="1" customFormat="1" ht="24" customHeight="1" x14ac:dyDescent="0.2">
      <c r="A315" s="17"/>
      <c r="B315" s="17"/>
      <c r="C315" s="17"/>
      <c r="D315" s="1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T315" s="17"/>
      <c r="U315" s="17"/>
    </row>
    <row r="316" spans="1:21" s="1" customFormat="1" ht="24" customHeight="1" x14ac:dyDescent="0.2">
      <c r="A316" s="17"/>
      <c r="B316" s="17"/>
      <c r="C316" s="17"/>
      <c r="D316" s="1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T316" s="17"/>
      <c r="U316" s="17"/>
    </row>
    <row r="317" spans="1:21" s="1" customFormat="1" ht="24" customHeight="1" x14ac:dyDescent="0.2">
      <c r="A317" s="17"/>
      <c r="B317" s="17"/>
      <c r="C317" s="17"/>
      <c r="D317" s="1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T317" s="17"/>
      <c r="U317" s="17"/>
    </row>
    <row r="318" spans="1:21" s="1" customFormat="1" ht="24" customHeight="1" x14ac:dyDescent="0.2">
      <c r="A318" s="17"/>
      <c r="B318" s="17"/>
      <c r="C318" s="17"/>
      <c r="D318" s="1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T318" s="17"/>
      <c r="U318" s="17"/>
    </row>
    <row r="319" spans="1:21" s="1" customFormat="1" ht="24" customHeight="1" x14ac:dyDescent="0.2">
      <c r="A319" s="17"/>
      <c r="B319" s="17"/>
      <c r="C319" s="17"/>
      <c r="D319" s="1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T319" s="17"/>
      <c r="U319" s="17"/>
    </row>
    <row r="320" spans="1:21" s="1" customFormat="1" ht="24" customHeight="1" x14ac:dyDescent="0.2">
      <c r="A320" s="17"/>
      <c r="B320" s="17"/>
      <c r="C320" s="17"/>
      <c r="D320" s="1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T320" s="17"/>
      <c r="U320" s="17"/>
    </row>
    <row r="321" spans="1:21" s="1" customFormat="1" ht="24" customHeight="1" x14ac:dyDescent="0.2">
      <c r="A321" s="17"/>
      <c r="B321" s="17"/>
      <c r="C321" s="17"/>
      <c r="D321" s="1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T321" s="17"/>
      <c r="U321" s="17"/>
    </row>
    <row r="322" spans="1:21" s="1" customFormat="1" ht="24" customHeight="1" x14ac:dyDescent="0.2">
      <c r="A322" s="17"/>
      <c r="B322" s="17"/>
      <c r="C322" s="17"/>
      <c r="D322" s="1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T322" s="17"/>
      <c r="U322" s="17"/>
    </row>
    <row r="323" spans="1:21" s="1" customFormat="1" ht="24" customHeight="1" x14ac:dyDescent="0.2">
      <c r="A323" s="17"/>
      <c r="B323" s="17"/>
      <c r="C323" s="17"/>
      <c r="D323" s="1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T323" s="17"/>
      <c r="U323" s="17"/>
    </row>
    <row r="324" spans="1:21" s="1" customFormat="1" ht="24" customHeight="1" x14ac:dyDescent="0.2">
      <c r="A324" s="17"/>
      <c r="B324" s="17"/>
      <c r="C324" s="17"/>
      <c r="D324" s="1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T324" s="17"/>
      <c r="U324" s="17"/>
    </row>
    <row r="325" spans="1:21" s="1" customFormat="1" ht="24" customHeight="1" x14ac:dyDescent="0.2">
      <c r="A325" s="17"/>
      <c r="B325" s="17"/>
      <c r="C325" s="17"/>
      <c r="D325" s="1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T325" s="17"/>
      <c r="U325" s="17"/>
    </row>
    <row r="326" spans="1:21" s="1" customFormat="1" ht="24" customHeight="1" x14ac:dyDescent="0.2">
      <c r="A326" s="17"/>
      <c r="B326" s="17"/>
      <c r="C326" s="17"/>
      <c r="D326" s="1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T326" s="17"/>
      <c r="U326" s="17"/>
    </row>
    <row r="327" spans="1:21" s="1" customFormat="1" ht="24" customHeight="1" x14ac:dyDescent="0.2">
      <c r="A327" s="17"/>
      <c r="B327" s="17"/>
      <c r="C327" s="17"/>
      <c r="D327" s="1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T327" s="17"/>
      <c r="U327" s="17"/>
    </row>
  </sheetData>
  <sheetProtection algorithmName="SHA-512" hashValue="Jb9jPkBYOPCwoDhHbGILFYt2X2j27orKd8zNB2sxyuQdr7yApSr8YVhdcDW2iw9+f7DPQbfmGjyVk/giNnQr/w==" saltValue="1fQM+jk7/1nvm28NxfEFnw==" spinCount="100000" sheet="1" objects="1" scenarios="1"/>
  <autoFilter ref="A13:U281" xr:uid="{667727C9-EE71-40CE-AA71-968A5C01FFAF}"/>
  <mergeCells count="68">
    <mergeCell ref="A266:D267"/>
    <mergeCell ref="H267:J267"/>
    <mergeCell ref="A245:D246"/>
    <mergeCell ref="H246:J246"/>
    <mergeCell ref="A255:C255"/>
    <mergeCell ref="A256:D257"/>
    <mergeCell ref="H257:J257"/>
    <mergeCell ref="A265:C265"/>
    <mergeCell ref="A231:C231"/>
    <mergeCell ref="A232:D233"/>
    <mergeCell ref="H233:J233"/>
    <mergeCell ref="A238:C238"/>
    <mergeCell ref="A239:D240"/>
    <mergeCell ref="H240:J240"/>
    <mergeCell ref="H223:J223"/>
    <mergeCell ref="A169:D170"/>
    <mergeCell ref="H170:J170"/>
    <mergeCell ref="A176:D177"/>
    <mergeCell ref="H177:J177"/>
    <mergeCell ref="A181:D181"/>
    <mergeCell ref="A182:D182"/>
    <mergeCell ref="A183:D184"/>
    <mergeCell ref="H184:J184"/>
    <mergeCell ref="A214:C214"/>
    <mergeCell ref="H215:J215"/>
    <mergeCell ref="A222:D222"/>
    <mergeCell ref="A168:D168"/>
    <mergeCell ref="A68:C68"/>
    <mergeCell ref="A69:C69"/>
    <mergeCell ref="A70:D71"/>
    <mergeCell ref="H71:J71"/>
    <mergeCell ref="A101:C101"/>
    <mergeCell ref="A102:C102"/>
    <mergeCell ref="A103:C103"/>
    <mergeCell ref="A104:D105"/>
    <mergeCell ref="H105:J105"/>
    <mergeCell ref="A137:D138"/>
    <mergeCell ref="H138:J138"/>
    <mergeCell ref="A62:C62"/>
    <mergeCell ref="A63:C63"/>
    <mergeCell ref="A64:C64"/>
    <mergeCell ref="A65:C65"/>
    <mergeCell ref="A66:C66"/>
    <mergeCell ref="A67:C67"/>
    <mergeCell ref="T12:T13"/>
    <mergeCell ref="U12:U13"/>
    <mergeCell ref="H50:J50"/>
    <mergeCell ref="A59:C59"/>
    <mergeCell ref="A60:C60"/>
    <mergeCell ref="A61:C61"/>
    <mergeCell ref="N12:N13"/>
    <mergeCell ref="O12:O13"/>
    <mergeCell ref="P12:P13"/>
    <mergeCell ref="Q12:Q13"/>
    <mergeCell ref="R12:R13"/>
    <mergeCell ref="S12:S13"/>
    <mergeCell ref="F12:F13"/>
    <mergeCell ref="G12:G13"/>
    <mergeCell ref="H12:J12"/>
    <mergeCell ref="K12:K13"/>
    <mergeCell ref="L12:L13"/>
    <mergeCell ref="M12:M13"/>
    <mergeCell ref="A2:E3"/>
    <mergeCell ref="A12:A13"/>
    <mergeCell ref="B12:B13"/>
    <mergeCell ref="C12:C13"/>
    <mergeCell ref="D12:D13"/>
    <mergeCell ref="E12:E13"/>
  </mergeCells>
  <pageMargins left="0.39370078740157483" right="0.19685039370078741" top="0.59055118110236227" bottom="0.39370078740157483" header="0" footer="0"/>
  <pageSetup paperSize="162" scale="80" orientation="portrait" r:id="rId1"/>
  <headerFooter>
    <oddFooter>&amp;C&amp;P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7AA55-73D5-4941-908F-C105F608C679}">
  <sheetPr>
    <tabColor rgb="FF92D050"/>
  </sheetPr>
  <dimension ref="A1:AH508"/>
  <sheetViews>
    <sheetView topLeftCell="A451" zoomScale="80" zoomScaleNormal="80" workbookViewId="0">
      <selection activeCell="T12" sqref="T12:T460"/>
    </sheetView>
  </sheetViews>
  <sheetFormatPr baseColWidth="10" defaultRowHeight="12.75" x14ac:dyDescent="0.2"/>
  <cols>
    <col min="1" max="1" width="8.7109375" style="3" customWidth="1"/>
    <col min="2" max="2" width="15.85546875" style="3" customWidth="1"/>
    <col min="3" max="3" width="41.7109375" style="4" customWidth="1"/>
    <col min="4" max="4" width="14.42578125" style="3" customWidth="1"/>
    <col min="5" max="5" width="15.85546875" style="55" customWidth="1"/>
    <col min="6" max="6" width="21.42578125" style="23" customWidth="1"/>
    <col min="7" max="7" width="19" style="23" customWidth="1"/>
    <col min="8" max="10" width="19.42578125" style="23" customWidth="1"/>
    <col min="11" max="11" width="14.140625" style="23" customWidth="1"/>
    <col min="12" max="12" width="15.7109375" style="23" customWidth="1"/>
    <col min="13" max="13" width="14.42578125" style="23" customWidth="1"/>
    <col min="14" max="14" width="16.28515625" style="1" customWidth="1"/>
    <col min="15" max="15" width="14" style="1" customWidth="1"/>
    <col min="16" max="17" width="13.5703125" style="1" customWidth="1"/>
    <col min="18" max="18" width="15.42578125" style="1" customWidth="1"/>
    <col min="19" max="19" width="15" style="1" customWidth="1"/>
    <col min="20" max="20" width="17.140625" style="1" customWidth="1"/>
    <col min="21" max="21" width="18.5703125" style="17" customWidth="1"/>
    <col min="22" max="22" width="15" style="1" customWidth="1"/>
    <col min="23" max="28" width="11.42578125" style="1"/>
    <col min="29" max="16384" width="11.42578125" style="3"/>
  </cols>
  <sheetData>
    <row r="1" spans="1:34" s="1" customFormat="1" x14ac:dyDescent="0.2">
      <c r="C1" s="2"/>
      <c r="E1" s="50"/>
      <c r="F1" s="23"/>
      <c r="G1" s="23"/>
      <c r="H1" s="23"/>
      <c r="I1" s="23"/>
      <c r="J1" s="23"/>
      <c r="K1" s="23"/>
      <c r="L1" s="23"/>
      <c r="M1" s="23"/>
      <c r="U1" s="17"/>
    </row>
    <row r="2" spans="1:34" s="1" customFormat="1" x14ac:dyDescent="0.2">
      <c r="C2" s="2"/>
      <c r="E2" s="50"/>
      <c r="F2" s="23"/>
      <c r="G2" s="23"/>
      <c r="H2" s="23"/>
      <c r="I2" s="23"/>
      <c r="J2" s="23"/>
      <c r="K2" s="23"/>
      <c r="L2" s="23"/>
      <c r="M2" s="23"/>
      <c r="U2" s="17"/>
    </row>
    <row r="3" spans="1:34" s="1" customFormat="1" x14ac:dyDescent="0.2">
      <c r="C3" s="2"/>
      <c r="E3" s="50"/>
      <c r="F3" s="23"/>
      <c r="G3" s="23"/>
      <c r="H3" s="23"/>
      <c r="I3" s="23"/>
      <c r="J3" s="23"/>
      <c r="K3" s="23"/>
      <c r="L3" s="23"/>
      <c r="M3" s="23"/>
      <c r="U3" s="17"/>
    </row>
    <row r="4" spans="1:34" s="1" customFormat="1" ht="12.75" customHeight="1" x14ac:dyDescent="0.2">
      <c r="A4" s="412" t="s">
        <v>0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42"/>
    </row>
    <row r="5" spans="1:34" s="1" customFormat="1" ht="24" customHeight="1" x14ac:dyDescent="0.2">
      <c r="A5" s="47" t="s">
        <v>2</v>
      </c>
      <c r="B5" s="63"/>
      <c r="C5" s="63"/>
      <c r="D5" s="63"/>
      <c r="E5" s="64"/>
      <c r="F5" s="68"/>
      <c r="G5" s="68"/>
      <c r="H5" s="68"/>
      <c r="I5" s="68"/>
      <c r="J5" s="68"/>
      <c r="K5" s="68"/>
      <c r="L5" s="68"/>
      <c r="M5" s="68"/>
      <c r="N5" s="69"/>
      <c r="O5" s="69"/>
      <c r="P5" s="69"/>
      <c r="Q5" s="69"/>
      <c r="R5" s="69"/>
      <c r="S5" s="69"/>
      <c r="T5" s="69"/>
      <c r="U5" s="70"/>
      <c r="AC5" s="3"/>
      <c r="AD5" s="3"/>
      <c r="AE5" s="3"/>
      <c r="AF5" s="3"/>
      <c r="AG5" s="3"/>
      <c r="AH5" s="3"/>
    </row>
    <row r="6" spans="1:34" s="1" customFormat="1" ht="19.5" customHeight="1" x14ac:dyDescent="0.2">
      <c r="A6" s="47" t="s">
        <v>2</v>
      </c>
      <c r="B6" s="63"/>
      <c r="C6" s="63"/>
      <c r="D6" s="63"/>
      <c r="E6" s="64"/>
      <c r="F6" s="68"/>
      <c r="G6" s="68"/>
      <c r="H6" s="68"/>
      <c r="I6" s="68"/>
      <c r="J6" s="68"/>
      <c r="K6" s="68"/>
      <c r="L6" s="68"/>
      <c r="M6" s="68"/>
      <c r="N6" s="69"/>
      <c r="O6" s="69"/>
      <c r="P6" s="69"/>
      <c r="Q6" s="69"/>
      <c r="R6" s="69"/>
      <c r="S6" s="69"/>
      <c r="T6" s="69"/>
      <c r="U6" s="70"/>
      <c r="AC6" s="3"/>
      <c r="AD6" s="3"/>
      <c r="AE6" s="3"/>
      <c r="AF6" s="3"/>
      <c r="AG6" s="3"/>
      <c r="AH6" s="3"/>
    </row>
    <row r="7" spans="1:34" ht="18.75" customHeight="1" x14ac:dyDescent="0.2">
      <c r="A7" s="47" t="s">
        <v>2</v>
      </c>
      <c r="B7" s="63"/>
      <c r="C7" s="63"/>
      <c r="D7" s="63"/>
      <c r="E7" s="64"/>
      <c r="F7" s="68"/>
      <c r="G7" s="68"/>
      <c r="H7" s="68"/>
      <c r="I7" s="68"/>
      <c r="J7" s="68"/>
      <c r="K7" s="68"/>
      <c r="L7" s="68"/>
      <c r="M7" s="68"/>
      <c r="N7" s="69"/>
      <c r="O7" s="69"/>
      <c r="P7" s="69"/>
      <c r="Q7" s="69"/>
      <c r="R7" s="69"/>
      <c r="S7" s="69"/>
      <c r="T7" s="69"/>
      <c r="U7" s="70"/>
    </row>
    <row r="8" spans="1:34" ht="18.75" customHeight="1" x14ac:dyDescent="0.2">
      <c r="A8" s="47" t="s">
        <v>3</v>
      </c>
      <c r="B8" s="63"/>
      <c r="C8" s="63"/>
      <c r="D8" s="63"/>
      <c r="E8" s="64"/>
      <c r="F8" s="68"/>
      <c r="G8" s="68"/>
      <c r="H8" s="68"/>
      <c r="I8" s="68"/>
      <c r="J8" s="68"/>
      <c r="K8" s="68"/>
      <c r="L8" s="68"/>
      <c r="M8" s="68"/>
      <c r="N8" s="69"/>
      <c r="O8" s="69"/>
      <c r="P8" s="69"/>
      <c r="Q8" s="69"/>
      <c r="R8" s="69"/>
      <c r="S8" s="69"/>
      <c r="T8" s="69"/>
      <c r="U8" s="70"/>
    </row>
    <row r="9" spans="1:34" ht="21" customHeight="1" x14ac:dyDescent="0.2">
      <c r="A9" s="13" t="s">
        <v>240</v>
      </c>
      <c r="B9" s="14"/>
      <c r="C9" s="14"/>
      <c r="D9" s="14"/>
      <c r="E9" s="65"/>
      <c r="F9" s="71"/>
      <c r="G9" s="71"/>
      <c r="H9" s="71"/>
      <c r="I9" s="71"/>
      <c r="J9" s="71"/>
      <c r="K9" s="71"/>
      <c r="L9" s="71"/>
      <c r="M9" s="71"/>
      <c r="N9" s="72"/>
      <c r="O9" s="72"/>
      <c r="P9" s="72"/>
      <c r="Q9" s="72"/>
      <c r="R9" s="72"/>
      <c r="S9" s="72"/>
      <c r="T9" s="72"/>
      <c r="U9" s="73"/>
    </row>
    <row r="10" spans="1:34" ht="39" customHeight="1" x14ac:dyDescent="0.2">
      <c r="A10" s="443" t="s">
        <v>4</v>
      </c>
      <c r="B10" s="443" t="s">
        <v>5</v>
      </c>
      <c r="C10" s="443" t="s">
        <v>6</v>
      </c>
      <c r="D10" s="443" t="s">
        <v>7</v>
      </c>
      <c r="E10" s="445" t="s">
        <v>435</v>
      </c>
      <c r="F10" s="447" t="s">
        <v>434</v>
      </c>
      <c r="G10" s="447" t="s">
        <v>436</v>
      </c>
      <c r="H10" s="426" t="s">
        <v>438</v>
      </c>
      <c r="I10" s="427"/>
      <c r="J10" s="449"/>
      <c r="K10" s="410" t="s">
        <v>421</v>
      </c>
      <c r="L10" s="410" t="s">
        <v>439</v>
      </c>
      <c r="M10" s="410" t="s">
        <v>425</v>
      </c>
      <c r="N10" s="410" t="s">
        <v>440</v>
      </c>
      <c r="O10" s="410" t="s">
        <v>443</v>
      </c>
      <c r="P10" s="410" t="s">
        <v>442</v>
      </c>
      <c r="Q10" s="410" t="s">
        <v>431</v>
      </c>
      <c r="R10" s="410" t="s">
        <v>441</v>
      </c>
      <c r="S10" s="420" t="s">
        <v>444</v>
      </c>
      <c r="T10" s="410" t="s">
        <v>437</v>
      </c>
      <c r="U10" s="420" t="s">
        <v>445</v>
      </c>
    </row>
    <row r="11" spans="1:34" s="4" customFormat="1" ht="88.5" customHeight="1" x14ac:dyDescent="0.2">
      <c r="A11" s="444"/>
      <c r="B11" s="444"/>
      <c r="C11" s="444"/>
      <c r="D11" s="444"/>
      <c r="E11" s="446"/>
      <c r="F11" s="448"/>
      <c r="G11" s="448"/>
      <c r="H11" s="80" t="s">
        <v>428</v>
      </c>
      <c r="I11" s="81" t="s">
        <v>429</v>
      </c>
      <c r="J11" s="80" t="s">
        <v>430</v>
      </c>
      <c r="K11" s="411"/>
      <c r="L11" s="411"/>
      <c r="M11" s="411"/>
      <c r="N11" s="411"/>
      <c r="O11" s="411"/>
      <c r="P11" s="411"/>
      <c r="Q11" s="411"/>
      <c r="R11" s="411"/>
      <c r="S11" s="421"/>
      <c r="T11" s="411"/>
      <c r="U11" s="421"/>
      <c r="V11" s="2"/>
      <c r="W11" s="2"/>
      <c r="X11" s="2"/>
      <c r="Y11" s="2"/>
      <c r="Z11" s="2"/>
      <c r="AA11" s="2"/>
      <c r="AB11" s="2"/>
    </row>
    <row r="12" spans="1:34" ht="32.25" customHeight="1" x14ac:dyDescent="0.2">
      <c r="A12" s="5">
        <v>1</v>
      </c>
      <c r="B12" s="5">
        <v>4394103</v>
      </c>
      <c r="C12" s="6" t="s">
        <v>8</v>
      </c>
      <c r="D12" s="7" t="s">
        <v>9</v>
      </c>
      <c r="E12" s="24">
        <v>51920023.000000007</v>
      </c>
      <c r="F12" s="24">
        <v>565289</v>
      </c>
      <c r="G12" s="26">
        <v>621818</v>
      </c>
      <c r="H12" s="26">
        <v>67000</v>
      </c>
      <c r="I12" s="26">
        <f>H12+(H12*5.1%)</f>
        <v>70417</v>
      </c>
      <c r="J12" s="26">
        <f>ROUND(I12,0)</f>
        <v>70417</v>
      </c>
      <c r="K12" s="26">
        <f>MIN(F12,G12,J12)</f>
        <v>70417</v>
      </c>
      <c r="L12" s="26">
        <f>MAX(F12,G12,J12)</f>
        <v>621818</v>
      </c>
      <c r="M12" s="26">
        <f>MEDIAN(F12,G12,J12)</f>
        <v>565289</v>
      </c>
      <c r="N12" s="26">
        <f>AVERAGE(F12,G12,J12)</f>
        <v>419174.66666666669</v>
      </c>
      <c r="O12" s="49">
        <f>AVERAGE(K12,M12)</f>
        <v>317853</v>
      </c>
      <c r="P12" s="49">
        <f>AVERAGE(M12,L12)</f>
        <v>593553.5</v>
      </c>
      <c r="Q12" s="49">
        <f>HARMEAN(F12,G12,J12)</f>
        <v>170664.86602665382</v>
      </c>
      <c r="R12" s="49">
        <f>STDEVA(F12,G12,J12)</f>
        <v>303352.62402743998</v>
      </c>
      <c r="S12" s="56">
        <f t="shared" ref="S12:S75" si="0">R12/M12</f>
        <v>0.53663280910727074</v>
      </c>
      <c r="T12" s="49">
        <f>O12</f>
        <v>317853</v>
      </c>
      <c r="U12" s="84" t="s">
        <v>433</v>
      </c>
      <c r="V12" s="23"/>
    </row>
    <row r="13" spans="1:34" ht="16.5" customHeight="1" x14ac:dyDescent="0.2">
      <c r="A13" s="5">
        <v>2</v>
      </c>
      <c r="B13" s="5">
        <v>4394103</v>
      </c>
      <c r="C13" s="6" t="s">
        <v>10</v>
      </c>
      <c r="D13" s="7" t="s">
        <v>9</v>
      </c>
      <c r="E13" s="24">
        <v>180070</v>
      </c>
      <c r="F13" s="24">
        <v>166732</v>
      </c>
      <c r="G13" s="26">
        <v>181738</v>
      </c>
      <c r="H13" s="26">
        <v>45771</v>
      </c>
      <c r="I13" s="26">
        <f t="shared" ref="I13:I76" si="1">H13+(H13*5.1%)</f>
        <v>48105.320999999996</v>
      </c>
      <c r="J13" s="26">
        <f t="shared" ref="J13:J76" si="2">ROUND(I13,0)</f>
        <v>48105</v>
      </c>
      <c r="K13" s="49">
        <f t="shared" ref="K13:K34" si="3">MIN(E13,F13,G13,J13)</f>
        <v>48105</v>
      </c>
      <c r="L13" s="26">
        <f t="shared" ref="L13:L34" si="4">MAX(E13,F13,G13,J13)</f>
        <v>181738</v>
      </c>
      <c r="M13" s="26">
        <f t="shared" ref="M13:M34" si="5">MEDIAN(E13,F13,G13,J13)</f>
        <v>173401</v>
      </c>
      <c r="N13" s="49">
        <f t="shared" ref="N13:N34" si="6">AVERAGE(E13,F13,G13,J13)</f>
        <v>144161.25</v>
      </c>
      <c r="O13" s="49">
        <f t="shared" ref="O13:O76" si="7">AVERAGE(K13,M13)</f>
        <v>110753</v>
      </c>
      <c r="P13" s="49">
        <f t="shared" ref="P13:P76" si="8">AVERAGE(M13,L13)</f>
        <v>177569.5</v>
      </c>
      <c r="Q13" s="49">
        <f t="shared" ref="Q13:Q34" si="9">HARMEAN(E13,F13,G13,J13)</f>
        <v>105704.52635687905</v>
      </c>
      <c r="R13" s="49">
        <f t="shared" ref="R13:R34" si="10">STDEVA(E13,F13,G13,J13)</f>
        <v>64388.643891993874</v>
      </c>
      <c r="S13" s="56">
        <f t="shared" si="0"/>
        <v>0.37132798479820689</v>
      </c>
      <c r="T13" s="49">
        <f t="shared" ref="T13:T26" si="11">ROUND(Q13,0)</f>
        <v>105705</v>
      </c>
      <c r="U13" s="82" t="s">
        <v>431</v>
      </c>
    </row>
    <row r="14" spans="1:34" ht="16.5" customHeight="1" x14ac:dyDescent="0.2">
      <c r="A14" s="5">
        <v>3</v>
      </c>
      <c r="B14" s="5">
        <v>4394103</v>
      </c>
      <c r="C14" s="6" t="s">
        <v>11</v>
      </c>
      <c r="D14" s="7" t="s">
        <v>9</v>
      </c>
      <c r="E14" s="24">
        <v>6081459</v>
      </c>
      <c r="F14" s="24">
        <v>5847557</v>
      </c>
      <c r="G14" s="26">
        <v>6139935</v>
      </c>
      <c r="H14" s="26">
        <v>1025446</v>
      </c>
      <c r="I14" s="26">
        <f t="shared" si="1"/>
        <v>1077743.746</v>
      </c>
      <c r="J14" s="26">
        <f t="shared" si="2"/>
        <v>1077744</v>
      </c>
      <c r="K14" s="49">
        <f t="shared" si="3"/>
        <v>1077744</v>
      </c>
      <c r="L14" s="26">
        <f t="shared" si="4"/>
        <v>6139935</v>
      </c>
      <c r="M14" s="26">
        <f t="shared" si="5"/>
        <v>5964508</v>
      </c>
      <c r="N14" s="49">
        <f t="shared" si="6"/>
        <v>4786673.75</v>
      </c>
      <c r="O14" s="49">
        <f t="shared" si="7"/>
        <v>3521126</v>
      </c>
      <c r="P14" s="49">
        <f t="shared" si="8"/>
        <v>6052221.5</v>
      </c>
      <c r="Q14" s="49">
        <f t="shared" si="9"/>
        <v>2804698.7633121284</v>
      </c>
      <c r="R14" s="49">
        <f t="shared" si="10"/>
        <v>2475844.5033923779</v>
      </c>
      <c r="S14" s="56">
        <f t="shared" si="0"/>
        <v>0.41509618285236233</v>
      </c>
      <c r="T14" s="49">
        <f t="shared" si="11"/>
        <v>2804699</v>
      </c>
      <c r="U14" s="82" t="s">
        <v>431</v>
      </c>
    </row>
    <row r="15" spans="1:34" ht="16.5" customHeight="1" x14ac:dyDescent="0.2">
      <c r="A15" s="5">
        <v>4</v>
      </c>
      <c r="B15" s="5">
        <v>4394103</v>
      </c>
      <c r="C15" s="6" t="s">
        <v>12</v>
      </c>
      <c r="D15" s="7" t="s">
        <v>9</v>
      </c>
      <c r="E15" s="24">
        <v>434259</v>
      </c>
      <c r="F15" s="24">
        <v>417557</v>
      </c>
      <c r="G15" s="26">
        <v>446786.00000000006</v>
      </c>
      <c r="H15" s="26">
        <v>71310</v>
      </c>
      <c r="I15" s="26">
        <f t="shared" si="1"/>
        <v>74946.81</v>
      </c>
      <c r="J15" s="26">
        <f t="shared" si="2"/>
        <v>74947</v>
      </c>
      <c r="K15" s="49">
        <f t="shared" si="3"/>
        <v>74947</v>
      </c>
      <c r="L15" s="26">
        <f t="shared" si="4"/>
        <v>446786.00000000006</v>
      </c>
      <c r="M15" s="26">
        <f t="shared" si="5"/>
        <v>425908</v>
      </c>
      <c r="N15" s="49">
        <f t="shared" si="6"/>
        <v>343387.25</v>
      </c>
      <c r="O15" s="49">
        <f t="shared" si="7"/>
        <v>250427.5</v>
      </c>
      <c r="P15" s="49">
        <f t="shared" si="8"/>
        <v>436347</v>
      </c>
      <c r="Q15" s="49">
        <f t="shared" si="9"/>
        <v>197252.02226694487</v>
      </c>
      <c r="R15" s="49">
        <f t="shared" si="10"/>
        <v>179360.24836879733</v>
      </c>
      <c r="S15" s="56">
        <f t="shared" si="0"/>
        <v>0.42112439392732076</v>
      </c>
      <c r="T15" s="49">
        <f t="shared" si="11"/>
        <v>197252</v>
      </c>
      <c r="U15" s="82" t="s">
        <v>431</v>
      </c>
    </row>
    <row r="16" spans="1:34" ht="27" customHeight="1" x14ac:dyDescent="0.2">
      <c r="A16" s="5">
        <v>5</v>
      </c>
      <c r="B16" s="5">
        <v>4394103</v>
      </c>
      <c r="C16" s="6" t="s">
        <v>13</v>
      </c>
      <c r="D16" s="7" t="s">
        <v>9</v>
      </c>
      <c r="E16" s="24">
        <v>1077108</v>
      </c>
      <c r="F16" s="24">
        <v>997322</v>
      </c>
      <c r="G16" s="26">
        <v>1107027</v>
      </c>
      <c r="H16" s="26">
        <v>93225</v>
      </c>
      <c r="I16" s="26">
        <f t="shared" si="1"/>
        <v>97979.475000000006</v>
      </c>
      <c r="J16" s="26">
        <f t="shared" si="2"/>
        <v>97979</v>
      </c>
      <c r="K16" s="49">
        <f t="shared" si="3"/>
        <v>97979</v>
      </c>
      <c r="L16" s="26">
        <f t="shared" si="4"/>
        <v>1107027</v>
      </c>
      <c r="M16" s="26">
        <f t="shared" si="5"/>
        <v>1037215</v>
      </c>
      <c r="N16" s="49">
        <f t="shared" si="6"/>
        <v>819859</v>
      </c>
      <c r="O16" s="49">
        <f t="shared" si="7"/>
        <v>567597</v>
      </c>
      <c r="P16" s="49">
        <f t="shared" si="8"/>
        <v>1072121</v>
      </c>
      <c r="Q16" s="49">
        <f t="shared" si="9"/>
        <v>306732.32464100036</v>
      </c>
      <c r="R16" s="49">
        <f t="shared" si="10"/>
        <v>483475.73499745916</v>
      </c>
      <c r="S16" s="56">
        <f t="shared" si="0"/>
        <v>0.4661287534382545</v>
      </c>
      <c r="T16" s="49">
        <f t="shared" si="11"/>
        <v>306732</v>
      </c>
      <c r="U16" s="82" t="s">
        <v>431</v>
      </c>
    </row>
    <row r="17" spans="1:34" ht="16.5" customHeight="1" x14ac:dyDescent="0.2">
      <c r="A17" s="5">
        <v>6</v>
      </c>
      <c r="B17" s="5">
        <v>4394103</v>
      </c>
      <c r="C17" s="6" t="s">
        <v>14</v>
      </c>
      <c r="D17" s="7" t="s">
        <v>9</v>
      </c>
      <c r="E17" s="24">
        <v>465200</v>
      </c>
      <c r="F17" s="24">
        <v>443047</v>
      </c>
      <c r="G17" s="26">
        <v>482921</v>
      </c>
      <c r="H17" s="26">
        <v>88574</v>
      </c>
      <c r="I17" s="26">
        <f t="shared" si="1"/>
        <v>93091.274000000005</v>
      </c>
      <c r="J17" s="26">
        <f t="shared" si="2"/>
        <v>93091</v>
      </c>
      <c r="K17" s="49">
        <f t="shared" si="3"/>
        <v>93091</v>
      </c>
      <c r="L17" s="26">
        <f t="shared" si="4"/>
        <v>482921</v>
      </c>
      <c r="M17" s="26">
        <f t="shared" si="5"/>
        <v>454123.5</v>
      </c>
      <c r="N17" s="49">
        <f t="shared" si="6"/>
        <v>371064.75</v>
      </c>
      <c r="O17" s="49">
        <f t="shared" si="7"/>
        <v>273607.25</v>
      </c>
      <c r="P17" s="49">
        <f t="shared" si="8"/>
        <v>468522.25</v>
      </c>
      <c r="Q17" s="49">
        <f t="shared" si="9"/>
        <v>232293.17645697968</v>
      </c>
      <c r="R17" s="49">
        <f t="shared" si="10"/>
        <v>186032.35915717282</v>
      </c>
      <c r="S17" s="56">
        <f t="shared" si="0"/>
        <v>0.40965146960501453</v>
      </c>
      <c r="T17" s="49">
        <f t="shared" si="11"/>
        <v>232293</v>
      </c>
      <c r="U17" s="82" t="s">
        <v>431</v>
      </c>
    </row>
    <row r="18" spans="1:34" ht="16.5" customHeight="1" x14ac:dyDescent="0.2">
      <c r="A18" s="5">
        <v>7</v>
      </c>
      <c r="B18" s="5">
        <v>4394103</v>
      </c>
      <c r="C18" s="6" t="s">
        <v>15</v>
      </c>
      <c r="D18" s="7" t="s">
        <v>9</v>
      </c>
      <c r="E18" s="24">
        <v>4542548</v>
      </c>
      <c r="F18" s="24">
        <v>4367835</v>
      </c>
      <c r="G18" s="26">
        <v>4629905</v>
      </c>
      <c r="H18" s="26">
        <v>665221</v>
      </c>
      <c r="I18" s="26">
        <f t="shared" si="1"/>
        <v>699147.27099999995</v>
      </c>
      <c r="J18" s="26">
        <f t="shared" si="2"/>
        <v>699147</v>
      </c>
      <c r="K18" s="49">
        <f t="shared" si="3"/>
        <v>699147</v>
      </c>
      <c r="L18" s="26">
        <f t="shared" si="4"/>
        <v>4629905</v>
      </c>
      <c r="M18" s="26">
        <f t="shared" si="5"/>
        <v>4455191.5</v>
      </c>
      <c r="N18" s="49">
        <f t="shared" si="6"/>
        <v>3559858.75</v>
      </c>
      <c r="O18" s="49">
        <f t="shared" si="7"/>
        <v>2577169.25</v>
      </c>
      <c r="P18" s="49">
        <f t="shared" si="8"/>
        <v>4542548.25</v>
      </c>
      <c r="Q18" s="49">
        <f t="shared" si="9"/>
        <v>1908953.7253279048</v>
      </c>
      <c r="R18" s="49">
        <f t="shared" si="10"/>
        <v>1910250.8104397138</v>
      </c>
      <c r="S18" s="56">
        <f t="shared" si="0"/>
        <v>0.42876962986657563</v>
      </c>
      <c r="T18" s="49">
        <f t="shared" si="11"/>
        <v>1908954</v>
      </c>
      <c r="U18" s="82" t="s">
        <v>431</v>
      </c>
    </row>
    <row r="19" spans="1:34" ht="16.5" customHeight="1" x14ac:dyDescent="0.2">
      <c r="A19" s="5">
        <v>8</v>
      </c>
      <c r="B19" s="5">
        <v>4394103</v>
      </c>
      <c r="C19" s="6" t="s">
        <v>16</v>
      </c>
      <c r="D19" s="7" t="s">
        <v>9</v>
      </c>
      <c r="E19" s="24">
        <v>439485</v>
      </c>
      <c r="F19" s="24">
        <v>418557</v>
      </c>
      <c r="G19" s="26">
        <v>460413</v>
      </c>
      <c r="H19" s="26">
        <v>45159</v>
      </c>
      <c r="I19" s="26">
        <f t="shared" si="1"/>
        <v>47462.108999999997</v>
      </c>
      <c r="J19" s="26">
        <f t="shared" si="2"/>
        <v>47462</v>
      </c>
      <c r="K19" s="49">
        <f t="shared" si="3"/>
        <v>47462</v>
      </c>
      <c r="L19" s="26">
        <f t="shared" si="4"/>
        <v>460413</v>
      </c>
      <c r="M19" s="26">
        <f t="shared" si="5"/>
        <v>429021</v>
      </c>
      <c r="N19" s="49">
        <f t="shared" si="6"/>
        <v>341479.25</v>
      </c>
      <c r="O19" s="49">
        <f t="shared" si="7"/>
        <v>238241.5</v>
      </c>
      <c r="P19" s="49">
        <f t="shared" si="8"/>
        <v>444717</v>
      </c>
      <c r="Q19" s="49">
        <f t="shared" si="9"/>
        <v>143338.34228571155</v>
      </c>
      <c r="R19" s="49">
        <f t="shared" si="10"/>
        <v>196754.91248822733</v>
      </c>
      <c r="S19" s="56">
        <f t="shared" si="0"/>
        <v>0.45861371002404855</v>
      </c>
      <c r="T19" s="49">
        <f t="shared" si="11"/>
        <v>143338</v>
      </c>
      <c r="U19" s="82" t="s">
        <v>431</v>
      </c>
    </row>
    <row r="20" spans="1:34" ht="16.5" customHeight="1" x14ac:dyDescent="0.2">
      <c r="A20" s="5">
        <v>9</v>
      </c>
      <c r="B20" s="5">
        <v>4394103</v>
      </c>
      <c r="C20" s="6" t="s">
        <v>17</v>
      </c>
      <c r="D20" s="7" t="s">
        <v>9</v>
      </c>
      <c r="E20" s="24">
        <v>952838.00000000012</v>
      </c>
      <c r="F20" s="24">
        <v>898904</v>
      </c>
      <c r="G20" s="26">
        <v>988794</v>
      </c>
      <c r="H20" s="26">
        <v>102556</v>
      </c>
      <c r="I20" s="26">
        <f t="shared" si="1"/>
        <v>107786.356</v>
      </c>
      <c r="J20" s="26">
        <f t="shared" si="2"/>
        <v>107786</v>
      </c>
      <c r="K20" s="49">
        <f t="shared" si="3"/>
        <v>107786</v>
      </c>
      <c r="L20" s="26">
        <f t="shared" si="4"/>
        <v>988794</v>
      </c>
      <c r="M20" s="26">
        <f t="shared" si="5"/>
        <v>925871</v>
      </c>
      <c r="N20" s="49">
        <f t="shared" si="6"/>
        <v>737080.5</v>
      </c>
      <c r="O20" s="49">
        <f t="shared" si="7"/>
        <v>516828.5</v>
      </c>
      <c r="P20" s="49">
        <f t="shared" si="8"/>
        <v>957332.5</v>
      </c>
      <c r="Q20" s="49">
        <f t="shared" si="9"/>
        <v>321260.93817965675</v>
      </c>
      <c r="R20" s="49">
        <f t="shared" si="10"/>
        <v>421152.94045868894</v>
      </c>
      <c r="S20" s="56">
        <f t="shared" si="0"/>
        <v>0.45487215871183884</v>
      </c>
      <c r="T20" s="49">
        <f t="shared" si="11"/>
        <v>321261</v>
      </c>
      <c r="U20" s="82" t="s">
        <v>431</v>
      </c>
    </row>
    <row r="21" spans="1:34" ht="16.5" customHeight="1" x14ac:dyDescent="0.2">
      <c r="A21" s="5">
        <v>10</v>
      </c>
      <c r="B21" s="5">
        <v>4394103</v>
      </c>
      <c r="C21" s="6" t="s">
        <v>18</v>
      </c>
      <c r="D21" s="7" t="s">
        <v>9</v>
      </c>
      <c r="E21" s="24">
        <v>118044</v>
      </c>
      <c r="F21" s="24">
        <v>112423.00000000001</v>
      </c>
      <c r="G21" s="26">
        <v>118044</v>
      </c>
      <c r="H21" s="26">
        <v>13264</v>
      </c>
      <c r="I21" s="26">
        <f t="shared" si="1"/>
        <v>13940.464</v>
      </c>
      <c r="J21" s="26">
        <f t="shared" si="2"/>
        <v>13940</v>
      </c>
      <c r="K21" s="49">
        <f t="shared" si="3"/>
        <v>13940</v>
      </c>
      <c r="L21" s="26">
        <f t="shared" si="4"/>
        <v>118044</v>
      </c>
      <c r="M21" s="26">
        <f t="shared" si="5"/>
        <v>115233.5</v>
      </c>
      <c r="N21" s="49">
        <f t="shared" si="6"/>
        <v>90612.75</v>
      </c>
      <c r="O21" s="49">
        <f t="shared" si="7"/>
        <v>64586.75</v>
      </c>
      <c r="P21" s="49">
        <f t="shared" si="8"/>
        <v>116638.75</v>
      </c>
      <c r="Q21" s="49">
        <f t="shared" si="9"/>
        <v>40994.60144415433</v>
      </c>
      <c r="R21" s="49">
        <f t="shared" si="10"/>
        <v>51183.801313664328</v>
      </c>
      <c r="S21" s="56">
        <f t="shared" si="0"/>
        <v>0.44417466547197065</v>
      </c>
      <c r="T21" s="49">
        <f t="shared" si="11"/>
        <v>40995</v>
      </c>
      <c r="U21" s="82" t="s">
        <v>431</v>
      </c>
    </row>
    <row r="22" spans="1:34" s="1" customFormat="1" ht="16.5" customHeight="1" x14ac:dyDescent="0.2">
      <c r="A22" s="5">
        <v>11</v>
      </c>
      <c r="B22" s="5">
        <v>4394103</v>
      </c>
      <c r="C22" s="6" t="s">
        <v>19</v>
      </c>
      <c r="D22" s="7" t="s">
        <v>9</v>
      </c>
      <c r="E22" s="24">
        <v>589563</v>
      </c>
      <c r="F22" s="24">
        <v>566887</v>
      </c>
      <c r="G22" s="26">
        <v>612238</v>
      </c>
      <c r="H22" s="26">
        <v>39559</v>
      </c>
      <c r="I22" s="26">
        <f t="shared" si="1"/>
        <v>41576.508999999998</v>
      </c>
      <c r="J22" s="26">
        <f t="shared" si="2"/>
        <v>41577</v>
      </c>
      <c r="K22" s="49">
        <f t="shared" si="3"/>
        <v>41577</v>
      </c>
      <c r="L22" s="26">
        <f t="shared" si="4"/>
        <v>612238</v>
      </c>
      <c r="M22" s="26">
        <f t="shared" si="5"/>
        <v>578225</v>
      </c>
      <c r="N22" s="49">
        <f t="shared" si="6"/>
        <v>452566.25</v>
      </c>
      <c r="O22" s="49">
        <f t="shared" si="7"/>
        <v>309901</v>
      </c>
      <c r="P22" s="49">
        <f t="shared" si="8"/>
        <v>595231.5</v>
      </c>
      <c r="Q22" s="49">
        <f t="shared" si="9"/>
        <v>137243.38510079816</v>
      </c>
      <c r="R22" s="49">
        <f t="shared" si="10"/>
        <v>274617.65830256313</v>
      </c>
      <c r="S22" s="56">
        <f t="shared" si="0"/>
        <v>0.47493217744401078</v>
      </c>
      <c r="T22" s="49">
        <f t="shared" si="11"/>
        <v>137243</v>
      </c>
      <c r="U22" s="82" t="s">
        <v>431</v>
      </c>
      <c r="AC22" s="3"/>
      <c r="AD22" s="3"/>
      <c r="AE22" s="3"/>
      <c r="AF22" s="3"/>
      <c r="AG22" s="3"/>
      <c r="AH22" s="3"/>
    </row>
    <row r="23" spans="1:34" s="1" customFormat="1" ht="16.5" customHeight="1" x14ac:dyDescent="0.2">
      <c r="A23" s="5">
        <v>12</v>
      </c>
      <c r="B23" s="5">
        <v>4394103</v>
      </c>
      <c r="C23" s="6" t="s">
        <v>20</v>
      </c>
      <c r="D23" s="7" t="s">
        <v>9</v>
      </c>
      <c r="E23" s="24">
        <v>624741</v>
      </c>
      <c r="F23" s="24">
        <v>578464</v>
      </c>
      <c r="G23" s="26">
        <v>613172</v>
      </c>
      <c r="H23" s="26">
        <v>81452</v>
      </c>
      <c r="I23" s="26">
        <f t="shared" si="1"/>
        <v>85606.051999999996</v>
      </c>
      <c r="J23" s="26">
        <f t="shared" si="2"/>
        <v>85606</v>
      </c>
      <c r="K23" s="49">
        <f t="shared" si="3"/>
        <v>85606</v>
      </c>
      <c r="L23" s="26">
        <f t="shared" si="4"/>
        <v>624741</v>
      </c>
      <c r="M23" s="26">
        <f t="shared" si="5"/>
        <v>595818</v>
      </c>
      <c r="N23" s="49">
        <f t="shared" si="6"/>
        <v>475495.75</v>
      </c>
      <c r="O23" s="49">
        <f t="shared" si="7"/>
        <v>340712</v>
      </c>
      <c r="P23" s="49">
        <f t="shared" si="8"/>
        <v>610279.5</v>
      </c>
      <c r="Q23" s="49">
        <f t="shared" si="9"/>
        <v>240360.53118976098</v>
      </c>
      <c r="R23" s="49">
        <f t="shared" si="10"/>
        <v>260669.24900132863</v>
      </c>
      <c r="S23" s="56">
        <f t="shared" si="0"/>
        <v>0.43749811016338652</v>
      </c>
      <c r="T23" s="49">
        <f t="shared" si="11"/>
        <v>240361</v>
      </c>
      <c r="U23" s="82" t="s">
        <v>431</v>
      </c>
      <c r="AC23" s="3"/>
      <c r="AD23" s="3"/>
      <c r="AE23" s="3"/>
      <c r="AF23" s="3"/>
      <c r="AG23" s="3"/>
      <c r="AH23" s="3"/>
    </row>
    <row r="24" spans="1:34" s="1" customFormat="1" ht="16.5" customHeight="1" x14ac:dyDescent="0.2">
      <c r="A24" s="5">
        <v>13</v>
      </c>
      <c r="B24" s="5">
        <v>4394103</v>
      </c>
      <c r="C24" s="6" t="s">
        <v>21</v>
      </c>
      <c r="D24" s="7" t="s">
        <v>9</v>
      </c>
      <c r="E24" s="24">
        <v>130658</v>
      </c>
      <c r="F24" s="24">
        <v>122110.00000000001</v>
      </c>
      <c r="G24" s="26">
        <v>133100</v>
      </c>
      <c r="H24" s="26">
        <v>24015</v>
      </c>
      <c r="I24" s="26">
        <f t="shared" si="1"/>
        <v>25239.764999999999</v>
      </c>
      <c r="J24" s="26">
        <f t="shared" si="2"/>
        <v>25240</v>
      </c>
      <c r="K24" s="49">
        <f t="shared" si="3"/>
        <v>25240</v>
      </c>
      <c r="L24" s="26">
        <f t="shared" si="4"/>
        <v>133100</v>
      </c>
      <c r="M24" s="26">
        <f t="shared" si="5"/>
        <v>126384</v>
      </c>
      <c r="N24" s="49">
        <f t="shared" si="6"/>
        <v>102777</v>
      </c>
      <c r="O24" s="49">
        <f t="shared" si="7"/>
        <v>75812</v>
      </c>
      <c r="P24" s="49">
        <f t="shared" si="8"/>
        <v>129742</v>
      </c>
      <c r="Q24" s="49">
        <f t="shared" si="9"/>
        <v>63516.556990915269</v>
      </c>
      <c r="R24" s="49">
        <f t="shared" si="10"/>
        <v>51905.637933979131</v>
      </c>
      <c r="S24" s="56">
        <f t="shared" si="0"/>
        <v>0.41069785680132875</v>
      </c>
      <c r="T24" s="49">
        <f t="shared" si="11"/>
        <v>63517</v>
      </c>
      <c r="U24" s="82" t="s">
        <v>431</v>
      </c>
      <c r="AC24" s="3"/>
      <c r="AD24" s="3"/>
      <c r="AE24" s="3"/>
      <c r="AF24" s="3"/>
      <c r="AG24" s="3"/>
      <c r="AH24" s="3"/>
    </row>
    <row r="25" spans="1:34" s="1" customFormat="1" ht="16.5" customHeight="1" x14ac:dyDescent="0.2">
      <c r="A25" s="5">
        <v>14</v>
      </c>
      <c r="B25" s="5">
        <v>4394103</v>
      </c>
      <c r="C25" s="6" t="s">
        <v>22</v>
      </c>
      <c r="D25" s="7" t="s">
        <v>9</v>
      </c>
      <c r="E25" s="24">
        <v>2756293.0000000005</v>
      </c>
      <c r="F25" s="24">
        <v>2650282</v>
      </c>
      <c r="G25" s="26">
        <v>2809299</v>
      </c>
      <c r="H25" s="26">
        <v>235994</v>
      </c>
      <c r="I25" s="26">
        <f t="shared" si="1"/>
        <v>248029.69399999999</v>
      </c>
      <c r="J25" s="26">
        <f t="shared" si="2"/>
        <v>248030</v>
      </c>
      <c r="K25" s="49">
        <f t="shared" si="3"/>
        <v>248030</v>
      </c>
      <c r="L25" s="26">
        <f t="shared" si="4"/>
        <v>2809299</v>
      </c>
      <c r="M25" s="26">
        <f t="shared" si="5"/>
        <v>2703287.5</v>
      </c>
      <c r="N25" s="49">
        <f t="shared" si="6"/>
        <v>2115976</v>
      </c>
      <c r="O25" s="49">
        <f t="shared" si="7"/>
        <v>1475658.75</v>
      </c>
      <c r="P25" s="49">
        <f t="shared" si="8"/>
        <v>2756293.25</v>
      </c>
      <c r="Q25" s="49">
        <f t="shared" si="9"/>
        <v>780053.18114533089</v>
      </c>
      <c r="R25" s="49">
        <f t="shared" si="10"/>
        <v>1247050.8948942975</v>
      </c>
      <c r="S25" s="56">
        <f t="shared" si="0"/>
        <v>0.46130901537268881</v>
      </c>
      <c r="T25" s="49">
        <f t="shared" si="11"/>
        <v>780053</v>
      </c>
      <c r="U25" s="82" t="s">
        <v>431</v>
      </c>
      <c r="AC25" s="3"/>
      <c r="AD25" s="3"/>
      <c r="AE25" s="3"/>
      <c r="AF25" s="3"/>
      <c r="AG25" s="3"/>
      <c r="AH25" s="3"/>
    </row>
    <row r="26" spans="1:34" s="1" customFormat="1" ht="16.5" customHeight="1" x14ac:dyDescent="0.2">
      <c r="A26" s="5">
        <v>15</v>
      </c>
      <c r="B26" s="5">
        <v>4394103</v>
      </c>
      <c r="C26" s="6" t="s">
        <v>23</v>
      </c>
      <c r="D26" s="7" t="s">
        <v>9</v>
      </c>
      <c r="E26" s="24">
        <v>4793990</v>
      </c>
      <c r="F26" s="24">
        <v>4565705</v>
      </c>
      <c r="G26" s="26">
        <v>4839647</v>
      </c>
      <c r="H26" s="26">
        <v>526441</v>
      </c>
      <c r="I26" s="26">
        <f t="shared" si="1"/>
        <v>553289.49100000004</v>
      </c>
      <c r="J26" s="26">
        <f t="shared" si="2"/>
        <v>553289</v>
      </c>
      <c r="K26" s="49">
        <f t="shared" si="3"/>
        <v>553289</v>
      </c>
      <c r="L26" s="26">
        <f t="shared" si="4"/>
        <v>4839647</v>
      </c>
      <c r="M26" s="26">
        <f t="shared" si="5"/>
        <v>4679847.5</v>
      </c>
      <c r="N26" s="49">
        <f t="shared" si="6"/>
        <v>3688157.75</v>
      </c>
      <c r="O26" s="49">
        <f t="shared" si="7"/>
        <v>2616568.25</v>
      </c>
      <c r="P26" s="49">
        <f t="shared" si="8"/>
        <v>4759747.25</v>
      </c>
      <c r="Q26" s="49">
        <f t="shared" si="9"/>
        <v>1638257.171325003</v>
      </c>
      <c r="R26" s="49">
        <f t="shared" si="10"/>
        <v>2093345.3062593974</v>
      </c>
      <c r="S26" s="56">
        <f t="shared" si="0"/>
        <v>0.44731058143655267</v>
      </c>
      <c r="T26" s="49">
        <f t="shared" si="11"/>
        <v>1638257</v>
      </c>
      <c r="U26" s="82" t="s">
        <v>431</v>
      </c>
      <c r="AC26" s="3"/>
      <c r="AD26" s="3"/>
      <c r="AE26" s="3"/>
      <c r="AF26" s="3"/>
      <c r="AG26" s="3"/>
      <c r="AH26" s="3"/>
    </row>
    <row r="27" spans="1:34" s="1" customFormat="1" ht="16.5" customHeight="1" x14ac:dyDescent="0.2">
      <c r="A27" s="5">
        <v>16</v>
      </c>
      <c r="B27" s="5">
        <v>4394103</v>
      </c>
      <c r="C27" s="6" t="s">
        <v>24</v>
      </c>
      <c r="D27" s="7" t="s">
        <v>9</v>
      </c>
      <c r="E27" s="24">
        <v>237788.00000000003</v>
      </c>
      <c r="F27" s="24">
        <v>222232.00000000003</v>
      </c>
      <c r="G27" s="26">
        <v>233344</v>
      </c>
      <c r="H27" s="26">
        <v>79510</v>
      </c>
      <c r="I27" s="26">
        <f t="shared" si="1"/>
        <v>83565.009999999995</v>
      </c>
      <c r="J27" s="26">
        <f t="shared" si="2"/>
        <v>83565</v>
      </c>
      <c r="K27" s="49">
        <f t="shared" si="3"/>
        <v>83565</v>
      </c>
      <c r="L27" s="26">
        <f t="shared" si="4"/>
        <v>237788.00000000003</v>
      </c>
      <c r="M27" s="26">
        <f t="shared" si="5"/>
        <v>227788</v>
      </c>
      <c r="N27" s="26">
        <f t="shared" si="6"/>
        <v>194232.25</v>
      </c>
      <c r="O27" s="49">
        <f t="shared" si="7"/>
        <v>155676.5</v>
      </c>
      <c r="P27" s="49">
        <f t="shared" si="8"/>
        <v>232788</v>
      </c>
      <c r="Q27" s="49">
        <f t="shared" si="9"/>
        <v>160272.59450530101</v>
      </c>
      <c r="R27" s="49">
        <f t="shared" si="10"/>
        <v>74067.668539766237</v>
      </c>
      <c r="S27" s="56">
        <f t="shared" si="0"/>
        <v>0.3251605376041154</v>
      </c>
      <c r="T27" s="49">
        <f>K27</f>
        <v>83565</v>
      </c>
      <c r="U27" s="82" t="s">
        <v>432</v>
      </c>
      <c r="AC27" s="3"/>
      <c r="AD27" s="3"/>
      <c r="AE27" s="3"/>
      <c r="AF27" s="3"/>
      <c r="AG27" s="3"/>
      <c r="AH27" s="3"/>
    </row>
    <row r="28" spans="1:34" s="1" customFormat="1" ht="16.5" customHeight="1" x14ac:dyDescent="0.2">
      <c r="A28" s="5">
        <v>17</v>
      </c>
      <c r="B28" s="5">
        <v>4394103</v>
      </c>
      <c r="C28" s="6" t="s">
        <v>25</v>
      </c>
      <c r="D28" s="7" t="s">
        <v>9</v>
      </c>
      <c r="E28" s="24">
        <v>4673583</v>
      </c>
      <c r="F28" s="24">
        <v>4367835</v>
      </c>
      <c r="G28" s="26">
        <v>4848297</v>
      </c>
      <c r="H28" s="26">
        <v>580025</v>
      </c>
      <c r="I28" s="26">
        <f t="shared" si="1"/>
        <v>609606.27500000002</v>
      </c>
      <c r="J28" s="26">
        <f t="shared" si="2"/>
        <v>609606</v>
      </c>
      <c r="K28" s="49">
        <f t="shared" si="3"/>
        <v>609606</v>
      </c>
      <c r="L28" s="26">
        <f t="shared" si="4"/>
        <v>4848297</v>
      </c>
      <c r="M28" s="26">
        <f t="shared" si="5"/>
        <v>4520709</v>
      </c>
      <c r="N28" s="49">
        <f t="shared" si="6"/>
        <v>3624830.25</v>
      </c>
      <c r="O28" s="49">
        <f t="shared" si="7"/>
        <v>2565157.5</v>
      </c>
      <c r="P28" s="49">
        <f t="shared" si="8"/>
        <v>4684503</v>
      </c>
      <c r="Q28" s="49">
        <f t="shared" si="9"/>
        <v>1747047.7758718194</v>
      </c>
      <c r="R28" s="49">
        <f t="shared" si="10"/>
        <v>2019932.8829855337</v>
      </c>
      <c r="S28" s="56">
        <f t="shared" si="0"/>
        <v>0.4468177188546163</v>
      </c>
      <c r="T28" s="49">
        <f t="shared" ref="T28:T34" si="12">ROUND(Q28,0)</f>
        <v>1747048</v>
      </c>
      <c r="U28" s="82" t="s">
        <v>431</v>
      </c>
      <c r="AC28" s="3"/>
      <c r="AD28" s="3"/>
      <c r="AE28" s="3"/>
      <c r="AF28" s="3"/>
      <c r="AG28" s="3"/>
      <c r="AH28" s="3"/>
    </row>
    <row r="29" spans="1:34" s="1" customFormat="1" ht="16.5" customHeight="1" x14ac:dyDescent="0.2">
      <c r="A29" s="5">
        <v>18</v>
      </c>
      <c r="B29" s="5">
        <v>4394103</v>
      </c>
      <c r="C29" s="6" t="s">
        <v>26</v>
      </c>
      <c r="D29" s="7" t="s">
        <v>9</v>
      </c>
      <c r="E29" s="24">
        <v>1495785.0000000002</v>
      </c>
      <c r="F29" s="24">
        <v>1424557</v>
      </c>
      <c r="G29" s="26">
        <v>1552767</v>
      </c>
      <c r="H29" s="26">
        <v>102556</v>
      </c>
      <c r="I29" s="26">
        <f t="shared" si="1"/>
        <v>107786.356</v>
      </c>
      <c r="J29" s="26">
        <f t="shared" si="2"/>
        <v>107786</v>
      </c>
      <c r="K29" s="49">
        <f t="shared" si="3"/>
        <v>107786</v>
      </c>
      <c r="L29" s="26">
        <f t="shared" si="4"/>
        <v>1552767</v>
      </c>
      <c r="M29" s="26">
        <f t="shared" si="5"/>
        <v>1460171</v>
      </c>
      <c r="N29" s="49">
        <f t="shared" si="6"/>
        <v>1145223.75</v>
      </c>
      <c r="O29" s="49">
        <f t="shared" si="7"/>
        <v>783978.5</v>
      </c>
      <c r="P29" s="49">
        <f t="shared" si="8"/>
        <v>1506469</v>
      </c>
      <c r="Q29" s="49">
        <f t="shared" si="9"/>
        <v>354227.68178649072</v>
      </c>
      <c r="R29" s="49">
        <f t="shared" si="10"/>
        <v>693611.04381412256</v>
      </c>
      <c r="S29" s="56">
        <f t="shared" si="0"/>
        <v>0.47502042145346168</v>
      </c>
      <c r="T29" s="49">
        <f t="shared" si="12"/>
        <v>354228</v>
      </c>
      <c r="U29" s="82" t="s">
        <v>431</v>
      </c>
      <c r="AC29" s="3"/>
      <c r="AD29" s="3"/>
      <c r="AE29" s="3"/>
      <c r="AF29" s="3"/>
      <c r="AG29" s="3"/>
      <c r="AH29" s="3"/>
    </row>
    <row r="30" spans="1:34" s="1" customFormat="1" ht="16.5" customHeight="1" x14ac:dyDescent="0.2">
      <c r="A30" s="5">
        <v>19</v>
      </c>
      <c r="B30" s="5">
        <v>4394103</v>
      </c>
      <c r="C30" s="6" t="s">
        <v>27</v>
      </c>
      <c r="D30" s="7" t="s">
        <v>9</v>
      </c>
      <c r="E30" s="24">
        <v>610512</v>
      </c>
      <c r="F30" s="24">
        <v>565289</v>
      </c>
      <c r="G30" s="26">
        <v>621818</v>
      </c>
      <c r="H30" s="26">
        <v>67854</v>
      </c>
      <c r="I30" s="26">
        <f t="shared" si="1"/>
        <v>71314.554000000004</v>
      </c>
      <c r="J30" s="26">
        <f t="shared" si="2"/>
        <v>71315</v>
      </c>
      <c r="K30" s="49">
        <f t="shared" si="3"/>
        <v>71315</v>
      </c>
      <c r="L30" s="26">
        <f t="shared" si="4"/>
        <v>621818</v>
      </c>
      <c r="M30" s="26">
        <f t="shared" si="5"/>
        <v>587900.5</v>
      </c>
      <c r="N30" s="49">
        <f t="shared" si="6"/>
        <v>467233.5</v>
      </c>
      <c r="O30" s="49">
        <f t="shared" si="7"/>
        <v>329607.75</v>
      </c>
      <c r="P30" s="49">
        <f t="shared" si="8"/>
        <v>604859.25</v>
      </c>
      <c r="Q30" s="49">
        <f t="shared" si="9"/>
        <v>210112.07269173689</v>
      </c>
      <c r="R30" s="49">
        <f t="shared" si="10"/>
        <v>265073.22002609016</v>
      </c>
      <c r="S30" s="56">
        <f t="shared" si="0"/>
        <v>0.4508810930184447</v>
      </c>
      <c r="T30" s="49">
        <f t="shared" si="12"/>
        <v>210112</v>
      </c>
      <c r="U30" s="82" t="s">
        <v>431</v>
      </c>
      <c r="AC30" s="3"/>
      <c r="AD30" s="3"/>
      <c r="AE30" s="3"/>
      <c r="AF30" s="3"/>
      <c r="AG30" s="3"/>
      <c r="AH30" s="3"/>
    </row>
    <row r="31" spans="1:34" s="1" customFormat="1" ht="29.25" customHeight="1" x14ac:dyDescent="0.2">
      <c r="A31" s="5">
        <v>20</v>
      </c>
      <c r="B31" s="5">
        <v>4394103</v>
      </c>
      <c r="C31" s="6" t="s">
        <v>28</v>
      </c>
      <c r="D31" s="7" t="s">
        <v>9</v>
      </c>
      <c r="E31" s="24">
        <v>1077108</v>
      </c>
      <c r="F31" s="24">
        <v>997322</v>
      </c>
      <c r="G31" s="26">
        <v>1047188</v>
      </c>
      <c r="H31" s="26">
        <v>93225</v>
      </c>
      <c r="I31" s="26">
        <f t="shared" si="1"/>
        <v>97979.475000000006</v>
      </c>
      <c r="J31" s="26">
        <f t="shared" si="2"/>
        <v>97979</v>
      </c>
      <c r="K31" s="49">
        <f t="shared" si="3"/>
        <v>97979</v>
      </c>
      <c r="L31" s="26">
        <f t="shared" si="4"/>
        <v>1077108</v>
      </c>
      <c r="M31" s="26">
        <f t="shared" si="5"/>
        <v>1022255</v>
      </c>
      <c r="N31" s="49">
        <f t="shared" si="6"/>
        <v>804899.25</v>
      </c>
      <c r="O31" s="49">
        <f t="shared" si="7"/>
        <v>560117</v>
      </c>
      <c r="P31" s="49">
        <f t="shared" si="8"/>
        <v>1049681.5</v>
      </c>
      <c r="Q31" s="49">
        <f t="shared" si="9"/>
        <v>305522.99439878576</v>
      </c>
      <c r="R31" s="49">
        <f t="shared" si="10"/>
        <v>472427.84159091429</v>
      </c>
      <c r="S31" s="56">
        <f t="shared" si="0"/>
        <v>0.46214285241051822</v>
      </c>
      <c r="T31" s="49">
        <f t="shared" si="12"/>
        <v>305523</v>
      </c>
      <c r="U31" s="82" t="s">
        <v>431</v>
      </c>
      <c r="AC31" s="3"/>
      <c r="AD31" s="3"/>
      <c r="AE31" s="3"/>
      <c r="AF31" s="3"/>
      <c r="AG31" s="3"/>
      <c r="AH31" s="3"/>
    </row>
    <row r="32" spans="1:34" s="1" customFormat="1" ht="16.5" customHeight="1" x14ac:dyDescent="0.2">
      <c r="A32" s="5">
        <v>21</v>
      </c>
      <c r="B32" s="5">
        <v>4394103</v>
      </c>
      <c r="C32" s="6" t="s">
        <v>29</v>
      </c>
      <c r="D32" s="7" t="s">
        <v>9</v>
      </c>
      <c r="E32" s="24">
        <v>571935</v>
      </c>
      <c r="F32" s="24">
        <v>544700</v>
      </c>
      <c r="G32" s="26">
        <v>571935</v>
      </c>
      <c r="H32" s="26">
        <v>49885</v>
      </c>
      <c r="I32" s="26">
        <f t="shared" si="1"/>
        <v>52429.135000000002</v>
      </c>
      <c r="J32" s="26">
        <f t="shared" si="2"/>
        <v>52429</v>
      </c>
      <c r="K32" s="49">
        <f t="shared" si="3"/>
        <v>52429</v>
      </c>
      <c r="L32" s="26">
        <f t="shared" si="4"/>
        <v>571935</v>
      </c>
      <c r="M32" s="26">
        <f t="shared" si="5"/>
        <v>558317.5</v>
      </c>
      <c r="N32" s="49">
        <f t="shared" si="6"/>
        <v>435249.75</v>
      </c>
      <c r="O32" s="49">
        <f t="shared" si="7"/>
        <v>305373.25</v>
      </c>
      <c r="P32" s="49">
        <f t="shared" si="8"/>
        <v>565126.25</v>
      </c>
      <c r="Q32" s="49">
        <f t="shared" si="9"/>
        <v>163892.86596744152</v>
      </c>
      <c r="R32" s="49">
        <f t="shared" si="10"/>
        <v>255536.55902222026</v>
      </c>
      <c r="S32" s="56">
        <f t="shared" si="0"/>
        <v>0.45769039842423043</v>
      </c>
      <c r="T32" s="49">
        <f t="shared" si="12"/>
        <v>163893</v>
      </c>
      <c r="U32" s="82" t="s">
        <v>431</v>
      </c>
      <c r="AC32" s="3"/>
      <c r="AD32" s="3"/>
      <c r="AE32" s="3"/>
      <c r="AF32" s="3"/>
      <c r="AG32" s="3"/>
      <c r="AH32" s="3"/>
    </row>
    <row r="33" spans="1:34" s="1" customFormat="1" ht="16.5" customHeight="1" x14ac:dyDescent="0.2">
      <c r="A33" s="5">
        <v>22</v>
      </c>
      <c r="B33" s="5">
        <v>4394103</v>
      </c>
      <c r="C33" s="6" t="s">
        <v>30</v>
      </c>
      <c r="D33" s="7" t="s">
        <v>9</v>
      </c>
      <c r="E33" s="24">
        <v>4436257</v>
      </c>
      <c r="F33" s="24">
        <v>4185148</v>
      </c>
      <c r="G33" s="26">
        <v>4394405</v>
      </c>
      <c r="H33" s="26">
        <v>200115</v>
      </c>
      <c r="I33" s="26">
        <f t="shared" si="1"/>
        <v>210320.86499999999</v>
      </c>
      <c r="J33" s="26">
        <f t="shared" si="2"/>
        <v>210321</v>
      </c>
      <c r="K33" s="49">
        <f t="shared" si="3"/>
        <v>210321</v>
      </c>
      <c r="L33" s="26">
        <f t="shared" si="4"/>
        <v>4436257</v>
      </c>
      <c r="M33" s="26">
        <f t="shared" si="5"/>
        <v>4289776.5</v>
      </c>
      <c r="N33" s="49">
        <f t="shared" si="6"/>
        <v>3306532.75</v>
      </c>
      <c r="O33" s="49">
        <f t="shared" si="7"/>
        <v>2250048.75</v>
      </c>
      <c r="P33" s="49">
        <f t="shared" si="8"/>
        <v>4363016.75</v>
      </c>
      <c r="Q33" s="49">
        <f t="shared" si="9"/>
        <v>734409.25125865603</v>
      </c>
      <c r="R33" s="49">
        <f t="shared" si="10"/>
        <v>2067061.9142258214</v>
      </c>
      <c r="S33" s="56">
        <f t="shared" si="0"/>
        <v>0.48185771781486086</v>
      </c>
      <c r="T33" s="49">
        <f t="shared" si="12"/>
        <v>734409</v>
      </c>
      <c r="U33" s="82" t="s">
        <v>431</v>
      </c>
      <c r="AC33" s="3"/>
      <c r="AD33" s="3"/>
      <c r="AE33" s="3"/>
      <c r="AF33" s="3"/>
      <c r="AG33" s="3"/>
      <c r="AH33" s="3"/>
    </row>
    <row r="34" spans="1:34" s="1" customFormat="1" ht="16.5" customHeight="1" x14ac:dyDescent="0.2">
      <c r="A34" s="82">
        <v>23</v>
      </c>
      <c r="B34" s="82">
        <v>4394103</v>
      </c>
      <c r="C34" s="83" t="s">
        <v>31</v>
      </c>
      <c r="D34" s="84" t="s">
        <v>9</v>
      </c>
      <c r="E34" s="85">
        <v>1042776</v>
      </c>
      <c r="F34" s="24">
        <v>974557</v>
      </c>
      <c r="G34" s="26">
        <v>1081758</v>
      </c>
      <c r="H34" s="26">
        <v>109556</v>
      </c>
      <c r="I34" s="26">
        <f t="shared" si="1"/>
        <v>115143.356</v>
      </c>
      <c r="J34" s="26">
        <f t="shared" si="2"/>
        <v>115143</v>
      </c>
      <c r="K34" s="49">
        <f t="shared" si="3"/>
        <v>115143</v>
      </c>
      <c r="L34" s="26">
        <f t="shared" si="4"/>
        <v>1081758</v>
      </c>
      <c r="M34" s="26">
        <f t="shared" si="5"/>
        <v>1008666.5</v>
      </c>
      <c r="N34" s="49">
        <f t="shared" si="6"/>
        <v>803558.5</v>
      </c>
      <c r="O34" s="49">
        <f t="shared" si="7"/>
        <v>561904.75</v>
      </c>
      <c r="P34" s="49">
        <f t="shared" si="8"/>
        <v>1045212.25</v>
      </c>
      <c r="Q34" s="49">
        <f t="shared" si="9"/>
        <v>344995.32844668243</v>
      </c>
      <c r="R34" s="49">
        <f t="shared" si="10"/>
        <v>461077.13083929894</v>
      </c>
      <c r="S34" s="56">
        <f t="shared" si="0"/>
        <v>0.45711553902037882</v>
      </c>
      <c r="T34" s="49">
        <f t="shared" si="12"/>
        <v>344995</v>
      </c>
      <c r="U34" s="82" t="s">
        <v>431</v>
      </c>
      <c r="AC34" s="3"/>
      <c r="AD34" s="3"/>
      <c r="AE34" s="3"/>
      <c r="AF34" s="3"/>
      <c r="AG34" s="3"/>
      <c r="AH34" s="3"/>
    </row>
    <row r="35" spans="1:34" s="1" customFormat="1" x14ac:dyDescent="0.2">
      <c r="A35" s="15"/>
      <c r="B35" s="15"/>
      <c r="C35" s="16"/>
      <c r="D35" s="15"/>
      <c r="E35" s="54"/>
      <c r="F35" s="54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02"/>
      <c r="U35" s="21"/>
    </row>
    <row r="36" spans="1:34" s="1" customFormat="1" ht="16.5" customHeight="1" x14ac:dyDescent="0.2">
      <c r="A36" s="12" t="s">
        <v>32</v>
      </c>
      <c r="B36" s="62"/>
      <c r="C36" s="62"/>
      <c r="D36" s="62"/>
      <c r="E36" s="52"/>
      <c r="F36" s="52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134"/>
      <c r="T36" s="74"/>
      <c r="U36" s="67"/>
      <c r="AC36" s="3"/>
      <c r="AD36" s="3"/>
      <c r="AE36" s="3"/>
      <c r="AF36" s="3"/>
      <c r="AG36" s="3"/>
      <c r="AH36" s="3"/>
    </row>
    <row r="37" spans="1:34" s="1" customFormat="1" ht="16.5" customHeight="1" x14ac:dyDescent="0.2">
      <c r="A37" s="47" t="s">
        <v>33</v>
      </c>
      <c r="B37" s="63"/>
      <c r="C37" s="63"/>
      <c r="D37" s="63"/>
      <c r="E37" s="107"/>
      <c r="F37" s="107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135"/>
      <c r="T37" s="95"/>
      <c r="U37" s="70"/>
      <c r="AC37" s="3"/>
      <c r="AD37" s="3"/>
      <c r="AE37" s="3"/>
      <c r="AF37" s="3"/>
      <c r="AG37" s="3"/>
      <c r="AH37" s="3"/>
    </row>
    <row r="38" spans="1:34" s="1" customFormat="1" ht="16.5" customHeight="1" x14ac:dyDescent="0.2">
      <c r="A38" s="47" t="s">
        <v>34</v>
      </c>
      <c r="B38" s="63"/>
      <c r="C38" s="63"/>
      <c r="D38" s="63"/>
      <c r="E38" s="107"/>
      <c r="F38" s="107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135"/>
      <c r="T38" s="95"/>
      <c r="U38" s="70"/>
      <c r="AC38" s="3"/>
      <c r="AD38" s="3"/>
      <c r="AE38" s="3"/>
      <c r="AF38" s="3"/>
      <c r="AG38" s="3"/>
      <c r="AH38" s="3"/>
    </row>
    <row r="39" spans="1:34" s="1" customFormat="1" ht="16.5" customHeight="1" x14ac:dyDescent="0.2">
      <c r="A39" s="47" t="s">
        <v>35</v>
      </c>
      <c r="B39" s="63"/>
      <c r="C39" s="63"/>
      <c r="D39" s="63"/>
      <c r="E39" s="107"/>
      <c r="F39" s="107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135"/>
      <c r="T39" s="95"/>
      <c r="U39" s="70"/>
      <c r="AC39" s="3"/>
      <c r="AD39" s="3"/>
      <c r="AE39" s="3"/>
      <c r="AF39" s="3"/>
      <c r="AG39" s="3"/>
      <c r="AH39" s="3"/>
    </row>
    <row r="40" spans="1:34" s="1" customFormat="1" ht="16.5" customHeight="1" x14ac:dyDescent="0.2">
      <c r="A40" s="47" t="s">
        <v>36</v>
      </c>
      <c r="B40" s="63"/>
      <c r="C40" s="63"/>
      <c r="D40" s="63"/>
      <c r="E40" s="107"/>
      <c r="F40" s="107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135"/>
      <c r="T40" s="95"/>
      <c r="U40" s="70"/>
      <c r="AC40" s="3"/>
      <c r="AD40" s="3"/>
      <c r="AE40" s="3"/>
      <c r="AF40" s="3"/>
      <c r="AG40" s="3"/>
      <c r="AH40" s="3"/>
    </row>
    <row r="41" spans="1:34" s="1" customFormat="1" ht="16.5" customHeight="1" x14ac:dyDescent="0.2">
      <c r="A41" s="47" t="s">
        <v>37</v>
      </c>
      <c r="B41" s="63"/>
      <c r="C41" s="63"/>
      <c r="D41" s="63"/>
      <c r="E41" s="107"/>
      <c r="F41" s="107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135"/>
      <c r="T41" s="95"/>
      <c r="U41" s="70"/>
      <c r="AC41" s="3"/>
      <c r="AD41" s="3"/>
      <c r="AE41" s="3"/>
      <c r="AF41" s="3"/>
      <c r="AG41" s="3"/>
      <c r="AH41" s="3"/>
    </row>
    <row r="42" spans="1:34" s="1" customFormat="1" ht="16.5" customHeight="1" x14ac:dyDescent="0.2">
      <c r="A42" s="47" t="s">
        <v>38</v>
      </c>
      <c r="B42" s="63"/>
      <c r="C42" s="63"/>
      <c r="D42" s="63"/>
      <c r="E42" s="107"/>
      <c r="F42" s="107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135"/>
      <c r="T42" s="95"/>
      <c r="U42" s="70"/>
      <c r="AC42" s="3"/>
      <c r="AD42" s="3"/>
      <c r="AE42" s="3"/>
      <c r="AF42" s="3"/>
      <c r="AG42" s="3"/>
      <c r="AH42" s="3"/>
    </row>
    <row r="43" spans="1:34" s="1" customFormat="1" ht="16.5" customHeight="1" x14ac:dyDescent="0.2">
      <c r="A43" s="47" t="s">
        <v>39</v>
      </c>
      <c r="B43" s="63"/>
      <c r="C43" s="63"/>
      <c r="D43" s="63"/>
      <c r="E43" s="107"/>
      <c r="F43" s="107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135"/>
      <c r="T43" s="95"/>
      <c r="U43" s="70"/>
      <c r="AC43" s="3"/>
      <c r="AD43" s="3"/>
      <c r="AE43" s="3"/>
      <c r="AF43" s="3"/>
      <c r="AG43" s="3"/>
      <c r="AH43" s="3"/>
    </row>
    <row r="44" spans="1:34" s="1" customFormat="1" ht="12.75" customHeight="1" x14ac:dyDescent="0.2">
      <c r="A44" s="13" t="s">
        <v>40</v>
      </c>
      <c r="B44" s="14"/>
      <c r="C44" s="14"/>
      <c r="D44" s="14"/>
      <c r="E44" s="53"/>
      <c r="F44" s="53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136"/>
      <c r="T44" s="97"/>
      <c r="U44" s="73"/>
      <c r="AC44" s="3"/>
      <c r="AD44" s="3"/>
      <c r="AE44" s="3"/>
      <c r="AF44" s="3"/>
      <c r="AG44" s="3"/>
      <c r="AH44" s="3"/>
    </row>
    <row r="45" spans="1:34" s="1" customFormat="1" x14ac:dyDescent="0.2">
      <c r="A45" s="47" t="s">
        <v>41</v>
      </c>
      <c r="B45" s="48"/>
      <c r="C45" s="48"/>
      <c r="D45" s="48"/>
      <c r="E45" s="51"/>
      <c r="F45" s="107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135"/>
      <c r="T45" s="95"/>
      <c r="U45" s="96"/>
      <c r="AC45" s="3"/>
      <c r="AD45" s="3"/>
      <c r="AE45" s="3"/>
      <c r="AF45" s="3"/>
      <c r="AG45" s="3"/>
      <c r="AH45" s="3"/>
    </row>
    <row r="46" spans="1:34" s="1" customFormat="1" ht="36" customHeight="1" x14ac:dyDescent="0.2">
      <c r="A46" s="108" t="s">
        <v>239</v>
      </c>
      <c r="B46" s="108"/>
      <c r="C46" s="108"/>
      <c r="D46" s="108"/>
      <c r="E46" s="109"/>
      <c r="F46" s="109"/>
      <c r="G46" s="61"/>
      <c r="H46" s="425" t="s">
        <v>438</v>
      </c>
      <c r="I46" s="425"/>
      <c r="J46" s="425"/>
      <c r="K46" s="61"/>
      <c r="L46" s="61"/>
      <c r="M46" s="61"/>
      <c r="N46" s="61"/>
      <c r="O46" s="61"/>
      <c r="P46" s="61"/>
      <c r="Q46" s="61"/>
      <c r="R46" s="61"/>
      <c r="S46" s="101"/>
      <c r="T46" s="61"/>
      <c r="U46" s="60"/>
      <c r="AC46" s="3"/>
      <c r="AD46" s="3"/>
      <c r="AE46" s="3"/>
      <c r="AF46" s="3"/>
      <c r="AG46" s="3"/>
      <c r="AH46" s="3"/>
    </row>
    <row r="47" spans="1:34" s="1" customFormat="1" ht="38.25" customHeight="1" x14ac:dyDescent="0.2">
      <c r="A47" s="77" t="s">
        <v>4</v>
      </c>
      <c r="B47" s="77" t="s">
        <v>5</v>
      </c>
      <c r="C47" s="77" t="s">
        <v>6</v>
      </c>
      <c r="D47" s="77" t="s">
        <v>7</v>
      </c>
      <c r="E47" s="78" t="s">
        <v>435</v>
      </c>
      <c r="F47" s="78" t="s">
        <v>434</v>
      </c>
      <c r="G47" s="79" t="s">
        <v>436</v>
      </c>
      <c r="H47" s="80" t="s">
        <v>428</v>
      </c>
      <c r="I47" s="81" t="s">
        <v>429</v>
      </c>
      <c r="J47" s="80" t="s">
        <v>430</v>
      </c>
      <c r="K47" s="61"/>
      <c r="L47" s="61"/>
      <c r="M47" s="61"/>
      <c r="N47" s="61"/>
      <c r="O47" s="61"/>
      <c r="P47" s="61"/>
      <c r="Q47" s="61"/>
      <c r="R47" s="61"/>
      <c r="S47" s="101"/>
      <c r="T47" s="61"/>
      <c r="U47" s="60"/>
      <c r="AC47" s="3"/>
      <c r="AD47" s="3"/>
      <c r="AE47" s="3"/>
      <c r="AF47" s="3"/>
      <c r="AG47" s="3"/>
      <c r="AH47" s="3"/>
    </row>
    <row r="48" spans="1:34" s="1" customFormat="1" ht="15" customHeight="1" x14ac:dyDescent="0.2">
      <c r="A48" s="5">
        <v>1</v>
      </c>
      <c r="B48" s="5">
        <v>4394</v>
      </c>
      <c r="C48" s="6" t="s">
        <v>42</v>
      </c>
      <c r="D48" s="7" t="s">
        <v>9</v>
      </c>
      <c r="E48" s="24">
        <v>940523</v>
      </c>
      <c r="F48" s="24">
        <v>870854</v>
      </c>
      <c r="G48" s="26">
        <v>966648</v>
      </c>
      <c r="H48" s="26">
        <v>105332</v>
      </c>
      <c r="I48" s="26">
        <f t="shared" si="1"/>
        <v>110703.932</v>
      </c>
      <c r="J48" s="26">
        <f t="shared" si="2"/>
        <v>110704</v>
      </c>
      <c r="K48" s="49">
        <f t="shared" ref="K48:K65" si="13">MIN(E48,F48,G48,J48)</f>
        <v>110704</v>
      </c>
      <c r="L48" s="26">
        <f t="shared" ref="L48:L65" si="14">MAX(E48,F48,G48,J48)</f>
        <v>966648</v>
      </c>
      <c r="M48" s="26">
        <f t="shared" ref="M48:M65" si="15">MEDIAN(E48,F48,G48,J48)</f>
        <v>905688.5</v>
      </c>
      <c r="N48" s="49">
        <f t="shared" ref="N48:N65" si="16">AVERAGE(E48,F48,G48,J48)</f>
        <v>722182.25</v>
      </c>
      <c r="O48" s="49">
        <f t="shared" si="7"/>
        <v>508196.25</v>
      </c>
      <c r="P48" s="49">
        <f t="shared" si="8"/>
        <v>936168.25</v>
      </c>
      <c r="Q48" s="49">
        <f t="shared" ref="Q48:Q65" si="17">HARMEAN(E48,F48,G48,J48)</f>
        <v>325755.80988045834</v>
      </c>
      <c r="R48" s="49">
        <f t="shared" ref="R48:R65" si="18">STDEVA(E48,F48,G48,J48)</f>
        <v>409652.342645464</v>
      </c>
      <c r="S48" s="56">
        <f t="shared" si="0"/>
        <v>0.45231041649028775</v>
      </c>
      <c r="T48" s="49">
        <f t="shared" ref="T48:T53" si="19">ROUND(Q48,0)</f>
        <v>325756</v>
      </c>
      <c r="U48" s="82" t="s">
        <v>431</v>
      </c>
      <c r="AC48" s="3"/>
      <c r="AD48" s="3"/>
      <c r="AE48" s="3"/>
      <c r="AF48" s="3"/>
      <c r="AG48" s="3"/>
      <c r="AH48" s="3"/>
    </row>
    <row r="49" spans="1:34" s="1" customFormat="1" ht="15" customHeight="1" x14ac:dyDescent="0.2">
      <c r="A49" s="5">
        <v>2</v>
      </c>
      <c r="B49" s="5">
        <v>4394</v>
      </c>
      <c r="C49" s="6" t="s">
        <v>43</v>
      </c>
      <c r="D49" s="7" t="s">
        <v>9</v>
      </c>
      <c r="E49" s="24">
        <v>145605</v>
      </c>
      <c r="F49" s="24">
        <v>138671</v>
      </c>
      <c r="G49" s="26">
        <v>153925</v>
      </c>
      <c r="H49" s="26">
        <v>27448</v>
      </c>
      <c r="I49" s="26">
        <f t="shared" si="1"/>
        <v>28847.847999999998</v>
      </c>
      <c r="J49" s="26">
        <f t="shared" si="2"/>
        <v>28848</v>
      </c>
      <c r="K49" s="49">
        <f t="shared" si="13"/>
        <v>28848</v>
      </c>
      <c r="L49" s="26">
        <f t="shared" si="14"/>
        <v>153925</v>
      </c>
      <c r="M49" s="26">
        <f t="shared" si="15"/>
        <v>142138</v>
      </c>
      <c r="N49" s="49">
        <f t="shared" si="16"/>
        <v>116762.25</v>
      </c>
      <c r="O49" s="49">
        <f t="shared" si="7"/>
        <v>85493</v>
      </c>
      <c r="P49" s="49">
        <f t="shared" si="8"/>
        <v>148031.5</v>
      </c>
      <c r="Q49" s="49">
        <f t="shared" si="17"/>
        <v>72410.866564896118</v>
      </c>
      <c r="R49" s="49">
        <f t="shared" si="18"/>
        <v>58940.31697333046</v>
      </c>
      <c r="S49" s="56">
        <f t="shared" si="0"/>
        <v>0.41466966591151178</v>
      </c>
      <c r="T49" s="49">
        <f t="shared" si="19"/>
        <v>72411</v>
      </c>
      <c r="U49" s="82" t="s">
        <v>431</v>
      </c>
      <c r="AC49" s="3"/>
      <c r="AD49" s="3"/>
      <c r="AE49" s="3"/>
      <c r="AF49" s="3"/>
      <c r="AG49" s="3"/>
      <c r="AH49" s="3"/>
    </row>
    <row r="50" spans="1:34" s="1" customFormat="1" ht="15" customHeight="1" x14ac:dyDescent="0.2">
      <c r="A50" s="5">
        <v>3</v>
      </c>
      <c r="B50" s="5">
        <v>4394</v>
      </c>
      <c r="C50" s="6" t="s">
        <v>44</v>
      </c>
      <c r="D50" s="7" t="s">
        <v>9</v>
      </c>
      <c r="E50" s="24">
        <v>609747</v>
      </c>
      <c r="F50" s="24">
        <v>569857</v>
      </c>
      <c r="G50" s="26">
        <v>604048</v>
      </c>
      <c r="H50" s="26">
        <v>105226</v>
      </c>
      <c r="I50" s="26">
        <f t="shared" si="1"/>
        <v>110592.526</v>
      </c>
      <c r="J50" s="26">
        <f t="shared" si="2"/>
        <v>110593</v>
      </c>
      <c r="K50" s="26">
        <f t="shared" si="13"/>
        <v>110593</v>
      </c>
      <c r="L50" s="26">
        <f t="shared" si="14"/>
        <v>609747</v>
      </c>
      <c r="M50" s="26">
        <f t="shared" si="15"/>
        <v>586952.5</v>
      </c>
      <c r="N50" s="26">
        <f t="shared" si="16"/>
        <v>473561.25</v>
      </c>
      <c r="O50" s="49">
        <f t="shared" si="7"/>
        <v>348772.75</v>
      </c>
      <c r="P50" s="49">
        <f t="shared" si="8"/>
        <v>598349.75</v>
      </c>
      <c r="Q50" s="49">
        <f t="shared" si="17"/>
        <v>283838.68243349943</v>
      </c>
      <c r="R50" s="49">
        <f t="shared" si="18"/>
        <v>242619.16137900157</v>
      </c>
      <c r="S50" s="56">
        <f t="shared" si="0"/>
        <v>0.41335399607123502</v>
      </c>
      <c r="T50" s="49">
        <f t="shared" si="19"/>
        <v>283839</v>
      </c>
      <c r="U50" s="82" t="s">
        <v>431</v>
      </c>
      <c r="AC50" s="3"/>
      <c r="AD50" s="3"/>
      <c r="AE50" s="3"/>
      <c r="AF50" s="3"/>
      <c r="AG50" s="3"/>
      <c r="AH50" s="3"/>
    </row>
    <row r="51" spans="1:34" s="1" customFormat="1" ht="15" customHeight="1" x14ac:dyDescent="0.2">
      <c r="A51" s="5">
        <v>4</v>
      </c>
      <c r="B51" s="5">
        <v>4394</v>
      </c>
      <c r="C51" s="6" t="s">
        <v>45</v>
      </c>
      <c r="D51" s="7" t="s">
        <v>9</v>
      </c>
      <c r="E51" s="24">
        <v>925302.00000000012</v>
      </c>
      <c r="F51" s="24">
        <v>889714</v>
      </c>
      <c r="G51" s="26">
        <v>934200</v>
      </c>
      <c r="H51" s="26">
        <v>154110</v>
      </c>
      <c r="I51" s="26">
        <f t="shared" si="1"/>
        <v>161969.60999999999</v>
      </c>
      <c r="J51" s="26">
        <f t="shared" si="2"/>
        <v>161970</v>
      </c>
      <c r="K51" s="49">
        <f t="shared" si="13"/>
        <v>161970</v>
      </c>
      <c r="L51" s="26">
        <f t="shared" si="14"/>
        <v>934200</v>
      </c>
      <c r="M51" s="26">
        <f t="shared" si="15"/>
        <v>907508</v>
      </c>
      <c r="N51" s="26">
        <f t="shared" si="16"/>
        <v>727796.5</v>
      </c>
      <c r="O51" s="49">
        <f t="shared" si="7"/>
        <v>534739</v>
      </c>
      <c r="P51" s="49">
        <f t="shared" si="8"/>
        <v>920854</v>
      </c>
      <c r="Q51" s="49">
        <f t="shared" si="17"/>
        <v>423320.63390740642</v>
      </c>
      <c r="R51" s="49">
        <f t="shared" si="18"/>
        <v>377706.99942812813</v>
      </c>
      <c r="S51" s="56">
        <f t="shared" si="0"/>
        <v>0.41620239097410505</v>
      </c>
      <c r="T51" s="49">
        <f t="shared" si="19"/>
        <v>423321</v>
      </c>
      <c r="U51" s="82" t="s">
        <v>431</v>
      </c>
      <c r="AC51" s="3"/>
      <c r="AD51" s="3"/>
      <c r="AE51" s="3"/>
      <c r="AF51" s="3"/>
      <c r="AG51" s="3"/>
      <c r="AH51" s="3"/>
    </row>
    <row r="52" spans="1:34" s="1" customFormat="1" ht="15" customHeight="1" x14ac:dyDescent="0.2">
      <c r="A52" s="5">
        <v>5</v>
      </c>
      <c r="B52" s="5">
        <v>4394</v>
      </c>
      <c r="C52" s="6" t="s">
        <v>46</v>
      </c>
      <c r="D52" s="7" t="s">
        <v>9</v>
      </c>
      <c r="E52" s="24">
        <v>221075</v>
      </c>
      <c r="F52" s="24">
        <v>208561</v>
      </c>
      <c r="G52" s="26">
        <v>225246</v>
      </c>
      <c r="H52" s="26">
        <v>34115</v>
      </c>
      <c r="I52" s="26">
        <f t="shared" si="1"/>
        <v>35854.864999999998</v>
      </c>
      <c r="J52" s="26">
        <f t="shared" si="2"/>
        <v>35855</v>
      </c>
      <c r="K52" s="49">
        <f t="shared" si="13"/>
        <v>35855</v>
      </c>
      <c r="L52" s="26">
        <f t="shared" si="14"/>
        <v>225246</v>
      </c>
      <c r="M52" s="26">
        <f t="shared" si="15"/>
        <v>214818</v>
      </c>
      <c r="N52" s="26">
        <f t="shared" si="16"/>
        <v>172684.25</v>
      </c>
      <c r="O52" s="49">
        <f t="shared" si="7"/>
        <v>125336.5</v>
      </c>
      <c r="P52" s="49">
        <f t="shared" si="8"/>
        <v>220032</v>
      </c>
      <c r="Q52" s="49">
        <f t="shared" si="17"/>
        <v>96043.452662429743</v>
      </c>
      <c r="R52" s="49">
        <f t="shared" si="18"/>
        <v>91494.602927804808</v>
      </c>
      <c r="S52" s="56">
        <f t="shared" si="0"/>
        <v>0.42591683624186433</v>
      </c>
      <c r="T52" s="49">
        <f t="shared" si="19"/>
        <v>96043</v>
      </c>
      <c r="U52" s="82" t="s">
        <v>431</v>
      </c>
      <c r="AC52" s="3"/>
      <c r="AD52" s="3"/>
      <c r="AE52" s="3"/>
      <c r="AF52" s="3"/>
      <c r="AG52" s="3"/>
      <c r="AH52" s="3"/>
    </row>
    <row r="53" spans="1:34" s="1" customFormat="1" ht="15" customHeight="1" x14ac:dyDescent="0.2">
      <c r="A53" s="5">
        <v>6</v>
      </c>
      <c r="B53" s="5">
        <v>4394</v>
      </c>
      <c r="C53" s="6" t="s">
        <v>47</v>
      </c>
      <c r="D53" s="7" t="s">
        <v>9</v>
      </c>
      <c r="E53" s="24">
        <v>1382102</v>
      </c>
      <c r="F53" s="24">
        <v>1316288</v>
      </c>
      <c r="G53" s="26">
        <v>1395265</v>
      </c>
      <c r="H53" s="26">
        <v>54115</v>
      </c>
      <c r="I53" s="26">
        <f t="shared" si="1"/>
        <v>56874.864999999998</v>
      </c>
      <c r="J53" s="26">
        <f t="shared" si="2"/>
        <v>56875</v>
      </c>
      <c r="K53" s="49">
        <f t="shared" si="13"/>
        <v>56875</v>
      </c>
      <c r="L53" s="26">
        <f t="shared" si="14"/>
        <v>1395265</v>
      </c>
      <c r="M53" s="26">
        <f t="shared" si="15"/>
        <v>1349195</v>
      </c>
      <c r="N53" s="26">
        <f t="shared" si="16"/>
        <v>1037632.5</v>
      </c>
      <c r="O53" s="49">
        <f t="shared" si="7"/>
        <v>703035</v>
      </c>
      <c r="P53" s="49">
        <f t="shared" si="8"/>
        <v>1372230</v>
      </c>
      <c r="Q53" s="49">
        <f t="shared" si="17"/>
        <v>202200.19009282536</v>
      </c>
      <c r="R53" s="49">
        <f t="shared" si="18"/>
        <v>654750.43667364842</v>
      </c>
      <c r="S53" s="56">
        <f t="shared" si="0"/>
        <v>0.48528969991265047</v>
      </c>
      <c r="T53" s="49">
        <f t="shared" si="19"/>
        <v>202200</v>
      </c>
      <c r="U53" s="82" t="s">
        <v>431</v>
      </c>
      <c r="AC53" s="3"/>
      <c r="AD53" s="3"/>
      <c r="AE53" s="3"/>
      <c r="AF53" s="3"/>
      <c r="AG53" s="3"/>
      <c r="AH53" s="3"/>
    </row>
    <row r="54" spans="1:34" s="1" customFormat="1" ht="15" customHeight="1" x14ac:dyDescent="0.2">
      <c r="A54" s="5">
        <v>7</v>
      </c>
      <c r="B54" s="5">
        <v>4394</v>
      </c>
      <c r="C54" s="6" t="s">
        <v>48</v>
      </c>
      <c r="D54" s="7" t="s">
        <v>9</v>
      </c>
      <c r="E54" s="24">
        <v>541581</v>
      </c>
      <c r="F54" s="24">
        <v>520751.00000000006</v>
      </c>
      <c r="G54" s="26">
        <v>567619</v>
      </c>
      <c r="H54" s="26">
        <v>160225</v>
      </c>
      <c r="I54" s="26">
        <f t="shared" si="1"/>
        <v>168396.47500000001</v>
      </c>
      <c r="J54" s="26">
        <f t="shared" si="2"/>
        <v>168396</v>
      </c>
      <c r="K54" s="49">
        <f t="shared" si="13"/>
        <v>168396</v>
      </c>
      <c r="L54" s="26">
        <f t="shared" si="14"/>
        <v>567619</v>
      </c>
      <c r="M54" s="26">
        <f t="shared" si="15"/>
        <v>531166</v>
      </c>
      <c r="N54" s="26">
        <f t="shared" si="16"/>
        <v>449586.75</v>
      </c>
      <c r="O54" s="49">
        <f t="shared" si="7"/>
        <v>349781</v>
      </c>
      <c r="P54" s="49">
        <f t="shared" si="8"/>
        <v>549392.5</v>
      </c>
      <c r="Q54" s="49">
        <f t="shared" si="17"/>
        <v>348830.78395027999</v>
      </c>
      <c r="R54" s="49">
        <f t="shared" si="18"/>
        <v>188438.44480072707</v>
      </c>
      <c r="S54" s="56">
        <f t="shared" si="0"/>
        <v>0.35476375521160441</v>
      </c>
      <c r="T54" s="49">
        <f t="shared" ref="T54:T55" si="20">K54</f>
        <v>168396</v>
      </c>
      <c r="U54" s="82" t="s">
        <v>432</v>
      </c>
      <c r="AC54" s="3"/>
      <c r="AD54" s="3"/>
      <c r="AE54" s="3"/>
      <c r="AF54" s="3"/>
      <c r="AG54" s="3"/>
      <c r="AH54" s="3"/>
    </row>
    <row r="55" spans="1:34" s="1" customFormat="1" ht="15" customHeight="1" x14ac:dyDescent="0.2">
      <c r="A55" s="5">
        <v>8</v>
      </c>
      <c r="B55" s="5">
        <v>4394</v>
      </c>
      <c r="C55" s="6" t="s">
        <v>49</v>
      </c>
      <c r="D55" s="7" t="s">
        <v>9</v>
      </c>
      <c r="E55" s="24">
        <v>574408</v>
      </c>
      <c r="F55" s="24">
        <v>536830</v>
      </c>
      <c r="G55" s="26">
        <v>579776</v>
      </c>
      <c r="H55" s="26">
        <v>180449</v>
      </c>
      <c r="I55" s="26">
        <f t="shared" si="1"/>
        <v>189651.899</v>
      </c>
      <c r="J55" s="26">
        <f t="shared" si="2"/>
        <v>189652</v>
      </c>
      <c r="K55" s="49">
        <f t="shared" si="13"/>
        <v>189652</v>
      </c>
      <c r="L55" s="26">
        <f t="shared" si="14"/>
        <v>579776</v>
      </c>
      <c r="M55" s="26">
        <f t="shared" si="15"/>
        <v>555619</v>
      </c>
      <c r="N55" s="26">
        <f t="shared" si="16"/>
        <v>470166.5</v>
      </c>
      <c r="O55" s="49">
        <f t="shared" si="7"/>
        <v>372635.5</v>
      </c>
      <c r="P55" s="49">
        <f t="shared" si="8"/>
        <v>567697.5</v>
      </c>
      <c r="Q55" s="49">
        <f t="shared" si="17"/>
        <v>377311.16772798367</v>
      </c>
      <c r="R55" s="49">
        <f t="shared" si="18"/>
        <v>187983.101860247</v>
      </c>
      <c r="S55" s="56">
        <f t="shared" si="0"/>
        <v>0.3383309459544166</v>
      </c>
      <c r="T55" s="49">
        <f t="shared" si="20"/>
        <v>189652</v>
      </c>
      <c r="U55" s="82" t="s">
        <v>432</v>
      </c>
      <c r="AC55" s="3"/>
      <c r="AD55" s="3"/>
      <c r="AE55" s="3"/>
      <c r="AF55" s="3"/>
      <c r="AG55" s="3"/>
      <c r="AH55" s="3"/>
    </row>
    <row r="56" spans="1:34" s="1" customFormat="1" ht="15" customHeight="1" x14ac:dyDescent="0.2">
      <c r="A56" s="5">
        <v>9</v>
      </c>
      <c r="B56" s="5">
        <v>4394</v>
      </c>
      <c r="C56" s="6" t="s">
        <v>50</v>
      </c>
      <c r="D56" s="7" t="s">
        <v>9</v>
      </c>
      <c r="E56" s="24">
        <v>351603</v>
      </c>
      <c r="F56" s="24">
        <v>331701</v>
      </c>
      <c r="G56" s="26">
        <v>354920</v>
      </c>
      <c r="H56" s="26">
        <v>54125</v>
      </c>
      <c r="I56" s="26">
        <f t="shared" si="1"/>
        <v>56885.375</v>
      </c>
      <c r="J56" s="26">
        <f t="shared" si="2"/>
        <v>56885</v>
      </c>
      <c r="K56" s="49">
        <f t="shared" si="13"/>
        <v>56885</v>
      </c>
      <c r="L56" s="26">
        <f t="shared" si="14"/>
        <v>354920</v>
      </c>
      <c r="M56" s="26">
        <f t="shared" si="15"/>
        <v>341652</v>
      </c>
      <c r="N56" s="26">
        <f t="shared" si="16"/>
        <v>273777.25</v>
      </c>
      <c r="O56" s="49">
        <f t="shared" si="7"/>
        <v>199268.5</v>
      </c>
      <c r="P56" s="49">
        <f t="shared" si="8"/>
        <v>348286</v>
      </c>
      <c r="Q56" s="49">
        <f t="shared" si="17"/>
        <v>152347.62071770258</v>
      </c>
      <c r="R56" s="49">
        <f t="shared" si="18"/>
        <v>144957.92741890086</v>
      </c>
      <c r="S56" s="56">
        <f t="shared" si="0"/>
        <v>0.42428531786408641</v>
      </c>
      <c r="T56" s="49">
        <f>ROUND(Q56,0)</f>
        <v>152348</v>
      </c>
      <c r="U56" s="82" t="s">
        <v>431</v>
      </c>
      <c r="AC56" s="3"/>
      <c r="AD56" s="3"/>
      <c r="AE56" s="3"/>
      <c r="AF56" s="3"/>
      <c r="AG56" s="3"/>
      <c r="AH56" s="3"/>
    </row>
    <row r="57" spans="1:34" s="1" customFormat="1" ht="15" customHeight="1" x14ac:dyDescent="0.2">
      <c r="A57" s="5">
        <v>10</v>
      </c>
      <c r="B57" s="5">
        <v>4394</v>
      </c>
      <c r="C57" s="6" t="s">
        <v>51</v>
      </c>
      <c r="D57" s="7" t="s">
        <v>9</v>
      </c>
      <c r="E57" s="24">
        <v>49922</v>
      </c>
      <c r="F57" s="24">
        <v>47096</v>
      </c>
      <c r="G57" s="26">
        <v>50864</v>
      </c>
      <c r="H57" s="26">
        <v>15473</v>
      </c>
      <c r="I57" s="26">
        <f t="shared" si="1"/>
        <v>16262.123</v>
      </c>
      <c r="J57" s="26">
        <f t="shared" si="2"/>
        <v>16262</v>
      </c>
      <c r="K57" s="49">
        <f t="shared" si="13"/>
        <v>16262</v>
      </c>
      <c r="L57" s="26">
        <f t="shared" si="14"/>
        <v>50864</v>
      </c>
      <c r="M57" s="26">
        <f t="shared" si="15"/>
        <v>48509</v>
      </c>
      <c r="N57" s="26">
        <f t="shared" si="16"/>
        <v>41036</v>
      </c>
      <c r="O57" s="49">
        <f t="shared" si="7"/>
        <v>32385.5</v>
      </c>
      <c r="P57" s="49">
        <f t="shared" si="8"/>
        <v>49686.5</v>
      </c>
      <c r="Q57" s="49">
        <f t="shared" si="17"/>
        <v>32674.987792324137</v>
      </c>
      <c r="R57" s="49">
        <f t="shared" si="18"/>
        <v>16593.424962918296</v>
      </c>
      <c r="S57" s="56">
        <f t="shared" si="0"/>
        <v>0.34206899674118812</v>
      </c>
      <c r="T57" s="49">
        <f>K57</f>
        <v>16262</v>
      </c>
      <c r="U57" s="82" t="s">
        <v>432</v>
      </c>
      <c r="AC57" s="3"/>
      <c r="AD57" s="3"/>
      <c r="AE57" s="3"/>
      <c r="AF57" s="3"/>
      <c r="AG57" s="3"/>
      <c r="AH57" s="3"/>
    </row>
    <row r="58" spans="1:34" s="1" customFormat="1" ht="15" customHeight="1" x14ac:dyDescent="0.2">
      <c r="A58" s="5">
        <v>11</v>
      </c>
      <c r="B58" s="5">
        <v>4394</v>
      </c>
      <c r="C58" s="6" t="s">
        <v>52</v>
      </c>
      <c r="D58" s="7" t="s">
        <v>9</v>
      </c>
      <c r="E58" s="24">
        <v>2177824</v>
      </c>
      <c r="F58" s="24">
        <v>2054551</v>
      </c>
      <c r="G58" s="26">
        <v>2157279</v>
      </c>
      <c r="H58" s="26">
        <v>209885</v>
      </c>
      <c r="I58" s="26">
        <f t="shared" si="1"/>
        <v>220589.13500000001</v>
      </c>
      <c r="J58" s="26">
        <f t="shared" si="2"/>
        <v>220589</v>
      </c>
      <c r="K58" s="49">
        <f t="shared" si="13"/>
        <v>220589</v>
      </c>
      <c r="L58" s="26">
        <f t="shared" si="14"/>
        <v>2177824</v>
      </c>
      <c r="M58" s="26">
        <f t="shared" si="15"/>
        <v>2105915</v>
      </c>
      <c r="N58" s="26">
        <f t="shared" si="16"/>
        <v>1652560.75</v>
      </c>
      <c r="O58" s="49">
        <f t="shared" si="7"/>
        <v>1163252</v>
      </c>
      <c r="P58" s="49">
        <f t="shared" si="8"/>
        <v>2141869.5</v>
      </c>
      <c r="Q58" s="49">
        <f t="shared" si="17"/>
        <v>673087.60847191559</v>
      </c>
      <c r="R58" s="49">
        <f t="shared" si="18"/>
        <v>956169.65851198009</v>
      </c>
      <c r="S58" s="56">
        <f t="shared" si="0"/>
        <v>0.45404000565643915</v>
      </c>
      <c r="T58" s="49">
        <f t="shared" ref="T58:T65" si="21">ROUND(Q58,0)</f>
        <v>673088</v>
      </c>
      <c r="U58" s="82" t="s">
        <v>431</v>
      </c>
      <c r="AC58" s="3"/>
      <c r="AD58" s="3"/>
      <c r="AE58" s="3"/>
      <c r="AF58" s="3"/>
      <c r="AG58" s="3"/>
      <c r="AH58" s="3"/>
    </row>
    <row r="59" spans="1:34" s="1" customFormat="1" ht="15" customHeight="1" x14ac:dyDescent="0.2">
      <c r="A59" s="5">
        <v>12</v>
      </c>
      <c r="B59" s="5">
        <v>4394</v>
      </c>
      <c r="C59" s="6" t="s">
        <v>53</v>
      </c>
      <c r="D59" s="7" t="s">
        <v>9</v>
      </c>
      <c r="E59" s="24">
        <v>927450</v>
      </c>
      <c r="F59" s="24">
        <v>866776</v>
      </c>
      <c r="G59" s="26">
        <v>910115</v>
      </c>
      <c r="H59" s="26">
        <v>98667</v>
      </c>
      <c r="I59" s="26">
        <f t="shared" si="1"/>
        <v>103699.01699999999</v>
      </c>
      <c r="J59" s="26">
        <f t="shared" si="2"/>
        <v>103699</v>
      </c>
      <c r="K59" s="49">
        <f t="shared" si="13"/>
        <v>103699</v>
      </c>
      <c r="L59" s="26">
        <f t="shared" si="14"/>
        <v>927450</v>
      </c>
      <c r="M59" s="26">
        <f t="shared" si="15"/>
        <v>888445.5</v>
      </c>
      <c r="N59" s="26">
        <f t="shared" si="16"/>
        <v>702010</v>
      </c>
      <c r="O59" s="49">
        <f t="shared" si="7"/>
        <v>496072.25</v>
      </c>
      <c r="P59" s="49">
        <f t="shared" si="8"/>
        <v>907947.75</v>
      </c>
      <c r="Q59" s="49">
        <f t="shared" si="17"/>
        <v>308309.33829848515</v>
      </c>
      <c r="R59" s="49">
        <f t="shared" si="18"/>
        <v>399689.36776034796</v>
      </c>
      <c r="S59" s="56">
        <f t="shared" si="0"/>
        <v>0.44987494197488531</v>
      </c>
      <c r="T59" s="49">
        <f t="shared" si="21"/>
        <v>308309</v>
      </c>
      <c r="U59" s="82" t="s">
        <v>431</v>
      </c>
      <c r="AC59" s="3"/>
      <c r="AD59" s="3"/>
      <c r="AE59" s="3"/>
      <c r="AF59" s="3"/>
      <c r="AG59" s="3"/>
      <c r="AH59" s="3"/>
    </row>
    <row r="60" spans="1:34" s="1" customFormat="1" ht="15" customHeight="1" x14ac:dyDescent="0.2">
      <c r="A60" s="5">
        <v>13</v>
      </c>
      <c r="B60" s="5">
        <v>4394</v>
      </c>
      <c r="C60" s="6" t="s">
        <v>54</v>
      </c>
      <c r="D60" s="7" t="s">
        <v>9</v>
      </c>
      <c r="E60" s="24">
        <v>509771.00000000006</v>
      </c>
      <c r="F60" s="24">
        <v>476421.00000000006</v>
      </c>
      <c r="G60" s="26">
        <v>514535.00000000006</v>
      </c>
      <c r="H60" s="26">
        <v>95663</v>
      </c>
      <c r="I60" s="26">
        <f t="shared" si="1"/>
        <v>100541.81299999999</v>
      </c>
      <c r="J60" s="26">
        <f t="shared" si="2"/>
        <v>100542</v>
      </c>
      <c r="K60" s="49">
        <f t="shared" si="13"/>
        <v>100542</v>
      </c>
      <c r="L60" s="26">
        <f t="shared" si="14"/>
        <v>514535.00000000006</v>
      </c>
      <c r="M60" s="26">
        <f t="shared" si="15"/>
        <v>493096.00000000006</v>
      </c>
      <c r="N60" s="26">
        <f t="shared" si="16"/>
        <v>400317.25000000006</v>
      </c>
      <c r="O60" s="49">
        <f t="shared" si="7"/>
        <v>296819</v>
      </c>
      <c r="P60" s="49">
        <f t="shared" si="8"/>
        <v>503815.50000000006</v>
      </c>
      <c r="Q60" s="49">
        <f t="shared" si="17"/>
        <v>250779.86915927994</v>
      </c>
      <c r="R60" s="49">
        <f t="shared" si="18"/>
        <v>200568.19212822191</v>
      </c>
      <c r="S60" s="56">
        <f t="shared" si="0"/>
        <v>0.40675282729574341</v>
      </c>
      <c r="T60" s="49">
        <f t="shared" si="21"/>
        <v>250780</v>
      </c>
      <c r="U60" s="82" t="s">
        <v>431</v>
      </c>
      <c r="AC60" s="3"/>
      <c r="AD60" s="3"/>
      <c r="AE60" s="3"/>
      <c r="AF60" s="3"/>
      <c r="AG60" s="3"/>
      <c r="AH60" s="3"/>
    </row>
    <row r="61" spans="1:34" s="1" customFormat="1" ht="15" customHeight="1" x14ac:dyDescent="0.2">
      <c r="A61" s="5">
        <v>14</v>
      </c>
      <c r="B61" s="5">
        <v>4394</v>
      </c>
      <c r="C61" s="6" t="s">
        <v>55</v>
      </c>
      <c r="D61" s="7" t="s">
        <v>9</v>
      </c>
      <c r="E61" s="24">
        <v>549182</v>
      </c>
      <c r="F61" s="24">
        <v>528060</v>
      </c>
      <c r="G61" s="26">
        <v>554463</v>
      </c>
      <c r="H61" s="26">
        <v>64152</v>
      </c>
      <c r="I61" s="26">
        <f t="shared" si="1"/>
        <v>67423.751999999993</v>
      </c>
      <c r="J61" s="26">
        <f t="shared" si="2"/>
        <v>67424</v>
      </c>
      <c r="K61" s="49">
        <f t="shared" si="13"/>
        <v>67424</v>
      </c>
      <c r="L61" s="26">
        <f t="shared" si="14"/>
        <v>554463</v>
      </c>
      <c r="M61" s="26">
        <f t="shared" si="15"/>
        <v>538621</v>
      </c>
      <c r="N61" s="26">
        <f t="shared" si="16"/>
        <v>424782.25</v>
      </c>
      <c r="O61" s="49">
        <f t="shared" si="7"/>
        <v>303022.5</v>
      </c>
      <c r="P61" s="49">
        <f t="shared" si="8"/>
        <v>546542</v>
      </c>
      <c r="Q61" s="49">
        <f t="shared" si="17"/>
        <v>196563.33546524213</v>
      </c>
      <c r="R61" s="49">
        <f t="shared" si="18"/>
        <v>238511.77972918516</v>
      </c>
      <c r="S61" s="56">
        <f t="shared" si="0"/>
        <v>0.44281931029273863</v>
      </c>
      <c r="T61" s="49">
        <f t="shared" si="21"/>
        <v>196563</v>
      </c>
      <c r="U61" s="82" t="s">
        <v>431</v>
      </c>
      <c r="AC61" s="3"/>
      <c r="AD61" s="3"/>
      <c r="AE61" s="3"/>
      <c r="AF61" s="3"/>
      <c r="AG61" s="3"/>
      <c r="AH61" s="3"/>
    </row>
    <row r="62" spans="1:34" s="1" customFormat="1" ht="15" customHeight="1" x14ac:dyDescent="0.2">
      <c r="A62" s="5">
        <v>15</v>
      </c>
      <c r="B62" s="5">
        <v>4394</v>
      </c>
      <c r="C62" s="6" t="s">
        <v>56</v>
      </c>
      <c r="D62" s="7" t="s">
        <v>9</v>
      </c>
      <c r="E62" s="24">
        <v>951802</v>
      </c>
      <c r="F62" s="24">
        <v>897926</v>
      </c>
      <c r="G62" s="26">
        <v>942822.00000000012</v>
      </c>
      <c r="H62" s="26">
        <v>56995</v>
      </c>
      <c r="I62" s="26">
        <f t="shared" si="1"/>
        <v>59901.745000000003</v>
      </c>
      <c r="J62" s="26">
        <f t="shared" si="2"/>
        <v>59902</v>
      </c>
      <c r="K62" s="49">
        <f t="shared" si="13"/>
        <v>59902</v>
      </c>
      <c r="L62" s="26">
        <f t="shared" si="14"/>
        <v>951802</v>
      </c>
      <c r="M62" s="26">
        <f t="shared" si="15"/>
        <v>920374</v>
      </c>
      <c r="N62" s="26">
        <f t="shared" si="16"/>
        <v>713113</v>
      </c>
      <c r="O62" s="49">
        <f t="shared" si="7"/>
        <v>490138</v>
      </c>
      <c r="P62" s="49">
        <f t="shared" si="8"/>
        <v>936088</v>
      </c>
      <c r="Q62" s="49">
        <f t="shared" si="17"/>
        <v>200814.35017765264</v>
      </c>
      <c r="R62" s="49">
        <f t="shared" si="18"/>
        <v>436111.26978176873</v>
      </c>
      <c r="S62" s="56">
        <f t="shared" si="0"/>
        <v>0.47384136207864275</v>
      </c>
      <c r="T62" s="49">
        <f t="shared" si="21"/>
        <v>200814</v>
      </c>
      <c r="U62" s="82" t="s">
        <v>431</v>
      </c>
      <c r="AC62" s="3"/>
      <c r="AD62" s="3"/>
      <c r="AE62" s="3"/>
      <c r="AF62" s="3"/>
      <c r="AG62" s="3"/>
      <c r="AH62" s="3"/>
    </row>
    <row r="63" spans="1:34" s="1" customFormat="1" ht="15" customHeight="1" x14ac:dyDescent="0.2">
      <c r="A63" s="5">
        <v>16</v>
      </c>
      <c r="B63" s="5">
        <v>4394</v>
      </c>
      <c r="C63" s="6" t="s">
        <v>57</v>
      </c>
      <c r="D63" s="7" t="s">
        <v>9</v>
      </c>
      <c r="E63" s="24">
        <v>1052875</v>
      </c>
      <c r="F63" s="24">
        <v>974884</v>
      </c>
      <c r="G63" s="26">
        <v>1082121</v>
      </c>
      <c r="H63" s="26">
        <v>97448</v>
      </c>
      <c r="I63" s="26">
        <f t="shared" si="1"/>
        <v>102417.848</v>
      </c>
      <c r="J63" s="26">
        <f t="shared" si="2"/>
        <v>102418</v>
      </c>
      <c r="K63" s="49">
        <f t="shared" si="13"/>
        <v>102418</v>
      </c>
      <c r="L63" s="26">
        <f t="shared" si="14"/>
        <v>1082121</v>
      </c>
      <c r="M63" s="26">
        <f t="shared" si="15"/>
        <v>1013879.5</v>
      </c>
      <c r="N63" s="26">
        <f t="shared" si="16"/>
        <v>803074.5</v>
      </c>
      <c r="O63" s="49">
        <f t="shared" si="7"/>
        <v>558148.75</v>
      </c>
      <c r="P63" s="49">
        <f t="shared" si="8"/>
        <v>1048000.25</v>
      </c>
      <c r="Q63" s="49">
        <f t="shared" si="17"/>
        <v>315866.86461998173</v>
      </c>
      <c r="R63" s="49">
        <f t="shared" si="18"/>
        <v>469292.11735868739</v>
      </c>
      <c r="S63" s="56">
        <f t="shared" si="0"/>
        <v>0.46286774449891471</v>
      </c>
      <c r="T63" s="49">
        <f t="shared" si="21"/>
        <v>315867</v>
      </c>
      <c r="U63" s="82" t="s">
        <v>431</v>
      </c>
      <c r="AC63" s="3"/>
      <c r="AD63" s="3"/>
      <c r="AE63" s="3"/>
      <c r="AF63" s="3"/>
      <c r="AG63" s="3"/>
      <c r="AH63" s="3"/>
    </row>
    <row r="64" spans="1:34" s="1" customFormat="1" ht="15" customHeight="1" x14ac:dyDescent="0.2">
      <c r="A64" s="5">
        <v>17</v>
      </c>
      <c r="B64" s="5">
        <v>4394</v>
      </c>
      <c r="C64" s="6" t="s">
        <v>58</v>
      </c>
      <c r="D64" s="7" t="s">
        <v>9</v>
      </c>
      <c r="E64" s="24">
        <v>658214.00000000012</v>
      </c>
      <c r="F64" s="24">
        <v>626871</v>
      </c>
      <c r="G64" s="26">
        <v>689558</v>
      </c>
      <c r="H64" s="26">
        <v>96153</v>
      </c>
      <c r="I64" s="26">
        <f t="shared" si="1"/>
        <v>101056.803</v>
      </c>
      <c r="J64" s="26">
        <f t="shared" si="2"/>
        <v>101057</v>
      </c>
      <c r="K64" s="49">
        <f t="shared" si="13"/>
        <v>101057</v>
      </c>
      <c r="L64" s="26">
        <f t="shared" si="14"/>
        <v>689558</v>
      </c>
      <c r="M64" s="26">
        <f t="shared" si="15"/>
        <v>642542.5</v>
      </c>
      <c r="N64" s="26">
        <f t="shared" si="16"/>
        <v>518925</v>
      </c>
      <c r="O64" s="49">
        <f t="shared" si="7"/>
        <v>371799.75</v>
      </c>
      <c r="P64" s="49">
        <f t="shared" si="8"/>
        <v>666050.25</v>
      </c>
      <c r="Q64" s="49">
        <f t="shared" si="17"/>
        <v>276623.31410069839</v>
      </c>
      <c r="R64" s="49">
        <f t="shared" si="18"/>
        <v>279751.70571419236</v>
      </c>
      <c r="S64" s="56">
        <f t="shared" si="0"/>
        <v>0.43538241550433215</v>
      </c>
      <c r="T64" s="49">
        <f t="shared" si="21"/>
        <v>276623</v>
      </c>
      <c r="U64" s="82" t="s">
        <v>431</v>
      </c>
      <c r="AC64" s="3"/>
      <c r="AD64" s="3"/>
      <c r="AE64" s="3"/>
      <c r="AF64" s="3"/>
      <c r="AG64" s="3"/>
      <c r="AH64" s="3"/>
    </row>
    <row r="65" spans="1:34" s="1" customFormat="1" ht="15" customHeight="1" x14ac:dyDescent="0.2">
      <c r="A65" s="82">
        <v>18</v>
      </c>
      <c r="B65" s="82">
        <v>4394</v>
      </c>
      <c r="C65" s="83" t="s">
        <v>59</v>
      </c>
      <c r="D65" s="84" t="s">
        <v>9</v>
      </c>
      <c r="E65" s="85">
        <v>893751.00000000012</v>
      </c>
      <c r="F65" s="24">
        <v>851191</v>
      </c>
      <c r="G65" s="26">
        <v>927798</v>
      </c>
      <c r="H65" s="26">
        <v>96774</v>
      </c>
      <c r="I65" s="26">
        <f t="shared" si="1"/>
        <v>101709.474</v>
      </c>
      <c r="J65" s="26">
        <f t="shared" si="2"/>
        <v>101709</v>
      </c>
      <c r="K65" s="26">
        <f t="shared" si="13"/>
        <v>101709</v>
      </c>
      <c r="L65" s="26">
        <f t="shared" si="14"/>
        <v>927798</v>
      </c>
      <c r="M65" s="26">
        <f t="shared" si="15"/>
        <v>872471</v>
      </c>
      <c r="N65" s="26">
        <f t="shared" si="16"/>
        <v>693612.25</v>
      </c>
      <c r="O65" s="49">
        <f t="shared" si="7"/>
        <v>487090</v>
      </c>
      <c r="P65" s="49">
        <f t="shared" si="8"/>
        <v>900134.5</v>
      </c>
      <c r="Q65" s="49">
        <f t="shared" si="17"/>
        <v>302950.05011921184</v>
      </c>
      <c r="R65" s="49">
        <f t="shared" si="18"/>
        <v>395844.66842721275</v>
      </c>
      <c r="S65" s="56">
        <f t="shared" si="0"/>
        <v>0.45370524456080802</v>
      </c>
      <c r="T65" s="49">
        <f t="shared" si="21"/>
        <v>302950</v>
      </c>
      <c r="U65" s="82" t="s">
        <v>431</v>
      </c>
      <c r="AC65" s="3"/>
      <c r="AD65" s="3"/>
      <c r="AE65" s="3"/>
      <c r="AF65" s="3"/>
      <c r="AG65" s="3"/>
      <c r="AH65" s="3"/>
    </row>
    <row r="66" spans="1:34" s="1" customFormat="1" x14ac:dyDescent="0.2">
      <c r="A66" s="15"/>
      <c r="B66" s="15"/>
      <c r="C66" s="16"/>
      <c r="D66" s="15"/>
      <c r="E66" s="54"/>
      <c r="F66" s="54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3"/>
      <c r="T66" s="102"/>
      <c r="U66" s="21"/>
    </row>
    <row r="67" spans="1:34" s="1" customFormat="1" x14ac:dyDescent="0.2">
      <c r="A67" s="153" t="s">
        <v>1</v>
      </c>
      <c r="B67" s="154"/>
      <c r="C67" s="154"/>
      <c r="D67" s="154"/>
      <c r="E67" s="155"/>
      <c r="F67" s="155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2"/>
      <c r="T67" s="111"/>
      <c r="U67" s="113"/>
      <c r="AC67" s="3"/>
      <c r="AD67" s="3"/>
      <c r="AE67" s="3"/>
      <c r="AF67" s="3"/>
      <c r="AG67" s="3"/>
      <c r="AH67" s="3"/>
    </row>
    <row r="68" spans="1:34" s="1" customFormat="1" ht="20.25" customHeight="1" x14ac:dyDescent="0.2">
      <c r="A68" s="450" t="s">
        <v>60</v>
      </c>
      <c r="B68" s="451"/>
      <c r="C68" s="451"/>
      <c r="D68" s="451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6"/>
      <c r="T68" s="115"/>
      <c r="U68" s="117"/>
      <c r="AC68" s="3"/>
      <c r="AD68" s="3"/>
      <c r="AE68" s="3"/>
      <c r="AF68" s="3"/>
      <c r="AG68" s="3"/>
      <c r="AH68" s="3"/>
    </row>
    <row r="69" spans="1:34" s="1" customFormat="1" ht="18.75" customHeight="1" x14ac:dyDescent="0.2">
      <c r="A69" s="450" t="s">
        <v>61</v>
      </c>
      <c r="B69" s="451"/>
      <c r="C69" s="451"/>
      <c r="D69" s="451"/>
      <c r="E69" s="114"/>
      <c r="F69" s="114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5"/>
      <c r="S69" s="116"/>
      <c r="T69" s="115"/>
      <c r="U69" s="117"/>
      <c r="AC69" s="3"/>
      <c r="AD69" s="3"/>
      <c r="AE69" s="3"/>
      <c r="AF69" s="3"/>
      <c r="AG69" s="3"/>
      <c r="AH69" s="3"/>
    </row>
    <row r="70" spans="1:34" s="1" customFormat="1" ht="19.5" customHeight="1" x14ac:dyDescent="0.2">
      <c r="A70" s="450" t="s">
        <v>62</v>
      </c>
      <c r="B70" s="451"/>
      <c r="C70" s="451"/>
      <c r="D70" s="451"/>
      <c r="E70" s="114"/>
      <c r="F70" s="114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6"/>
      <c r="T70" s="115"/>
      <c r="U70" s="117"/>
      <c r="AC70" s="3"/>
      <c r="AD70" s="3"/>
      <c r="AE70" s="3"/>
      <c r="AF70" s="3"/>
      <c r="AG70" s="3"/>
      <c r="AH70" s="3"/>
    </row>
    <row r="71" spans="1:34" s="1" customFormat="1" ht="18.75" customHeight="1" x14ac:dyDescent="0.2">
      <c r="A71" s="452" t="s">
        <v>63</v>
      </c>
      <c r="B71" s="453"/>
      <c r="C71" s="453"/>
      <c r="D71" s="453"/>
      <c r="E71" s="118"/>
      <c r="F71" s="118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20"/>
      <c r="T71" s="119"/>
      <c r="U71" s="121"/>
      <c r="AC71" s="3"/>
      <c r="AD71" s="3"/>
      <c r="AE71" s="3"/>
      <c r="AF71" s="3"/>
      <c r="AG71" s="3"/>
      <c r="AH71" s="3"/>
    </row>
    <row r="72" spans="1:34" s="1" customFormat="1" ht="33.75" customHeight="1" x14ac:dyDescent="0.2">
      <c r="A72" s="137" t="s">
        <v>239</v>
      </c>
      <c r="B72" s="138"/>
      <c r="C72" s="138"/>
      <c r="D72" s="138"/>
      <c r="E72" s="139"/>
      <c r="F72" s="149"/>
      <c r="G72" s="150"/>
      <c r="H72" s="448" t="s">
        <v>438</v>
      </c>
      <c r="I72" s="448"/>
      <c r="J72" s="448"/>
      <c r="K72" s="150"/>
      <c r="L72" s="150"/>
      <c r="M72" s="150"/>
      <c r="N72" s="150"/>
      <c r="O72" s="150"/>
      <c r="P72" s="150"/>
      <c r="Q72" s="150"/>
      <c r="R72" s="150"/>
      <c r="S72" s="151"/>
      <c r="T72" s="150"/>
      <c r="U72" s="152"/>
      <c r="AC72" s="3"/>
      <c r="AD72" s="3"/>
      <c r="AE72" s="3"/>
      <c r="AF72" s="3"/>
      <c r="AG72" s="3"/>
      <c r="AH72" s="3"/>
    </row>
    <row r="73" spans="1:34" s="1" customFormat="1" ht="60.75" customHeight="1" x14ac:dyDescent="0.2">
      <c r="A73" s="77" t="s">
        <v>4</v>
      </c>
      <c r="B73" s="77" t="s">
        <v>5</v>
      </c>
      <c r="C73" s="77" t="s">
        <v>6</v>
      </c>
      <c r="D73" s="77" t="s">
        <v>7</v>
      </c>
      <c r="E73" s="78" t="s">
        <v>435</v>
      </c>
      <c r="F73" s="78" t="s">
        <v>434</v>
      </c>
      <c r="G73" s="79" t="s">
        <v>436</v>
      </c>
      <c r="H73" s="80" t="s">
        <v>428</v>
      </c>
      <c r="I73" s="81" t="s">
        <v>429</v>
      </c>
      <c r="J73" s="80" t="s">
        <v>430</v>
      </c>
      <c r="K73" s="61"/>
      <c r="L73" s="61"/>
      <c r="M73" s="61"/>
      <c r="N73" s="61"/>
      <c r="O73" s="61"/>
      <c r="P73" s="61"/>
      <c r="Q73" s="61"/>
      <c r="R73" s="61"/>
      <c r="S73" s="101"/>
      <c r="T73" s="61"/>
      <c r="U73" s="60"/>
      <c r="AC73" s="3"/>
      <c r="AD73" s="3"/>
      <c r="AE73" s="3"/>
      <c r="AF73" s="3"/>
      <c r="AG73" s="3"/>
      <c r="AH73" s="3"/>
    </row>
    <row r="74" spans="1:34" s="1" customFormat="1" ht="25.5" x14ac:dyDescent="0.2">
      <c r="A74" s="5">
        <v>1</v>
      </c>
      <c r="B74" s="5">
        <v>4325101</v>
      </c>
      <c r="C74" s="6" t="s">
        <v>64</v>
      </c>
      <c r="D74" s="7" t="s">
        <v>9</v>
      </c>
      <c r="E74" s="24">
        <v>5749545</v>
      </c>
      <c r="F74" s="24">
        <v>5475757</v>
      </c>
      <c r="G74" s="26">
        <v>5968575</v>
      </c>
      <c r="H74" s="26">
        <v>1321554</v>
      </c>
      <c r="I74" s="26">
        <f t="shared" si="1"/>
        <v>1388953.254</v>
      </c>
      <c r="J74" s="26">
        <f t="shared" si="2"/>
        <v>1388953</v>
      </c>
      <c r="K74" s="26">
        <f t="shared" ref="K74:K107" si="22">MIN(E74,F74,G74,J74)</f>
        <v>1388953</v>
      </c>
      <c r="L74" s="26">
        <f t="shared" ref="L74:L107" si="23">MAX(E74,F74,G74,J74)</f>
        <v>5968575</v>
      </c>
      <c r="M74" s="26">
        <f t="shared" ref="M74:M107" si="24">MEDIAN(E74,F74,G74,J74)</f>
        <v>5612651</v>
      </c>
      <c r="N74" s="26">
        <f t="shared" ref="N74:N107" si="25">AVERAGE(E74,F74,G74,J74)</f>
        <v>4645707.5</v>
      </c>
      <c r="O74" s="49">
        <f t="shared" si="7"/>
        <v>3500802</v>
      </c>
      <c r="P74" s="49">
        <f t="shared" si="8"/>
        <v>5790613</v>
      </c>
      <c r="Q74" s="49">
        <f t="shared" ref="Q74:Q107" si="26">HARMEAN(E74,F74,G74,J74)</f>
        <v>3215276.6707695439</v>
      </c>
      <c r="R74" s="49">
        <f t="shared" ref="R74:R107" si="27">STDEVA(E74,F74,G74,J74)</f>
        <v>2180509.7030039406</v>
      </c>
      <c r="S74" s="56">
        <f t="shared" si="0"/>
        <v>0.38849907165151382</v>
      </c>
      <c r="T74" s="49">
        <f t="shared" ref="T74:T81" si="28">ROUND(Q74,0)</f>
        <v>3215277</v>
      </c>
      <c r="U74" s="82" t="s">
        <v>431</v>
      </c>
      <c r="AC74" s="3"/>
      <c r="AD74" s="3"/>
      <c r="AE74" s="3"/>
      <c r="AF74" s="3"/>
      <c r="AG74" s="3"/>
      <c r="AH74" s="3"/>
    </row>
    <row r="75" spans="1:34" s="1" customFormat="1" x14ac:dyDescent="0.2">
      <c r="A75" s="5">
        <v>2</v>
      </c>
      <c r="B75" s="5">
        <v>4325101</v>
      </c>
      <c r="C75" s="6" t="s">
        <v>65</v>
      </c>
      <c r="D75" s="7" t="s">
        <v>9</v>
      </c>
      <c r="E75" s="24">
        <v>3513805</v>
      </c>
      <c r="F75" s="24">
        <v>3378659</v>
      </c>
      <c r="G75" s="26">
        <v>3615165</v>
      </c>
      <c r="H75" s="26">
        <v>370115</v>
      </c>
      <c r="I75" s="26">
        <f t="shared" si="1"/>
        <v>388990.86499999999</v>
      </c>
      <c r="J75" s="26">
        <f t="shared" si="2"/>
        <v>388991</v>
      </c>
      <c r="K75" s="26">
        <f t="shared" si="22"/>
        <v>388991</v>
      </c>
      <c r="L75" s="26">
        <f t="shared" si="23"/>
        <v>3615165</v>
      </c>
      <c r="M75" s="26">
        <f t="shared" si="24"/>
        <v>3446232</v>
      </c>
      <c r="N75" s="26">
        <f t="shared" si="25"/>
        <v>2724155</v>
      </c>
      <c r="O75" s="49">
        <f t="shared" si="7"/>
        <v>1917611.5</v>
      </c>
      <c r="P75" s="49">
        <f t="shared" si="8"/>
        <v>3530698.5</v>
      </c>
      <c r="Q75" s="49">
        <f t="shared" si="26"/>
        <v>1166883.8473949262</v>
      </c>
      <c r="R75" s="49">
        <f t="shared" si="27"/>
        <v>1559787.6282272104</v>
      </c>
      <c r="S75" s="56">
        <f t="shared" si="0"/>
        <v>0.45260668121798253</v>
      </c>
      <c r="T75" s="49">
        <f t="shared" si="28"/>
        <v>1166884</v>
      </c>
      <c r="U75" s="82" t="s">
        <v>431</v>
      </c>
      <c r="AC75" s="3"/>
      <c r="AD75" s="3"/>
      <c r="AE75" s="3"/>
      <c r="AF75" s="3"/>
      <c r="AG75" s="3"/>
      <c r="AH75" s="3"/>
    </row>
    <row r="76" spans="1:34" s="1" customFormat="1" x14ac:dyDescent="0.2">
      <c r="A76" s="5">
        <v>3</v>
      </c>
      <c r="B76" s="5">
        <v>4325101</v>
      </c>
      <c r="C76" s="6" t="s">
        <v>66</v>
      </c>
      <c r="D76" s="7" t="s">
        <v>9</v>
      </c>
      <c r="E76" s="24">
        <v>4303559</v>
      </c>
      <c r="F76" s="24">
        <v>4098628</v>
      </c>
      <c r="G76" s="26">
        <v>4467505</v>
      </c>
      <c r="H76" s="26">
        <v>552116</v>
      </c>
      <c r="I76" s="26">
        <f t="shared" si="1"/>
        <v>580273.91599999997</v>
      </c>
      <c r="J76" s="26">
        <f t="shared" si="2"/>
        <v>580274</v>
      </c>
      <c r="K76" s="26">
        <f t="shared" si="22"/>
        <v>580274</v>
      </c>
      <c r="L76" s="26">
        <f t="shared" si="23"/>
        <v>4467505</v>
      </c>
      <c r="M76" s="26">
        <f t="shared" si="24"/>
        <v>4201093.5</v>
      </c>
      <c r="N76" s="26">
        <f t="shared" si="25"/>
        <v>3362491.5</v>
      </c>
      <c r="O76" s="49">
        <f t="shared" si="7"/>
        <v>2390683.75</v>
      </c>
      <c r="P76" s="49">
        <f t="shared" si="8"/>
        <v>4334299.25</v>
      </c>
      <c r="Q76" s="49">
        <f t="shared" si="26"/>
        <v>1650497.0936983405</v>
      </c>
      <c r="R76" s="49">
        <f t="shared" si="27"/>
        <v>1860940.0884747293</v>
      </c>
      <c r="S76" s="56">
        <f t="shared" ref="S76:S170" si="29">R76/M76</f>
        <v>0.44296564417686235</v>
      </c>
      <c r="T76" s="49">
        <f t="shared" si="28"/>
        <v>1650497</v>
      </c>
      <c r="U76" s="82" t="s">
        <v>431</v>
      </c>
      <c r="AC76" s="3"/>
      <c r="AD76" s="3"/>
      <c r="AE76" s="3"/>
      <c r="AF76" s="3"/>
      <c r="AG76" s="3"/>
      <c r="AH76" s="3"/>
    </row>
    <row r="77" spans="1:34" s="1" customFormat="1" ht="25.5" x14ac:dyDescent="0.2">
      <c r="A77" s="5">
        <v>4</v>
      </c>
      <c r="B77" s="5">
        <v>4325101</v>
      </c>
      <c r="C77" s="6" t="s">
        <v>67</v>
      </c>
      <c r="D77" s="7" t="s">
        <v>9</v>
      </c>
      <c r="E77" s="24">
        <v>623416</v>
      </c>
      <c r="F77" s="24">
        <v>588129</v>
      </c>
      <c r="G77" s="26">
        <v>635179</v>
      </c>
      <c r="H77" s="26">
        <v>35662</v>
      </c>
      <c r="I77" s="26">
        <f t="shared" ref="I77:I171" si="30">H77+(H77*5.1%)</f>
        <v>37480.762000000002</v>
      </c>
      <c r="J77" s="26">
        <f t="shared" ref="J77:J171" si="31">ROUND(I77,0)</f>
        <v>37481</v>
      </c>
      <c r="K77" s="26">
        <f t="shared" si="22"/>
        <v>37481</v>
      </c>
      <c r="L77" s="26">
        <f t="shared" si="23"/>
        <v>635179</v>
      </c>
      <c r="M77" s="26">
        <f t="shared" si="24"/>
        <v>605772.5</v>
      </c>
      <c r="N77" s="26">
        <f t="shared" si="25"/>
        <v>471051.25</v>
      </c>
      <c r="O77" s="49">
        <f t="shared" ref="O77:O171" si="32">AVERAGE(K77,M77)</f>
        <v>321626.75</v>
      </c>
      <c r="P77" s="49">
        <f t="shared" ref="P77:P171" si="33">AVERAGE(M77,L77)</f>
        <v>620475.75</v>
      </c>
      <c r="Q77" s="49">
        <f t="shared" si="26"/>
        <v>126747.06342345063</v>
      </c>
      <c r="R77" s="49">
        <f t="shared" si="27"/>
        <v>289737.40789017332</v>
      </c>
      <c r="S77" s="56">
        <f t="shared" si="29"/>
        <v>0.4782940920728051</v>
      </c>
      <c r="T77" s="49">
        <f t="shared" si="28"/>
        <v>126747</v>
      </c>
      <c r="U77" s="82" t="s">
        <v>431</v>
      </c>
      <c r="AC77" s="3"/>
      <c r="AD77" s="3"/>
      <c r="AE77" s="3"/>
      <c r="AF77" s="3"/>
      <c r="AG77" s="3"/>
      <c r="AH77" s="3"/>
    </row>
    <row r="78" spans="1:34" s="1" customFormat="1" x14ac:dyDescent="0.2">
      <c r="A78" s="5">
        <v>5</v>
      </c>
      <c r="B78" s="5">
        <v>4325101</v>
      </c>
      <c r="C78" s="6" t="s">
        <v>68</v>
      </c>
      <c r="D78" s="7" t="s">
        <v>9</v>
      </c>
      <c r="E78" s="24">
        <v>1939935</v>
      </c>
      <c r="F78" s="24">
        <v>1847557.0000000002</v>
      </c>
      <c r="G78" s="26">
        <v>2050788</v>
      </c>
      <c r="H78" s="26">
        <v>201003</v>
      </c>
      <c r="I78" s="26">
        <f t="shared" si="30"/>
        <v>211254.15299999999</v>
      </c>
      <c r="J78" s="26">
        <f t="shared" si="31"/>
        <v>211254</v>
      </c>
      <c r="K78" s="49">
        <f t="shared" si="22"/>
        <v>211254</v>
      </c>
      <c r="L78" s="26">
        <f t="shared" si="23"/>
        <v>2050788</v>
      </c>
      <c r="M78" s="26">
        <f t="shared" si="24"/>
        <v>1893746</v>
      </c>
      <c r="N78" s="26">
        <f t="shared" si="25"/>
        <v>1512383.5</v>
      </c>
      <c r="O78" s="49">
        <f t="shared" si="32"/>
        <v>1052500</v>
      </c>
      <c r="P78" s="49">
        <f t="shared" si="33"/>
        <v>1972267</v>
      </c>
      <c r="Q78" s="49">
        <f t="shared" si="26"/>
        <v>637146.38940720225</v>
      </c>
      <c r="R78" s="49">
        <f t="shared" si="27"/>
        <v>871389.49225647654</v>
      </c>
      <c r="S78" s="56">
        <f t="shared" si="29"/>
        <v>0.46014063779222586</v>
      </c>
      <c r="T78" s="49">
        <f t="shared" si="28"/>
        <v>637146</v>
      </c>
      <c r="U78" s="82" t="s">
        <v>431</v>
      </c>
      <c r="AC78" s="3"/>
      <c r="AD78" s="3"/>
      <c r="AE78" s="3"/>
      <c r="AF78" s="3"/>
      <c r="AG78" s="3"/>
      <c r="AH78" s="3"/>
    </row>
    <row r="79" spans="1:34" s="1" customFormat="1" x14ac:dyDescent="0.2">
      <c r="A79" s="5">
        <v>6</v>
      </c>
      <c r="B79" s="5">
        <v>4325101</v>
      </c>
      <c r="C79" s="6" t="s">
        <v>69</v>
      </c>
      <c r="D79" s="7" t="s">
        <v>9</v>
      </c>
      <c r="E79" s="24">
        <v>525282</v>
      </c>
      <c r="F79" s="24">
        <v>500269.00000000006</v>
      </c>
      <c r="G79" s="26">
        <v>535288</v>
      </c>
      <c r="H79" s="26">
        <v>96112</v>
      </c>
      <c r="I79" s="26">
        <f t="shared" si="30"/>
        <v>101013.712</v>
      </c>
      <c r="J79" s="26">
        <f t="shared" si="31"/>
        <v>101014</v>
      </c>
      <c r="K79" s="49">
        <f t="shared" si="22"/>
        <v>101014</v>
      </c>
      <c r="L79" s="26">
        <f t="shared" si="23"/>
        <v>535288</v>
      </c>
      <c r="M79" s="26">
        <f t="shared" si="24"/>
        <v>512775.5</v>
      </c>
      <c r="N79" s="26">
        <f t="shared" si="25"/>
        <v>415463.25</v>
      </c>
      <c r="O79" s="49">
        <f t="shared" si="32"/>
        <v>306894.75</v>
      </c>
      <c r="P79" s="49">
        <f t="shared" si="33"/>
        <v>524031.75</v>
      </c>
      <c r="Q79" s="49">
        <f t="shared" si="26"/>
        <v>255257.75135644645</v>
      </c>
      <c r="R79" s="49">
        <f t="shared" si="27"/>
        <v>210149.52979783228</v>
      </c>
      <c r="S79" s="56">
        <f t="shared" si="29"/>
        <v>0.40982755571947621</v>
      </c>
      <c r="T79" s="49">
        <f t="shared" si="28"/>
        <v>255258</v>
      </c>
      <c r="U79" s="82" t="s">
        <v>431</v>
      </c>
      <c r="AC79" s="3"/>
      <c r="AD79" s="3"/>
      <c r="AE79" s="3"/>
      <c r="AF79" s="3"/>
      <c r="AG79" s="3"/>
      <c r="AH79" s="3"/>
    </row>
    <row r="80" spans="1:34" s="1" customFormat="1" ht="25.5" x14ac:dyDescent="0.2">
      <c r="A80" s="5">
        <v>7</v>
      </c>
      <c r="B80" s="5">
        <v>4325101</v>
      </c>
      <c r="C80" s="6" t="s">
        <v>70</v>
      </c>
      <c r="D80" s="7" t="s">
        <v>9</v>
      </c>
      <c r="E80" s="24">
        <v>312437</v>
      </c>
      <c r="F80" s="24">
        <v>289293</v>
      </c>
      <c r="G80" s="26">
        <v>306651</v>
      </c>
      <c r="H80" s="26">
        <v>52116</v>
      </c>
      <c r="I80" s="26">
        <f t="shared" si="30"/>
        <v>54773.915999999997</v>
      </c>
      <c r="J80" s="26">
        <f t="shared" si="31"/>
        <v>54774</v>
      </c>
      <c r="K80" s="49">
        <f t="shared" si="22"/>
        <v>54774</v>
      </c>
      <c r="L80" s="26">
        <f t="shared" si="23"/>
        <v>312437</v>
      </c>
      <c r="M80" s="26">
        <f t="shared" si="24"/>
        <v>297972</v>
      </c>
      <c r="N80" s="26">
        <f t="shared" si="25"/>
        <v>240788.75</v>
      </c>
      <c r="O80" s="49">
        <f t="shared" si="32"/>
        <v>176373</v>
      </c>
      <c r="P80" s="49">
        <f t="shared" si="33"/>
        <v>305204.5</v>
      </c>
      <c r="Q80" s="49">
        <f t="shared" si="26"/>
        <v>141968.71449123317</v>
      </c>
      <c r="R80" s="49">
        <f t="shared" si="27"/>
        <v>124399.16557698448</v>
      </c>
      <c r="S80" s="56">
        <f t="shared" si="29"/>
        <v>0.4174860912333524</v>
      </c>
      <c r="T80" s="49">
        <f t="shared" si="28"/>
        <v>141969</v>
      </c>
      <c r="U80" s="82" t="s">
        <v>431</v>
      </c>
      <c r="AC80" s="3"/>
      <c r="AD80" s="3"/>
      <c r="AE80" s="3"/>
      <c r="AF80" s="3"/>
      <c r="AG80" s="3"/>
      <c r="AH80" s="3"/>
    </row>
    <row r="81" spans="1:34" s="1" customFormat="1" x14ac:dyDescent="0.2">
      <c r="A81" s="5">
        <v>8</v>
      </c>
      <c r="B81" s="5">
        <v>4325101</v>
      </c>
      <c r="C81" s="6" t="s">
        <v>71</v>
      </c>
      <c r="D81" s="7" t="s">
        <v>9</v>
      </c>
      <c r="E81" s="24">
        <v>224856</v>
      </c>
      <c r="F81" s="24">
        <v>216207</v>
      </c>
      <c r="G81" s="26">
        <v>229179</v>
      </c>
      <c r="H81" s="26">
        <v>27448</v>
      </c>
      <c r="I81" s="26">
        <f t="shared" si="30"/>
        <v>28847.847999999998</v>
      </c>
      <c r="J81" s="26">
        <f t="shared" si="31"/>
        <v>28848</v>
      </c>
      <c r="K81" s="49">
        <f t="shared" si="22"/>
        <v>28848</v>
      </c>
      <c r="L81" s="26">
        <f t="shared" si="23"/>
        <v>229179</v>
      </c>
      <c r="M81" s="26">
        <f t="shared" si="24"/>
        <v>220531.5</v>
      </c>
      <c r="N81" s="26">
        <f t="shared" si="25"/>
        <v>174772.5</v>
      </c>
      <c r="O81" s="49">
        <f t="shared" si="32"/>
        <v>124689.75</v>
      </c>
      <c r="P81" s="49">
        <f t="shared" si="33"/>
        <v>224855.25</v>
      </c>
      <c r="Q81" s="49">
        <f t="shared" si="26"/>
        <v>83159.499600288837</v>
      </c>
      <c r="R81" s="49">
        <f t="shared" si="27"/>
        <v>97432.372623271367</v>
      </c>
      <c r="S81" s="56">
        <f t="shared" si="29"/>
        <v>0.44180705533346198</v>
      </c>
      <c r="T81" s="49">
        <f t="shared" si="28"/>
        <v>83159</v>
      </c>
      <c r="U81" s="82" t="s">
        <v>431</v>
      </c>
      <c r="AC81" s="3"/>
      <c r="AD81" s="3"/>
      <c r="AE81" s="3"/>
      <c r="AF81" s="3"/>
      <c r="AG81" s="3"/>
      <c r="AH81" s="3"/>
    </row>
    <row r="82" spans="1:34" s="1" customFormat="1" ht="25.5" x14ac:dyDescent="0.2">
      <c r="A82" s="5">
        <v>9</v>
      </c>
      <c r="B82" s="5">
        <v>4325101</v>
      </c>
      <c r="C82" s="6" t="s">
        <v>72</v>
      </c>
      <c r="D82" s="7" t="s">
        <v>9</v>
      </c>
      <c r="E82" s="24">
        <v>149769</v>
      </c>
      <c r="F82" s="24">
        <v>142637</v>
      </c>
      <c r="G82" s="26">
        <v>152622</v>
      </c>
      <c r="H82" s="26">
        <v>42513</v>
      </c>
      <c r="I82" s="26">
        <f t="shared" si="30"/>
        <v>44681.163</v>
      </c>
      <c r="J82" s="26">
        <f t="shared" si="31"/>
        <v>44681</v>
      </c>
      <c r="K82" s="49">
        <f t="shared" si="22"/>
        <v>44681</v>
      </c>
      <c r="L82" s="26">
        <f t="shared" si="23"/>
        <v>152622</v>
      </c>
      <c r="M82" s="26">
        <f t="shared" si="24"/>
        <v>146203</v>
      </c>
      <c r="N82" s="26">
        <f t="shared" si="25"/>
        <v>122427.25</v>
      </c>
      <c r="O82" s="49">
        <f t="shared" si="32"/>
        <v>95442</v>
      </c>
      <c r="P82" s="49">
        <f t="shared" si="33"/>
        <v>149412.5</v>
      </c>
      <c r="Q82" s="49">
        <f t="shared" si="26"/>
        <v>93850.964715900482</v>
      </c>
      <c r="R82" s="49">
        <f t="shared" si="27"/>
        <v>52000.665395582524</v>
      </c>
      <c r="S82" s="56">
        <f t="shared" si="29"/>
        <v>0.35567440747168338</v>
      </c>
      <c r="T82" s="49">
        <f>K82</f>
        <v>44681</v>
      </c>
      <c r="U82" s="82" t="s">
        <v>432</v>
      </c>
      <c r="AC82" s="3"/>
      <c r="AD82" s="3"/>
      <c r="AE82" s="3"/>
      <c r="AF82" s="3"/>
      <c r="AG82" s="3"/>
      <c r="AH82" s="3"/>
    </row>
    <row r="83" spans="1:34" s="1" customFormat="1" ht="25.5" x14ac:dyDescent="0.2">
      <c r="A83" s="5">
        <v>10</v>
      </c>
      <c r="B83" s="5">
        <v>4325101</v>
      </c>
      <c r="C83" s="6" t="s">
        <v>73</v>
      </c>
      <c r="D83" s="7" t="s">
        <v>9</v>
      </c>
      <c r="E83" s="24">
        <v>235567</v>
      </c>
      <c r="F83" s="24">
        <v>222233</v>
      </c>
      <c r="G83" s="26">
        <v>240012</v>
      </c>
      <c r="H83" s="26">
        <v>41552</v>
      </c>
      <c r="I83" s="26">
        <f t="shared" si="30"/>
        <v>43671.152000000002</v>
      </c>
      <c r="J83" s="26">
        <f t="shared" si="31"/>
        <v>43671</v>
      </c>
      <c r="K83" s="49">
        <f t="shared" si="22"/>
        <v>43671</v>
      </c>
      <c r="L83" s="26">
        <f t="shared" si="23"/>
        <v>240012</v>
      </c>
      <c r="M83" s="26">
        <f t="shared" si="24"/>
        <v>228900</v>
      </c>
      <c r="N83" s="26">
        <f t="shared" si="25"/>
        <v>185370.75</v>
      </c>
      <c r="O83" s="49">
        <f t="shared" si="32"/>
        <v>136285.5</v>
      </c>
      <c r="P83" s="49">
        <f t="shared" si="33"/>
        <v>234456</v>
      </c>
      <c r="Q83" s="49">
        <f t="shared" si="26"/>
        <v>111701.24159752371</v>
      </c>
      <c r="R83" s="49">
        <f t="shared" si="27"/>
        <v>94768.09297921251</v>
      </c>
      <c r="S83" s="56">
        <f t="shared" si="29"/>
        <v>0.41401525984802318</v>
      </c>
      <c r="T83" s="49">
        <f t="shared" ref="T83:T90" si="34">ROUND(Q83,0)</f>
        <v>111701</v>
      </c>
      <c r="U83" s="82" t="s">
        <v>431</v>
      </c>
      <c r="AC83" s="3"/>
      <c r="AD83" s="3"/>
      <c r="AE83" s="3"/>
      <c r="AF83" s="3"/>
      <c r="AG83" s="3"/>
      <c r="AH83" s="3"/>
    </row>
    <row r="84" spans="1:34" s="1" customFormat="1" ht="25.5" x14ac:dyDescent="0.2">
      <c r="A84" s="5">
        <v>11</v>
      </c>
      <c r="B84" s="5">
        <v>4325101</v>
      </c>
      <c r="C84" s="6" t="s">
        <v>74</v>
      </c>
      <c r="D84" s="7" t="s">
        <v>9</v>
      </c>
      <c r="E84" s="24">
        <v>580774</v>
      </c>
      <c r="F84" s="24">
        <v>553118</v>
      </c>
      <c r="G84" s="26">
        <v>613961</v>
      </c>
      <c r="H84" s="26">
        <v>80115</v>
      </c>
      <c r="I84" s="26">
        <f t="shared" si="30"/>
        <v>84200.865000000005</v>
      </c>
      <c r="J84" s="26">
        <f t="shared" si="31"/>
        <v>84201</v>
      </c>
      <c r="K84" s="49">
        <f t="shared" si="22"/>
        <v>84201</v>
      </c>
      <c r="L84" s="26">
        <f t="shared" si="23"/>
        <v>613961</v>
      </c>
      <c r="M84" s="26">
        <f t="shared" si="24"/>
        <v>566946</v>
      </c>
      <c r="N84" s="26">
        <f t="shared" si="25"/>
        <v>458013.5</v>
      </c>
      <c r="O84" s="49">
        <f t="shared" si="32"/>
        <v>325573.5</v>
      </c>
      <c r="P84" s="49">
        <f t="shared" si="33"/>
        <v>590453.5</v>
      </c>
      <c r="Q84" s="49">
        <f t="shared" si="26"/>
        <v>234812.28129871152</v>
      </c>
      <c r="R84" s="49">
        <f t="shared" si="27"/>
        <v>250446.54399225928</v>
      </c>
      <c r="S84" s="56">
        <f t="shared" si="29"/>
        <v>0.44174673424322469</v>
      </c>
      <c r="T84" s="49">
        <f t="shared" si="34"/>
        <v>234812</v>
      </c>
      <c r="U84" s="82" t="s">
        <v>431</v>
      </c>
      <c r="AC84" s="3"/>
      <c r="AD84" s="3"/>
      <c r="AE84" s="3"/>
      <c r="AF84" s="3"/>
      <c r="AG84" s="3"/>
      <c r="AH84" s="3"/>
    </row>
    <row r="85" spans="1:34" s="1" customFormat="1" ht="25.5" x14ac:dyDescent="0.2">
      <c r="A85" s="5">
        <v>12</v>
      </c>
      <c r="B85" s="5">
        <v>4325101</v>
      </c>
      <c r="C85" s="6" t="s">
        <v>75</v>
      </c>
      <c r="D85" s="7" t="s">
        <v>9</v>
      </c>
      <c r="E85" s="24">
        <v>948452</v>
      </c>
      <c r="F85" s="24">
        <v>878196</v>
      </c>
      <c r="G85" s="26">
        <v>957234.00000000012</v>
      </c>
      <c r="H85" s="26">
        <v>70215</v>
      </c>
      <c r="I85" s="26">
        <f t="shared" si="30"/>
        <v>73795.964999999997</v>
      </c>
      <c r="J85" s="26">
        <f t="shared" si="31"/>
        <v>73796</v>
      </c>
      <c r="K85" s="49">
        <f t="shared" si="22"/>
        <v>73796</v>
      </c>
      <c r="L85" s="26">
        <f t="shared" si="23"/>
        <v>957234.00000000012</v>
      </c>
      <c r="M85" s="26">
        <f t="shared" si="24"/>
        <v>913324</v>
      </c>
      <c r="N85" s="26">
        <f t="shared" si="25"/>
        <v>714419.5</v>
      </c>
      <c r="O85" s="49">
        <f t="shared" si="32"/>
        <v>493560</v>
      </c>
      <c r="P85" s="49">
        <f t="shared" si="33"/>
        <v>935279</v>
      </c>
      <c r="Q85" s="49">
        <f t="shared" si="26"/>
        <v>238256.99490759626</v>
      </c>
      <c r="R85" s="49">
        <f t="shared" si="27"/>
        <v>428544.5535651262</v>
      </c>
      <c r="S85" s="56">
        <f t="shared" si="29"/>
        <v>0.46921416010651884</v>
      </c>
      <c r="T85" s="49">
        <f t="shared" si="34"/>
        <v>238257</v>
      </c>
      <c r="U85" s="82" t="s">
        <v>431</v>
      </c>
      <c r="AC85" s="3"/>
      <c r="AD85" s="3"/>
      <c r="AE85" s="3"/>
      <c r="AF85" s="3"/>
      <c r="AG85" s="3"/>
      <c r="AH85" s="3"/>
    </row>
    <row r="86" spans="1:34" s="1" customFormat="1" x14ac:dyDescent="0.2">
      <c r="A86" s="5">
        <v>13</v>
      </c>
      <c r="B86" s="5">
        <v>4325101</v>
      </c>
      <c r="C86" s="6" t="s">
        <v>76</v>
      </c>
      <c r="D86" s="7" t="s">
        <v>9</v>
      </c>
      <c r="E86" s="24">
        <v>2225915</v>
      </c>
      <c r="F86" s="24">
        <v>2080295</v>
      </c>
      <c r="G86" s="26">
        <v>2309127</v>
      </c>
      <c r="H86" s="26">
        <v>239559</v>
      </c>
      <c r="I86" s="26">
        <f t="shared" si="30"/>
        <v>251776.50899999999</v>
      </c>
      <c r="J86" s="26">
        <f t="shared" si="31"/>
        <v>251777</v>
      </c>
      <c r="K86" s="26">
        <f t="shared" si="22"/>
        <v>251777</v>
      </c>
      <c r="L86" s="26">
        <f t="shared" si="23"/>
        <v>2309127</v>
      </c>
      <c r="M86" s="26">
        <f t="shared" si="24"/>
        <v>2153105</v>
      </c>
      <c r="N86" s="26">
        <f t="shared" si="25"/>
        <v>1716778.5</v>
      </c>
      <c r="O86" s="49">
        <f t="shared" si="32"/>
        <v>1202441</v>
      </c>
      <c r="P86" s="49">
        <f t="shared" si="33"/>
        <v>2231116</v>
      </c>
      <c r="Q86" s="49">
        <f t="shared" si="26"/>
        <v>749795.59543230082</v>
      </c>
      <c r="R86" s="49">
        <f t="shared" si="27"/>
        <v>981235.67706897005</v>
      </c>
      <c r="S86" s="56">
        <f t="shared" si="29"/>
        <v>0.45573052734026909</v>
      </c>
      <c r="T86" s="49">
        <f t="shared" si="34"/>
        <v>749796</v>
      </c>
      <c r="U86" s="82" t="s">
        <v>431</v>
      </c>
      <c r="AC86" s="3"/>
      <c r="AD86" s="3"/>
      <c r="AE86" s="3"/>
      <c r="AF86" s="3"/>
      <c r="AG86" s="3"/>
      <c r="AH86" s="3"/>
    </row>
    <row r="87" spans="1:34" s="1" customFormat="1" x14ac:dyDescent="0.2">
      <c r="A87" s="5">
        <v>14</v>
      </c>
      <c r="B87" s="5">
        <v>4325101</v>
      </c>
      <c r="C87" s="6" t="s">
        <v>77</v>
      </c>
      <c r="D87" s="7" t="s">
        <v>9</v>
      </c>
      <c r="E87" s="24">
        <v>1580911.0000000002</v>
      </c>
      <c r="F87" s="24">
        <v>1491426</v>
      </c>
      <c r="G87" s="26">
        <v>1580912</v>
      </c>
      <c r="H87" s="26">
        <v>210551</v>
      </c>
      <c r="I87" s="26">
        <f t="shared" si="30"/>
        <v>221289.101</v>
      </c>
      <c r="J87" s="26">
        <f t="shared" si="31"/>
        <v>221289</v>
      </c>
      <c r="K87" s="26">
        <f t="shared" si="22"/>
        <v>221289</v>
      </c>
      <c r="L87" s="26">
        <f t="shared" si="23"/>
        <v>1580912</v>
      </c>
      <c r="M87" s="26">
        <f t="shared" si="24"/>
        <v>1536168.5</v>
      </c>
      <c r="N87" s="26">
        <f t="shared" si="25"/>
        <v>1218634.5</v>
      </c>
      <c r="O87" s="49">
        <f t="shared" si="32"/>
        <v>878728.75</v>
      </c>
      <c r="P87" s="49">
        <f t="shared" si="33"/>
        <v>1558540.25</v>
      </c>
      <c r="Q87" s="49">
        <f t="shared" si="26"/>
        <v>619715.98771931208</v>
      </c>
      <c r="R87" s="49">
        <f t="shared" si="27"/>
        <v>666233.81738971116</v>
      </c>
      <c r="S87" s="56">
        <f t="shared" si="29"/>
        <v>0.43369839792295645</v>
      </c>
      <c r="T87" s="49">
        <f t="shared" si="34"/>
        <v>619716</v>
      </c>
      <c r="U87" s="82" t="s">
        <v>431</v>
      </c>
      <c r="AC87" s="3"/>
      <c r="AD87" s="3"/>
      <c r="AE87" s="3"/>
      <c r="AF87" s="3"/>
      <c r="AG87" s="3"/>
      <c r="AH87" s="3"/>
    </row>
    <row r="88" spans="1:34" s="1" customFormat="1" x14ac:dyDescent="0.2">
      <c r="A88" s="5">
        <v>15</v>
      </c>
      <c r="B88" s="5">
        <v>4325101</v>
      </c>
      <c r="C88" s="6" t="s">
        <v>78</v>
      </c>
      <c r="D88" s="7" t="s">
        <v>9</v>
      </c>
      <c r="E88" s="24">
        <v>428926</v>
      </c>
      <c r="F88" s="24">
        <v>397154</v>
      </c>
      <c r="G88" s="26">
        <v>428926</v>
      </c>
      <c r="H88" s="26">
        <v>34115</v>
      </c>
      <c r="I88" s="26">
        <f t="shared" si="30"/>
        <v>35854.864999999998</v>
      </c>
      <c r="J88" s="26">
        <f t="shared" si="31"/>
        <v>35855</v>
      </c>
      <c r="K88" s="26">
        <f t="shared" si="22"/>
        <v>35855</v>
      </c>
      <c r="L88" s="26">
        <f t="shared" si="23"/>
        <v>428926</v>
      </c>
      <c r="M88" s="26">
        <f t="shared" si="24"/>
        <v>413040</v>
      </c>
      <c r="N88" s="26">
        <f t="shared" si="25"/>
        <v>322715.25</v>
      </c>
      <c r="O88" s="49">
        <f t="shared" si="32"/>
        <v>224447.5</v>
      </c>
      <c r="P88" s="49">
        <f t="shared" si="33"/>
        <v>420983</v>
      </c>
      <c r="Q88" s="49">
        <f t="shared" si="26"/>
        <v>114054.87735078685</v>
      </c>
      <c r="R88" s="49">
        <f t="shared" si="27"/>
        <v>191825.76935225187</v>
      </c>
      <c r="S88" s="56">
        <f t="shared" si="29"/>
        <v>0.46442419463551199</v>
      </c>
      <c r="T88" s="49">
        <f t="shared" si="34"/>
        <v>114055</v>
      </c>
      <c r="U88" s="82" t="s">
        <v>431</v>
      </c>
      <c r="AC88" s="3"/>
      <c r="AD88" s="3"/>
      <c r="AE88" s="3"/>
      <c r="AF88" s="3"/>
      <c r="AG88" s="3"/>
      <c r="AH88" s="3"/>
    </row>
    <row r="89" spans="1:34" s="1" customFormat="1" x14ac:dyDescent="0.2">
      <c r="A89" s="5">
        <v>16</v>
      </c>
      <c r="B89" s="5">
        <v>4325101</v>
      </c>
      <c r="C89" s="6" t="s">
        <v>79</v>
      </c>
      <c r="D89" s="7" t="s">
        <v>9</v>
      </c>
      <c r="E89" s="24">
        <v>230884</v>
      </c>
      <c r="F89" s="24">
        <v>213782</v>
      </c>
      <c r="G89" s="26">
        <v>230885.00000000003</v>
      </c>
      <c r="H89" s="26">
        <v>15662</v>
      </c>
      <c r="I89" s="26">
        <f t="shared" si="30"/>
        <v>16460.761999999999</v>
      </c>
      <c r="J89" s="26">
        <f t="shared" si="31"/>
        <v>16461</v>
      </c>
      <c r="K89" s="26">
        <f t="shared" si="22"/>
        <v>16461</v>
      </c>
      <c r="L89" s="26">
        <f t="shared" si="23"/>
        <v>230885.00000000003</v>
      </c>
      <c r="M89" s="26">
        <f t="shared" si="24"/>
        <v>222333</v>
      </c>
      <c r="N89" s="26">
        <f t="shared" si="25"/>
        <v>173003</v>
      </c>
      <c r="O89" s="49">
        <f t="shared" si="32"/>
        <v>119397</v>
      </c>
      <c r="P89" s="49">
        <f t="shared" si="33"/>
        <v>226609</v>
      </c>
      <c r="Q89" s="49">
        <f t="shared" si="26"/>
        <v>53988.645490264636</v>
      </c>
      <c r="R89" s="49">
        <f t="shared" si="27"/>
        <v>104672.28332594386</v>
      </c>
      <c r="S89" s="56">
        <f t="shared" si="29"/>
        <v>0.4707905858596963</v>
      </c>
      <c r="T89" s="49">
        <f t="shared" si="34"/>
        <v>53989</v>
      </c>
      <c r="U89" s="82" t="s">
        <v>431</v>
      </c>
      <c r="AC89" s="3"/>
      <c r="AD89" s="3"/>
      <c r="AE89" s="3"/>
      <c r="AF89" s="3"/>
      <c r="AG89" s="3"/>
      <c r="AH89" s="3"/>
    </row>
    <row r="90" spans="1:34" s="1" customFormat="1" x14ac:dyDescent="0.2">
      <c r="A90" s="5">
        <v>17</v>
      </c>
      <c r="B90" s="5">
        <v>4325101</v>
      </c>
      <c r="C90" s="6" t="s">
        <v>80</v>
      </c>
      <c r="D90" s="7" t="s">
        <v>9</v>
      </c>
      <c r="E90" s="24">
        <v>3270863.0000000005</v>
      </c>
      <c r="F90" s="24">
        <v>3115107</v>
      </c>
      <c r="G90" s="26">
        <v>3364316</v>
      </c>
      <c r="H90" s="26">
        <v>310225</v>
      </c>
      <c r="I90" s="26">
        <f t="shared" si="30"/>
        <v>326046.47499999998</v>
      </c>
      <c r="J90" s="26">
        <f t="shared" si="31"/>
        <v>326046</v>
      </c>
      <c r="K90" s="49">
        <f t="shared" si="22"/>
        <v>326046</v>
      </c>
      <c r="L90" s="26">
        <f t="shared" si="23"/>
        <v>3364316</v>
      </c>
      <c r="M90" s="26">
        <f t="shared" si="24"/>
        <v>3192985</v>
      </c>
      <c r="N90" s="26">
        <f t="shared" si="25"/>
        <v>2519083</v>
      </c>
      <c r="O90" s="49">
        <f t="shared" si="32"/>
        <v>1759515.5</v>
      </c>
      <c r="P90" s="49">
        <f t="shared" si="33"/>
        <v>3278650.5</v>
      </c>
      <c r="Q90" s="49">
        <f t="shared" si="26"/>
        <v>1002246.2595692811</v>
      </c>
      <c r="R90" s="49">
        <f t="shared" si="27"/>
        <v>1465633.8656742803</v>
      </c>
      <c r="S90" s="56">
        <f t="shared" si="29"/>
        <v>0.45901683398897281</v>
      </c>
      <c r="T90" s="49">
        <f t="shared" si="34"/>
        <v>1002246</v>
      </c>
      <c r="U90" s="82" t="s">
        <v>431</v>
      </c>
      <c r="AC90" s="3"/>
      <c r="AD90" s="3"/>
      <c r="AE90" s="3"/>
      <c r="AF90" s="3"/>
      <c r="AG90" s="3"/>
      <c r="AH90" s="3"/>
    </row>
    <row r="91" spans="1:34" s="1" customFormat="1" x14ac:dyDescent="0.2">
      <c r="A91" s="5">
        <v>18</v>
      </c>
      <c r="B91" s="5">
        <v>4325101</v>
      </c>
      <c r="C91" s="6" t="s">
        <v>81</v>
      </c>
      <c r="D91" s="7" t="s">
        <v>9</v>
      </c>
      <c r="E91" s="24">
        <v>87335</v>
      </c>
      <c r="F91" s="24">
        <v>81621</v>
      </c>
      <c r="G91" s="26">
        <v>86518</v>
      </c>
      <c r="H91" s="26">
        <v>51224</v>
      </c>
      <c r="I91" s="26">
        <f t="shared" si="30"/>
        <v>53836.423999999999</v>
      </c>
      <c r="J91" s="26">
        <f t="shared" si="31"/>
        <v>53836</v>
      </c>
      <c r="K91" s="49">
        <f t="shared" si="22"/>
        <v>53836</v>
      </c>
      <c r="L91" s="26">
        <f t="shared" si="23"/>
        <v>87335</v>
      </c>
      <c r="M91" s="26">
        <f t="shared" si="24"/>
        <v>84069.5</v>
      </c>
      <c r="N91" s="26">
        <f t="shared" si="25"/>
        <v>77327.5</v>
      </c>
      <c r="O91" s="49">
        <f t="shared" si="32"/>
        <v>68952.75</v>
      </c>
      <c r="P91" s="49">
        <f t="shared" si="33"/>
        <v>85702.25</v>
      </c>
      <c r="Q91" s="49">
        <f t="shared" si="26"/>
        <v>74300.923291551167</v>
      </c>
      <c r="R91" s="49">
        <f t="shared" si="27"/>
        <v>15862.955388787635</v>
      </c>
      <c r="S91" s="56">
        <f t="shared" si="29"/>
        <v>0.1886885896643567</v>
      </c>
      <c r="T91" s="49">
        <f>K91</f>
        <v>53836</v>
      </c>
      <c r="U91" s="82" t="s">
        <v>432</v>
      </c>
      <c r="AC91" s="3"/>
      <c r="AD91" s="3"/>
      <c r="AE91" s="3"/>
      <c r="AF91" s="3"/>
      <c r="AG91" s="3"/>
      <c r="AH91" s="3"/>
    </row>
    <row r="92" spans="1:34" s="1" customFormat="1" x14ac:dyDescent="0.2">
      <c r="A92" s="5">
        <v>19</v>
      </c>
      <c r="B92" s="5">
        <v>4325101</v>
      </c>
      <c r="C92" s="6" t="s">
        <v>82</v>
      </c>
      <c r="D92" s="7" t="s">
        <v>9</v>
      </c>
      <c r="E92" s="24">
        <v>413730.00000000006</v>
      </c>
      <c r="F92" s="24">
        <v>386664</v>
      </c>
      <c r="G92" s="26">
        <v>409864</v>
      </c>
      <c r="H92" s="26">
        <v>104115</v>
      </c>
      <c r="I92" s="26">
        <f t="shared" si="30"/>
        <v>109424.86500000001</v>
      </c>
      <c r="J92" s="26">
        <f t="shared" si="31"/>
        <v>109425</v>
      </c>
      <c r="K92" s="49">
        <f t="shared" si="22"/>
        <v>109425</v>
      </c>
      <c r="L92" s="26">
        <f t="shared" si="23"/>
        <v>413730.00000000006</v>
      </c>
      <c r="M92" s="26">
        <f t="shared" si="24"/>
        <v>398264</v>
      </c>
      <c r="N92" s="26">
        <f t="shared" si="25"/>
        <v>329920.75</v>
      </c>
      <c r="O92" s="49">
        <f t="shared" si="32"/>
        <v>253844.5</v>
      </c>
      <c r="P92" s="49">
        <f t="shared" si="33"/>
        <v>405997</v>
      </c>
      <c r="Q92" s="49">
        <f t="shared" si="26"/>
        <v>241228.72515943641</v>
      </c>
      <c r="R92" s="49">
        <f t="shared" si="27"/>
        <v>147482.29927096341</v>
      </c>
      <c r="S92" s="56">
        <f t="shared" si="29"/>
        <v>0.37031290619027435</v>
      </c>
      <c r="T92" s="49">
        <f t="shared" ref="T92:T106" si="35">ROUND(Q92,0)</f>
        <v>241229</v>
      </c>
      <c r="U92" s="82" t="s">
        <v>431</v>
      </c>
      <c r="AC92" s="3"/>
      <c r="AD92" s="3"/>
      <c r="AE92" s="3"/>
      <c r="AF92" s="3"/>
      <c r="AG92" s="3"/>
      <c r="AH92" s="3"/>
    </row>
    <row r="93" spans="1:34" s="1" customFormat="1" x14ac:dyDescent="0.2">
      <c r="A93" s="5">
        <v>20</v>
      </c>
      <c r="B93" s="5">
        <v>4325101</v>
      </c>
      <c r="C93" s="6" t="s">
        <v>83</v>
      </c>
      <c r="D93" s="7" t="s">
        <v>9</v>
      </c>
      <c r="E93" s="24">
        <v>418764</v>
      </c>
      <c r="F93" s="24">
        <v>391368.00000000006</v>
      </c>
      <c r="G93" s="26">
        <v>418764</v>
      </c>
      <c r="H93" s="26">
        <v>55142</v>
      </c>
      <c r="I93" s="26">
        <f t="shared" si="30"/>
        <v>57954.241999999998</v>
      </c>
      <c r="J93" s="26">
        <f t="shared" si="31"/>
        <v>57954</v>
      </c>
      <c r="K93" s="49">
        <f t="shared" si="22"/>
        <v>57954</v>
      </c>
      <c r="L93" s="26">
        <f t="shared" si="23"/>
        <v>418764</v>
      </c>
      <c r="M93" s="26">
        <f t="shared" si="24"/>
        <v>405066</v>
      </c>
      <c r="N93" s="26">
        <f t="shared" si="25"/>
        <v>321712.5</v>
      </c>
      <c r="O93" s="49">
        <f t="shared" si="32"/>
        <v>231510</v>
      </c>
      <c r="P93" s="49">
        <f t="shared" si="33"/>
        <v>411915</v>
      </c>
      <c r="Q93" s="49">
        <f t="shared" si="26"/>
        <v>162693.13091621929</v>
      </c>
      <c r="R93" s="49">
        <f t="shared" si="27"/>
        <v>176312.62226227592</v>
      </c>
      <c r="S93" s="56">
        <f t="shared" si="29"/>
        <v>0.43526887534938979</v>
      </c>
      <c r="T93" s="49">
        <f t="shared" si="35"/>
        <v>162693</v>
      </c>
      <c r="U93" s="82" t="s">
        <v>431</v>
      </c>
      <c r="AC93" s="3"/>
      <c r="AD93" s="3"/>
      <c r="AE93" s="3"/>
      <c r="AF93" s="3"/>
      <c r="AG93" s="3"/>
      <c r="AH93" s="3"/>
    </row>
    <row r="94" spans="1:34" s="1" customFormat="1" x14ac:dyDescent="0.2">
      <c r="A94" s="5">
        <v>21</v>
      </c>
      <c r="B94" s="5">
        <v>4325101</v>
      </c>
      <c r="C94" s="6" t="s">
        <v>84</v>
      </c>
      <c r="D94" s="7" t="s">
        <v>9</v>
      </c>
      <c r="E94" s="24">
        <v>536830</v>
      </c>
      <c r="F94" s="24">
        <v>511267</v>
      </c>
      <c r="G94" s="26">
        <v>562394</v>
      </c>
      <c r="H94" s="26">
        <v>80114</v>
      </c>
      <c r="I94" s="26">
        <f t="shared" si="30"/>
        <v>84199.813999999998</v>
      </c>
      <c r="J94" s="26">
        <f t="shared" si="31"/>
        <v>84200</v>
      </c>
      <c r="K94" s="49">
        <f t="shared" si="22"/>
        <v>84200</v>
      </c>
      <c r="L94" s="26">
        <f t="shared" si="23"/>
        <v>562394</v>
      </c>
      <c r="M94" s="26">
        <f t="shared" si="24"/>
        <v>524048.5</v>
      </c>
      <c r="N94" s="26">
        <f t="shared" si="25"/>
        <v>423672.75</v>
      </c>
      <c r="O94" s="49">
        <f t="shared" si="32"/>
        <v>304124.25</v>
      </c>
      <c r="P94" s="49">
        <f t="shared" si="33"/>
        <v>543221.25</v>
      </c>
      <c r="Q94" s="49">
        <f t="shared" si="26"/>
        <v>228920.5690947308</v>
      </c>
      <c r="R94" s="49">
        <f t="shared" si="27"/>
        <v>227275.63959118747</v>
      </c>
      <c r="S94" s="56">
        <f t="shared" si="29"/>
        <v>0.43369199528514529</v>
      </c>
      <c r="T94" s="49">
        <f t="shared" si="35"/>
        <v>228921</v>
      </c>
      <c r="U94" s="82" t="s">
        <v>431</v>
      </c>
      <c r="AC94" s="3"/>
      <c r="AD94" s="3"/>
      <c r="AE94" s="3"/>
      <c r="AF94" s="3"/>
      <c r="AG94" s="3"/>
      <c r="AH94" s="3"/>
    </row>
    <row r="95" spans="1:34" s="1" customFormat="1" x14ac:dyDescent="0.2">
      <c r="A95" s="5">
        <v>22</v>
      </c>
      <c r="B95" s="5">
        <v>4325101</v>
      </c>
      <c r="C95" s="6" t="s">
        <v>85</v>
      </c>
      <c r="D95" s="7" t="s">
        <v>9</v>
      </c>
      <c r="E95" s="24">
        <v>997101</v>
      </c>
      <c r="F95" s="24">
        <v>949620</v>
      </c>
      <c r="G95" s="26">
        <v>1035086</v>
      </c>
      <c r="H95" s="26">
        <v>129556</v>
      </c>
      <c r="I95" s="26">
        <f t="shared" si="30"/>
        <v>136163.356</v>
      </c>
      <c r="J95" s="26">
        <f t="shared" si="31"/>
        <v>136163</v>
      </c>
      <c r="K95" s="49">
        <f t="shared" si="22"/>
        <v>136163</v>
      </c>
      <c r="L95" s="26">
        <f t="shared" si="23"/>
        <v>1035086</v>
      </c>
      <c r="M95" s="26">
        <f t="shared" si="24"/>
        <v>973360.5</v>
      </c>
      <c r="N95" s="26">
        <f t="shared" si="25"/>
        <v>779492.5</v>
      </c>
      <c r="O95" s="49">
        <f t="shared" si="32"/>
        <v>554761.75</v>
      </c>
      <c r="P95" s="49">
        <f t="shared" si="33"/>
        <v>1004223.25</v>
      </c>
      <c r="Q95" s="49">
        <f t="shared" si="26"/>
        <v>385869.36588027928</v>
      </c>
      <c r="R95" s="49">
        <f t="shared" si="27"/>
        <v>430309.07819883764</v>
      </c>
      <c r="S95" s="56">
        <f t="shared" si="29"/>
        <v>0.44208602896751781</v>
      </c>
      <c r="T95" s="49">
        <f t="shared" si="35"/>
        <v>385869</v>
      </c>
      <c r="U95" s="82" t="s">
        <v>431</v>
      </c>
      <c r="AC95" s="3"/>
      <c r="AD95" s="3"/>
      <c r="AE95" s="3"/>
      <c r="AF95" s="3"/>
      <c r="AG95" s="3"/>
      <c r="AH95" s="3"/>
    </row>
    <row r="96" spans="1:34" s="1" customFormat="1" x14ac:dyDescent="0.2">
      <c r="A96" s="5">
        <v>23</v>
      </c>
      <c r="B96" s="5">
        <v>4325101</v>
      </c>
      <c r="C96" s="6" t="s">
        <v>86</v>
      </c>
      <c r="D96" s="7" t="s">
        <v>9</v>
      </c>
      <c r="E96" s="24">
        <v>531401</v>
      </c>
      <c r="F96" s="24">
        <v>492038.00000000006</v>
      </c>
      <c r="G96" s="26">
        <v>536321</v>
      </c>
      <c r="H96" s="26">
        <v>70145</v>
      </c>
      <c r="I96" s="26">
        <f t="shared" si="30"/>
        <v>73722.395000000004</v>
      </c>
      <c r="J96" s="26">
        <f t="shared" si="31"/>
        <v>73722</v>
      </c>
      <c r="K96" s="49">
        <f t="shared" si="22"/>
        <v>73722</v>
      </c>
      <c r="L96" s="26">
        <f t="shared" si="23"/>
        <v>536321</v>
      </c>
      <c r="M96" s="26">
        <f t="shared" si="24"/>
        <v>511719.5</v>
      </c>
      <c r="N96" s="26">
        <f t="shared" si="25"/>
        <v>408370.5</v>
      </c>
      <c r="O96" s="49">
        <f t="shared" si="32"/>
        <v>292720.75</v>
      </c>
      <c r="P96" s="49">
        <f t="shared" si="33"/>
        <v>524020.25</v>
      </c>
      <c r="Q96" s="49">
        <f t="shared" si="26"/>
        <v>206790.92776136514</v>
      </c>
      <c r="R96" s="49">
        <f t="shared" si="27"/>
        <v>223977.45681876113</v>
      </c>
      <c r="S96" s="56">
        <f t="shared" si="29"/>
        <v>0.43769576265661386</v>
      </c>
      <c r="T96" s="49">
        <f t="shared" si="35"/>
        <v>206791</v>
      </c>
      <c r="U96" s="82" t="s">
        <v>431</v>
      </c>
      <c r="AC96" s="3"/>
      <c r="AD96" s="3"/>
      <c r="AE96" s="3"/>
      <c r="AF96" s="3"/>
      <c r="AG96" s="3"/>
      <c r="AH96" s="3"/>
    </row>
    <row r="97" spans="1:34" s="1" customFormat="1" x14ac:dyDescent="0.2">
      <c r="A97" s="5">
        <v>24</v>
      </c>
      <c r="B97" s="5">
        <v>4325101</v>
      </c>
      <c r="C97" s="6" t="s">
        <v>87</v>
      </c>
      <c r="D97" s="7" t="s">
        <v>9</v>
      </c>
      <c r="E97" s="24">
        <v>232768</v>
      </c>
      <c r="F97" s="24">
        <v>223815</v>
      </c>
      <c r="G97" s="26">
        <v>248435</v>
      </c>
      <c r="H97" s="26">
        <v>63256</v>
      </c>
      <c r="I97" s="26">
        <f t="shared" si="30"/>
        <v>66482.055999999997</v>
      </c>
      <c r="J97" s="26">
        <f t="shared" si="31"/>
        <v>66482</v>
      </c>
      <c r="K97" s="49">
        <f t="shared" si="22"/>
        <v>66482</v>
      </c>
      <c r="L97" s="26">
        <f t="shared" si="23"/>
        <v>248435</v>
      </c>
      <c r="M97" s="26">
        <f t="shared" si="24"/>
        <v>228291.5</v>
      </c>
      <c r="N97" s="26">
        <f t="shared" si="25"/>
        <v>192875</v>
      </c>
      <c r="O97" s="49">
        <f t="shared" si="32"/>
        <v>147386.75</v>
      </c>
      <c r="P97" s="49">
        <f t="shared" si="33"/>
        <v>238363.25</v>
      </c>
      <c r="Q97" s="49">
        <f t="shared" si="26"/>
        <v>143724.819276895</v>
      </c>
      <c r="R97" s="49">
        <f t="shared" si="27"/>
        <v>84874.101071331927</v>
      </c>
      <c r="S97" s="56">
        <f t="shared" si="29"/>
        <v>0.37177950590070996</v>
      </c>
      <c r="T97" s="49">
        <f t="shared" si="35"/>
        <v>143725</v>
      </c>
      <c r="U97" s="82" t="s">
        <v>431</v>
      </c>
      <c r="AC97" s="3"/>
      <c r="AD97" s="3"/>
      <c r="AE97" s="3"/>
      <c r="AF97" s="3"/>
      <c r="AG97" s="3"/>
      <c r="AH97" s="3"/>
    </row>
    <row r="98" spans="1:34" s="1" customFormat="1" x14ac:dyDescent="0.2">
      <c r="A98" s="5">
        <v>25</v>
      </c>
      <c r="B98" s="5">
        <v>4325101</v>
      </c>
      <c r="C98" s="6" t="s">
        <v>88</v>
      </c>
      <c r="D98" s="7" t="s">
        <v>9</v>
      </c>
      <c r="E98" s="24">
        <v>3546404</v>
      </c>
      <c r="F98" s="24">
        <v>3377527</v>
      </c>
      <c r="G98" s="26">
        <v>3715280.0000000005</v>
      </c>
      <c r="H98" s="26">
        <v>452116</v>
      </c>
      <c r="I98" s="26">
        <f t="shared" si="30"/>
        <v>475173.91599999997</v>
      </c>
      <c r="J98" s="26">
        <f t="shared" si="31"/>
        <v>475174</v>
      </c>
      <c r="K98" s="49">
        <f t="shared" si="22"/>
        <v>475174</v>
      </c>
      <c r="L98" s="26">
        <f t="shared" si="23"/>
        <v>3715280.0000000005</v>
      </c>
      <c r="M98" s="26">
        <f t="shared" si="24"/>
        <v>3461965.5</v>
      </c>
      <c r="N98" s="26">
        <f t="shared" si="25"/>
        <v>2778596.25</v>
      </c>
      <c r="O98" s="49">
        <f t="shared" si="32"/>
        <v>1968569.75</v>
      </c>
      <c r="P98" s="49">
        <f t="shared" si="33"/>
        <v>3588622.75</v>
      </c>
      <c r="Q98" s="49">
        <f t="shared" si="26"/>
        <v>1355150.6488606941</v>
      </c>
      <c r="R98" s="49">
        <f t="shared" si="27"/>
        <v>1541793.0355665716</v>
      </c>
      <c r="S98" s="56">
        <f t="shared" si="29"/>
        <v>0.44535193535769541</v>
      </c>
      <c r="T98" s="49">
        <f t="shared" si="35"/>
        <v>1355151</v>
      </c>
      <c r="U98" s="82" t="s">
        <v>431</v>
      </c>
      <c r="AC98" s="3"/>
      <c r="AD98" s="3"/>
      <c r="AE98" s="3"/>
      <c r="AF98" s="3"/>
      <c r="AG98" s="3"/>
      <c r="AH98" s="3"/>
    </row>
    <row r="99" spans="1:34" s="1" customFormat="1" x14ac:dyDescent="0.2">
      <c r="A99" s="5">
        <v>26</v>
      </c>
      <c r="B99" s="5">
        <v>4325101</v>
      </c>
      <c r="C99" s="6" t="s">
        <v>89</v>
      </c>
      <c r="D99" s="7" t="s">
        <v>9</v>
      </c>
      <c r="E99" s="24">
        <v>628831</v>
      </c>
      <c r="F99" s="24">
        <v>598887</v>
      </c>
      <c r="G99" s="26">
        <v>664765</v>
      </c>
      <c r="H99" s="26">
        <v>65269</v>
      </c>
      <c r="I99" s="26">
        <f t="shared" si="30"/>
        <v>68597.718999999997</v>
      </c>
      <c r="J99" s="26">
        <f t="shared" si="31"/>
        <v>68598</v>
      </c>
      <c r="K99" s="49">
        <f t="shared" si="22"/>
        <v>68598</v>
      </c>
      <c r="L99" s="26">
        <f t="shared" si="23"/>
        <v>664765</v>
      </c>
      <c r="M99" s="26">
        <f t="shared" si="24"/>
        <v>613859</v>
      </c>
      <c r="N99" s="26">
        <f t="shared" si="25"/>
        <v>490270.25</v>
      </c>
      <c r="O99" s="49">
        <f t="shared" si="32"/>
        <v>341228.5</v>
      </c>
      <c r="P99" s="49">
        <f t="shared" si="33"/>
        <v>639312</v>
      </c>
      <c r="Q99" s="49">
        <f t="shared" si="26"/>
        <v>206803.9327433435</v>
      </c>
      <c r="R99" s="49">
        <f t="shared" si="27"/>
        <v>282401.9499571193</v>
      </c>
      <c r="S99" s="56">
        <f t="shared" si="29"/>
        <v>0.46004367445475147</v>
      </c>
      <c r="T99" s="49">
        <f t="shared" si="35"/>
        <v>206804</v>
      </c>
      <c r="U99" s="82" t="s">
        <v>431</v>
      </c>
      <c r="AC99" s="3"/>
      <c r="AD99" s="3"/>
      <c r="AE99" s="3"/>
      <c r="AF99" s="3"/>
      <c r="AG99" s="3"/>
      <c r="AH99" s="3"/>
    </row>
    <row r="100" spans="1:34" s="1" customFormat="1" x14ac:dyDescent="0.2">
      <c r="A100" s="5">
        <v>27</v>
      </c>
      <c r="B100" s="5">
        <v>4325101</v>
      </c>
      <c r="C100" s="6" t="s">
        <v>90</v>
      </c>
      <c r="D100" s="7" t="s">
        <v>9</v>
      </c>
      <c r="E100" s="24">
        <v>3586174.0000000005</v>
      </c>
      <c r="F100" s="24">
        <v>3383183.0000000005</v>
      </c>
      <c r="G100" s="26">
        <v>3687669</v>
      </c>
      <c r="H100" s="26">
        <v>130224</v>
      </c>
      <c r="I100" s="26">
        <f t="shared" si="30"/>
        <v>136865.424</v>
      </c>
      <c r="J100" s="26">
        <f t="shared" si="31"/>
        <v>136865</v>
      </c>
      <c r="K100" s="49">
        <f t="shared" si="22"/>
        <v>136865</v>
      </c>
      <c r="L100" s="26">
        <f t="shared" si="23"/>
        <v>3687669</v>
      </c>
      <c r="M100" s="26">
        <f t="shared" si="24"/>
        <v>3484678.5000000005</v>
      </c>
      <c r="N100" s="26">
        <f t="shared" si="25"/>
        <v>2698472.75</v>
      </c>
      <c r="O100" s="49">
        <f t="shared" si="32"/>
        <v>1810771.7500000002</v>
      </c>
      <c r="P100" s="49">
        <f t="shared" si="33"/>
        <v>3586173.75</v>
      </c>
      <c r="Q100" s="49">
        <f t="shared" si="26"/>
        <v>490672.78631180659</v>
      </c>
      <c r="R100" s="49">
        <f t="shared" si="27"/>
        <v>1712423.7327621104</v>
      </c>
      <c r="S100" s="56">
        <f t="shared" si="29"/>
        <v>0.49141512847228525</v>
      </c>
      <c r="T100" s="49">
        <f t="shared" si="35"/>
        <v>490673</v>
      </c>
      <c r="U100" s="82" t="s">
        <v>431</v>
      </c>
      <c r="AC100" s="3"/>
      <c r="AD100" s="3"/>
      <c r="AE100" s="3"/>
      <c r="AF100" s="3"/>
      <c r="AG100" s="3"/>
      <c r="AH100" s="3"/>
    </row>
    <row r="101" spans="1:34" s="1" customFormat="1" x14ac:dyDescent="0.2">
      <c r="A101" s="5">
        <v>28</v>
      </c>
      <c r="B101" s="5">
        <v>4325101</v>
      </c>
      <c r="C101" s="6" t="s">
        <v>91</v>
      </c>
      <c r="D101" s="7" t="s">
        <v>9</v>
      </c>
      <c r="E101" s="24">
        <v>1320531.0000000002</v>
      </c>
      <c r="F101" s="24">
        <v>1245784</v>
      </c>
      <c r="G101" s="26">
        <v>1370362</v>
      </c>
      <c r="H101" s="26">
        <v>189557</v>
      </c>
      <c r="I101" s="26">
        <f t="shared" si="30"/>
        <v>199224.40700000001</v>
      </c>
      <c r="J101" s="26">
        <f t="shared" si="31"/>
        <v>199224</v>
      </c>
      <c r="K101" s="49">
        <f t="shared" si="22"/>
        <v>199224</v>
      </c>
      <c r="L101" s="26">
        <f t="shared" si="23"/>
        <v>1370362</v>
      </c>
      <c r="M101" s="26">
        <f t="shared" si="24"/>
        <v>1283157.5</v>
      </c>
      <c r="N101" s="26">
        <f t="shared" si="25"/>
        <v>1033975.25</v>
      </c>
      <c r="O101" s="49">
        <f t="shared" si="32"/>
        <v>741190.75</v>
      </c>
      <c r="P101" s="49">
        <f t="shared" si="33"/>
        <v>1326759.75</v>
      </c>
      <c r="Q101" s="49">
        <f t="shared" si="26"/>
        <v>547256.39322162617</v>
      </c>
      <c r="R101" s="49">
        <f t="shared" si="27"/>
        <v>558850.85648640071</v>
      </c>
      <c r="S101" s="56">
        <f t="shared" si="29"/>
        <v>0.43552787283431749</v>
      </c>
      <c r="T101" s="49">
        <f t="shared" si="35"/>
        <v>547256</v>
      </c>
      <c r="U101" s="82" t="s">
        <v>431</v>
      </c>
      <c r="AC101" s="3"/>
      <c r="AD101" s="3"/>
      <c r="AE101" s="3"/>
      <c r="AF101" s="3"/>
      <c r="AG101" s="3"/>
      <c r="AH101" s="3"/>
    </row>
    <row r="102" spans="1:34" s="1" customFormat="1" x14ac:dyDescent="0.2">
      <c r="A102" s="5">
        <v>29</v>
      </c>
      <c r="B102" s="5">
        <v>4325101</v>
      </c>
      <c r="C102" s="6" t="s">
        <v>92</v>
      </c>
      <c r="D102" s="7" t="s">
        <v>9</v>
      </c>
      <c r="E102" s="24">
        <v>1203276</v>
      </c>
      <c r="F102" s="24">
        <v>1124557</v>
      </c>
      <c r="G102" s="26">
        <v>1180785</v>
      </c>
      <c r="H102" s="26">
        <v>75886</v>
      </c>
      <c r="I102" s="26">
        <f t="shared" si="30"/>
        <v>79756.186000000002</v>
      </c>
      <c r="J102" s="26">
        <f t="shared" si="31"/>
        <v>79756</v>
      </c>
      <c r="K102" s="49">
        <f t="shared" si="22"/>
        <v>79756</v>
      </c>
      <c r="L102" s="26">
        <f t="shared" si="23"/>
        <v>1203276</v>
      </c>
      <c r="M102" s="26">
        <f t="shared" si="24"/>
        <v>1152671</v>
      </c>
      <c r="N102" s="26">
        <f t="shared" si="25"/>
        <v>897093.5</v>
      </c>
      <c r="O102" s="49">
        <f t="shared" si="32"/>
        <v>616213.5</v>
      </c>
      <c r="P102" s="49">
        <f t="shared" si="33"/>
        <v>1177973.5</v>
      </c>
      <c r="Q102" s="49">
        <f t="shared" si="26"/>
        <v>264805.27197851019</v>
      </c>
      <c r="R102" s="49">
        <f t="shared" si="27"/>
        <v>545896.45636542956</v>
      </c>
      <c r="S102" s="56">
        <f t="shared" si="29"/>
        <v>0.47359260046052132</v>
      </c>
      <c r="T102" s="49">
        <f t="shared" si="35"/>
        <v>264805</v>
      </c>
      <c r="U102" s="82" t="s">
        <v>431</v>
      </c>
      <c r="AC102" s="3"/>
      <c r="AD102" s="3"/>
      <c r="AE102" s="3"/>
      <c r="AF102" s="3"/>
      <c r="AG102" s="3"/>
      <c r="AH102" s="3"/>
    </row>
    <row r="103" spans="1:34" s="1" customFormat="1" x14ac:dyDescent="0.2">
      <c r="A103" s="5">
        <v>30</v>
      </c>
      <c r="B103" s="5">
        <v>4325101</v>
      </c>
      <c r="C103" s="6" t="s">
        <v>93</v>
      </c>
      <c r="D103" s="7" t="s">
        <v>9</v>
      </c>
      <c r="E103" s="24">
        <v>3041833</v>
      </c>
      <c r="F103" s="24">
        <v>2869654</v>
      </c>
      <c r="G103" s="26">
        <v>3041833</v>
      </c>
      <c r="H103" s="26">
        <v>192551</v>
      </c>
      <c r="I103" s="26">
        <f t="shared" si="30"/>
        <v>202371.101</v>
      </c>
      <c r="J103" s="26">
        <f t="shared" si="31"/>
        <v>202371</v>
      </c>
      <c r="K103" s="49">
        <f t="shared" si="22"/>
        <v>202371</v>
      </c>
      <c r="L103" s="26">
        <f t="shared" si="23"/>
        <v>3041833</v>
      </c>
      <c r="M103" s="26">
        <f t="shared" si="24"/>
        <v>2955743.5</v>
      </c>
      <c r="N103" s="26">
        <f t="shared" si="25"/>
        <v>2288922.75</v>
      </c>
      <c r="O103" s="49">
        <f t="shared" si="32"/>
        <v>1579057.25</v>
      </c>
      <c r="P103" s="49">
        <f t="shared" si="33"/>
        <v>2998788.25</v>
      </c>
      <c r="Q103" s="49">
        <f t="shared" si="26"/>
        <v>672563.72441432893</v>
      </c>
      <c r="R103" s="49">
        <f t="shared" si="27"/>
        <v>1393400.478357981</v>
      </c>
      <c r="S103" s="56">
        <f t="shared" si="29"/>
        <v>0.4714213118824353</v>
      </c>
      <c r="T103" s="49">
        <f t="shared" si="35"/>
        <v>672564</v>
      </c>
      <c r="U103" s="82" t="s">
        <v>431</v>
      </c>
      <c r="AC103" s="3"/>
      <c r="AD103" s="3"/>
      <c r="AE103" s="3"/>
      <c r="AF103" s="3"/>
      <c r="AG103" s="3"/>
      <c r="AH103" s="3"/>
    </row>
    <row r="104" spans="1:34" s="1" customFormat="1" x14ac:dyDescent="0.2">
      <c r="A104" s="5">
        <v>31</v>
      </c>
      <c r="B104" s="5">
        <v>4325101</v>
      </c>
      <c r="C104" s="6" t="s">
        <v>94</v>
      </c>
      <c r="D104" s="7" t="s">
        <v>9</v>
      </c>
      <c r="E104" s="24">
        <v>445134.00000000006</v>
      </c>
      <c r="F104" s="24">
        <v>416013</v>
      </c>
      <c r="G104" s="26">
        <v>453454.00000000006</v>
      </c>
      <c r="H104" s="26">
        <v>51220</v>
      </c>
      <c r="I104" s="26">
        <f t="shared" si="30"/>
        <v>53832.22</v>
      </c>
      <c r="J104" s="26">
        <f t="shared" si="31"/>
        <v>53832</v>
      </c>
      <c r="K104" s="49">
        <f t="shared" si="22"/>
        <v>53832</v>
      </c>
      <c r="L104" s="26">
        <f t="shared" si="23"/>
        <v>453454.00000000006</v>
      </c>
      <c r="M104" s="26">
        <f t="shared" si="24"/>
        <v>430573.5</v>
      </c>
      <c r="N104" s="26">
        <f t="shared" si="25"/>
        <v>342108.25</v>
      </c>
      <c r="O104" s="49">
        <f t="shared" si="32"/>
        <v>242202.75</v>
      </c>
      <c r="P104" s="49">
        <f t="shared" si="33"/>
        <v>442013.75</v>
      </c>
      <c r="Q104" s="49">
        <f t="shared" si="26"/>
        <v>157282.82957783254</v>
      </c>
      <c r="R104" s="49">
        <f t="shared" si="27"/>
        <v>192853.38955862311</v>
      </c>
      <c r="S104" s="56">
        <f t="shared" si="29"/>
        <v>0.44789888267304678</v>
      </c>
      <c r="T104" s="49">
        <f t="shared" si="35"/>
        <v>157283</v>
      </c>
      <c r="U104" s="82" t="s">
        <v>431</v>
      </c>
      <c r="AC104" s="3"/>
      <c r="AD104" s="3"/>
      <c r="AE104" s="3"/>
      <c r="AF104" s="3"/>
      <c r="AG104" s="3"/>
      <c r="AH104" s="3"/>
    </row>
    <row r="105" spans="1:34" s="1" customFormat="1" ht="25.5" x14ac:dyDescent="0.2">
      <c r="A105" s="5">
        <v>32</v>
      </c>
      <c r="B105" s="5">
        <v>4325101</v>
      </c>
      <c r="C105" s="10" t="s">
        <v>95</v>
      </c>
      <c r="D105" s="7" t="s">
        <v>9</v>
      </c>
      <c r="E105" s="24">
        <v>526213</v>
      </c>
      <c r="F105" s="24">
        <v>491788.00000000006</v>
      </c>
      <c r="G105" s="26">
        <v>516377</v>
      </c>
      <c r="H105" s="26">
        <v>60521</v>
      </c>
      <c r="I105" s="26">
        <f t="shared" si="30"/>
        <v>63607.570999999996</v>
      </c>
      <c r="J105" s="26">
        <f t="shared" si="31"/>
        <v>63608</v>
      </c>
      <c r="K105" s="49">
        <f t="shared" si="22"/>
        <v>63608</v>
      </c>
      <c r="L105" s="26">
        <f t="shared" si="23"/>
        <v>526213</v>
      </c>
      <c r="M105" s="26">
        <f t="shared" si="24"/>
        <v>504082.5</v>
      </c>
      <c r="N105" s="26">
        <f t="shared" si="25"/>
        <v>399496.5</v>
      </c>
      <c r="O105" s="49">
        <f t="shared" si="32"/>
        <v>283845.25</v>
      </c>
      <c r="P105" s="49">
        <f t="shared" si="33"/>
        <v>515147.75</v>
      </c>
      <c r="Q105" s="49">
        <f t="shared" si="26"/>
        <v>185256.97084501537</v>
      </c>
      <c r="R105" s="49">
        <f t="shared" si="27"/>
        <v>224393.20255376128</v>
      </c>
      <c r="S105" s="56">
        <f t="shared" si="29"/>
        <v>0.44515174114110545</v>
      </c>
      <c r="T105" s="49">
        <f t="shared" si="35"/>
        <v>185257</v>
      </c>
      <c r="U105" s="82" t="s">
        <v>431</v>
      </c>
      <c r="AC105" s="3"/>
      <c r="AD105" s="3"/>
      <c r="AE105" s="3"/>
      <c r="AF105" s="3"/>
      <c r="AG105" s="3"/>
      <c r="AH105" s="3"/>
    </row>
    <row r="106" spans="1:34" s="1" customFormat="1" x14ac:dyDescent="0.2">
      <c r="A106" s="5">
        <v>33</v>
      </c>
      <c r="B106" s="5">
        <v>4325101</v>
      </c>
      <c r="C106" s="10" t="s">
        <v>96</v>
      </c>
      <c r="D106" s="7" t="s">
        <v>9</v>
      </c>
      <c r="E106" s="24">
        <v>592651</v>
      </c>
      <c r="F106" s="24">
        <v>569857</v>
      </c>
      <c r="G106" s="26">
        <v>609747</v>
      </c>
      <c r="H106" s="26">
        <v>30225</v>
      </c>
      <c r="I106" s="26">
        <f t="shared" si="30"/>
        <v>31766.474999999999</v>
      </c>
      <c r="J106" s="26">
        <f t="shared" si="31"/>
        <v>31766</v>
      </c>
      <c r="K106" s="49">
        <f t="shared" si="22"/>
        <v>31766</v>
      </c>
      <c r="L106" s="26">
        <f t="shared" si="23"/>
        <v>609747</v>
      </c>
      <c r="M106" s="26">
        <f t="shared" si="24"/>
        <v>581254</v>
      </c>
      <c r="N106" s="26">
        <f t="shared" si="25"/>
        <v>451005.25</v>
      </c>
      <c r="O106" s="49">
        <f t="shared" si="32"/>
        <v>306510</v>
      </c>
      <c r="P106" s="49">
        <f t="shared" si="33"/>
        <v>595500.5</v>
      </c>
      <c r="Q106" s="49">
        <f t="shared" si="26"/>
        <v>109402.0585099044</v>
      </c>
      <c r="R106" s="49">
        <f t="shared" si="27"/>
        <v>279970.08703594864</v>
      </c>
      <c r="S106" s="56">
        <f t="shared" si="29"/>
        <v>0.48166565225520797</v>
      </c>
      <c r="T106" s="49">
        <f t="shared" si="35"/>
        <v>109402</v>
      </c>
      <c r="U106" s="82" t="s">
        <v>431</v>
      </c>
      <c r="AC106" s="3"/>
      <c r="AD106" s="3"/>
      <c r="AE106" s="3"/>
      <c r="AF106" s="3"/>
      <c r="AG106" s="3"/>
      <c r="AH106" s="3"/>
    </row>
    <row r="107" spans="1:34" s="1" customFormat="1" x14ac:dyDescent="0.2">
      <c r="A107" s="5">
        <v>34</v>
      </c>
      <c r="B107" s="5">
        <v>4325101</v>
      </c>
      <c r="C107" s="76" t="s">
        <v>385</v>
      </c>
      <c r="D107" s="7" t="s">
        <v>9</v>
      </c>
      <c r="E107" s="24">
        <v>215528</v>
      </c>
      <c r="F107" s="24">
        <v>199563</v>
      </c>
      <c r="G107" s="26">
        <v>217524</v>
      </c>
      <c r="H107" s="26" t="s">
        <v>446</v>
      </c>
      <c r="I107" s="26" t="s">
        <v>446</v>
      </c>
      <c r="J107" s="26" t="s">
        <v>446</v>
      </c>
      <c r="K107" s="49">
        <f t="shared" si="22"/>
        <v>199563</v>
      </c>
      <c r="L107" s="26">
        <f t="shared" si="23"/>
        <v>217524</v>
      </c>
      <c r="M107" s="26">
        <f t="shared" si="24"/>
        <v>215528</v>
      </c>
      <c r="N107" s="26">
        <f t="shared" si="25"/>
        <v>210871.66666666666</v>
      </c>
      <c r="O107" s="49">
        <f t="shared" ref="O107" si="36">AVERAGE(K107,M107)</f>
        <v>207545.5</v>
      </c>
      <c r="P107" s="49">
        <f t="shared" ref="P107" si="37">AVERAGE(M107,L107)</f>
        <v>216526</v>
      </c>
      <c r="Q107" s="49">
        <f t="shared" si="26"/>
        <v>210557.18008808879</v>
      </c>
      <c r="R107" s="49">
        <f t="shared" si="27"/>
        <v>105741.7700071736</v>
      </c>
      <c r="S107" s="56">
        <f t="shared" ref="S107" si="38">R107/M107</f>
        <v>0.49061732121661039</v>
      </c>
      <c r="T107" s="49">
        <f>K107</f>
        <v>199563</v>
      </c>
      <c r="U107" s="82" t="s">
        <v>432</v>
      </c>
      <c r="AC107" s="3"/>
      <c r="AD107" s="3"/>
      <c r="AE107" s="3"/>
      <c r="AF107" s="3"/>
      <c r="AG107" s="3"/>
      <c r="AH107" s="3"/>
    </row>
    <row r="108" spans="1:34" s="1" customFormat="1" x14ac:dyDescent="0.2">
      <c r="A108" s="5">
        <v>35</v>
      </c>
      <c r="B108" s="5">
        <v>4325101</v>
      </c>
      <c r="C108" s="76" t="s">
        <v>386</v>
      </c>
      <c r="D108" s="7" t="s">
        <v>9</v>
      </c>
      <c r="E108" s="24">
        <v>166410.00000000003</v>
      </c>
      <c r="F108" s="24">
        <v>156991</v>
      </c>
      <c r="G108" s="26">
        <v>174260.00000000003</v>
      </c>
      <c r="H108" s="26" t="s">
        <v>446</v>
      </c>
      <c r="I108" s="26" t="s">
        <v>446</v>
      </c>
      <c r="J108" s="26" t="s">
        <v>446</v>
      </c>
      <c r="K108" s="49">
        <f t="shared" ref="K108:K137" si="39">MIN(E108,F108,G108,J108)</f>
        <v>156991</v>
      </c>
      <c r="L108" s="26">
        <f t="shared" ref="L108:L137" si="40">MAX(E108,F108,G108,J108)</f>
        <v>174260.00000000003</v>
      </c>
      <c r="M108" s="26">
        <f t="shared" ref="M108:M137" si="41">MEDIAN(E108,F108,G108,J108)</f>
        <v>166410.00000000003</v>
      </c>
      <c r="N108" s="26">
        <f t="shared" ref="N108:N137" si="42">AVERAGE(E108,F108,G108,J108)</f>
        <v>165887</v>
      </c>
      <c r="O108" s="49">
        <f t="shared" ref="O108:O137" si="43">AVERAGE(K108,M108)</f>
        <v>161700.5</v>
      </c>
      <c r="P108" s="49">
        <f t="shared" ref="P108:P137" si="44">AVERAGE(M108,L108)</f>
        <v>170335.00000000003</v>
      </c>
      <c r="Q108" s="49">
        <f t="shared" ref="Q108:Q137" si="45">HARMEAN(E108,F108,G108,J108)</f>
        <v>165584.86632984973</v>
      </c>
      <c r="R108" s="49">
        <f t="shared" ref="R108:R137" si="46">STDEVA(E108,F108,G108,J108)</f>
        <v>83243.402242560202</v>
      </c>
      <c r="S108" s="56">
        <f t="shared" ref="S108:S137" si="47">R108/M108</f>
        <v>0.50023076883937379</v>
      </c>
      <c r="T108" s="49">
        <f t="shared" ref="T108:T137" si="48">K108</f>
        <v>156991</v>
      </c>
      <c r="U108" s="82" t="s">
        <v>432</v>
      </c>
      <c r="AC108" s="3"/>
      <c r="AD108" s="3"/>
      <c r="AE108" s="3"/>
      <c r="AF108" s="3"/>
      <c r="AG108" s="3"/>
      <c r="AH108" s="3"/>
    </row>
    <row r="109" spans="1:34" s="1" customFormat="1" x14ac:dyDescent="0.2">
      <c r="A109" s="5">
        <v>36</v>
      </c>
      <c r="B109" s="5">
        <v>4325101</v>
      </c>
      <c r="C109" s="76" t="s">
        <v>387</v>
      </c>
      <c r="D109" s="7" t="s">
        <v>9</v>
      </c>
      <c r="E109" s="24">
        <v>193785.00000000003</v>
      </c>
      <c r="F109" s="24">
        <v>184557</v>
      </c>
      <c r="G109" s="26">
        <v>203013</v>
      </c>
      <c r="H109" s="26" t="s">
        <v>446</v>
      </c>
      <c r="I109" s="26" t="s">
        <v>446</v>
      </c>
      <c r="J109" s="26" t="s">
        <v>446</v>
      </c>
      <c r="K109" s="49">
        <f t="shared" si="39"/>
        <v>184557</v>
      </c>
      <c r="L109" s="26">
        <f t="shared" si="40"/>
        <v>203013</v>
      </c>
      <c r="M109" s="26">
        <f t="shared" si="41"/>
        <v>193785.00000000003</v>
      </c>
      <c r="N109" s="26">
        <f t="shared" si="42"/>
        <v>193785</v>
      </c>
      <c r="O109" s="49">
        <f t="shared" si="43"/>
        <v>189171</v>
      </c>
      <c r="P109" s="49">
        <f t="shared" si="44"/>
        <v>198399</v>
      </c>
      <c r="Q109" s="49">
        <f t="shared" si="45"/>
        <v>193491.82147566541</v>
      </c>
      <c r="R109" s="49">
        <f t="shared" si="46"/>
        <v>97185.015368882872</v>
      </c>
      <c r="S109" s="56">
        <f t="shared" si="47"/>
        <v>0.50150948406162943</v>
      </c>
      <c r="T109" s="49">
        <f t="shared" si="48"/>
        <v>184557</v>
      </c>
      <c r="U109" s="82" t="s">
        <v>432</v>
      </c>
      <c r="AC109" s="3"/>
      <c r="AD109" s="3"/>
      <c r="AE109" s="3"/>
      <c r="AF109" s="3"/>
      <c r="AG109" s="3"/>
      <c r="AH109" s="3"/>
    </row>
    <row r="110" spans="1:34" s="1" customFormat="1" x14ac:dyDescent="0.2">
      <c r="A110" s="5">
        <v>37</v>
      </c>
      <c r="B110" s="5">
        <v>4325101</v>
      </c>
      <c r="C110" s="76" t="s">
        <v>388</v>
      </c>
      <c r="D110" s="7" t="s">
        <v>9</v>
      </c>
      <c r="E110" s="24">
        <v>133504</v>
      </c>
      <c r="F110" s="24">
        <v>124770</v>
      </c>
      <c r="G110" s="26">
        <v>132256</v>
      </c>
      <c r="H110" s="26" t="s">
        <v>446</v>
      </c>
      <c r="I110" s="26" t="s">
        <v>446</v>
      </c>
      <c r="J110" s="26" t="s">
        <v>446</v>
      </c>
      <c r="K110" s="49">
        <f t="shared" si="39"/>
        <v>124770</v>
      </c>
      <c r="L110" s="26">
        <f t="shared" si="40"/>
        <v>133504</v>
      </c>
      <c r="M110" s="26">
        <f t="shared" si="41"/>
        <v>132256</v>
      </c>
      <c r="N110" s="26">
        <f t="shared" si="42"/>
        <v>130176.66666666667</v>
      </c>
      <c r="O110" s="49">
        <f t="shared" si="43"/>
        <v>128513</v>
      </c>
      <c r="P110" s="49">
        <f t="shared" si="44"/>
        <v>132880</v>
      </c>
      <c r="Q110" s="49">
        <f t="shared" si="45"/>
        <v>130060.13565918109</v>
      </c>
      <c r="R110" s="49">
        <f t="shared" si="46"/>
        <v>65202.505644594159</v>
      </c>
      <c r="S110" s="56">
        <f t="shared" si="47"/>
        <v>0.49300225051864688</v>
      </c>
      <c r="T110" s="49">
        <f t="shared" si="48"/>
        <v>124770</v>
      </c>
      <c r="U110" s="82" t="s">
        <v>432</v>
      </c>
      <c r="AC110" s="3"/>
      <c r="AD110" s="3"/>
      <c r="AE110" s="3"/>
      <c r="AF110" s="3"/>
      <c r="AG110" s="3"/>
      <c r="AH110" s="3"/>
    </row>
    <row r="111" spans="1:34" s="1" customFormat="1" x14ac:dyDescent="0.2">
      <c r="A111" s="5">
        <v>38</v>
      </c>
      <c r="B111" s="5">
        <v>4325101</v>
      </c>
      <c r="C111" s="76" t="s">
        <v>389</v>
      </c>
      <c r="D111" s="7" t="s">
        <v>9</v>
      </c>
      <c r="E111" s="24">
        <v>59728</v>
      </c>
      <c r="F111" s="24">
        <v>56884</v>
      </c>
      <c r="G111" s="26">
        <v>62572.000000000007</v>
      </c>
      <c r="H111" s="26" t="s">
        <v>446</v>
      </c>
      <c r="I111" s="26" t="s">
        <v>446</v>
      </c>
      <c r="J111" s="26" t="s">
        <v>446</v>
      </c>
      <c r="K111" s="49">
        <f t="shared" si="39"/>
        <v>56884</v>
      </c>
      <c r="L111" s="26">
        <f t="shared" si="40"/>
        <v>62572.000000000007</v>
      </c>
      <c r="M111" s="26">
        <f t="shared" si="41"/>
        <v>59728</v>
      </c>
      <c r="N111" s="26">
        <f t="shared" si="42"/>
        <v>59728</v>
      </c>
      <c r="O111" s="49">
        <f t="shared" si="43"/>
        <v>58306</v>
      </c>
      <c r="P111" s="49">
        <f t="shared" si="44"/>
        <v>61150</v>
      </c>
      <c r="Q111" s="49">
        <f t="shared" si="45"/>
        <v>59637.652051108234</v>
      </c>
      <c r="R111" s="49">
        <f t="shared" si="46"/>
        <v>29954.143619873361</v>
      </c>
      <c r="S111" s="56">
        <f t="shared" si="47"/>
        <v>0.50150923553230242</v>
      </c>
      <c r="T111" s="49">
        <f t="shared" si="48"/>
        <v>56884</v>
      </c>
      <c r="U111" s="82" t="s">
        <v>432</v>
      </c>
      <c r="AC111" s="3"/>
      <c r="AD111" s="3"/>
      <c r="AE111" s="3"/>
      <c r="AF111" s="3"/>
      <c r="AG111" s="3"/>
      <c r="AH111" s="3"/>
    </row>
    <row r="112" spans="1:34" s="1" customFormat="1" x14ac:dyDescent="0.2">
      <c r="A112" s="5">
        <v>39</v>
      </c>
      <c r="B112" s="5">
        <v>4325101</v>
      </c>
      <c r="C112" s="76" t="s">
        <v>390</v>
      </c>
      <c r="D112" s="7" t="s">
        <v>9</v>
      </c>
      <c r="E112" s="24">
        <v>137448</v>
      </c>
      <c r="F112" s="24">
        <v>129668.00000000001</v>
      </c>
      <c r="G112" s="26">
        <v>137448</v>
      </c>
      <c r="H112" s="26" t="s">
        <v>446</v>
      </c>
      <c r="I112" s="26" t="s">
        <v>446</v>
      </c>
      <c r="J112" s="26" t="s">
        <v>446</v>
      </c>
      <c r="K112" s="49">
        <f t="shared" si="39"/>
        <v>129668.00000000001</v>
      </c>
      <c r="L112" s="26">
        <f t="shared" si="40"/>
        <v>137448</v>
      </c>
      <c r="M112" s="26">
        <f t="shared" si="41"/>
        <v>137448</v>
      </c>
      <c r="N112" s="26">
        <f t="shared" si="42"/>
        <v>134854.66666666666</v>
      </c>
      <c r="O112" s="49">
        <f t="shared" si="43"/>
        <v>133558</v>
      </c>
      <c r="P112" s="49">
        <f t="shared" si="44"/>
        <v>137448</v>
      </c>
      <c r="Q112" s="49">
        <f t="shared" si="45"/>
        <v>134752.96834549779</v>
      </c>
      <c r="R112" s="49">
        <f t="shared" si="46"/>
        <v>67527.002273164777</v>
      </c>
      <c r="S112" s="56">
        <f t="shared" si="47"/>
        <v>0.49129126850274124</v>
      </c>
      <c r="T112" s="49">
        <f t="shared" si="48"/>
        <v>129668.00000000001</v>
      </c>
      <c r="U112" s="82" t="s">
        <v>432</v>
      </c>
      <c r="AC112" s="3"/>
      <c r="AD112" s="3"/>
      <c r="AE112" s="3"/>
      <c r="AF112" s="3"/>
      <c r="AG112" s="3"/>
      <c r="AH112" s="3"/>
    </row>
    <row r="113" spans="1:34" s="1" customFormat="1" x14ac:dyDescent="0.2">
      <c r="A113" s="5">
        <v>40</v>
      </c>
      <c r="B113" s="5">
        <v>4325101</v>
      </c>
      <c r="C113" s="76" t="s">
        <v>391</v>
      </c>
      <c r="D113" s="7" t="s">
        <v>9</v>
      </c>
      <c r="E113" s="24">
        <v>297024</v>
      </c>
      <c r="F113" s="24">
        <v>285600</v>
      </c>
      <c r="G113" s="26">
        <v>311304</v>
      </c>
      <c r="H113" s="26" t="s">
        <v>446</v>
      </c>
      <c r="I113" s="26" t="s">
        <v>446</v>
      </c>
      <c r="J113" s="26" t="s">
        <v>446</v>
      </c>
      <c r="K113" s="49">
        <f t="shared" si="39"/>
        <v>285600</v>
      </c>
      <c r="L113" s="26">
        <f t="shared" si="40"/>
        <v>311304</v>
      </c>
      <c r="M113" s="26">
        <f t="shared" si="41"/>
        <v>297024</v>
      </c>
      <c r="N113" s="26">
        <f t="shared" si="42"/>
        <v>297976</v>
      </c>
      <c r="O113" s="49">
        <f t="shared" si="43"/>
        <v>291312</v>
      </c>
      <c r="P113" s="49">
        <f t="shared" si="44"/>
        <v>304164</v>
      </c>
      <c r="Q113" s="49">
        <f t="shared" si="45"/>
        <v>297606.47138129675</v>
      </c>
      <c r="R113" s="49">
        <f t="shared" si="46"/>
        <v>149358.60615311057</v>
      </c>
      <c r="S113" s="56">
        <f t="shared" si="47"/>
        <v>0.50285029544114468</v>
      </c>
      <c r="T113" s="49">
        <f t="shared" si="48"/>
        <v>285600</v>
      </c>
      <c r="U113" s="82" t="s">
        <v>432</v>
      </c>
      <c r="AC113" s="3"/>
      <c r="AD113" s="3"/>
      <c r="AE113" s="3"/>
      <c r="AF113" s="3"/>
      <c r="AG113" s="3"/>
      <c r="AH113" s="3"/>
    </row>
    <row r="114" spans="1:34" s="1" customFormat="1" x14ac:dyDescent="0.2">
      <c r="A114" s="5">
        <v>41</v>
      </c>
      <c r="B114" s="5">
        <v>4325101</v>
      </c>
      <c r="C114" s="76" t="s">
        <v>392</v>
      </c>
      <c r="D114" s="7" t="s">
        <v>9</v>
      </c>
      <c r="E114" s="24">
        <v>173264</v>
      </c>
      <c r="F114" s="24">
        <v>166600</v>
      </c>
      <c r="G114" s="26">
        <v>174930</v>
      </c>
      <c r="H114" s="26" t="s">
        <v>446</v>
      </c>
      <c r="I114" s="26" t="s">
        <v>446</v>
      </c>
      <c r="J114" s="26" t="s">
        <v>446</v>
      </c>
      <c r="K114" s="49">
        <f t="shared" si="39"/>
        <v>166600</v>
      </c>
      <c r="L114" s="26">
        <f t="shared" si="40"/>
        <v>174930</v>
      </c>
      <c r="M114" s="26">
        <f t="shared" si="41"/>
        <v>173264</v>
      </c>
      <c r="N114" s="26">
        <f t="shared" si="42"/>
        <v>171598</v>
      </c>
      <c r="O114" s="49">
        <f t="shared" si="43"/>
        <v>169932</v>
      </c>
      <c r="P114" s="49">
        <f t="shared" si="44"/>
        <v>174097</v>
      </c>
      <c r="Q114" s="49">
        <f t="shared" si="45"/>
        <v>171521.55876807039</v>
      </c>
      <c r="R114" s="49">
        <f t="shared" si="46"/>
        <v>85874.449026859365</v>
      </c>
      <c r="S114" s="56">
        <f t="shared" si="47"/>
        <v>0.49562776472238529</v>
      </c>
      <c r="T114" s="49">
        <f t="shared" si="48"/>
        <v>166600</v>
      </c>
      <c r="U114" s="82" t="s">
        <v>432</v>
      </c>
      <c r="AC114" s="3"/>
      <c r="AD114" s="3"/>
      <c r="AE114" s="3"/>
      <c r="AF114" s="3"/>
      <c r="AG114" s="3"/>
      <c r="AH114" s="3"/>
    </row>
    <row r="115" spans="1:34" s="1" customFormat="1" x14ac:dyDescent="0.2">
      <c r="A115" s="5">
        <v>42</v>
      </c>
      <c r="B115" s="5">
        <v>4325101</v>
      </c>
      <c r="C115" s="76" t="s">
        <v>393</v>
      </c>
      <c r="D115" s="7" t="s">
        <v>9</v>
      </c>
      <c r="E115" s="24">
        <v>135235</v>
      </c>
      <c r="F115" s="24">
        <v>126388</v>
      </c>
      <c r="G115" s="26">
        <v>135235</v>
      </c>
      <c r="H115" s="26" t="s">
        <v>446</v>
      </c>
      <c r="I115" s="26" t="s">
        <v>446</v>
      </c>
      <c r="J115" s="26" t="s">
        <v>446</v>
      </c>
      <c r="K115" s="49">
        <f t="shared" si="39"/>
        <v>126388</v>
      </c>
      <c r="L115" s="26">
        <f t="shared" si="40"/>
        <v>135235</v>
      </c>
      <c r="M115" s="26">
        <f t="shared" si="41"/>
        <v>135235</v>
      </c>
      <c r="N115" s="26">
        <f t="shared" si="42"/>
        <v>132286</v>
      </c>
      <c r="O115" s="49">
        <f t="shared" si="43"/>
        <v>130811.5</v>
      </c>
      <c r="P115" s="49">
        <f t="shared" si="44"/>
        <v>135235</v>
      </c>
      <c r="Q115" s="49">
        <f t="shared" si="45"/>
        <v>132151.5202919505</v>
      </c>
      <c r="R115" s="49">
        <f t="shared" si="46"/>
        <v>66274.351381209301</v>
      </c>
      <c r="S115" s="56">
        <f t="shared" si="47"/>
        <v>0.4900680399394336</v>
      </c>
      <c r="T115" s="49">
        <f t="shared" si="48"/>
        <v>126388</v>
      </c>
      <c r="U115" s="82" t="s">
        <v>432</v>
      </c>
      <c r="AC115" s="3"/>
      <c r="AD115" s="3"/>
      <c r="AE115" s="3"/>
      <c r="AF115" s="3"/>
      <c r="AG115" s="3"/>
      <c r="AH115" s="3"/>
    </row>
    <row r="116" spans="1:34" s="1" customFormat="1" x14ac:dyDescent="0.2">
      <c r="A116" s="5">
        <v>43</v>
      </c>
      <c r="B116" s="5">
        <v>4325101</v>
      </c>
      <c r="C116" s="76" t="s">
        <v>394</v>
      </c>
      <c r="D116" s="7" t="s">
        <v>9</v>
      </c>
      <c r="E116" s="24">
        <v>152913</v>
      </c>
      <c r="F116" s="24">
        <v>144258</v>
      </c>
      <c r="G116" s="26">
        <v>151471</v>
      </c>
      <c r="H116" s="26" t="s">
        <v>446</v>
      </c>
      <c r="I116" s="26" t="s">
        <v>446</v>
      </c>
      <c r="J116" s="26" t="s">
        <v>446</v>
      </c>
      <c r="K116" s="49">
        <f t="shared" si="39"/>
        <v>144258</v>
      </c>
      <c r="L116" s="26">
        <f t="shared" si="40"/>
        <v>152913</v>
      </c>
      <c r="M116" s="26">
        <f t="shared" si="41"/>
        <v>151471</v>
      </c>
      <c r="N116" s="26">
        <f t="shared" si="42"/>
        <v>149547.33333333334</v>
      </c>
      <c r="O116" s="49">
        <f t="shared" si="43"/>
        <v>147864.5</v>
      </c>
      <c r="P116" s="49">
        <f t="shared" si="44"/>
        <v>152192</v>
      </c>
      <c r="Q116" s="49">
        <f t="shared" si="45"/>
        <v>149449.91436547885</v>
      </c>
      <c r="R116" s="49">
        <f t="shared" si="46"/>
        <v>74869.461805197992</v>
      </c>
      <c r="S116" s="56">
        <f t="shared" si="47"/>
        <v>0.49428248182951184</v>
      </c>
      <c r="T116" s="49">
        <f t="shared" si="48"/>
        <v>144258</v>
      </c>
      <c r="U116" s="82" t="s">
        <v>432</v>
      </c>
      <c r="AC116" s="3"/>
      <c r="AD116" s="3"/>
      <c r="AE116" s="3"/>
      <c r="AF116" s="3"/>
      <c r="AG116" s="3"/>
      <c r="AH116" s="3"/>
    </row>
    <row r="117" spans="1:34" s="1" customFormat="1" x14ac:dyDescent="0.2">
      <c r="A117" s="5">
        <v>44</v>
      </c>
      <c r="B117" s="5">
        <v>4325101</v>
      </c>
      <c r="C117" s="76" t="s">
        <v>395</v>
      </c>
      <c r="D117" s="7" t="s">
        <v>9</v>
      </c>
      <c r="E117" s="24">
        <v>260979</v>
      </c>
      <c r="F117" s="24">
        <v>248551</v>
      </c>
      <c r="G117" s="26">
        <v>260979</v>
      </c>
      <c r="H117" s="26" t="s">
        <v>446</v>
      </c>
      <c r="I117" s="26" t="s">
        <v>446</v>
      </c>
      <c r="J117" s="26" t="s">
        <v>446</v>
      </c>
      <c r="K117" s="49">
        <f t="shared" si="39"/>
        <v>248551</v>
      </c>
      <c r="L117" s="26">
        <f t="shared" si="40"/>
        <v>260979</v>
      </c>
      <c r="M117" s="26">
        <f t="shared" si="41"/>
        <v>260979</v>
      </c>
      <c r="N117" s="26">
        <f t="shared" si="42"/>
        <v>256836.33333333334</v>
      </c>
      <c r="O117" s="49">
        <f t="shared" si="43"/>
        <v>254765</v>
      </c>
      <c r="P117" s="49">
        <f t="shared" si="44"/>
        <v>260979</v>
      </c>
      <c r="Q117" s="49">
        <f t="shared" si="45"/>
        <v>256700.50335913969</v>
      </c>
      <c r="R117" s="49">
        <f t="shared" si="46"/>
        <v>128551.73629418624</v>
      </c>
      <c r="S117" s="56">
        <f t="shared" si="47"/>
        <v>0.49257502057325009</v>
      </c>
      <c r="T117" s="49">
        <f t="shared" si="48"/>
        <v>248551</v>
      </c>
      <c r="U117" s="82" t="s">
        <v>432</v>
      </c>
      <c r="AC117" s="3"/>
      <c r="AD117" s="3"/>
      <c r="AE117" s="3"/>
      <c r="AF117" s="3"/>
      <c r="AG117" s="3"/>
      <c r="AH117" s="3"/>
    </row>
    <row r="118" spans="1:34" s="1" customFormat="1" x14ac:dyDescent="0.2">
      <c r="A118" s="5">
        <v>45</v>
      </c>
      <c r="B118" s="5">
        <v>4325101</v>
      </c>
      <c r="C118" s="76" t="s">
        <v>396</v>
      </c>
      <c r="D118" s="7" t="s">
        <v>9</v>
      </c>
      <c r="E118" s="24">
        <v>278599</v>
      </c>
      <c r="F118" s="24">
        <v>267884</v>
      </c>
      <c r="G118" s="26">
        <v>281278</v>
      </c>
      <c r="H118" s="26" t="s">
        <v>446</v>
      </c>
      <c r="I118" s="26" t="s">
        <v>446</v>
      </c>
      <c r="J118" s="26" t="s">
        <v>446</v>
      </c>
      <c r="K118" s="49">
        <f t="shared" si="39"/>
        <v>267884</v>
      </c>
      <c r="L118" s="26">
        <f t="shared" si="40"/>
        <v>281278</v>
      </c>
      <c r="M118" s="26">
        <f t="shared" si="41"/>
        <v>278599</v>
      </c>
      <c r="N118" s="26">
        <f t="shared" si="42"/>
        <v>275920.33333333331</v>
      </c>
      <c r="O118" s="49">
        <f t="shared" si="43"/>
        <v>273241.5</v>
      </c>
      <c r="P118" s="49">
        <f t="shared" si="44"/>
        <v>279938.5</v>
      </c>
      <c r="Q118" s="49">
        <f t="shared" si="45"/>
        <v>275797.42484410183</v>
      </c>
      <c r="R118" s="49">
        <f t="shared" si="46"/>
        <v>138081.4798838594</v>
      </c>
      <c r="S118" s="56">
        <f t="shared" si="47"/>
        <v>0.49562805280657646</v>
      </c>
      <c r="T118" s="49">
        <f t="shared" si="48"/>
        <v>267884</v>
      </c>
      <c r="U118" s="82" t="s">
        <v>432</v>
      </c>
      <c r="AC118" s="3"/>
      <c r="AD118" s="3"/>
      <c r="AE118" s="3"/>
      <c r="AF118" s="3"/>
      <c r="AG118" s="3"/>
      <c r="AH118" s="3"/>
    </row>
    <row r="119" spans="1:34" s="1" customFormat="1" x14ac:dyDescent="0.2">
      <c r="A119" s="5">
        <v>46</v>
      </c>
      <c r="B119" s="5">
        <v>4325101</v>
      </c>
      <c r="C119" s="76" t="s">
        <v>397</v>
      </c>
      <c r="D119" s="7" t="s">
        <v>9</v>
      </c>
      <c r="E119" s="24">
        <v>253635.00000000003</v>
      </c>
      <c r="F119" s="24">
        <v>241557</v>
      </c>
      <c r="G119" s="26">
        <v>258466</v>
      </c>
      <c r="H119" s="26" t="s">
        <v>446</v>
      </c>
      <c r="I119" s="26" t="s">
        <v>446</v>
      </c>
      <c r="J119" s="26" t="s">
        <v>446</v>
      </c>
      <c r="K119" s="49">
        <f t="shared" si="39"/>
        <v>241557</v>
      </c>
      <c r="L119" s="26">
        <f t="shared" si="40"/>
        <v>258466</v>
      </c>
      <c r="M119" s="26">
        <f t="shared" si="41"/>
        <v>253635.00000000003</v>
      </c>
      <c r="N119" s="26">
        <f t="shared" si="42"/>
        <v>251219.33333333334</v>
      </c>
      <c r="O119" s="49">
        <f t="shared" si="43"/>
        <v>247596</v>
      </c>
      <c r="P119" s="49">
        <f t="shared" si="44"/>
        <v>256050.5</v>
      </c>
      <c r="Q119" s="49">
        <f t="shared" si="45"/>
        <v>251015.27286559535</v>
      </c>
      <c r="R119" s="49">
        <f t="shared" si="46"/>
        <v>125810.80423795088</v>
      </c>
      <c r="S119" s="56">
        <f t="shared" si="47"/>
        <v>0.49603092726930775</v>
      </c>
      <c r="T119" s="49">
        <f t="shared" si="48"/>
        <v>241557</v>
      </c>
      <c r="U119" s="82" t="s">
        <v>432</v>
      </c>
      <c r="AC119" s="3"/>
      <c r="AD119" s="3"/>
      <c r="AE119" s="3"/>
      <c r="AF119" s="3"/>
      <c r="AG119" s="3"/>
      <c r="AH119" s="3"/>
    </row>
    <row r="120" spans="1:34" s="1" customFormat="1" x14ac:dyDescent="0.2">
      <c r="A120" s="5">
        <v>47</v>
      </c>
      <c r="B120" s="5">
        <v>4325101</v>
      </c>
      <c r="C120" s="76" t="s">
        <v>398</v>
      </c>
      <c r="D120" s="7" t="s">
        <v>9</v>
      </c>
      <c r="E120" s="24">
        <v>199146.00000000003</v>
      </c>
      <c r="F120" s="24">
        <v>189663</v>
      </c>
      <c r="G120" s="26">
        <v>202939.00000000003</v>
      </c>
      <c r="H120" s="26" t="s">
        <v>446</v>
      </c>
      <c r="I120" s="26" t="s">
        <v>446</v>
      </c>
      <c r="J120" s="26" t="s">
        <v>446</v>
      </c>
      <c r="K120" s="49">
        <f t="shared" si="39"/>
        <v>189663</v>
      </c>
      <c r="L120" s="26">
        <f t="shared" si="40"/>
        <v>202939.00000000003</v>
      </c>
      <c r="M120" s="26">
        <f t="shared" si="41"/>
        <v>199146.00000000003</v>
      </c>
      <c r="N120" s="26">
        <f t="shared" si="42"/>
        <v>197249.33333333334</v>
      </c>
      <c r="O120" s="49">
        <f t="shared" si="43"/>
        <v>194404.5</v>
      </c>
      <c r="P120" s="49">
        <f t="shared" si="44"/>
        <v>201042.50000000003</v>
      </c>
      <c r="Q120" s="49">
        <f t="shared" si="45"/>
        <v>197089.12118613542</v>
      </c>
      <c r="R120" s="49">
        <f t="shared" si="46"/>
        <v>98782.584041925176</v>
      </c>
      <c r="S120" s="56">
        <f t="shared" si="47"/>
        <v>0.4960309724620387</v>
      </c>
      <c r="T120" s="49">
        <f t="shared" si="48"/>
        <v>189663</v>
      </c>
      <c r="U120" s="82" t="s">
        <v>432</v>
      </c>
      <c r="AC120" s="3"/>
      <c r="AD120" s="3"/>
      <c r="AE120" s="3"/>
      <c r="AF120" s="3"/>
      <c r="AG120" s="3"/>
      <c r="AH120" s="3"/>
    </row>
    <row r="121" spans="1:34" s="1" customFormat="1" x14ac:dyDescent="0.2">
      <c r="A121" s="5">
        <v>48</v>
      </c>
      <c r="B121" s="5">
        <v>4325101</v>
      </c>
      <c r="C121" s="76" t="s">
        <v>399</v>
      </c>
      <c r="D121" s="7" t="s">
        <v>9</v>
      </c>
      <c r="E121" s="24">
        <v>197753</v>
      </c>
      <c r="F121" s="24">
        <v>186559</v>
      </c>
      <c r="G121" s="26">
        <v>207080</v>
      </c>
      <c r="H121" s="26" t="s">
        <v>446</v>
      </c>
      <c r="I121" s="26" t="s">
        <v>446</v>
      </c>
      <c r="J121" s="26" t="s">
        <v>446</v>
      </c>
      <c r="K121" s="49">
        <f t="shared" si="39"/>
        <v>186559</v>
      </c>
      <c r="L121" s="26">
        <f t="shared" si="40"/>
        <v>207080</v>
      </c>
      <c r="M121" s="26">
        <f t="shared" si="41"/>
        <v>197753</v>
      </c>
      <c r="N121" s="26">
        <f t="shared" si="42"/>
        <v>197130.66666666666</v>
      </c>
      <c r="O121" s="49">
        <f t="shared" si="43"/>
        <v>192156</v>
      </c>
      <c r="P121" s="49">
        <f t="shared" si="44"/>
        <v>202416.5</v>
      </c>
      <c r="Q121" s="49">
        <f t="shared" si="45"/>
        <v>196771.64068656103</v>
      </c>
      <c r="R121" s="49">
        <f t="shared" si="46"/>
        <v>98921.705528496954</v>
      </c>
      <c r="S121" s="56">
        <f t="shared" si="47"/>
        <v>0.50022859591761926</v>
      </c>
      <c r="T121" s="49">
        <f t="shared" si="48"/>
        <v>186559</v>
      </c>
      <c r="U121" s="82" t="s">
        <v>432</v>
      </c>
      <c r="AC121" s="3"/>
      <c r="AD121" s="3"/>
      <c r="AE121" s="3"/>
      <c r="AF121" s="3"/>
      <c r="AG121" s="3"/>
      <c r="AH121" s="3"/>
    </row>
    <row r="122" spans="1:34" s="1" customFormat="1" x14ac:dyDescent="0.2">
      <c r="A122" s="5">
        <v>49</v>
      </c>
      <c r="B122" s="5">
        <v>4325101</v>
      </c>
      <c r="C122" s="76" t="s">
        <v>400</v>
      </c>
      <c r="D122" s="7" t="s">
        <v>9</v>
      </c>
      <c r="E122" s="24">
        <v>147853</v>
      </c>
      <c r="F122" s="24">
        <v>140812</v>
      </c>
      <c r="G122" s="26">
        <v>153485</v>
      </c>
      <c r="H122" s="26" t="s">
        <v>446</v>
      </c>
      <c r="I122" s="26" t="s">
        <v>446</v>
      </c>
      <c r="J122" s="26" t="s">
        <v>446</v>
      </c>
      <c r="K122" s="49">
        <f t="shared" si="39"/>
        <v>140812</v>
      </c>
      <c r="L122" s="26">
        <f t="shared" si="40"/>
        <v>153485</v>
      </c>
      <c r="M122" s="26">
        <f t="shared" si="41"/>
        <v>147853</v>
      </c>
      <c r="N122" s="26">
        <f t="shared" si="42"/>
        <v>147383.33333333334</v>
      </c>
      <c r="O122" s="49">
        <f t="shared" si="43"/>
        <v>144332.5</v>
      </c>
      <c r="P122" s="49">
        <f t="shared" si="44"/>
        <v>150669</v>
      </c>
      <c r="Q122" s="49">
        <f t="shared" si="45"/>
        <v>147199.98645578834</v>
      </c>
      <c r="R122" s="49">
        <f t="shared" si="46"/>
        <v>73873.808062578362</v>
      </c>
      <c r="S122" s="56">
        <f t="shared" si="47"/>
        <v>0.49964361942319979</v>
      </c>
      <c r="T122" s="49">
        <f t="shared" si="48"/>
        <v>140812</v>
      </c>
      <c r="U122" s="82" t="s">
        <v>432</v>
      </c>
      <c r="AC122" s="3"/>
      <c r="AD122" s="3"/>
      <c r="AE122" s="3"/>
      <c r="AF122" s="3"/>
      <c r="AG122" s="3"/>
      <c r="AH122" s="3"/>
    </row>
    <row r="123" spans="1:34" s="1" customFormat="1" x14ac:dyDescent="0.2">
      <c r="A123" s="5">
        <v>50</v>
      </c>
      <c r="B123" s="5">
        <v>4325101</v>
      </c>
      <c r="C123" s="76" t="s">
        <v>401</v>
      </c>
      <c r="D123" s="7" t="s">
        <v>9</v>
      </c>
      <c r="E123" s="24">
        <v>161713</v>
      </c>
      <c r="F123" s="24">
        <v>155493</v>
      </c>
      <c r="G123" s="26">
        <v>172597.00000000003</v>
      </c>
      <c r="H123" s="26" t="s">
        <v>446</v>
      </c>
      <c r="I123" s="26" t="s">
        <v>446</v>
      </c>
      <c r="J123" s="26" t="s">
        <v>446</v>
      </c>
      <c r="K123" s="49">
        <f t="shared" si="39"/>
        <v>155493</v>
      </c>
      <c r="L123" s="26">
        <f t="shared" si="40"/>
        <v>172597.00000000003</v>
      </c>
      <c r="M123" s="26">
        <f t="shared" si="41"/>
        <v>161713</v>
      </c>
      <c r="N123" s="26">
        <f t="shared" si="42"/>
        <v>163267.66666666666</v>
      </c>
      <c r="O123" s="49">
        <f t="shared" si="43"/>
        <v>158603</v>
      </c>
      <c r="P123" s="49">
        <f t="shared" si="44"/>
        <v>167155</v>
      </c>
      <c r="Q123" s="49">
        <f t="shared" si="45"/>
        <v>162965.57467480426</v>
      </c>
      <c r="R123" s="49">
        <f t="shared" si="46"/>
        <v>81939.300958595806</v>
      </c>
      <c r="S123" s="56">
        <f t="shared" si="47"/>
        <v>0.50669581888033621</v>
      </c>
      <c r="T123" s="49">
        <f t="shared" si="48"/>
        <v>155493</v>
      </c>
      <c r="U123" s="82" t="s">
        <v>432</v>
      </c>
      <c r="AC123" s="3"/>
      <c r="AD123" s="3"/>
      <c r="AE123" s="3"/>
      <c r="AF123" s="3"/>
      <c r="AG123" s="3"/>
      <c r="AH123" s="3"/>
    </row>
    <row r="124" spans="1:34" s="1" customFormat="1" x14ac:dyDescent="0.2">
      <c r="A124" s="5">
        <v>51</v>
      </c>
      <c r="B124" s="5">
        <v>4325101</v>
      </c>
      <c r="C124" s="76" t="s">
        <v>402</v>
      </c>
      <c r="D124" s="7" t="s">
        <v>9</v>
      </c>
      <c r="E124" s="24">
        <v>182145</v>
      </c>
      <c r="F124" s="24">
        <v>170229.00000000003</v>
      </c>
      <c r="G124" s="26">
        <v>178740</v>
      </c>
      <c r="H124" s="26" t="s">
        <v>446</v>
      </c>
      <c r="I124" s="26" t="s">
        <v>446</v>
      </c>
      <c r="J124" s="26" t="s">
        <v>446</v>
      </c>
      <c r="K124" s="49">
        <f t="shared" si="39"/>
        <v>170229.00000000003</v>
      </c>
      <c r="L124" s="26">
        <f t="shared" si="40"/>
        <v>182145</v>
      </c>
      <c r="M124" s="26">
        <f t="shared" si="41"/>
        <v>178740</v>
      </c>
      <c r="N124" s="26">
        <f t="shared" si="42"/>
        <v>177038</v>
      </c>
      <c r="O124" s="49">
        <f t="shared" si="43"/>
        <v>174484.5</v>
      </c>
      <c r="P124" s="49">
        <f t="shared" si="44"/>
        <v>180442.5</v>
      </c>
      <c r="Q124" s="49">
        <f t="shared" si="45"/>
        <v>176894.19990146151</v>
      </c>
      <c r="R124" s="49">
        <f t="shared" si="46"/>
        <v>88660.740686055651</v>
      </c>
      <c r="S124" s="56">
        <f t="shared" si="47"/>
        <v>0.49603189373422651</v>
      </c>
      <c r="T124" s="49">
        <f t="shared" si="48"/>
        <v>170229.00000000003</v>
      </c>
      <c r="U124" s="82" t="s">
        <v>432</v>
      </c>
      <c r="AC124" s="3"/>
      <c r="AD124" s="3"/>
      <c r="AE124" s="3"/>
      <c r="AF124" s="3"/>
      <c r="AG124" s="3"/>
      <c r="AH124" s="3"/>
    </row>
    <row r="125" spans="1:34" s="1" customFormat="1" x14ac:dyDescent="0.2">
      <c r="A125" s="5">
        <v>52</v>
      </c>
      <c r="B125" s="5">
        <v>4325101</v>
      </c>
      <c r="C125" s="76" t="s">
        <v>403</v>
      </c>
      <c r="D125" s="7" t="s">
        <v>9</v>
      </c>
      <c r="E125" s="24">
        <v>197867</v>
      </c>
      <c r="F125" s="24">
        <v>188445</v>
      </c>
      <c r="G125" s="26">
        <v>209174</v>
      </c>
      <c r="H125" s="26" t="s">
        <v>446</v>
      </c>
      <c r="I125" s="26" t="s">
        <v>446</v>
      </c>
      <c r="J125" s="26" t="s">
        <v>446</v>
      </c>
      <c r="K125" s="49">
        <f t="shared" si="39"/>
        <v>188445</v>
      </c>
      <c r="L125" s="26">
        <f t="shared" si="40"/>
        <v>209174</v>
      </c>
      <c r="M125" s="26">
        <f t="shared" si="41"/>
        <v>197867</v>
      </c>
      <c r="N125" s="26">
        <f t="shared" si="42"/>
        <v>198495.33333333334</v>
      </c>
      <c r="O125" s="49">
        <f t="shared" si="43"/>
        <v>193156</v>
      </c>
      <c r="P125" s="49">
        <f t="shared" si="44"/>
        <v>203520.5</v>
      </c>
      <c r="Q125" s="49">
        <f t="shared" si="45"/>
        <v>198134.9313948497</v>
      </c>
      <c r="R125" s="49">
        <f t="shared" si="46"/>
        <v>99608.794693708318</v>
      </c>
      <c r="S125" s="56">
        <f t="shared" si="47"/>
        <v>0.50341287174570959</v>
      </c>
      <c r="T125" s="49">
        <f t="shared" si="48"/>
        <v>188445</v>
      </c>
      <c r="U125" s="82" t="s">
        <v>432</v>
      </c>
      <c r="AC125" s="3"/>
      <c r="AD125" s="3"/>
      <c r="AE125" s="3"/>
      <c r="AF125" s="3"/>
      <c r="AG125" s="3"/>
      <c r="AH125" s="3"/>
    </row>
    <row r="126" spans="1:34" s="1" customFormat="1" x14ac:dyDescent="0.2">
      <c r="A126" s="5">
        <v>53</v>
      </c>
      <c r="B126" s="5">
        <v>4325101</v>
      </c>
      <c r="C126" s="76" t="s">
        <v>404</v>
      </c>
      <c r="D126" s="7" t="s">
        <v>9</v>
      </c>
      <c r="E126" s="24">
        <v>207318</v>
      </c>
      <c r="F126" s="24">
        <v>197446</v>
      </c>
      <c r="G126" s="26">
        <v>213242</v>
      </c>
      <c r="H126" s="26" t="s">
        <v>446</v>
      </c>
      <c r="I126" s="26" t="s">
        <v>446</v>
      </c>
      <c r="J126" s="26" t="s">
        <v>446</v>
      </c>
      <c r="K126" s="49">
        <f t="shared" si="39"/>
        <v>197446</v>
      </c>
      <c r="L126" s="26">
        <f t="shared" si="40"/>
        <v>213242</v>
      </c>
      <c r="M126" s="26">
        <f t="shared" si="41"/>
        <v>207318</v>
      </c>
      <c r="N126" s="26">
        <f t="shared" si="42"/>
        <v>206002</v>
      </c>
      <c r="O126" s="49">
        <f t="shared" si="43"/>
        <v>202382</v>
      </c>
      <c r="P126" s="49">
        <f t="shared" si="44"/>
        <v>210280</v>
      </c>
      <c r="Q126" s="49">
        <f t="shared" si="45"/>
        <v>205793.9015459886</v>
      </c>
      <c r="R126" s="49">
        <f t="shared" si="46"/>
        <v>103206.86765747068</v>
      </c>
      <c r="S126" s="56">
        <f t="shared" si="47"/>
        <v>0.49781913609754425</v>
      </c>
      <c r="T126" s="49">
        <f t="shared" si="48"/>
        <v>197446</v>
      </c>
      <c r="U126" s="82" t="s">
        <v>432</v>
      </c>
      <c r="AC126" s="3"/>
      <c r="AD126" s="3"/>
      <c r="AE126" s="3"/>
      <c r="AF126" s="3"/>
      <c r="AG126" s="3"/>
      <c r="AH126" s="3"/>
    </row>
    <row r="127" spans="1:34" s="1" customFormat="1" x14ac:dyDescent="0.2">
      <c r="A127" s="5">
        <v>54</v>
      </c>
      <c r="B127" s="5">
        <v>4325101</v>
      </c>
      <c r="C127" s="76" t="s">
        <v>405</v>
      </c>
      <c r="D127" s="7" t="s">
        <v>9</v>
      </c>
      <c r="E127" s="24">
        <v>645170</v>
      </c>
      <c r="F127" s="24">
        <v>597380</v>
      </c>
      <c r="G127" s="26">
        <v>639197</v>
      </c>
      <c r="H127" s="26" t="s">
        <v>446</v>
      </c>
      <c r="I127" s="26" t="s">
        <v>446</v>
      </c>
      <c r="J127" s="26" t="s">
        <v>446</v>
      </c>
      <c r="K127" s="49">
        <f t="shared" si="39"/>
        <v>597380</v>
      </c>
      <c r="L127" s="26">
        <f t="shared" si="40"/>
        <v>645170</v>
      </c>
      <c r="M127" s="26">
        <f t="shared" si="41"/>
        <v>639197</v>
      </c>
      <c r="N127" s="26">
        <f t="shared" si="42"/>
        <v>627249</v>
      </c>
      <c r="O127" s="49">
        <f t="shared" si="43"/>
        <v>618288.5</v>
      </c>
      <c r="P127" s="49">
        <f t="shared" si="44"/>
        <v>642183.5</v>
      </c>
      <c r="Q127" s="49">
        <f t="shared" si="45"/>
        <v>626511.67467461713</v>
      </c>
      <c r="R127" s="49">
        <f t="shared" si="46"/>
        <v>314344.32029583422</v>
      </c>
      <c r="S127" s="56">
        <f t="shared" si="47"/>
        <v>0.49178003071953436</v>
      </c>
      <c r="T127" s="49">
        <f t="shared" si="48"/>
        <v>597380</v>
      </c>
      <c r="U127" s="82" t="s">
        <v>432</v>
      </c>
      <c r="AC127" s="3"/>
      <c r="AD127" s="3"/>
      <c r="AE127" s="3"/>
      <c r="AF127" s="3"/>
      <c r="AG127" s="3"/>
      <c r="AH127" s="3"/>
    </row>
    <row r="128" spans="1:34" s="1" customFormat="1" x14ac:dyDescent="0.2">
      <c r="A128" s="5">
        <v>55</v>
      </c>
      <c r="B128" s="5">
        <v>4325101</v>
      </c>
      <c r="C128" s="76" t="s">
        <v>406</v>
      </c>
      <c r="D128" s="7" t="s">
        <v>9</v>
      </c>
      <c r="E128" s="24">
        <v>420582</v>
      </c>
      <c r="F128" s="24">
        <v>400554</v>
      </c>
      <c r="G128" s="26">
        <v>420582</v>
      </c>
      <c r="H128" s="26" t="s">
        <v>446</v>
      </c>
      <c r="I128" s="26" t="s">
        <v>446</v>
      </c>
      <c r="J128" s="26" t="s">
        <v>446</v>
      </c>
      <c r="K128" s="49">
        <f t="shared" si="39"/>
        <v>400554</v>
      </c>
      <c r="L128" s="26">
        <f t="shared" si="40"/>
        <v>420582</v>
      </c>
      <c r="M128" s="26">
        <f t="shared" si="41"/>
        <v>420582</v>
      </c>
      <c r="N128" s="26">
        <f t="shared" si="42"/>
        <v>413906</v>
      </c>
      <c r="O128" s="49">
        <f t="shared" si="43"/>
        <v>410568</v>
      </c>
      <c r="P128" s="49">
        <f t="shared" si="44"/>
        <v>420582</v>
      </c>
      <c r="Q128" s="49">
        <f t="shared" si="45"/>
        <v>413687.11152911134</v>
      </c>
      <c r="R128" s="49">
        <f t="shared" si="46"/>
        <v>207168.24602481915</v>
      </c>
      <c r="S128" s="56">
        <f t="shared" si="47"/>
        <v>0.49257516019425263</v>
      </c>
      <c r="T128" s="49">
        <f t="shared" si="48"/>
        <v>400554</v>
      </c>
      <c r="U128" s="82" t="s">
        <v>432</v>
      </c>
      <c r="AC128" s="3"/>
      <c r="AD128" s="3"/>
      <c r="AE128" s="3"/>
      <c r="AF128" s="3"/>
      <c r="AG128" s="3"/>
      <c r="AH128" s="3"/>
    </row>
    <row r="129" spans="1:34" s="1" customFormat="1" x14ac:dyDescent="0.2">
      <c r="A129" s="5">
        <v>56</v>
      </c>
      <c r="B129" s="5">
        <v>4325101</v>
      </c>
      <c r="C129" s="76" t="s">
        <v>407</v>
      </c>
      <c r="D129" s="7" t="s">
        <v>9</v>
      </c>
      <c r="E129" s="24">
        <v>461150</v>
      </c>
      <c r="F129" s="24">
        <v>426991</v>
      </c>
      <c r="G129" s="26">
        <v>448341.00000000006</v>
      </c>
      <c r="H129" s="26" t="s">
        <v>446</v>
      </c>
      <c r="I129" s="26" t="s">
        <v>446</v>
      </c>
      <c r="J129" s="26" t="s">
        <v>446</v>
      </c>
      <c r="K129" s="49">
        <f t="shared" si="39"/>
        <v>426991</v>
      </c>
      <c r="L129" s="26">
        <f t="shared" si="40"/>
        <v>461150</v>
      </c>
      <c r="M129" s="26">
        <f t="shared" si="41"/>
        <v>448341.00000000006</v>
      </c>
      <c r="N129" s="26">
        <f t="shared" si="42"/>
        <v>445494</v>
      </c>
      <c r="O129" s="49">
        <f t="shared" si="43"/>
        <v>437666</v>
      </c>
      <c r="P129" s="49">
        <f t="shared" si="44"/>
        <v>454745.5</v>
      </c>
      <c r="Q129" s="49">
        <f t="shared" si="45"/>
        <v>445043.98918327934</v>
      </c>
      <c r="R129" s="49">
        <f t="shared" si="46"/>
        <v>223192.18533288004</v>
      </c>
      <c r="S129" s="56">
        <f t="shared" si="47"/>
        <v>0.49781792281517862</v>
      </c>
      <c r="T129" s="49">
        <f t="shared" si="48"/>
        <v>426991</v>
      </c>
      <c r="U129" s="82" t="s">
        <v>432</v>
      </c>
      <c r="AC129" s="3"/>
      <c r="AD129" s="3"/>
      <c r="AE129" s="3"/>
      <c r="AF129" s="3"/>
      <c r="AG129" s="3"/>
      <c r="AH129" s="3"/>
    </row>
    <row r="130" spans="1:34" s="1" customFormat="1" x14ac:dyDescent="0.2">
      <c r="A130" s="5">
        <v>57</v>
      </c>
      <c r="B130" s="5">
        <v>4325101</v>
      </c>
      <c r="C130" s="76" t="s">
        <v>408</v>
      </c>
      <c r="D130" s="7" t="s">
        <v>9</v>
      </c>
      <c r="E130" s="24">
        <v>764922</v>
      </c>
      <c r="F130" s="24">
        <v>714880</v>
      </c>
      <c r="G130" s="26">
        <v>764922.00000000012</v>
      </c>
      <c r="H130" s="26" t="s">
        <v>446</v>
      </c>
      <c r="I130" s="26" t="s">
        <v>446</v>
      </c>
      <c r="J130" s="26" t="s">
        <v>446</v>
      </c>
      <c r="K130" s="49">
        <f t="shared" si="39"/>
        <v>714880</v>
      </c>
      <c r="L130" s="26">
        <f t="shared" si="40"/>
        <v>764922.00000000012</v>
      </c>
      <c r="M130" s="26">
        <f t="shared" si="41"/>
        <v>764922</v>
      </c>
      <c r="N130" s="26">
        <f t="shared" si="42"/>
        <v>748241.33333333337</v>
      </c>
      <c r="O130" s="49">
        <f t="shared" si="43"/>
        <v>739901</v>
      </c>
      <c r="P130" s="49">
        <f t="shared" si="44"/>
        <v>764922</v>
      </c>
      <c r="Q130" s="49">
        <f t="shared" si="45"/>
        <v>747480.64552404406</v>
      </c>
      <c r="R130" s="49">
        <f t="shared" si="46"/>
        <v>374863.65855868184</v>
      </c>
      <c r="S130" s="56">
        <f t="shared" si="47"/>
        <v>0.49006782202457483</v>
      </c>
      <c r="T130" s="49">
        <f t="shared" si="48"/>
        <v>714880</v>
      </c>
      <c r="U130" s="82" t="s">
        <v>432</v>
      </c>
      <c r="AC130" s="3"/>
      <c r="AD130" s="3"/>
      <c r="AE130" s="3"/>
      <c r="AF130" s="3"/>
      <c r="AG130" s="3"/>
      <c r="AH130" s="3"/>
    </row>
    <row r="131" spans="1:34" s="1" customFormat="1" x14ac:dyDescent="0.2">
      <c r="A131" s="5">
        <v>58</v>
      </c>
      <c r="B131" s="5">
        <v>4325101</v>
      </c>
      <c r="C131" s="76" t="s">
        <v>409</v>
      </c>
      <c r="D131" s="7" t="s">
        <v>9</v>
      </c>
      <c r="E131" s="24">
        <v>960384</v>
      </c>
      <c r="F131" s="24">
        <v>923446</v>
      </c>
      <c r="G131" s="26">
        <v>1025025</v>
      </c>
      <c r="H131" s="26" t="s">
        <v>446</v>
      </c>
      <c r="I131" s="26" t="s">
        <v>446</v>
      </c>
      <c r="J131" s="26" t="s">
        <v>446</v>
      </c>
      <c r="K131" s="49">
        <f t="shared" si="39"/>
        <v>923446</v>
      </c>
      <c r="L131" s="26">
        <f t="shared" si="40"/>
        <v>1025025</v>
      </c>
      <c r="M131" s="26">
        <f t="shared" si="41"/>
        <v>960384</v>
      </c>
      <c r="N131" s="26">
        <f t="shared" si="42"/>
        <v>969618.33333333337</v>
      </c>
      <c r="O131" s="49">
        <f t="shared" si="43"/>
        <v>941915</v>
      </c>
      <c r="P131" s="49">
        <f t="shared" si="44"/>
        <v>992704.5</v>
      </c>
      <c r="Q131" s="49">
        <f t="shared" si="45"/>
        <v>967824.20628800243</v>
      </c>
      <c r="R131" s="49">
        <f t="shared" si="46"/>
        <v>486623.34518624359</v>
      </c>
      <c r="S131" s="56">
        <f t="shared" si="47"/>
        <v>0.50669663924663844</v>
      </c>
      <c r="T131" s="49">
        <f t="shared" si="48"/>
        <v>923446</v>
      </c>
      <c r="U131" s="82" t="s">
        <v>432</v>
      </c>
      <c r="AC131" s="3"/>
      <c r="AD131" s="3"/>
      <c r="AE131" s="3"/>
      <c r="AF131" s="3"/>
      <c r="AG131" s="3"/>
      <c r="AH131" s="3"/>
    </row>
    <row r="132" spans="1:34" s="1" customFormat="1" x14ac:dyDescent="0.2">
      <c r="A132" s="5">
        <v>59</v>
      </c>
      <c r="B132" s="5">
        <v>4325101</v>
      </c>
      <c r="C132" s="76" t="s">
        <v>410</v>
      </c>
      <c r="D132" s="7" t="s">
        <v>9</v>
      </c>
      <c r="E132" s="24">
        <v>298680</v>
      </c>
      <c r="F132" s="24">
        <v>279140</v>
      </c>
      <c r="G132" s="26">
        <v>309845</v>
      </c>
      <c r="H132" s="26" t="s">
        <v>446</v>
      </c>
      <c r="I132" s="26" t="s">
        <v>446</v>
      </c>
      <c r="J132" s="26" t="s">
        <v>446</v>
      </c>
      <c r="K132" s="49">
        <f t="shared" si="39"/>
        <v>279140</v>
      </c>
      <c r="L132" s="26">
        <f t="shared" si="40"/>
        <v>309845</v>
      </c>
      <c r="M132" s="26">
        <f t="shared" si="41"/>
        <v>298680</v>
      </c>
      <c r="N132" s="26">
        <f t="shared" si="42"/>
        <v>295888.33333333331</v>
      </c>
      <c r="O132" s="49">
        <f t="shared" si="43"/>
        <v>288910</v>
      </c>
      <c r="P132" s="49">
        <f t="shared" si="44"/>
        <v>304262.5</v>
      </c>
      <c r="Q132" s="49">
        <f t="shared" si="45"/>
        <v>295336.14798117738</v>
      </c>
      <c r="R132" s="49">
        <f t="shared" si="46"/>
        <v>148487.39336921278</v>
      </c>
      <c r="S132" s="56">
        <f t="shared" si="47"/>
        <v>0.49714541773541171</v>
      </c>
      <c r="T132" s="49">
        <f t="shared" si="48"/>
        <v>279140</v>
      </c>
      <c r="U132" s="82" t="s">
        <v>432</v>
      </c>
      <c r="AC132" s="3"/>
      <c r="AD132" s="3"/>
      <c r="AE132" s="3"/>
      <c r="AF132" s="3"/>
      <c r="AG132" s="3"/>
      <c r="AH132" s="3"/>
    </row>
    <row r="133" spans="1:34" s="1" customFormat="1" x14ac:dyDescent="0.2">
      <c r="A133" s="5">
        <v>60</v>
      </c>
      <c r="B133" s="5">
        <v>4325101</v>
      </c>
      <c r="C133" s="76" t="s">
        <v>411</v>
      </c>
      <c r="D133" s="7" t="s">
        <v>9</v>
      </c>
      <c r="E133" s="24">
        <v>235653.00000000003</v>
      </c>
      <c r="F133" s="24">
        <v>226589</v>
      </c>
      <c r="G133" s="26">
        <v>242450.00000000003</v>
      </c>
      <c r="H133" s="26" t="s">
        <v>446</v>
      </c>
      <c r="I133" s="26" t="s">
        <v>446</v>
      </c>
      <c r="J133" s="26" t="s">
        <v>446</v>
      </c>
      <c r="K133" s="49">
        <f t="shared" si="39"/>
        <v>226589</v>
      </c>
      <c r="L133" s="26">
        <f t="shared" si="40"/>
        <v>242450.00000000003</v>
      </c>
      <c r="M133" s="26">
        <f t="shared" si="41"/>
        <v>235653.00000000003</v>
      </c>
      <c r="N133" s="26">
        <f t="shared" si="42"/>
        <v>234897.33333333334</v>
      </c>
      <c r="O133" s="49">
        <f t="shared" si="43"/>
        <v>231121</v>
      </c>
      <c r="P133" s="49">
        <f t="shared" si="44"/>
        <v>239051.50000000003</v>
      </c>
      <c r="Q133" s="49">
        <f t="shared" si="45"/>
        <v>234716.69199424062</v>
      </c>
      <c r="R133" s="49">
        <f t="shared" si="46"/>
        <v>117628.24223515943</v>
      </c>
      <c r="S133" s="56">
        <f t="shared" si="47"/>
        <v>0.49915868771099631</v>
      </c>
      <c r="T133" s="49">
        <f t="shared" si="48"/>
        <v>226589</v>
      </c>
      <c r="U133" s="82" t="s">
        <v>432</v>
      </c>
      <c r="AC133" s="3"/>
      <c r="AD133" s="3"/>
      <c r="AE133" s="3"/>
      <c r="AF133" s="3"/>
      <c r="AG133" s="3"/>
      <c r="AH133" s="3"/>
    </row>
    <row r="134" spans="1:34" s="1" customFormat="1" x14ac:dyDescent="0.2">
      <c r="A134" s="5">
        <v>61</v>
      </c>
      <c r="B134" s="5">
        <v>4325101</v>
      </c>
      <c r="C134" s="76" t="s">
        <v>412</v>
      </c>
      <c r="D134" s="7" t="s">
        <v>9</v>
      </c>
      <c r="E134" s="24">
        <v>256604.00000000003</v>
      </c>
      <c r="F134" s="24">
        <v>239817.00000000003</v>
      </c>
      <c r="G134" s="26">
        <v>256604.00000000003</v>
      </c>
      <c r="H134" s="26" t="s">
        <v>446</v>
      </c>
      <c r="I134" s="26" t="s">
        <v>446</v>
      </c>
      <c r="J134" s="26" t="s">
        <v>446</v>
      </c>
      <c r="K134" s="49">
        <f t="shared" si="39"/>
        <v>239817.00000000003</v>
      </c>
      <c r="L134" s="26">
        <f t="shared" si="40"/>
        <v>256604.00000000003</v>
      </c>
      <c r="M134" s="26">
        <f t="shared" si="41"/>
        <v>256604.00000000003</v>
      </c>
      <c r="N134" s="26">
        <f t="shared" si="42"/>
        <v>251008.33333333337</v>
      </c>
      <c r="O134" s="49">
        <f t="shared" si="43"/>
        <v>248210.50000000003</v>
      </c>
      <c r="P134" s="49">
        <f t="shared" si="44"/>
        <v>256604.00000000003</v>
      </c>
      <c r="Q134" s="49">
        <f t="shared" si="45"/>
        <v>250753.15917407148</v>
      </c>
      <c r="R134" s="49">
        <f t="shared" si="46"/>
        <v>125753.40481109584</v>
      </c>
      <c r="S134" s="56">
        <f t="shared" si="47"/>
        <v>0.49006798339502045</v>
      </c>
      <c r="T134" s="49">
        <f t="shared" si="48"/>
        <v>239817.00000000003</v>
      </c>
      <c r="U134" s="82" t="s">
        <v>432</v>
      </c>
      <c r="AC134" s="3"/>
      <c r="AD134" s="3"/>
      <c r="AE134" s="3"/>
      <c r="AF134" s="3"/>
      <c r="AG134" s="3"/>
      <c r="AH134" s="3"/>
    </row>
    <row r="135" spans="1:34" s="1" customFormat="1" x14ac:dyDescent="0.2">
      <c r="A135" s="5">
        <v>62</v>
      </c>
      <c r="B135" s="5">
        <v>4325101</v>
      </c>
      <c r="C135" s="76" t="s">
        <v>413</v>
      </c>
      <c r="D135" s="7" t="s">
        <v>9</v>
      </c>
      <c r="E135" s="24">
        <v>164035.00000000003</v>
      </c>
      <c r="F135" s="24">
        <v>156224</v>
      </c>
      <c r="G135" s="26">
        <v>164035.00000000003</v>
      </c>
      <c r="H135" s="26" t="s">
        <v>446</v>
      </c>
      <c r="I135" s="26" t="s">
        <v>446</v>
      </c>
      <c r="J135" s="26" t="s">
        <v>446</v>
      </c>
      <c r="K135" s="49">
        <f t="shared" si="39"/>
        <v>156224</v>
      </c>
      <c r="L135" s="26">
        <f t="shared" si="40"/>
        <v>164035.00000000003</v>
      </c>
      <c r="M135" s="26">
        <f t="shared" si="41"/>
        <v>164035.00000000003</v>
      </c>
      <c r="N135" s="26">
        <f t="shared" si="42"/>
        <v>161431.33333333334</v>
      </c>
      <c r="O135" s="49">
        <f t="shared" si="43"/>
        <v>160129.5</v>
      </c>
      <c r="P135" s="49">
        <f t="shared" si="44"/>
        <v>164035.00000000003</v>
      </c>
      <c r="Q135" s="49">
        <f t="shared" si="45"/>
        <v>161345.9693630203</v>
      </c>
      <c r="R135" s="49">
        <f t="shared" si="46"/>
        <v>80799.610182640594</v>
      </c>
      <c r="S135" s="56">
        <f t="shared" si="47"/>
        <v>0.49257542708958807</v>
      </c>
      <c r="T135" s="49">
        <f t="shared" si="48"/>
        <v>156224</v>
      </c>
      <c r="U135" s="82" t="s">
        <v>432</v>
      </c>
      <c r="AC135" s="3"/>
      <c r="AD135" s="3"/>
      <c r="AE135" s="3"/>
      <c r="AF135" s="3"/>
      <c r="AG135" s="3"/>
      <c r="AH135" s="3"/>
    </row>
    <row r="136" spans="1:34" s="1" customFormat="1" x14ac:dyDescent="0.2">
      <c r="A136" s="5">
        <v>63</v>
      </c>
      <c r="B136" s="5">
        <v>4325101</v>
      </c>
      <c r="C136" s="76" t="s">
        <v>414</v>
      </c>
      <c r="D136" s="7" t="s">
        <v>9</v>
      </c>
      <c r="E136" s="24">
        <v>109602</v>
      </c>
      <c r="F136" s="24">
        <v>104383.00000000001</v>
      </c>
      <c r="G136" s="26">
        <v>109602</v>
      </c>
      <c r="H136" s="26" t="s">
        <v>446</v>
      </c>
      <c r="I136" s="26" t="s">
        <v>446</v>
      </c>
      <c r="J136" s="26" t="s">
        <v>446</v>
      </c>
      <c r="K136" s="49">
        <f t="shared" si="39"/>
        <v>104383.00000000001</v>
      </c>
      <c r="L136" s="26">
        <f t="shared" si="40"/>
        <v>109602</v>
      </c>
      <c r="M136" s="26">
        <f t="shared" si="41"/>
        <v>109602</v>
      </c>
      <c r="N136" s="26">
        <f t="shared" si="42"/>
        <v>107862.33333333333</v>
      </c>
      <c r="O136" s="49">
        <f t="shared" si="43"/>
        <v>106992.5</v>
      </c>
      <c r="P136" s="49">
        <f t="shared" si="44"/>
        <v>109602</v>
      </c>
      <c r="Q136" s="49">
        <f t="shared" si="45"/>
        <v>107805.29669439141</v>
      </c>
      <c r="R136" s="49">
        <f t="shared" si="46"/>
        <v>53987.254220325005</v>
      </c>
      <c r="S136" s="56">
        <f t="shared" si="47"/>
        <v>0.49257544771377354</v>
      </c>
      <c r="T136" s="49">
        <f t="shared" si="48"/>
        <v>104383.00000000001</v>
      </c>
      <c r="U136" s="82" t="s">
        <v>432</v>
      </c>
      <c r="AC136" s="3"/>
      <c r="AD136" s="3"/>
      <c r="AE136" s="3"/>
      <c r="AF136" s="3"/>
      <c r="AG136" s="3"/>
      <c r="AH136" s="3"/>
    </row>
    <row r="137" spans="1:34" s="1" customFormat="1" x14ac:dyDescent="0.2">
      <c r="A137" s="5">
        <v>64</v>
      </c>
      <c r="B137" s="5">
        <v>4325101</v>
      </c>
      <c r="C137" s="76" t="s">
        <v>415</v>
      </c>
      <c r="D137" s="7" t="s">
        <v>9</v>
      </c>
      <c r="E137" s="24">
        <v>152525</v>
      </c>
      <c r="F137" s="24">
        <v>141227</v>
      </c>
      <c r="G137" s="26">
        <v>148288</v>
      </c>
      <c r="H137" s="26" t="s">
        <v>446</v>
      </c>
      <c r="I137" s="26" t="s">
        <v>446</v>
      </c>
      <c r="J137" s="26" t="s">
        <v>446</v>
      </c>
      <c r="K137" s="49">
        <f t="shared" si="39"/>
        <v>141227</v>
      </c>
      <c r="L137" s="26">
        <f t="shared" si="40"/>
        <v>152525</v>
      </c>
      <c r="M137" s="26">
        <f t="shared" si="41"/>
        <v>148288</v>
      </c>
      <c r="N137" s="26">
        <f t="shared" si="42"/>
        <v>147346.66666666666</v>
      </c>
      <c r="O137" s="49">
        <f t="shared" si="43"/>
        <v>144757.5</v>
      </c>
      <c r="P137" s="49">
        <f t="shared" si="44"/>
        <v>150406.5</v>
      </c>
      <c r="Q137" s="49">
        <f t="shared" si="45"/>
        <v>147197.82985496448</v>
      </c>
      <c r="R137" s="49">
        <f t="shared" si="46"/>
        <v>73820.574589112133</v>
      </c>
      <c r="S137" s="56">
        <f t="shared" si="47"/>
        <v>0.4978189373996017</v>
      </c>
      <c r="T137" s="49">
        <f t="shared" si="48"/>
        <v>141227</v>
      </c>
      <c r="U137" s="82" t="s">
        <v>432</v>
      </c>
      <c r="AC137" s="3"/>
      <c r="AD137" s="3"/>
      <c r="AE137" s="3"/>
      <c r="AF137" s="3"/>
      <c r="AG137" s="3"/>
      <c r="AH137" s="3"/>
    </row>
    <row r="138" spans="1:34" s="1" customFormat="1" x14ac:dyDescent="0.2">
      <c r="A138" s="8"/>
      <c r="B138" s="8"/>
      <c r="C138" s="9"/>
      <c r="D138" s="8"/>
      <c r="E138" s="25"/>
      <c r="F138" s="25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101"/>
      <c r="T138" s="61"/>
      <c r="U138" s="60"/>
    </row>
    <row r="139" spans="1:34" s="1" customFormat="1" ht="45" customHeight="1" x14ac:dyDescent="0.2">
      <c r="A139" s="454" t="s">
        <v>97</v>
      </c>
      <c r="B139" s="454"/>
      <c r="C139" s="454"/>
      <c r="D139" s="454"/>
      <c r="E139" s="144"/>
      <c r="F139" s="144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2"/>
      <c r="T139" s="141"/>
      <c r="U139" s="143"/>
      <c r="AC139" s="3"/>
      <c r="AD139" s="3"/>
      <c r="AE139" s="3"/>
      <c r="AF139" s="3"/>
      <c r="AG139" s="3"/>
      <c r="AH139" s="3"/>
    </row>
    <row r="140" spans="1:34" s="1" customFormat="1" ht="24.75" customHeight="1" x14ac:dyDescent="0.2">
      <c r="A140" s="108" t="s">
        <v>240</v>
      </c>
      <c r="B140" s="108"/>
      <c r="C140" s="108"/>
      <c r="D140" s="108"/>
      <c r="E140" s="140"/>
      <c r="F140" s="140"/>
      <c r="G140" s="61"/>
      <c r="H140" s="448" t="s">
        <v>438</v>
      </c>
      <c r="I140" s="448"/>
      <c r="J140" s="448"/>
      <c r="K140" s="61"/>
      <c r="L140" s="61"/>
      <c r="M140" s="61"/>
      <c r="N140" s="61"/>
      <c r="O140" s="61"/>
      <c r="P140" s="61"/>
      <c r="Q140" s="61"/>
      <c r="R140" s="61"/>
      <c r="S140" s="101"/>
      <c r="T140" s="61"/>
      <c r="U140" s="60"/>
      <c r="AC140" s="3"/>
      <c r="AD140" s="3"/>
      <c r="AE140" s="3"/>
      <c r="AF140" s="3"/>
      <c r="AG140" s="3"/>
      <c r="AH140" s="3"/>
    </row>
    <row r="141" spans="1:34" s="1" customFormat="1" ht="50.25" customHeight="1" x14ac:dyDescent="0.2">
      <c r="A141" s="77" t="s">
        <v>4</v>
      </c>
      <c r="B141" s="77" t="s">
        <v>5</v>
      </c>
      <c r="C141" s="77" t="s">
        <v>6</v>
      </c>
      <c r="D141" s="77" t="s">
        <v>7</v>
      </c>
      <c r="E141" s="78" t="s">
        <v>435</v>
      </c>
      <c r="F141" s="78" t="s">
        <v>434</v>
      </c>
      <c r="G141" s="79" t="s">
        <v>436</v>
      </c>
      <c r="H141" s="80" t="s">
        <v>428</v>
      </c>
      <c r="I141" s="81" t="s">
        <v>429</v>
      </c>
      <c r="J141" s="80" t="s">
        <v>430</v>
      </c>
      <c r="K141" s="61"/>
      <c r="L141" s="61"/>
      <c r="M141" s="61"/>
      <c r="N141" s="61"/>
      <c r="O141" s="61"/>
      <c r="P141" s="61"/>
      <c r="Q141" s="61"/>
      <c r="R141" s="61"/>
      <c r="S141" s="101"/>
      <c r="T141" s="61"/>
      <c r="U141" s="60"/>
      <c r="AC141" s="3"/>
      <c r="AD141" s="3"/>
      <c r="AE141" s="3"/>
      <c r="AF141" s="3"/>
      <c r="AG141" s="3"/>
      <c r="AH141" s="3"/>
    </row>
    <row r="142" spans="1:34" s="1" customFormat="1" ht="16.5" customHeight="1" x14ac:dyDescent="0.2">
      <c r="A142" s="82">
        <v>1</v>
      </c>
      <c r="B142" s="5">
        <v>4394</v>
      </c>
      <c r="C142" s="6" t="s">
        <v>98</v>
      </c>
      <c r="D142" s="7" t="s">
        <v>9</v>
      </c>
      <c r="E142" s="24">
        <v>248055</v>
      </c>
      <c r="F142" s="24">
        <v>238514.00000000003</v>
      </c>
      <c r="G142" s="26">
        <v>255210</v>
      </c>
      <c r="H142" s="26">
        <v>30114</v>
      </c>
      <c r="I142" s="26">
        <f t="shared" si="30"/>
        <v>31649.813999999998</v>
      </c>
      <c r="J142" s="26">
        <f t="shared" si="31"/>
        <v>31650</v>
      </c>
      <c r="K142" s="26">
        <f t="shared" ref="K142:K152" si="49">MIN(E142,F142,G142,J142)</f>
        <v>31650</v>
      </c>
      <c r="L142" s="26">
        <f t="shared" ref="L142:L152" si="50">MAX(E142,F142,G142,J142)</f>
        <v>255210</v>
      </c>
      <c r="M142" s="26">
        <f t="shared" ref="M142:M152" si="51">MEDIAN(E142,F142,G142,J142)</f>
        <v>243284.5</v>
      </c>
      <c r="N142" s="26">
        <f t="shared" ref="N142:N152" si="52">AVERAGE(E142,F142,G142,J142)</f>
        <v>193357.25</v>
      </c>
      <c r="O142" s="49">
        <f t="shared" si="32"/>
        <v>137467.25</v>
      </c>
      <c r="P142" s="49">
        <f t="shared" si="33"/>
        <v>249247.25</v>
      </c>
      <c r="Q142" s="49">
        <f t="shared" ref="Q142:Q152" si="53">HARMEAN(E142,F142,G142,J142)</f>
        <v>91453.847393937569</v>
      </c>
      <c r="R142" s="49">
        <f t="shared" ref="R142:R152" si="54">STDEVA(E142,F142,G142,J142)</f>
        <v>108021.56159883081</v>
      </c>
      <c r="S142" s="56">
        <f t="shared" si="29"/>
        <v>0.44401333253384745</v>
      </c>
      <c r="T142" s="49">
        <f t="shared" ref="T142:T152" si="55">ROUND(Q142,0)</f>
        <v>91454</v>
      </c>
      <c r="U142" s="82" t="s">
        <v>431</v>
      </c>
      <c r="AC142" s="3"/>
      <c r="AD142" s="3"/>
      <c r="AE142" s="3"/>
      <c r="AF142" s="3"/>
      <c r="AG142" s="3"/>
      <c r="AH142" s="3"/>
    </row>
    <row r="143" spans="1:34" s="1" customFormat="1" ht="16.5" customHeight="1" x14ac:dyDescent="0.2">
      <c r="A143" s="82">
        <v>2</v>
      </c>
      <c r="B143" s="5">
        <v>4394</v>
      </c>
      <c r="C143" s="6" t="s">
        <v>99</v>
      </c>
      <c r="D143" s="7" t="s">
        <v>9</v>
      </c>
      <c r="E143" s="24">
        <v>686240</v>
      </c>
      <c r="F143" s="24">
        <v>641346</v>
      </c>
      <c r="G143" s="26">
        <v>699067.00000000012</v>
      </c>
      <c r="H143" s="26">
        <v>129556</v>
      </c>
      <c r="I143" s="26">
        <f t="shared" si="30"/>
        <v>136163.356</v>
      </c>
      <c r="J143" s="26">
        <f t="shared" si="31"/>
        <v>136163</v>
      </c>
      <c r="K143" s="26">
        <f t="shared" si="49"/>
        <v>136163</v>
      </c>
      <c r="L143" s="26">
        <f t="shared" si="50"/>
        <v>699067.00000000012</v>
      </c>
      <c r="M143" s="26">
        <f t="shared" si="51"/>
        <v>663793</v>
      </c>
      <c r="N143" s="26">
        <f t="shared" si="52"/>
        <v>540704</v>
      </c>
      <c r="O143" s="49">
        <f t="shared" si="32"/>
        <v>399978</v>
      </c>
      <c r="P143" s="49">
        <f t="shared" si="33"/>
        <v>681430</v>
      </c>
      <c r="Q143" s="49">
        <f t="shared" si="53"/>
        <v>339240.24211539957</v>
      </c>
      <c r="R143" s="49">
        <f t="shared" si="54"/>
        <v>270827.00499888626</v>
      </c>
      <c r="S143" s="56">
        <f t="shared" si="29"/>
        <v>0.40799918799819562</v>
      </c>
      <c r="T143" s="49">
        <f t="shared" si="55"/>
        <v>339240</v>
      </c>
      <c r="U143" s="82" t="s">
        <v>431</v>
      </c>
      <c r="AC143" s="3"/>
      <c r="AD143" s="3"/>
      <c r="AE143" s="3"/>
      <c r="AF143" s="3"/>
      <c r="AG143" s="3"/>
      <c r="AH143" s="3"/>
    </row>
    <row r="144" spans="1:34" s="1" customFormat="1" ht="16.5" customHeight="1" x14ac:dyDescent="0.2">
      <c r="A144" s="82">
        <v>3</v>
      </c>
      <c r="B144" s="5">
        <v>4394</v>
      </c>
      <c r="C144" s="6" t="s">
        <v>100</v>
      </c>
      <c r="D144" s="7" t="s">
        <v>9</v>
      </c>
      <c r="E144" s="24">
        <v>592639</v>
      </c>
      <c r="F144" s="24">
        <v>553869</v>
      </c>
      <c r="G144" s="26">
        <v>614795</v>
      </c>
      <c r="H144" s="26">
        <v>60223</v>
      </c>
      <c r="I144" s="26">
        <f t="shared" si="30"/>
        <v>63294.373</v>
      </c>
      <c r="J144" s="26">
        <f t="shared" si="31"/>
        <v>63294</v>
      </c>
      <c r="K144" s="26">
        <f t="shared" si="49"/>
        <v>63294</v>
      </c>
      <c r="L144" s="26">
        <f t="shared" si="50"/>
        <v>614795</v>
      </c>
      <c r="M144" s="26">
        <f t="shared" si="51"/>
        <v>573254</v>
      </c>
      <c r="N144" s="26">
        <f t="shared" si="52"/>
        <v>456149.25</v>
      </c>
      <c r="O144" s="49">
        <f t="shared" si="32"/>
        <v>318274</v>
      </c>
      <c r="P144" s="49">
        <f t="shared" si="33"/>
        <v>594024.5</v>
      </c>
      <c r="Q144" s="49">
        <f t="shared" si="53"/>
        <v>191216.53303282079</v>
      </c>
      <c r="R144" s="49">
        <f t="shared" si="54"/>
        <v>263111.08100366406</v>
      </c>
      <c r="S144" s="56">
        <f t="shared" si="29"/>
        <v>0.45897818594142226</v>
      </c>
      <c r="T144" s="49">
        <f t="shared" si="55"/>
        <v>191217</v>
      </c>
      <c r="U144" s="82" t="s">
        <v>431</v>
      </c>
      <c r="AC144" s="3"/>
      <c r="AD144" s="3"/>
      <c r="AE144" s="3"/>
      <c r="AF144" s="3"/>
      <c r="AG144" s="3"/>
      <c r="AH144" s="3"/>
    </row>
    <row r="145" spans="1:34" s="1" customFormat="1" ht="16.5" customHeight="1" x14ac:dyDescent="0.2">
      <c r="A145" s="82">
        <v>4</v>
      </c>
      <c r="B145" s="5">
        <v>4394</v>
      </c>
      <c r="C145" s="6" t="s">
        <v>101</v>
      </c>
      <c r="D145" s="7" t="s">
        <v>9</v>
      </c>
      <c r="E145" s="24">
        <v>462631.00000000006</v>
      </c>
      <c r="F145" s="24">
        <v>440601</v>
      </c>
      <c r="G145" s="26">
        <v>462631.00000000006</v>
      </c>
      <c r="H145" s="26">
        <v>87448</v>
      </c>
      <c r="I145" s="26">
        <f t="shared" si="30"/>
        <v>91907.847999999998</v>
      </c>
      <c r="J145" s="26">
        <f t="shared" si="31"/>
        <v>91908</v>
      </c>
      <c r="K145" s="26">
        <f t="shared" si="49"/>
        <v>91908</v>
      </c>
      <c r="L145" s="26">
        <f t="shared" si="50"/>
        <v>462631.00000000006</v>
      </c>
      <c r="M145" s="26">
        <f t="shared" si="51"/>
        <v>451616</v>
      </c>
      <c r="N145" s="26">
        <f t="shared" si="52"/>
        <v>364442.75</v>
      </c>
      <c r="O145" s="49">
        <f t="shared" si="32"/>
        <v>271762</v>
      </c>
      <c r="P145" s="49">
        <f t="shared" si="33"/>
        <v>457123.5</v>
      </c>
      <c r="Q145" s="49">
        <f t="shared" si="53"/>
        <v>228922.36437267507</v>
      </c>
      <c r="R145" s="49">
        <f t="shared" si="54"/>
        <v>181986.38582482858</v>
      </c>
      <c r="S145" s="56">
        <f t="shared" si="29"/>
        <v>0.4029670911234956</v>
      </c>
      <c r="T145" s="49">
        <f t="shared" si="55"/>
        <v>228922</v>
      </c>
      <c r="U145" s="82" t="s">
        <v>431</v>
      </c>
      <c r="AC145" s="3"/>
      <c r="AD145" s="3"/>
      <c r="AE145" s="3"/>
      <c r="AF145" s="3"/>
      <c r="AG145" s="3"/>
      <c r="AH145" s="3"/>
    </row>
    <row r="146" spans="1:34" s="1" customFormat="1" ht="16.5" customHeight="1" x14ac:dyDescent="0.2">
      <c r="A146" s="82">
        <v>5</v>
      </c>
      <c r="B146" s="5">
        <v>4394</v>
      </c>
      <c r="C146" s="6" t="s">
        <v>102</v>
      </c>
      <c r="D146" s="7" t="s">
        <v>9</v>
      </c>
      <c r="E146" s="24">
        <v>160545</v>
      </c>
      <c r="F146" s="24">
        <v>150042</v>
      </c>
      <c r="G146" s="26">
        <v>163546.00000000003</v>
      </c>
      <c r="H146" s="26">
        <v>11210</v>
      </c>
      <c r="I146" s="26">
        <f t="shared" si="30"/>
        <v>11781.71</v>
      </c>
      <c r="J146" s="26">
        <f t="shared" si="31"/>
        <v>11782</v>
      </c>
      <c r="K146" s="26">
        <f t="shared" si="49"/>
        <v>11782</v>
      </c>
      <c r="L146" s="26">
        <f t="shared" si="50"/>
        <v>163546.00000000003</v>
      </c>
      <c r="M146" s="26">
        <f t="shared" si="51"/>
        <v>155293.5</v>
      </c>
      <c r="N146" s="26">
        <f t="shared" si="52"/>
        <v>121478.75</v>
      </c>
      <c r="O146" s="49">
        <f t="shared" si="32"/>
        <v>83537.75</v>
      </c>
      <c r="P146" s="49">
        <f t="shared" si="33"/>
        <v>159419.75</v>
      </c>
      <c r="Q146" s="49">
        <f t="shared" si="53"/>
        <v>38504.743448033587</v>
      </c>
      <c r="R146" s="49">
        <f t="shared" si="54"/>
        <v>73359.983693995819</v>
      </c>
      <c r="S146" s="56">
        <f t="shared" si="29"/>
        <v>0.47239571323974167</v>
      </c>
      <c r="T146" s="49">
        <f t="shared" si="55"/>
        <v>38505</v>
      </c>
      <c r="U146" s="82" t="s">
        <v>431</v>
      </c>
      <c r="AC146" s="3"/>
      <c r="AD146" s="3"/>
      <c r="AE146" s="3"/>
      <c r="AF146" s="3"/>
      <c r="AG146" s="3"/>
      <c r="AH146" s="3"/>
    </row>
    <row r="147" spans="1:34" s="1" customFormat="1" ht="16.5" customHeight="1" x14ac:dyDescent="0.2">
      <c r="A147" s="82">
        <v>6</v>
      </c>
      <c r="B147" s="5">
        <v>4394</v>
      </c>
      <c r="C147" s="6" t="s">
        <v>103</v>
      </c>
      <c r="D147" s="7" t="s">
        <v>9</v>
      </c>
      <c r="E147" s="24">
        <v>906188</v>
      </c>
      <c r="F147" s="24">
        <v>839063</v>
      </c>
      <c r="G147" s="26">
        <v>889407.00000000012</v>
      </c>
      <c r="H147" s="26">
        <v>70410</v>
      </c>
      <c r="I147" s="26">
        <f t="shared" si="30"/>
        <v>74000.91</v>
      </c>
      <c r="J147" s="26">
        <f t="shared" si="31"/>
        <v>74001</v>
      </c>
      <c r="K147" s="26">
        <f t="shared" si="49"/>
        <v>74001</v>
      </c>
      <c r="L147" s="26">
        <f t="shared" si="50"/>
        <v>906188</v>
      </c>
      <c r="M147" s="26">
        <f t="shared" si="51"/>
        <v>864235</v>
      </c>
      <c r="N147" s="26">
        <f t="shared" si="52"/>
        <v>677164.75</v>
      </c>
      <c r="O147" s="49">
        <f t="shared" si="32"/>
        <v>469118</v>
      </c>
      <c r="P147" s="49">
        <f t="shared" si="33"/>
        <v>885211.5</v>
      </c>
      <c r="Q147" s="49">
        <f t="shared" si="53"/>
        <v>236225.05359907163</v>
      </c>
      <c r="R147" s="49">
        <f t="shared" si="54"/>
        <v>403119.49195937341</v>
      </c>
      <c r="S147" s="56">
        <f t="shared" si="29"/>
        <v>0.46644661690324207</v>
      </c>
      <c r="T147" s="49">
        <f t="shared" si="55"/>
        <v>236225</v>
      </c>
      <c r="U147" s="82" t="s">
        <v>431</v>
      </c>
      <c r="AC147" s="3"/>
      <c r="AD147" s="3"/>
      <c r="AE147" s="3"/>
      <c r="AF147" s="3"/>
      <c r="AG147" s="3"/>
      <c r="AH147" s="3"/>
    </row>
    <row r="148" spans="1:34" s="1" customFormat="1" ht="16.5" customHeight="1" x14ac:dyDescent="0.2">
      <c r="A148" s="82">
        <v>7</v>
      </c>
      <c r="B148" s="5">
        <v>4394</v>
      </c>
      <c r="C148" s="6" t="s">
        <v>104</v>
      </c>
      <c r="D148" s="7" t="s">
        <v>9</v>
      </c>
      <c r="E148" s="24">
        <v>517686</v>
      </c>
      <c r="F148" s="24">
        <v>497775</v>
      </c>
      <c r="G148" s="26">
        <v>552530</v>
      </c>
      <c r="H148" s="26">
        <v>50124</v>
      </c>
      <c r="I148" s="26">
        <f t="shared" si="30"/>
        <v>52680.324000000001</v>
      </c>
      <c r="J148" s="26">
        <f t="shared" si="31"/>
        <v>52680</v>
      </c>
      <c r="K148" s="26">
        <f t="shared" si="49"/>
        <v>52680</v>
      </c>
      <c r="L148" s="26">
        <f t="shared" si="50"/>
        <v>552530</v>
      </c>
      <c r="M148" s="26">
        <f t="shared" si="51"/>
        <v>507730.5</v>
      </c>
      <c r="N148" s="26">
        <f t="shared" si="52"/>
        <v>405167.75</v>
      </c>
      <c r="O148" s="49">
        <f t="shared" si="32"/>
        <v>280205.25</v>
      </c>
      <c r="P148" s="49">
        <f t="shared" si="33"/>
        <v>530130.25</v>
      </c>
      <c r="Q148" s="49">
        <f t="shared" si="53"/>
        <v>161727.2130310619</v>
      </c>
      <c r="R148" s="49">
        <f t="shared" si="54"/>
        <v>236078.8752096426</v>
      </c>
      <c r="S148" s="56">
        <f t="shared" si="29"/>
        <v>0.46496886677015187</v>
      </c>
      <c r="T148" s="49">
        <f t="shared" si="55"/>
        <v>161727</v>
      </c>
      <c r="U148" s="82" t="s">
        <v>431</v>
      </c>
      <c r="AC148" s="3"/>
      <c r="AD148" s="3"/>
      <c r="AE148" s="3"/>
      <c r="AF148" s="3"/>
      <c r="AG148" s="3"/>
      <c r="AH148" s="3"/>
    </row>
    <row r="149" spans="1:34" s="1" customFormat="1" ht="16.5" customHeight="1" x14ac:dyDescent="0.2">
      <c r="A149" s="82">
        <v>8</v>
      </c>
      <c r="B149" s="5">
        <v>4394</v>
      </c>
      <c r="C149" s="6" t="s">
        <v>105</v>
      </c>
      <c r="D149" s="7" t="s">
        <v>9</v>
      </c>
      <c r="E149" s="24">
        <v>155493</v>
      </c>
      <c r="F149" s="24">
        <v>149513</v>
      </c>
      <c r="G149" s="26">
        <v>164464</v>
      </c>
      <c r="H149" s="26">
        <v>10245</v>
      </c>
      <c r="I149" s="26">
        <f t="shared" si="30"/>
        <v>10767.495000000001</v>
      </c>
      <c r="J149" s="26">
        <f t="shared" si="31"/>
        <v>10767</v>
      </c>
      <c r="K149" s="26">
        <f t="shared" si="49"/>
        <v>10767</v>
      </c>
      <c r="L149" s="26">
        <f t="shared" si="50"/>
        <v>164464</v>
      </c>
      <c r="M149" s="26">
        <f t="shared" si="51"/>
        <v>152503</v>
      </c>
      <c r="N149" s="26">
        <f t="shared" si="52"/>
        <v>120059.25</v>
      </c>
      <c r="O149" s="49">
        <f t="shared" si="32"/>
        <v>81635</v>
      </c>
      <c r="P149" s="49">
        <f t="shared" si="33"/>
        <v>158483.5</v>
      </c>
      <c r="Q149" s="49">
        <f t="shared" si="53"/>
        <v>35689.978661521709</v>
      </c>
      <c r="R149" s="49">
        <f t="shared" si="54"/>
        <v>73120.110687256674</v>
      </c>
      <c r="S149" s="56">
        <f t="shared" si="29"/>
        <v>0.47946670352226956</v>
      </c>
      <c r="T149" s="49">
        <f t="shared" si="55"/>
        <v>35690</v>
      </c>
      <c r="U149" s="82" t="s">
        <v>431</v>
      </c>
      <c r="AC149" s="3"/>
      <c r="AD149" s="3"/>
      <c r="AE149" s="3"/>
      <c r="AF149" s="3"/>
      <c r="AG149" s="3"/>
      <c r="AH149" s="3"/>
    </row>
    <row r="150" spans="1:34" s="1" customFormat="1" ht="16.5" customHeight="1" x14ac:dyDescent="0.2">
      <c r="A150" s="82">
        <v>9</v>
      </c>
      <c r="B150" s="5">
        <v>4394</v>
      </c>
      <c r="C150" s="6" t="s">
        <v>106</v>
      </c>
      <c r="D150" s="7" t="s">
        <v>9</v>
      </c>
      <c r="E150" s="24">
        <v>94305</v>
      </c>
      <c r="F150" s="24">
        <v>88967</v>
      </c>
      <c r="G150" s="26">
        <v>96084</v>
      </c>
      <c r="H150" s="26">
        <v>9115</v>
      </c>
      <c r="I150" s="26">
        <f t="shared" si="30"/>
        <v>9579.8649999999998</v>
      </c>
      <c r="J150" s="26">
        <f t="shared" si="31"/>
        <v>9580</v>
      </c>
      <c r="K150" s="26">
        <f t="shared" si="49"/>
        <v>9580</v>
      </c>
      <c r="L150" s="26">
        <f t="shared" si="50"/>
        <v>96084</v>
      </c>
      <c r="M150" s="26">
        <f t="shared" si="51"/>
        <v>91636</v>
      </c>
      <c r="N150" s="26">
        <f t="shared" si="52"/>
        <v>72234</v>
      </c>
      <c r="O150" s="49">
        <f t="shared" si="32"/>
        <v>50608</v>
      </c>
      <c r="P150" s="49">
        <f t="shared" si="33"/>
        <v>93860</v>
      </c>
      <c r="Q150" s="49">
        <f t="shared" si="53"/>
        <v>29274.924231475481</v>
      </c>
      <c r="R150" s="49">
        <f t="shared" si="54"/>
        <v>41878.668181625195</v>
      </c>
      <c r="S150" s="56">
        <f t="shared" si="29"/>
        <v>0.45701108932761353</v>
      </c>
      <c r="T150" s="49">
        <f t="shared" si="55"/>
        <v>29275</v>
      </c>
      <c r="U150" s="82" t="s">
        <v>431</v>
      </c>
      <c r="AC150" s="3"/>
      <c r="AD150" s="3"/>
      <c r="AE150" s="3"/>
      <c r="AF150" s="3"/>
      <c r="AG150" s="3"/>
      <c r="AH150" s="3"/>
    </row>
    <row r="151" spans="1:34" s="1" customFormat="1" ht="16.5" customHeight="1" x14ac:dyDescent="0.2">
      <c r="A151" s="82">
        <v>10</v>
      </c>
      <c r="B151" s="5">
        <v>4394</v>
      </c>
      <c r="C151" s="6" t="s">
        <v>107</v>
      </c>
      <c r="D151" s="7" t="s">
        <v>9</v>
      </c>
      <c r="E151" s="24">
        <v>546696</v>
      </c>
      <c r="F151" s="24">
        <v>525669</v>
      </c>
      <c r="G151" s="26">
        <v>562466</v>
      </c>
      <c r="H151" s="26">
        <v>30256</v>
      </c>
      <c r="I151" s="26">
        <f t="shared" si="30"/>
        <v>31799.056</v>
      </c>
      <c r="J151" s="26">
        <f t="shared" si="31"/>
        <v>31799</v>
      </c>
      <c r="K151" s="26">
        <f t="shared" si="49"/>
        <v>31799</v>
      </c>
      <c r="L151" s="26">
        <f t="shared" si="50"/>
        <v>562466</v>
      </c>
      <c r="M151" s="26">
        <f t="shared" si="51"/>
        <v>536182.5</v>
      </c>
      <c r="N151" s="26">
        <f t="shared" si="52"/>
        <v>416657.5</v>
      </c>
      <c r="O151" s="49">
        <f t="shared" si="32"/>
        <v>283990.75</v>
      </c>
      <c r="P151" s="49">
        <f t="shared" si="33"/>
        <v>549324.25</v>
      </c>
      <c r="Q151" s="49">
        <f t="shared" si="53"/>
        <v>108234.11905934689</v>
      </c>
      <c r="R151" s="49">
        <f t="shared" si="54"/>
        <v>257014.7222171005</v>
      </c>
      <c r="S151" s="56">
        <f t="shared" si="29"/>
        <v>0.47934187001086476</v>
      </c>
      <c r="T151" s="49">
        <f t="shared" si="55"/>
        <v>108234</v>
      </c>
      <c r="U151" s="82" t="s">
        <v>431</v>
      </c>
      <c r="AC151" s="3"/>
      <c r="AD151" s="3"/>
      <c r="AE151" s="3"/>
      <c r="AF151" s="3"/>
      <c r="AG151" s="3"/>
      <c r="AH151" s="3"/>
    </row>
    <row r="152" spans="1:34" s="1" customFormat="1" ht="16.5" customHeight="1" x14ac:dyDescent="0.2">
      <c r="A152" s="82">
        <v>11</v>
      </c>
      <c r="B152" s="5">
        <v>4394</v>
      </c>
      <c r="C152" s="6" t="s">
        <v>108</v>
      </c>
      <c r="D152" s="7" t="s">
        <v>9</v>
      </c>
      <c r="E152" s="24">
        <v>839476</v>
      </c>
      <c r="F152" s="24">
        <v>784557</v>
      </c>
      <c r="G152" s="26">
        <v>855167.00000000012</v>
      </c>
      <c r="H152" s="26">
        <v>15884</v>
      </c>
      <c r="I152" s="26">
        <f t="shared" si="30"/>
        <v>16694.083999999999</v>
      </c>
      <c r="J152" s="26">
        <f t="shared" si="31"/>
        <v>16694</v>
      </c>
      <c r="K152" s="26">
        <f t="shared" si="49"/>
        <v>16694</v>
      </c>
      <c r="L152" s="26">
        <f t="shared" si="50"/>
        <v>855167.00000000012</v>
      </c>
      <c r="M152" s="26">
        <f t="shared" si="51"/>
        <v>812016.5</v>
      </c>
      <c r="N152" s="26">
        <f t="shared" si="52"/>
        <v>623973.5</v>
      </c>
      <c r="O152" s="49">
        <f t="shared" si="32"/>
        <v>414355.25</v>
      </c>
      <c r="P152" s="49">
        <f t="shared" si="33"/>
        <v>833591.75</v>
      </c>
      <c r="Q152" s="49">
        <f t="shared" si="53"/>
        <v>62955.495515358773</v>
      </c>
      <c r="R152" s="49">
        <f t="shared" si="54"/>
        <v>405983.2564449755</v>
      </c>
      <c r="S152" s="56">
        <f t="shared" si="29"/>
        <v>0.49996922038526986</v>
      </c>
      <c r="T152" s="49">
        <f t="shared" si="55"/>
        <v>62955</v>
      </c>
      <c r="U152" s="82" t="s">
        <v>431</v>
      </c>
      <c r="AC152" s="3"/>
      <c r="AD152" s="3"/>
      <c r="AE152" s="3"/>
      <c r="AF152" s="3"/>
      <c r="AG152" s="3"/>
      <c r="AH152" s="3"/>
    </row>
    <row r="153" spans="1:34" s="1" customFormat="1" x14ac:dyDescent="0.2">
      <c r="A153" s="15"/>
      <c r="B153" s="15"/>
      <c r="C153" s="16"/>
      <c r="D153" s="15"/>
      <c r="E153" s="54"/>
      <c r="F153" s="54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3"/>
      <c r="T153" s="102"/>
      <c r="U153" s="21"/>
      <c r="AC153" s="3"/>
      <c r="AD153" s="3"/>
      <c r="AE153" s="3"/>
      <c r="AF153" s="3"/>
      <c r="AG153" s="3"/>
      <c r="AH153" s="3"/>
    </row>
    <row r="154" spans="1:34" s="1" customFormat="1" x14ac:dyDescent="0.2">
      <c r="A154" s="455" t="s">
        <v>1</v>
      </c>
      <c r="B154" s="456"/>
      <c r="C154" s="456"/>
      <c r="D154" s="456"/>
      <c r="E154" s="122"/>
      <c r="F154" s="122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4"/>
      <c r="T154" s="123"/>
      <c r="U154" s="125"/>
      <c r="AC154" s="3"/>
      <c r="AD154" s="3"/>
      <c r="AE154" s="3"/>
      <c r="AF154" s="3"/>
      <c r="AG154" s="3"/>
      <c r="AH154" s="3"/>
    </row>
    <row r="155" spans="1:34" s="1" customFormat="1" x14ac:dyDescent="0.2">
      <c r="A155" s="430" t="s">
        <v>109</v>
      </c>
      <c r="B155" s="431"/>
      <c r="C155" s="431"/>
      <c r="D155" s="431"/>
      <c r="E155" s="126"/>
      <c r="F155" s="126"/>
      <c r="G155" s="127"/>
      <c r="H155" s="127"/>
      <c r="I155" s="127"/>
      <c r="J155" s="127"/>
      <c r="K155" s="127"/>
      <c r="L155" s="127"/>
      <c r="M155" s="127"/>
      <c r="N155" s="127"/>
      <c r="O155" s="127"/>
      <c r="P155" s="127"/>
      <c r="Q155" s="127"/>
      <c r="R155" s="127"/>
      <c r="S155" s="128"/>
      <c r="T155" s="127"/>
      <c r="U155" s="129"/>
      <c r="AC155" s="3"/>
      <c r="AD155" s="3"/>
      <c r="AE155" s="3"/>
      <c r="AF155" s="3"/>
      <c r="AG155" s="3"/>
      <c r="AH155" s="3"/>
    </row>
    <row r="156" spans="1:34" s="1" customFormat="1" x14ac:dyDescent="0.2">
      <c r="A156" s="430" t="s">
        <v>110</v>
      </c>
      <c r="B156" s="431"/>
      <c r="C156" s="431"/>
      <c r="D156" s="431"/>
      <c r="E156" s="126"/>
      <c r="F156" s="126"/>
      <c r="G156" s="127"/>
      <c r="H156" s="127"/>
      <c r="I156" s="127"/>
      <c r="J156" s="127"/>
      <c r="K156" s="127"/>
      <c r="L156" s="127"/>
      <c r="M156" s="127"/>
      <c r="N156" s="127"/>
      <c r="O156" s="127"/>
      <c r="P156" s="127"/>
      <c r="Q156" s="127"/>
      <c r="R156" s="127"/>
      <c r="S156" s="128"/>
      <c r="T156" s="127"/>
      <c r="U156" s="129"/>
      <c r="AC156" s="3"/>
      <c r="AD156" s="3"/>
      <c r="AE156" s="3"/>
      <c r="AF156" s="3"/>
      <c r="AG156" s="3"/>
      <c r="AH156" s="3"/>
    </row>
    <row r="157" spans="1:34" s="1" customFormat="1" x14ac:dyDescent="0.2">
      <c r="A157" s="430" t="s">
        <v>111</v>
      </c>
      <c r="B157" s="431"/>
      <c r="C157" s="431"/>
      <c r="D157" s="431"/>
      <c r="E157" s="126"/>
      <c r="F157" s="126"/>
      <c r="G157" s="127"/>
      <c r="H157" s="127"/>
      <c r="I157" s="127"/>
      <c r="J157" s="127"/>
      <c r="K157" s="127"/>
      <c r="L157" s="127"/>
      <c r="M157" s="127"/>
      <c r="N157" s="127"/>
      <c r="O157" s="127"/>
      <c r="P157" s="127"/>
      <c r="Q157" s="127"/>
      <c r="R157" s="127"/>
      <c r="S157" s="128"/>
      <c r="T157" s="127"/>
      <c r="U157" s="129"/>
      <c r="AC157" s="3"/>
      <c r="AD157" s="3"/>
      <c r="AE157" s="3"/>
      <c r="AF157" s="3"/>
      <c r="AG157" s="3"/>
      <c r="AH157" s="3"/>
    </row>
    <row r="158" spans="1:34" s="1" customFormat="1" x14ac:dyDescent="0.2">
      <c r="A158" s="430" t="s">
        <v>112</v>
      </c>
      <c r="B158" s="431"/>
      <c r="C158" s="431"/>
      <c r="D158" s="431"/>
      <c r="E158" s="126"/>
      <c r="F158" s="126"/>
      <c r="G158" s="127"/>
      <c r="H158" s="127"/>
      <c r="I158" s="127"/>
      <c r="J158" s="127"/>
      <c r="K158" s="127"/>
      <c r="L158" s="127"/>
      <c r="M158" s="127"/>
      <c r="N158" s="127"/>
      <c r="O158" s="127"/>
      <c r="P158" s="127"/>
      <c r="Q158" s="127"/>
      <c r="R158" s="127"/>
      <c r="S158" s="128"/>
      <c r="T158" s="127"/>
      <c r="U158" s="129"/>
      <c r="AC158" s="3"/>
      <c r="AD158" s="3"/>
      <c r="AE158" s="3"/>
      <c r="AF158" s="3"/>
      <c r="AG158" s="3"/>
      <c r="AH158" s="3"/>
    </row>
    <row r="159" spans="1:34" s="1" customFormat="1" ht="12.75" customHeight="1" x14ac:dyDescent="0.2">
      <c r="A159" s="430" t="s">
        <v>113</v>
      </c>
      <c r="B159" s="431"/>
      <c r="C159" s="431"/>
      <c r="D159" s="431"/>
      <c r="E159" s="126"/>
      <c r="F159" s="126"/>
      <c r="G159" s="127"/>
      <c r="H159" s="127"/>
      <c r="I159" s="127"/>
      <c r="J159" s="127"/>
      <c r="K159" s="127"/>
      <c r="L159" s="127"/>
      <c r="M159" s="127"/>
      <c r="N159" s="127"/>
      <c r="O159" s="127"/>
      <c r="P159" s="127"/>
      <c r="Q159" s="127"/>
      <c r="R159" s="127"/>
      <c r="S159" s="128"/>
      <c r="T159" s="127"/>
      <c r="U159" s="129"/>
      <c r="AC159" s="3"/>
      <c r="AD159" s="3"/>
      <c r="AE159" s="3"/>
      <c r="AF159" s="3"/>
      <c r="AG159" s="3"/>
      <c r="AH159" s="3"/>
    </row>
    <row r="160" spans="1:34" s="1" customFormat="1" ht="12.75" customHeight="1" x14ac:dyDescent="0.2">
      <c r="A160" s="430" t="s">
        <v>114</v>
      </c>
      <c r="B160" s="431"/>
      <c r="C160" s="431"/>
      <c r="D160" s="431"/>
      <c r="E160" s="126"/>
      <c r="F160" s="126"/>
      <c r="G160" s="127"/>
      <c r="H160" s="127"/>
      <c r="I160" s="127"/>
      <c r="J160" s="127"/>
      <c r="K160" s="127"/>
      <c r="L160" s="127"/>
      <c r="M160" s="127"/>
      <c r="N160" s="127"/>
      <c r="O160" s="127"/>
      <c r="P160" s="127"/>
      <c r="Q160" s="127"/>
      <c r="R160" s="127"/>
      <c r="S160" s="128"/>
      <c r="T160" s="127"/>
      <c r="U160" s="129"/>
      <c r="AC160" s="3"/>
      <c r="AD160" s="3"/>
      <c r="AE160" s="3"/>
      <c r="AF160" s="3"/>
      <c r="AG160" s="3"/>
      <c r="AH160" s="3"/>
    </row>
    <row r="161" spans="1:34" s="1" customFormat="1" ht="16.5" customHeight="1" x14ac:dyDescent="0.2">
      <c r="A161" s="457" t="s">
        <v>240</v>
      </c>
      <c r="B161" s="458"/>
      <c r="C161" s="458"/>
      <c r="D161" s="458"/>
      <c r="E161" s="162"/>
      <c r="F161" s="162"/>
      <c r="G161" s="163"/>
      <c r="H161" s="163"/>
      <c r="I161" s="163"/>
      <c r="J161" s="163"/>
      <c r="K161" s="163"/>
      <c r="L161" s="163"/>
      <c r="M161" s="163"/>
      <c r="N161" s="163"/>
      <c r="O161" s="163"/>
      <c r="P161" s="163"/>
      <c r="Q161" s="163"/>
      <c r="R161" s="163"/>
      <c r="S161" s="164"/>
      <c r="T161" s="163"/>
      <c r="U161" s="22"/>
      <c r="AC161" s="3"/>
      <c r="AD161" s="3"/>
      <c r="AE161" s="3"/>
      <c r="AF161" s="3"/>
      <c r="AG161" s="3"/>
      <c r="AH161" s="3"/>
    </row>
    <row r="162" spans="1:34" s="1" customFormat="1" ht="13.5" customHeight="1" x14ac:dyDescent="0.2">
      <c r="A162" s="459"/>
      <c r="B162" s="460"/>
      <c r="C162" s="460"/>
      <c r="D162" s="460"/>
      <c r="E162" s="139"/>
      <c r="F162" s="139"/>
      <c r="G162" s="159"/>
      <c r="H162" s="425" t="s">
        <v>438</v>
      </c>
      <c r="I162" s="425"/>
      <c r="J162" s="425"/>
      <c r="K162" s="159"/>
      <c r="L162" s="159"/>
      <c r="M162" s="159"/>
      <c r="N162" s="159"/>
      <c r="O162" s="159"/>
      <c r="P162" s="159"/>
      <c r="Q162" s="159"/>
      <c r="R162" s="159"/>
      <c r="S162" s="160"/>
      <c r="T162" s="159"/>
      <c r="U162" s="161"/>
      <c r="AC162" s="3"/>
      <c r="AD162" s="3"/>
      <c r="AE162" s="3"/>
      <c r="AF162" s="3"/>
      <c r="AG162" s="3"/>
      <c r="AH162" s="3"/>
    </row>
    <row r="163" spans="1:34" s="1" customFormat="1" ht="64.5" customHeight="1" x14ac:dyDescent="0.2">
      <c r="A163" s="156" t="s">
        <v>4</v>
      </c>
      <c r="B163" s="156" t="s">
        <v>5</v>
      </c>
      <c r="C163" s="156" t="s">
        <v>6</v>
      </c>
      <c r="D163" s="156" t="s">
        <v>7</v>
      </c>
      <c r="E163" s="99" t="s">
        <v>435</v>
      </c>
      <c r="F163" s="99" t="s">
        <v>434</v>
      </c>
      <c r="G163" s="100" t="s">
        <v>436</v>
      </c>
      <c r="H163" s="157" t="s">
        <v>428</v>
      </c>
      <c r="I163" s="158" t="s">
        <v>429</v>
      </c>
      <c r="J163" s="157" t="s">
        <v>430</v>
      </c>
      <c r="K163" s="150"/>
      <c r="L163" s="150"/>
      <c r="M163" s="150"/>
      <c r="N163" s="150"/>
      <c r="O163" s="150"/>
      <c r="P163" s="150"/>
      <c r="Q163" s="150"/>
      <c r="R163" s="150"/>
      <c r="S163" s="151"/>
      <c r="T163" s="150"/>
      <c r="U163" s="152"/>
      <c r="AC163" s="3"/>
      <c r="AD163" s="3"/>
      <c r="AE163" s="3"/>
      <c r="AF163" s="3"/>
      <c r="AG163" s="3"/>
      <c r="AH163" s="3"/>
    </row>
    <row r="164" spans="1:34" s="1" customFormat="1" x14ac:dyDescent="0.2">
      <c r="A164" s="82">
        <v>1</v>
      </c>
      <c r="B164" s="5">
        <v>4394</v>
      </c>
      <c r="C164" s="6" t="s">
        <v>42</v>
      </c>
      <c r="D164" s="7" t="s">
        <v>9</v>
      </c>
      <c r="E164" s="24">
        <v>610640</v>
      </c>
      <c r="F164" s="24">
        <v>565408</v>
      </c>
      <c r="G164" s="26">
        <v>604987</v>
      </c>
      <c r="H164" s="26">
        <v>85774</v>
      </c>
      <c r="I164" s="26">
        <f t="shared" si="30"/>
        <v>90148.474000000002</v>
      </c>
      <c r="J164" s="26">
        <f t="shared" si="31"/>
        <v>90148</v>
      </c>
      <c r="K164" s="26">
        <f t="shared" ref="K164:K176" si="56">MIN(E164,F164,G164,J164)</f>
        <v>90148</v>
      </c>
      <c r="L164" s="26">
        <f t="shared" ref="L164:L176" si="57">MAX(E164,F164,G164,J164)</f>
        <v>610640</v>
      </c>
      <c r="M164" s="26">
        <f t="shared" ref="M164:M176" si="58">MEDIAN(E164,F164,G164,J164)</f>
        <v>585197.5</v>
      </c>
      <c r="N164" s="26">
        <f t="shared" ref="N164:N176" si="59">AVERAGE(E164,F164,G164,J164)</f>
        <v>467795.75</v>
      </c>
      <c r="O164" s="49">
        <f t="shared" si="32"/>
        <v>337672.75</v>
      </c>
      <c r="P164" s="49">
        <f t="shared" si="33"/>
        <v>597918.75</v>
      </c>
      <c r="Q164" s="49">
        <f t="shared" ref="Q164:Q176" si="60">HARMEAN(E164,F164,G164,J164)</f>
        <v>247646.46072739022</v>
      </c>
      <c r="R164" s="49">
        <f t="shared" ref="R164:R176" si="61">STDEVA(E164,F164,G164,J164)</f>
        <v>252568.07218698488</v>
      </c>
      <c r="S164" s="56">
        <f t="shared" si="29"/>
        <v>0.43159458505373804</v>
      </c>
      <c r="T164" s="49">
        <f t="shared" ref="T164:T172" si="62">ROUND(Q164,0)</f>
        <v>247646</v>
      </c>
      <c r="U164" s="82" t="s">
        <v>431</v>
      </c>
      <c r="AC164" s="3"/>
      <c r="AD164" s="3"/>
      <c r="AE164" s="3"/>
      <c r="AF164" s="3"/>
      <c r="AG164" s="3"/>
      <c r="AH164" s="3"/>
    </row>
    <row r="165" spans="1:34" s="1" customFormat="1" x14ac:dyDescent="0.2">
      <c r="A165" s="82">
        <v>2</v>
      </c>
      <c r="B165" s="5">
        <v>4394</v>
      </c>
      <c r="C165" s="6" t="s">
        <v>43</v>
      </c>
      <c r="D165" s="7" t="s">
        <v>9</v>
      </c>
      <c r="E165" s="24">
        <v>257904.00000000003</v>
      </c>
      <c r="F165" s="24">
        <v>238800</v>
      </c>
      <c r="G165" s="26">
        <v>255516.00000000003</v>
      </c>
      <c r="H165" s="26">
        <v>39558</v>
      </c>
      <c r="I165" s="26">
        <f t="shared" si="30"/>
        <v>41575.457999999999</v>
      </c>
      <c r="J165" s="26">
        <f t="shared" si="31"/>
        <v>41575</v>
      </c>
      <c r="K165" s="26">
        <f t="shared" si="56"/>
        <v>41575</v>
      </c>
      <c r="L165" s="26">
        <f t="shared" si="57"/>
        <v>257904.00000000003</v>
      </c>
      <c r="M165" s="26">
        <f t="shared" si="58"/>
        <v>247158</v>
      </c>
      <c r="N165" s="26">
        <f t="shared" si="59"/>
        <v>198448.75</v>
      </c>
      <c r="O165" s="49">
        <f t="shared" si="32"/>
        <v>144366.5</v>
      </c>
      <c r="P165" s="49">
        <f t="shared" si="33"/>
        <v>252531</v>
      </c>
      <c r="Q165" s="49">
        <f t="shared" si="60"/>
        <v>111013.72093405802</v>
      </c>
      <c r="R165" s="49">
        <f t="shared" si="61"/>
        <v>104927.26781085081</v>
      </c>
      <c r="S165" s="56">
        <f t="shared" si="29"/>
        <v>0.42453518725208494</v>
      </c>
      <c r="T165" s="49">
        <f t="shared" si="62"/>
        <v>111014</v>
      </c>
      <c r="U165" s="82" t="s">
        <v>431</v>
      </c>
      <c r="AC165" s="3"/>
      <c r="AD165" s="3"/>
      <c r="AE165" s="3"/>
      <c r="AF165" s="3"/>
      <c r="AG165" s="3"/>
      <c r="AH165" s="3"/>
    </row>
    <row r="166" spans="1:34" s="1" customFormat="1" ht="25.5" x14ac:dyDescent="0.2">
      <c r="A166" s="82">
        <v>3</v>
      </c>
      <c r="B166" s="5">
        <v>4394</v>
      </c>
      <c r="C166" s="6" t="s">
        <v>44</v>
      </c>
      <c r="D166" s="7" t="s">
        <v>9</v>
      </c>
      <c r="E166" s="24">
        <v>586433</v>
      </c>
      <c r="F166" s="24">
        <v>548068</v>
      </c>
      <c r="G166" s="26">
        <v>602875</v>
      </c>
      <c r="H166" s="26">
        <v>83125</v>
      </c>
      <c r="I166" s="26">
        <f t="shared" si="30"/>
        <v>87364.375</v>
      </c>
      <c r="J166" s="26">
        <f t="shared" si="31"/>
        <v>87364</v>
      </c>
      <c r="K166" s="26">
        <f t="shared" si="56"/>
        <v>87364</v>
      </c>
      <c r="L166" s="26">
        <f t="shared" si="57"/>
        <v>602875</v>
      </c>
      <c r="M166" s="26">
        <f t="shared" si="58"/>
        <v>567250.5</v>
      </c>
      <c r="N166" s="26">
        <f t="shared" si="59"/>
        <v>456185</v>
      </c>
      <c r="O166" s="49">
        <f t="shared" si="32"/>
        <v>327307.25</v>
      </c>
      <c r="P166" s="49">
        <f t="shared" si="33"/>
        <v>585062.75</v>
      </c>
      <c r="Q166" s="49">
        <f t="shared" si="60"/>
        <v>240458.36077320692</v>
      </c>
      <c r="R166" s="49">
        <f t="shared" si="61"/>
        <v>246950.6788368884</v>
      </c>
      <c r="S166" s="56">
        <f t="shared" si="29"/>
        <v>0.43534678036755964</v>
      </c>
      <c r="T166" s="49">
        <f t="shared" si="62"/>
        <v>240458</v>
      </c>
      <c r="U166" s="82" t="s">
        <v>431</v>
      </c>
      <c r="AC166" s="3"/>
      <c r="AD166" s="3"/>
      <c r="AE166" s="3"/>
      <c r="AF166" s="3"/>
      <c r="AG166" s="3"/>
      <c r="AH166" s="3"/>
    </row>
    <row r="167" spans="1:34" s="1" customFormat="1" x14ac:dyDescent="0.2">
      <c r="A167" s="82">
        <v>4</v>
      </c>
      <c r="B167" s="5">
        <v>4394</v>
      </c>
      <c r="C167" s="6" t="s">
        <v>45</v>
      </c>
      <c r="D167" s="7" t="s">
        <v>9</v>
      </c>
      <c r="E167" s="24">
        <v>971168.00000000012</v>
      </c>
      <c r="F167" s="24">
        <v>916196</v>
      </c>
      <c r="G167" s="26">
        <v>971168.00000000012</v>
      </c>
      <c r="H167" s="26">
        <v>154110</v>
      </c>
      <c r="I167" s="26">
        <f t="shared" si="30"/>
        <v>161969.60999999999</v>
      </c>
      <c r="J167" s="26">
        <f t="shared" si="31"/>
        <v>161970</v>
      </c>
      <c r="K167" s="26">
        <f t="shared" si="56"/>
        <v>161970</v>
      </c>
      <c r="L167" s="26">
        <f t="shared" si="57"/>
        <v>971168.00000000012</v>
      </c>
      <c r="M167" s="26">
        <f t="shared" si="58"/>
        <v>943682</v>
      </c>
      <c r="N167" s="26">
        <f t="shared" si="59"/>
        <v>755125.5</v>
      </c>
      <c r="O167" s="49">
        <f t="shared" si="32"/>
        <v>552826</v>
      </c>
      <c r="P167" s="49">
        <f t="shared" si="33"/>
        <v>957425</v>
      </c>
      <c r="Q167" s="49">
        <f t="shared" si="60"/>
        <v>428962.3232183056</v>
      </c>
      <c r="R167" s="49">
        <f t="shared" si="61"/>
        <v>396285.19896786474</v>
      </c>
      <c r="S167" s="56">
        <f t="shared" si="29"/>
        <v>0.41993510416418323</v>
      </c>
      <c r="T167" s="49">
        <f t="shared" si="62"/>
        <v>428962</v>
      </c>
      <c r="U167" s="82" t="s">
        <v>431</v>
      </c>
      <c r="AC167" s="3"/>
      <c r="AD167" s="3"/>
      <c r="AE167" s="3"/>
      <c r="AF167" s="3"/>
      <c r="AG167" s="3"/>
      <c r="AH167" s="3"/>
    </row>
    <row r="168" spans="1:34" s="1" customFormat="1" x14ac:dyDescent="0.2">
      <c r="A168" s="82">
        <v>5</v>
      </c>
      <c r="B168" s="5">
        <v>4394</v>
      </c>
      <c r="C168" s="6" t="s">
        <v>46</v>
      </c>
      <c r="D168" s="7" t="s">
        <v>9</v>
      </c>
      <c r="E168" s="24">
        <v>225430.00000000003</v>
      </c>
      <c r="F168" s="24">
        <v>214695</v>
      </c>
      <c r="G168" s="26">
        <v>231871.00000000003</v>
      </c>
      <c r="H168" s="26">
        <v>34115</v>
      </c>
      <c r="I168" s="26">
        <f t="shared" si="30"/>
        <v>35854.864999999998</v>
      </c>
      <c r="J168" s="26">
        <f t="shared" si="31"/>
        <v>35855</v>
      </c>
      <c r="K168" s="26">
        <f t="shared" si="56"/>
        <v>35855</v>
      </c>
      <c r="L168" s="26">
        <f t="shared" si="57"/>
        <v>231871.00000000003</v>
      </c>
      <c r="M168" s="26">
        <f t="shared" si="58"/>
        <v>220062.5</v>
      </c>
      <c r="N168" s="26">
        <f t="shared" si="59"/>
        <v>176962.75</v>
      </c>
      <c r="O168" s="49">
        <f t="shared" si="32"/>
        <v>127958.75</v>
      </c>
      <c r="P168" s="49">
        <f t="shared" si="33"/>
        <v>225966.75</v>
      </c>
      <c r="Q168" s="49">
        <f t="shared" si="60"/>
        <v>96860.29072219049</v>
      </c>
      <c r="R168" s="49">
        <f t="shared" si="61"/>
        <v>94338.239049267169</v>
      </c>
      <c r="S168" s="56">
        <f t="shared" si="29"/>
        <v>0.42868839102194684</v>
      </c>
      <c r="T168" s="49">
        <f t="shared" si="62"/>
        <v>96860</v>
      </c>
      <c r="U168" s="82" t="s">
        <v>431</v>
      </c>
      <c r="AC168" s="3"/>
      <c r="AD168" s="3"/>
      <c r="AE168" s="3"/>
      <c r="AF168" s="3"/>
      <c r="AG168" s="3"/>
      <c r="AH168" s="3"/>
    </row>
    <row r="169" spans="1:34" s="1" customFormat="1" x14ac:dyDescent="0.2">
      <c r="A169" s="82">
        <v>6</v>
      </c>
      <c r="B169" s="5">
        <v>4394</v>
      </c>
      <c r="C169" s="6" t="s">
        <v>47</v>
      </c>
      <c r="D169" s="7" t="s">
        <v>9</v>
      </c>
      <c r="E169" s="24">
        <v>2085455.0000000002</v>
      </c>
      <c r="F169" s="24">
        <v>1967410</v>
      </c>
      <c r="G169" s="26">
        <v>2085455</v>
      </c>
      <c r="H169" s="26">
        <v>54115</v>
      </c>
      <c r="I169" s="26">
        <f t="shared" si="30"/>
        <v>56874.864999999998</v>
      </c>
      <c r="J169" s="26">
        <f t="shared" si="31"/>
        <v>56875</v>
      </c>
      <c r="K169" s="26">
        <f t="shared" si="56"/>
        <v>56875</v>
      </c>
      <c r="L169" s="26">
        <f t="shared" si="57"/>
        <v>2085455.0000000002</v>
      </c>
      <c r="M169" s="26">
        <f t="shared" si="58"/>
        <v>2026432.5</v>
      </c>
      <c r="N169" s="26">
        <f t="shared" si="59"/>
        <v>1548798.75</v>
      </c>
      <c r="O169" s="49">
        <f t="shared" si="32"/>
        <v>1041653.75</v>
      </c>
      <c r="P169" s="49">
        <f t="shared" si="33"/>
        <v>2055943.75</v>
      </c>
      <c r="Q169" s="49">
        <f t="shared" si="60"/>
        <v>209976.80234475163</v>
      </c>
      <c r="R169" s="49">
        <f t="shared" si="61"/>
        <v>996171.28978383204</v>
      </c>
      <c r="S169" s="56">
        <f t="shared" si="29"/>
        <v>0.4915886859216046</v>
      </c>
      <c r="T169" s="49">
        <f t="shared" si="62"/>
        <v>209977</v>
      </c>
      <c r="U169" s="82" t="s">
        <v>431</v>
      </c>
      <c r="AC169" s="3"/>
      <c r="AD169" s="3"/>
      <c r="AE169" s="3"/>
      <c r="AF169" s="3"/>
      <c r="AG169" s="3"/>
      <c r="AH169" s="3"/>
    </row>
    <row r="170" spans="1:34" s="1" customFormat="1" x14ac:dyDescent="0.2">
      <c r="A170" s="82">
        <v>7</v>
      </c>
      <c r="B170" s="5">
        <v>4394</v>
      </c>
      <c r="C170" s="6" t="s">
        <v>48</v>
      </c>
      <c r="D170" s="7" t="s">
        <v>9</v>
      </c>
      <c r="E170" s="24">
        <v>541581</v>
      </c>
      <c r="F170" s="24">
        <v>515791</v>
      </c>
      <c r="G170" s="26">
        <v>562212</v>
      </c>
      <c r="H170" s="26">
        <v>140554</v>
      </c>
      <c r="I170" s="26">
        <f t="shared" si="30"/>
        <v>147722.25399999999</v>
      </c>
      <c r="J170" s="26">
        <f t="shared" si="31"/>
        <v>147722</v>
      </c>
      <c r="K170" s="26">
        <f t="shared" si="56"/>
        <v>147722</v>
      </c>
      <c r="L170" s="26">
        <f t="shared" si="57"/>
        <v>562212</v>
      </c>
      <c r="M170" s="26">
        <f t="shared" si="58"/>
        <v>528686</v>
      </c>
      <c r="N170" s="26">
        <f t="shared" si="59"/>
        <v>441826.5</v>
      </c>
      <c r="O170" s="49">
        <f t="shared" si="32"/>
        <v>338204</v>
      </c>
      <c r="P170" s="49">
        <f t="shared" si="33"/>
        <v>545449</v>
      </c>
      <c r="Q170" s="49">
        <f t="shared" si="60"/>
        <v>324323.18931695091</v>
      </c>
      <c r="R170" s="49">
        <f t="shared" si="61"/>
        <v>196987.16799240164</v>
      </c>
      <c r="S170" s="56">
        <f t="shared" si="29"/>
        <v>0.37259766287059171</v>
      </c>
      <c r="T170" s="49">
        <f t="shared" si="62"/>
        <v>324323</v>
      </c>
      <c r="U170" s="82" t="s">
        <v>431</v>
      </c>
      <c r="AC170" s="3"/>
      <c r="AD170" s="3"/>
      <c r="AE170" s="3"/>
      <c r="AF170" s="3"/>
      <c r="AG170" s="3"/>
      <c r="AH170" s="3"/>
    </row>
    <row r="171" spans="1:34" s="1" customFormat="1" x14ac:dyDescent="0.2">
      <c r="A171" s="82">
        <v>8</v>
      </c>
      <c r="B171" s="5">
        <v>4394</v>
      </c>
      <c r="C171" s="6" t="s">
        <v>49</v>
      </c>
      <c r="D171" s="7" t="s">
        <v>9</v>
      </c>
      <c r="E171" s="24">
        <v>748985</v>
      </c>
      <c r="F171" s="24">
        <v>713319.00000000012</v>
      </c>
      <c r="G171" s="26">
        <v>756118</v>
      </c>
      <c r="H171" s="26">
        <v>120556</v>
      </c>
      <c r="I171" s="26">
        <f t="shared" si="30"/>
        <v>126704.356</v>
      </c>
      <c r="J171" s="26">
        <f t="shared" si="31"/>
        <v>126704</v>
      </c>
      <c r="K171" s="26">
        <f t="shared" si="56"/>
        <v>126704</v>
      </c>
      <c r="L171" s="26">
        <f t="shared" si="57"/>
        <v>756118</v>
      </c>
      <c r="M171" s="26">
        <f t="shared" si="58"/>
        <v>731152</v>
      </c>
      <c r="N171" s="26">
        <f t="shared" si="59"/>
        <v>586281.5</v>
      </c>
      <c r="O171" s="49">
        <f t="shared" si="32"/>
        <v>428928</v>
      </c>
      <c r="P171" s="49">
        <f t="shared" si="33"/>
        <v>743635</v>
      </c>
      <c r="Q171" s="49">
        <f t="shared" si="60"/>
        <v>334672.21455435682</v>
      </c>
      <c r="R171" s="49">
        <f t="shared" si="61"/>
        <v>306956.49559125921</v>
      </c>
      <c r="S171" s="56">
        <f t="shared" ref="S171:S234" si="63">R171/M171</f>
        <v>0.41982583045831673</v>
      </c>
      <c r="T171" s="49">
        <f t="shared" si="62"/>
        <v>334672</v>
      </c>
      <c r="U171" s="82" t="s">
        <v>431</v>
      </c>
      <c r="AC171" s="3"/>
      <c r="AD171" s="3"/>
      <c r="AE171" s="3"/>
      <c r="AF171" s="3"/>
      <c r="AG171" s="3"/>
      <c r="AH171" s="3"/>
    </row>
    <row r="172" spans="1:34" s="1" customFormat="1" x14ac:dyDescent="0.2">
      <c r="A172" s="82">
        <v>9</v>
      </c>
      <c r="B172" s="5">
        <v>4394</v>
      </c>
      <c r="C172" s="6" t="s">
        <v>98</v>
      </c>
      <c r="D172" s="7" t="s">
        <v>9</v>
      </c>
      <c r="E172" s="24">
        <v>285346</v>
      </c>
      <c r="F172" s="24">
        <v>269194</v>
      </c>
      <c r="G172" s="26">
        <v>285346</v>
      </c>
      <c r="H172" s="26">
        <v>39664</v>
      </c>
      <c r="I172" s="26">
        <f t="shared" ref="I172:I235" si="64">H172+(H172*5.1%)</f>
        <v>41686.864000000001</v>
      </c>
      <c r="J172" s="26">
        <f t="shared" ref="J172:J235" si="65">ROUND(I172,0)</f>
        <v>41687</v>
      </c>
      <c r="K172" s="26">
        <f t="shared" si="56"/>
        <v>41687</v>
      </c>
      <c r="L172" s="26">
        <f t="shared" si="57"/>
        <v>285346</v>
      </c>
      <c r="M172" s="26">
        <f t="shared" si="58"/>
        <v>277270</v>
      </c>
      <c r="N172" s="26">
        <f t="shared" si="59"/>
        <v>220393.25</v>
      </c>
      <c r="O172" s="49">
        <f t="shared" ref="O172:O235" si="66">AVERAGE(K172,M172)</f>
        <v>159478.5</v>
      </c>
      <c r="P172" s="49">
        <f t="shared" ref="P172:P235" si="67">AVERAGE(M172,L172)</f>
        <v>281308</v>
      </c>
      <c r="Q172" s="49">
        <f t="shared" si="60"/>
        <v>115233.52183164639</v>
      </c>
      <c r="R172" s="49">
        <f t="shared" si="61"/>
        <v>119380.56298346896</v>
      </c>
      <c r="S172" s="56">
        <f t="shared" si="63"/>
        <v>0.4305570850920365</v>
      </c>
      <c r="T172" s="49">
        <f t="shared" si="62"/>
        <v>115234</v>
      </c>
      <c r="U172" s="82" t="s">
        <v>431</v>
      </c>
      <c r="AC172" s="3"/>
      <c r="AD172" s="3"/>
      <c r="AE172" s="3"/>
      <c r="AF172" s="3"/>
      <c r="AG172" s="3"/>
      <c r="AH172" s="3"/>
    </row>
    <row r="173" spans="1:34" s="1" customFormat="1" x14ac:dyDescent="0.2">
      <c r="A173" s="82">
        <v>10</v>
      </c>
      <c r="B173" s="5">
        <v>4394</v>
      </c>
      <c r="C173" s="6" t="s">
        <v>99</v>
      </c>
      <c r="D173" s="7" t="s">
        <v>9</v>
      </c>
      <c r="E173" s="24">
        <v>666999</v>
      </c>
      <c r="F173" s="24">
        <v>641346</v>
      </c>
      <c r="G173" s="26">
        <v>686240</v>
      </c>
      <c r="H173" s="26">
        <v>129556</v>
      </c>
      <c r="I173" s="26">
        <f t="shared" si="64"/>
        <v>136163.356</v>
      </c>
      <c r="J173" s="26">
        <f t="shared" si="65"/>
        <v>136163</v>
      </c>
      <c r="K173" s="26">
        <f t="shared" si="56"/>
        <v>136163</v>
      </c>
      <c r="L173" s="26">
        <f t="shared" si="57"/>
        <v>686240</v>
      </c>
      <c r="M173" s="26">
        <f t="shared" si="58"/>
        <v>654172.5</v>
      </c>
      <c r="N173" s="26">
        <f t="shared" si="59"/>
        <v>532687</v>
      </c>
      <c r="O173" s="49">
        <f t="shared" si="66"/>
        <v>395167.75</v>
      </c>
      <c r="P173" s="49">
        <f t="shared" si="67"/>
        <v>670206.25</v>
      </c>
      <c r="Q173" s="49">
        <f t="shared" si="60"/>
        <v>337273.00438562804</v>
      </c>
      <c r="R173" s="49">
        <f t="shared" si="61"/>
        <v>264988.23748108768</v>
      </c>
      <c r="S173" s="56">
        <f t="shared" si="63"/>
        <v>0.40507394835626331</v>
      </c>
      <c r="T173" s="49">
        <f t="shared" ref="T173" si="68">Q173</f>
        <v>337273.00438562804</v>
      </c>
      <c r="U173" s="82" t="s">
        <v>431</v>
      </c>
      <c r="AC173" s="3"/>
      <c r="AD173" s="3"/>
      <c r="AE173" s="3"/>
      <c r="AF173" s="3"/>
      <c r="AG173" s="3"/>
      <c r="AH173" s="3"/>
    </row>
    <row r="174" spans="1:34" s="1" customFormat="1" x14ac:dyDescent="0.2">
      <c r="A174" s="82">
        <v>11</v>
      </c>
      <c r="B174" s="5">
        <v>4394</v>
      </c>
      <c r="C174" s="6" t="s">
        <v>115</v>
      </c>
      <c r="D174" s="7" t="s">
        <v>9</v>
      </c>
      <c r="E174" s="24">
        <v>309367</v>
      </c>
      <c r="F174" s="24">
        <v>294635</v>
      </c>
      <c r="G174" s="26">
        <v>318206</v>
      </c>
      <c r="H174" s="26">
        <v>42551</v>
      </c>
      <c r="I174" s="26">
        <f t="shared" si="64"/>
        <v>44721.101000000002</v>
      </c>
      <c r="J174" s="26">
        <f t="shared" si="65"/>
        <v>44721</v>
      </c>
      <c r="K174" s="26">
        <f t="shared" si="56"/>
        <v>44721</v>
      </c>
      <c r="L174" s="26">
        <f t="shared" si="57"/>
        <v>318206</v>
      </c>
      <c r="M174" s="26">
        <f t="shared" si="58"/>
        <v>302001</v>
      </c>
      <c r="N174" s="26">
        <f t="shared" si="59"/>
        <v>241732.25</v>
      </c>
      <c r="O174" s="49">
        <f t="shared" si="66"/>
        <v>173361</v>
      </c>
      <c r="P174" s="49">
        <f t="shared" si="67"/>
        <v>310103.5</v>
      </c>
      <c r="Q174" s="49">
        <f t="shared" si="60"/>
        <v>124494.57314070252</v>
      </c>
      <c r="R174" s="49">
        <f t="shared" si="61"/>
        <v>131700.19922884199</v>
      </c>
      <c r="S174" s="56">
        <f t="shared" si="63"/>
        <v>0.43609193091692405</v>
      </c>
      <c r="T174" s="49">
        <f>ROUND(Q174,0)</f>
        <v>124495</v>
      </c>
      <c r="U174" s="82" t="s">
        <v>431</v>
      </c>
      <c r="AC174" s="3"/>
      <c r="AD174" s="3"/>
      <c r="AE174" s="3"/>
      <c r="AF174" s="3"/>
      <c r="AG174" s="3"/>
      <c r="AH174" s="3"/>
    </row>
    <row r="175" spans="1:34" s="1" customFormat="1" x14ac:dyDescent="0.2">
      <c r="A175" s="82">
        <v>12</v>
      </c>
      <c r="B175" s="5">
        <v>4394</v>
      </c>
      <c r="C175" s="6" t="s">
        <v>116</v>
      </c>
      <c r="D175" s="7" t="s">
        <v>9</v>
      </c>
      <c r="E175" s="24">
        <v>152742</v>
      </c>
      <c r="F175" s="24">
        <v>142750</v>
      </c>
      <c r="G175" s="26">
        <v>155598</v>
      </c>
      <c r="H175" s="26">
        <v>30526</v>
      </c>
      <c r="I175" s="26">
        <f t="shared" si="64"/>
        <v>32082.826000000001</v>
      </c>
      <c r="J175" s="26">
        <f t="shared" si="65"/>
        <v>32083</v>
      </c>
      <c r="K175" s="26">
        <f t="shared" si="56"/>
        <v>32083</v>
      </c>
      <c r="L175" s="26">
        <f t="shared" si="57"/>
        <v>155598</v>
      </c>
      <c r="M175" s="26">
        <f t="shared" si="58"/>
        <v>147746</v>
      </c>
      <c r="N175" s="26">
        <f t="shared" si="59"/>
        <v>120793.25</v>
      </c>
      <c r="O175" s="49">
        <f t="shared" si="66"/>
        <v>89914.5</v>
      </c>
      <c r="P175" s="49">
        <f t="shared" si="67"/>
        <v>151672</v>
      </c>
      <c r="Q175" s="49">
        <f t="shared" si="60"/>
        <v>78204.098403463184</v>
      </c>
      <c r="R175" s="49">
        <f t="shared" si="61"/>
        <v>59396.129432677124</v>
      </c>
      <c r="S175" s="56">
        <f t="shared" si="63"/>
        <v>0.40201514377835695</v>
      </c>
      <c r="T175" s="49">
        <f>ROUND(Q175,0)</f>
        <v>78204</v>
      </c>
      <c r="U175" s="82" t="s">
        <v>431</v>
      </c>
      <c r="AC175" s="3"/>
      <c r="AD175" s="3"/>
      <c r="AE175" s="3"/>
      <c r="AF175" s="3"/>
      <c r="AG175" s="3"/>
      <c r="AH175" s="3"/>
    </row>
    <row r="176" spans="1:34" s="1" customFormat="1" x14ac:dyDescent="0.2">
      <c r="A176" s="82">
        <v>13</v>
      </c>
      <c r="B176" s="5">
        <v>4394</v>
      </c>
      <c r="C176" s="6" t="s">
        <v>100</v>
      </c>
      <c r="D176" s="7" t="s">
        <v>9</v>
      </c>
      <c r="E176" s="24">
        <v>680050</v>
      </c>
      <c r="F176" s="24">
        <v>641557</v>
      </c>
      <c r="G176" s="26">
        <v>712128</v>
      </c>
      <c r="H176" s="26">
        <v>90221</v>
      </c>
      <c r="I176" s="26">
        <f t="shared" si="64"/>
        <v>94822.270999999993</v>
      </c>
      <c r="J176" s="26">
        <f t="shared" si="65"/>
        <v>94822</v>
      </c>
      <c r="K176" s="26">
        <f t="shared" si="56"/>
        <v>94822</v>
      </c>
      <c r="L176" s="26">
        <f t="shared" si="57"/>
        <v>712128</v>
      </c>
      <c r="M176" s="26">
        <f t="shared" si="58"/>
        <v>660803.5</v>
      </c>
      <c r="N176" s="26">
        <f t="shared" si="59"/>
        <v>532139.25</v>
      </c>
      <c r="O176" s="49">
        <f t="shared" si="66"/>
        <v>377812.75</v>
      </c>
      <c r="P176" s="49">
        <f t="shared" si="67"/>
        <v>686465.75</v>
      </c>
      <c r="Q176" s="49">
        <f t="shared" si="60"/>
        <v>267031.50635237881</v>
      </c>
      <c r="R176" s="49">
        <f t="shared" si="61"/>
        <v>292968.80451380828</v>
      </c>
      <c r="S176" s="56">
        <f t="shared" si="63"/>
        <v>0.4433523801157353</v>
      </c>
      <c r="T176" s="49">
        <f>ROUND(Q176,0)</f>
        <v>267032</v>
      </c>
      <c r="U176" s="82" t="s">
        <v>431</v>
      </c>
      <c r="AC176" s="3"/>
      <c r="AD176" s="3"/>
      <c r="AE176" s="3"/>
      <c r="AF176" s="3"/>
      <c r="AG176" s="3"/>
      <c r="AH176" s="3"/>
    </row>
    <row r="177" spans="1:34" s="1" customFormat="1" x14ac:dyDescent="0.2">
      <c r="A177" s="15"/>
      <c r="B177" s="15"/>
      <c r="C177" s="16"/>
      <c r="D177" s="15"/>
      <c r="E177" s="54"/>
      <c r="F177" s="54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3"/>
      <c r="T177" s="102"/>
      <c r="U177" s="21"/>
      <c r="AC177" s="3"/>
      <c r="AD177" s="3"/>
      <c r="AE177" s="3"/>
      <c r="AF177" s="3"/>
      <c r="AG177" s="3"/>
      <c r="AH177" s="3"/>
    </row>
    <row r="178" spans="1:34" s="1" customFormat="1" ht="16.5" customHeight="1" x14ac:dyDescent="0.2">
      <c r="A178" s="461" t="s">
        <v>1</v>
      </c>
      <c r="B178" s="462"/>
      <c r="C178" s="462"/>
      <c r="D178" s="462"/>
      <c r="E178" s="110"/>
      <c r="F178" s="110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2"/>
      <c r="T178" s="111"/>
      <c r="U178" s="113"/>
      <c r="AC178" s="3"/>
      <c r="AD178" s="3"/>
      <c r="AE178" s="3"/>
      <c r="AF178" s="3"/>
      <c r="AG178" s="3"/>
      <c r="AH178" s="3"/>
    </row>
    <row r="179" spans="1:34" s="1" customFormat="1" ht="24" customHeight="1" x14ac:dyDescent="0.2">
      <c r="A179" s="450" t="s">
        <v>117</v>
      </c>
      <c r="B179" s="451"/>
      <c r="C179" s="451"/>
      <c r="D179" s="451"/>
      <c r="E179" s="114"/>
      <c r="F179" s="114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  <c r="S179" s="116"/>
      <c r="T179" s="115"/>
      <c r="U179" s="117"/>
      <c r="AC179" s="3"/>
      <c r="AD179" s="3"/>
      <c r="AE179" s="3"/>
      <c r="AF179" s="3"/>
      <c r="AG179" s="3"/>
      <c r="AH179" s="3"/>
    </row>
    <row r="180" spans="1:34" s="1" customFormat="1" x14ac:dyDescent="0.2">
      <c r="A180" s="450" t="s">
        <v>239</v>
      </c>
      <c r="B180" s="451"/>
      <c r="C180" s="451"/>
      <c r="D180" s="451"/>
      <c r="E180" s="114"/>
      <c r="F180" s="114"/>
      <c r="G180" s="115"/>
      <c r="H180" s="115"/>
      <c r="I180" s="115"/>
      <c r="J180" s="115"/>
      <c r="K180" s="115"/>
      <c r="L180" s="115"/>
      <c r="M180" s="115"/>
      <c r="N180" s="115"/>
      <c r="O180" s="115"/>
      <c r="P180" s="115"/>
      <c r="Q180" s="115"/>
      <c r="R180" s="115"/>
      <c r="S180" s="116"/>
      <c r="T180" s="115"/>
      <c r="U180" s="117"/>
      <c r="AC180" s="3"/>
      <c r="AD180" s="3"/>
      <c r="AE180" s="3"/>
      <c r="AF180" s="3"/>
      <c r="AG180" s="3"/>
      <c r="AH180" s="3"/>
    </row>
    <row r="181" spans="1:34" s="1" customFormat="1" ht="13.5" customHeight="1" x14ac:dyDescent="0.2">
      <c r="A181" s="452"/>
      <c r="B181" s="453"/>
      <c r="C181" s="453"/>
      <c r="D181" s="453"/>
      <c r="E181" s="118"/>
      <c r="F181" s="118"/>
      <c r="G181" s="119"/>
      <c r="H181" s="463" t="s">
        <v>438</v>
      </c>
      <c r="I181" s="464"/>
      <c r="J181" s="465"/>
      <c r="K181" s="119"/>
      <c r="L181" s="119"/>
      <c r="M181" s="119"/>
      <c r="N181" s="119"/>
      <c r="O181" s="119"/>
      <c r="P181" s="119"/>
      <c r="Q181" s="119"/>
      <c r="R181" s="119"/>
      <c r="S181" s="120"/>
      <c r="T181" s="119"/>
      <c r="U181" s="121"/>
      <c r="AC181" s="3"/>
      <c r="AD181" s="3"/>
      <c r="AE181" s="3"/>
      <c r="AF181" s="3"/>
      <c r="AG181" s="3"/>
      <c r="AH181" s="3"/>
    </row>
    <row r="182" spans="1:34" s="1" customFormat="1" ht="75" customHeight="1" x14ac:dyDescent="0.2">
      <c r="A182" s="156" t="s">
        <v>4</v>
      </c>
      <c r="B182" s="156" t="s">
        <v>5</v>
      </c>
      <c r="C182" s="156" t="s">
        <v>6</v>
      </c>
      <c r="D182" s="156" t="s">
        <v>7</v>
      </c>
      <c r="E182" s="99" t="s">
        <v>435</v>
      </c>
      <c r="F182" s="99" t="s">
        <v>434</v>
      </c>
      <c r="G182" s="100" t="s">
        <v>436</v>
      </c>
      <c r="H182" s="157" t="s">
        <v>428</v>
      </c>
      <c r="I182" s="158" t="s">
        <v>429</v>
      </c>
      <c r="J182" s="157" t="s">
        <v>430</v>
      </c>
      <c r="K182" s="150"/>
      <c r="L182" s="150"/>
      <c r="M182" s="150"/>
      <c r="N182" s="150"/>
      <c r="O182" s="150"/>
      <c r="P182" s="150"/>
      <c r="Q182" s="150"/>
      <c r="R182" s="150"/>
      <c r="S182" s="151"/>
      <c r="T182" s="150"/>
      <c r="U182" s="152"/>
      <c r="AC182" s="3"/>
      <c r="AD182" s="3"/>
      <c r="AE182" s="3"/>
      <c r="AF182" s="3"/>
      <c r="AG182" s="3"/>
      <c r="AH182" s="3"/>
    </row>
    <row r="183" spans="1:34" s="1" customFormat="1" ht="19.5" customHeight="1" x14ac:dyDescent="0.2">
      <c r="A183" s="82">
        <v>1</v>
      </c>
      <c r="B183" s="5">
        <v>4343003</v>
      </c>
      <c r="C183" s="6" t="s">
        <v>118</v>
      </c>
      <c r="D183" s="7" t="s">
        <v>9</v>
      </c>
      <c r="E183" s="24">
        <v>409756</v>
      </c>
      <c r="F183" s="24">
        <v>379404</v>
      </c>
      <c r="G183" s="26">
        <v>402168</v>
      </c>
      <c r="H183" s="26">
        <v>32556</v>
      </c>
      <c r="I183" s="26">
        <f t="shared" si="64"/>
        <v>34216.356</v>
      </c>
      <c r="J183" s="26">
        <f t="shared" si="65"/>
        <v>34216</v>
      </c>
      <c r="K183" s="26">
        <f>MIN(E183,F183,G183,J183)</f>
        <v>34216</v>
      </c>
      <c r="L183" s="26">
        <f>MAX(E183,F183,G183,J183)</f>
        <v>409756</v>
      </c>
      <c r="M183" s="26">
        <f>MEDIAN(E183,F183,G183,J183)</f>
        <v>390786</v>
      </c>
      <c r="N183" s="26">
        <f>AVERAGE(E183,F183,G183,J183)</f>
        <v>306386</v>
      </c>
      <c r="O183" s="49">
        <f t="shared" si="66"/>
        <v>212501</v>
      </c>
      <c r="P183" s="49">
        <f t="shared" si="67"/>
        <v>400271</v>
      </c>
      <c r="Q183" s="49">
        <f>HARMEAN(E183,F183,G183,J183)</f>
        <v>108728.72660334872</v>
      </c>
      <c r="R183" s="49">
        <f>STDEVA(E183,F183,G183,J183)</f>
        <v>181904.44895420599</v>
      </c>
      <c r="S183" s="56">
        <f t="shared" si="63"/>
        <v>0.46548353562872258</v>
      </c>
      <c r="T183" s="49">
        <f>ROUND(Q183,0)</f>
        <v>108729</v>
      </c>
      <c r="U183" s="82" t="s">
        <v>431</v>
      </c>
      <c r="AC183" s="3"/>
      <c r="AD183" s="3"/>
      <c r="AE183" s="3"/>
      <c r="AF183" s="3"/>
      <c r="AG183" s="3"/>
      <c r="AH183" s="3"/>
    </row>
    <row r="184" spans="1:34" s="1" customFormat="1" ht="19.5" customHeight="1" x14ac:dyDescent="0.2">
      <c r="A184" s="82">
        <v>2</v>
      </c>
      <c r="B184" s="5">
        <v>4343003</v>
      </c>
      <c r="C184" s="6" t="s">
        <v>119</v>
      </c>
      <c r="D184" s="7" t="s">
        <v>9</v>
      </c>
      <c r="E184" s="24">
        <v>621805</v>
      </c>
      <c r="F184" s="24">
        <v>597889</v>
      </c>
      <c r="G184" s="26">
        <v>633762</v>
      </c>
      <c r="H184" s="26">
        <v>77484</v>
      </c>
      <c r="I184" s="26">
        <f t="shared" si="64"/>
        <v>81435.683999999994</v>
      </c>
      <c r="J184" s="26">
        <f t="shared" si="65"/>
        <v>81436</v>
      </c>
      <c r="K184" s="26">
        <f>MIN(E184,F184,G184,J184)</f>
        <v>81436</v>
      </c>
      <c r="L184" s="26">
        <f>MAX(E184,F184,G184,J184)</f>
        <v>633762</v>
      </c>
      <c r="M184" s="26">
        <f>MEDIAN(E184,F184,G184,J184)</f>
        <v>609847</v>
      </c>
      <c r="N184" s="26">
        <f>AVERAGE(E184,F184,G184,J184)</f>
        <v>483723</v>
      </c>
      <c r="O184" s="49">
        <f t="shared" si="66"/>
        <v>345641.5</v>
      </c>
      <c r="P184" s="49">
        <f t="shared" si="67"/>
        <v>621804.5</v>
      </c>
      <c r="Q184" s="49">
        <f>HARMEAN(E184,F184,G184,J184)</f>
        <v>233396.28470598321</v>
      </c>
      <c r="R184" s="49">
        <f>STDEVA(E184,F184,G184,J184)</f>
        <v>268605.6875607812</v>
      </c>
      <c r="S184" s="56">
        <f t="shared" si="63"/>
        <v>0.44044766566168431</v>
      </c>
      <c r="T184" s="49">
        <f>ROUND(Q184,0)</f>
        <v>233396</v>
      </c>
      <c r="U184" s="82" t="s">
        <v>431</v>
      </c>
      <c r="AC184" s="3"/>
      <c r="AD184" s="3"/>
      <c r="AE184" s="3"/>
      <c r="AF184" s="3"/>
      <c r="AG184" s="3"/>
      <c r="AH184" s="3"/>
    </row>
    <row r="185" spans="1:34" s="1" customFormat="1" ht="19.5" customHeight="1" x14ac:dyDescent="0.2">
      <c r="A185" s="82">
        <v>3</v>
      </c>
      <c r="B185" s="5">
        <v>4343003</v>
      </c>
      <c r="C185" s="6" t="s">
        <v>120</v>
      </c>
      <c r="D185" s="7" t="s">
        <v>9</v>
      </c>
      <c r="E185" s="24">
        <v>625524</v>
      </c>
      <c r="F185" s="24">
        <v>584602</v>
      </c>
      <c r="G185" s="26">
        <v>619678</v>
      </c>
      <c r="H185" s="26">
        <v>110554</v>
      </c>
      <c r="I185" s="26">
        <f t="shared" si="64"/>
        <v>116192.254</v>
      </c>
      <c r="J185" s="26">
        <f t="shared" si="65"/>
        <v>116192</v>
      </c>
      <c r="K185" s="26">
        <f>MIN(E185,F185,G185,J185)</f>
        <v>116192</v>
      </c>
      <c r="L185" s="26">
        <f>MAX(E185,F185,G185,J185)</f>
        <v>625524</v>
      </c>
      <c r="M185" s="26">
        <f>MEDIAN(E185,F185,G185,J185)</f>
        <v>602140</v>
      </c>
      <c r="N185" s="26">
        <f>AVERAGE(E185,F185,G185,J185)</f>
        <v>486499</v>
      </c>
      <c r="O185" s="49">
        <f t="shared" si="66"/>
        <v>359166</v>
      </c>
      <c r="P185" s="49">
        <f t="shared" si="67"/>
        <v>613832</v>
      </c>
      <c r="Q185" s="49">
        <f>HARMEAN(E185,F185,G185,J185)</f>
        <v>295652.19066145702</v>
      </c>
      <c r="R185" s="49">
        <f>STDEVA(E185,F185,G185,J185)</f>
        <v>247531.86294832159</v>
      </c>
      <c r="S185" s="56">
        <f t="shared" si="63"/>
        <v>0.41108689498841067</v>
      </c>
      <c r="T185" s="49">
        <f>ROUND(Q185,0)</f>
        <v>295652</v>
      </c>
      <c r="U185" s="82" t="s">
        <v>431</v>
      </c>
      <c r="AC185" s="3"/>
      <c r="AD185" s="3"/>
      <c r="AE185" s="3"/>
      <c r="AF185" s="3"/>
      <c r="AG185" s="3"/>
      <c r="AH185" s="3"/>
    </row>
    <row r="186" spans="1:34" s="1" customFormat="1" ht="19.5" customHeight="1" x14ac:dyDescent="0.2">
      <c r="A186" s="82">
        <v>4</v>
      </c>
      <c r="B186" s="5">
        <v>4343003</v>
      </c>
      <c r="C186" s="6" t="s">
        <v>121</v>
      </c>
      <c r="D186" s="7" t="s">
        <v>9</v>
      </c>
      <c r="E186" s="24">
        <v>622252</v>
      </c>
      <c r="F186" s="24">
        <v>581544</v>
      </c>
      <c r="G186" s="26">
        <v>639698.00000000012</v>
      </c>
      <c r="H186" s="26">
        <v>82152</v>
      </c>
      <c r="I186" s="26">
        <f t="shared" si="64"/>
        <v>86341.751999999993</v>
      </c>
      <c r="J186" s="26">
        <f t="shared" si="65"/>
        <v>86342</v>
      </c>
      <c r="K186" s="26">
        <f>MIN(E186,F186,G186,J186)</f>
        <v>86342</v>
      </c>
      <c r="L186" s="26">
        <f>MAX(E186,F186,G186,J186)</f>
        <v>639698.00000000012</v>
      </c>
      <c r="M186" s="26">
        <f>MEDIAN(E186,F186,G186,J186)</f>
        <v>601898</v>
      </c>
      <c r="N186" s="26">
        <f>AVERAGE(E186,F186,G186,J186)</f>
        <v>482459</v>
      </c>
      <c r="O186" s="49">
        <f t="shared" si="66"/>
        <v>344120</v>
      </c>
      <c r="P186" s="49">
        <f t="shared" si="67"/>
        <v>620798</v>
      </c>
      <c r="Q186" s="49">
        <f>HARMEAN(E186,F186,G186,J186)</f>
        <v>242840.56137274535</v>
      </c>
      <c r="R186" s="49">
        <f>STDEVA(E186,F186,G186,J186)</f>
        <v>265199.73660369019</v>
      </c>
      <c r="S186" s="56">
        <f t="shared" si="63"/>
        <v>0.44060577806154894</v>
      </c>
      <c r="T186" s="49">
        <f>ROUND(Q186,0)</f>
        <v>242841</v>
      </c>
      <c r="U186" s="82" t="s">
        <v>431</v>
      </c>
      <c r="AC186" s="3"/>
      <c r="AD186" s="3"/>
      <c r="AE186" s="3"/>
      <c r="AF186" s="3"/>
      <c r="AG186" s="3"/>
      <c r="AH186" s="3"/>
    </row>
    <row r="187" spans="1:34" s="1" customFormat="1" ht="19.5" customHeight="1" x14ac:dyDescent="0.2">
      <c r="A187" s="82">
        <v>5</v>
      </c>
      <c r="B187" s="5">
        <v>4343003</v>
      </c>
      <c r="C187" s="6" t="s">
        <v>122</v>
      </c>
      <c r="D187" s="7" t="s">
        <v>9</v>
      </c>
      <c r="E187" s="24">
        <v>251377.00000000003</v>
      </c>
      <c r="F187" s="24">
        <v>234932.00000000003</v>
      </c>
      <c r="G187" s="26">
        <v>246679</v>
      </c>
      <c r="H187" s="26">
        <v>49556</v>
      </c>
      <c r="I187" s="26">
        <f t="shared" si="64"/>
        <v>52083.356</v>
      </c>
      <c r="J187" s="26">
        <f t="shared" si="65"/>
        <v>52083</v>
      </c>
      <c r="K187" s="26">
        <f>MIN(E187,F187,G187,J187)</f>
        <v>52083</v>
      </c>
      <c r="L187" s="26">
        <f>MAX(E187,F187,G187,J187)</f>
        <v>251377.00000000003</v>
      </c>
      <c r="M187" s="26">
        <f>MEDIAN(E187,F187,G187,J187)</f>
        <v>240805.5</v>
      </c>
      <c r="N187" s="26">
        <f>AVERAGE(E187,F187,G187,J187)</f>
        <v>196267.75</v>
      </c>
      <c r="O187" s="49">
        <f t="shared" si="66"/>
        <v>146444.25</v>
      </c>
      <c r="P187" s="49">
        <f t="shared" si="67"/>
        <v>246091.25</v>
      </c>
      <c r="Q187" s="49">
        <f>HARMEAN(E187,F187,G187,J187)</f>
        <v>127030.04426600631</v>
      </c>
      <c r="R187" s="49">
        <f>STDEVA(E187,F187,G187,J187)</f>
        <v>96371.658909228485</v>
      </c>
      <c r="S187" s="56">
        <f t="shared" si="63"/>
        <v>0.40020538945011008</v>
      </c>
      <c r="T187" s="49">
        <f>ROUND(Q187,0)</f>
        <v>127030</v>
      </c>
      <c r="U187" s="82" t="s">
        <v>431</v>
      </c>
      <c r="AC187" s="3"/>
      <c r="AD187" s="3"/>
      <c r="AE187" s="3"/>
      <c r="AF187" s="3"/>
      <c r="AG187" s="3"/>
      <c r="AH187" s="3"/>
    </row>
    <row r="188" spans="1:34" s="1" customFormat="1" x14ac:dyDescent="0.2">
      <c r="A188" s="15"/>
      <c r="B188" s="15"/>
      <c r="C188" s="16"/>
      <c r="D188" s="15"/>
      <c r="E188" s="54"/>
      <c r="F188" s="54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3"/>
      <c r="T188" s="102"/>
      <c r="U188" s="21"/>
      <c r="AC188" s="3"/>
      <c r="AD188" s="3"/>
      <c r="AE188" s="3"/>
      <c r="AF188" s="3"/>
      <c r="AG188" s="3"/>
      <c r="AH188" s="3"/>
    </row>
    <row r="189" spans="1:34" s="1" customFormat="1" x14ac:dyDescent="0.2">
      <c r="A189" s="455" t="s">
        <v>1</v>
      </c>
      <c r="B189" s="456"/>
      <c r="C189" s="456"/>
      <c r="D189" s="456"/>
      <c r="E189" s="122"/>
      <c r="F189" s="122"/>
      <c r="G189" s="1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4"/>
      <c r="T189" s="123"/>
      <c r="U189" s="125"/>
      <c r="AC189" s="3"/>
      <c r="AD189" s="3"/>
      <c r="AE189" s="3"/>
      <c r="AF189" s="3"/>
      <c r="AG189" s="3"/>
      <c r="AH189" s="3"/>
    </row>
    <row r="190" spans="1:34" s="1" customFormat="1" ht="18.75" customHeight="1" x14ac:dyDescent="0.2">
      <c r="A190" s="430" t="s">
        <v>123</v>
      </c>
      <c r="B190" s="431"/>
      <c r="C190" s="431"/>
      <c r="D190" s="431"/>
      <c r="E190" s="126"/>
      <c r="F190" s="126"/>
      <c r="G190" s="127"/>
      <c r="H190" s="127"/>
      <c r="I190" s="127"/>
      <c r="J190" s="127"/>
      <c r="K190" s="127"/>
      <c r="L190" s="127"/>
      <c r="M190" s="127"/>
      <c r="N190" s="127"/>
      <c r="O190" s="127"/>
      <c r="P190" s="127"/>
      <c r="Q190" s="127"/>
      <c r="R190" s="127"/>
      <c r="S190" s="128"/>
      <c r="T190" s="127"/>
      <c r="U190" s="129"/>
      <c r="AC190" s="3"/>
      <c r="AD190" s="3"/>
      <c r="AE190" s="3"/>
      <c r="AF190" s="3"/>
      <c r="AG190" s="3"/>
      <c r="AH190" s="3"/>
    </row>
    <row r="191" spans="1:34" s="1" customFormat="1" ht="20.25" customHeight="1" x14ac:dyDescent="0.2">
      <c r="A191" s="430" t="s">
        <v>124</v>
      </c>
      <c r="B191" s="431"/>
      <c r="C191" s="431"/>
      <c r="D191" s="431"/>
      <c r="E191" s="126"/>
      <c r="F191" s="126"/>
      <c r="G191" s="127"/>
      <c r="H191" s="127"/>
      <c r="I191" s="127"/>
      <c r="J191" s="127"/>
      <c r="K191" s="127"/>
      <c r="L191" s="127"/>
      <c r="M191" s="127"/>
      <c r="N191" s="127"/>
      <c r="O191" s="127"/>
      <c r="P191" s="127"/>
      <c r="Q191" s="127"/>
      <c r="R191" s="127"/>
      <c r="S191" s="128"/>
      <c r="T191" s="127"/>
      <c r="U191" s="129"/>
      <c r="AC191" s="3"/>
      <c r="AD191" s="3"/>
      <c r="AE191" s="3"/>
      <c r="AF191" s="3"/>
      <c r="AG191" s="3"/>
      <c r="AH191" s="3"/>
    </row>
    <row r="192" spans="1:34" s="1" customFormat="1" ht="23.25" customHeight="1" x14ac:dyDescent="0.2">
      <c r="A192" s="430" t="s">
        <v>125</v>
      </c>
      <c r="B192" s="431"/>
      <c r="C192" s="431"/>
      <c r="D192" s="431"/>
      <c r="E192" s="126"/>
      <c r="F192" s="126"/>
      <c r="G192" s="127"/>
      <c r="H192" s="127"/>
      <c r="I192" s="127"/>
      <c r="J192" s="127"/>
      <c r="K192" s="127"/>
      <c r="L192" s="127"/>
      <c r="M192" s="127"/>
      <c r="N192" s="127"/>
      <c r="O192" s="127"/>
      <c r="P192" s="127"/>
      <c r="Q192" s="127"/>
      <c r="R192" s="127"/>
      <c r="S192" s="128"/>
      <c r="T192" s="127"/>
      <c r="U192" s="129"/>
      <c r="AC192" s="3"/>
      <c r="AD192" s="3"/>
      <c r="AE192" s="3"/>
      <c r="AF192" s="3"/>
      <c r="AG192" s="3"/>
      <c r="AH192" s="3"/>
    </row>
    <row r="193" spans="1:34" s="1" customFormat="1" ht="19.5" customHeight="1" x14ac:dyDescent="0.2">
      <c r="A193" s="430" t="s">
        <v>126</v>
      </c>
      <c r="B193" s="431"/>
      <c r="C193" s="431"/>
      <c r="D193" s="431"/>
      <c r="E193" s="126"/>
      <c r="F193" s="126"/>
      <c r="G193" s="127"/>
      <c r="H193" s="127"/>
      <c r="I193" s="127"/>
      <c r="J193" s="127"/>
      <c r="K193" s="127"/>
      <c r="L193" s="127"/>
      <c r="M193" s="127"/>
      <c r="N193" s="127"/>
      <c r="O193" s="127"/>
      <c r="P193" s="127"/>
      <c r="Q193" s="127"/>
      <c r="R193" s="127"/>
      <c r="S193" s="128"/>
      <c r="T193" s="127"/>
      <c r="U193" s="129"/>
      <c r="AC193" s="3"/>
      <c r="AD193" s="3"/>
      <c r="AE193" s="3"/>
      <c r="AF193" s="3"/>
      <c r="AG193" s="3"/>
      <c r="AH193" s="3"/>
    </row>
    <row r="194" spans="1:34" s="1" customFormat="1" ht="24.75" customHeight="1" x14ac:dyDescent="0.2">
      <c r="A194" s="430" t="s">
        <v>127</v>
      </c>
      <c r="B194" s="431"/>
      <c r="C194" s="431"/>
      <c r="D194" s="431"/>
      <c r="E194" s="126"/>
      <c r="F194" s="126"/>
      <c r="G194" s="127"/>
      <c r="H194" s="127"/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8"/>
      <c r="T194" s="127"/>
      <c r="U194" s="129"/>
      <c r="AC194" s="3"/>
      <c r="AD194" s="3"/>
      <c r="AE194" s="3"/>
      <c r="AF194" s="3"/>
      <c r="AG194" s="3"/>
      <c r="AH194" s="3"/>
    </row>
    <row r="195" spans="1:34" s="1" customFormat="1" ht="18.75" customHeight="1" x14ac:dyDescent="0.2">
      <c r="A195" s="430" t="s">
        <v>128</v>
      </c>
      <c r="B195" s="431"/>
      <c r="C195" s="431"/>
      <c r="D195" s="431"/>
      <c r="E195" s="126"/>
      <c r="F195" s="126"/>
      <c r="G195" s="127"/>
      <c r="H195" s="127"/>
      <c r="I195" s="127"/>
      <c r="J195" s="127"/>
      <c r="K195" s="127"/>
      <c r="L195" s="127"/>
      <c r="M195" s="127"/>
      <c r="N195" s="127"/>
      <c r="O195" s="127"/>
      <c r="P195" s="127"/>
      <c r="Q195" s="127"/>
      <c r="R195" s="127"/>
      <c r="S195" s="128"/>
      <c r="T195" s="127"/>
      <c r="U195" s="129"/>
      <c r="AC195" s="3"/>
      <c r="AD195" s="3"/>
      <c r="AE195" s="3"/>
      <c r="AF195" s="3"/>
      <c r="AG195" s="3"/>
      <c r="AH195" s="3"/>
    </row>
    <row r="196" spans="1:34" s="1" customFormat="1" ht="15.75" customHeight="1" x14ac:dyDescent="0.2">
      <c r="A196" s="430" t="s">
        <v>129</v>
      </c>
      <c r="B196" s="431"/>
      <c r="C196" s="431"/>
      <c r="D196" s="431"/>
      <c r="E196" s="126"/>
      <c r="F196" s="126"/>
      <c r="G196" s="127"/>
      <c r="H196" s="127"/>
      <c r="I196" s="127"/>
      <c r="J196" s="127"/>
      <c r="K196" s="127"/>
      <c r="L196" s="127"/>
      <c r="M196" s="127"/>
      <c r="N196" s="127"/>
      <c r="O196" s="127"/>
      <c r="P196" s="127"/>
      <c r="Q196" s="127"/>
      <c r="R196" s="127"/>
      <c r="S196" s="128"/>
      <c r="T196" s="127"/>
      <c r="U196" s="129"/>
      <c r="AC196" s="3"/>
      <c r="AD196" s="3"/>
      <c r="AE196" s="3"/>
      <c r="AF196" s="3"/>
      <c r="AG196" s="3"/>
      <c r="AH196" s="3"/>
    </row>
    <row r="197" spans="1:34" s="1" customFormat="1" ht="19.5" customHeight="1" x14ac:dyDescent="0.2">
      <c r="A197" s="430" t="s">
        <v>123</v>
      </c>
      <c r="B197" s="431"/>
      <c r="C197" s="431"/>
      <c r="D197" s="431"/>
      <c r="E197" s="126"/>
      <c r="F197" s="126"/>
      <c r="G197" s="127"/>
      <c r="H197" s="127"/>
      <c r="I197" s="127"/>
      <c r="J197" s="127"/>
      <c r="K197" s="127"/>
      <c r="L197" s="127"/>
      <c r="M197" s="127"/>
      <c r="N197" s="127"/>
      <c r="O197" s="127"/>
      <c r="P197" s="127"/>
      <c r="Q197" s="127"/>
      <c r="R197" s="127"/>
      <c r="S197" s="128"/>
      <c r="T197" s="127"/>
      <c r="U197" s="129"/>
      <c r="AC197" s="3"/>
      <c r="AD197" s="3"/>
      <c r="AE197" s="3"/>
      <c r="AF197" s="3"/>
      <c r="AG197" s="3"/>
      <c r="AH197" s="3"/>
    </row>
    <row r="198" spans="1:34" s="1" customFormat="1" ht="18.75" customHeight="1" x14ac:dyDescent="0.2">
      <c r="A198" s="430" t="s">
        <v>130</v>
      </c>
      <c r="B198" s="431"/>
      <c r="C198" s="431"/>
      <c r="D198" s="431"/>
      <c r="E198" s="126"/>
      <c r="F198" s="126"/>
      <c r="G198" s="127"/>
      <c r="H198" s="127"/>
      <c r="I198" s="127"/>
      <c r="J198" s="127"/>
      <c r="K198" s="127"/>
      <c r="L198" s="127"/>
      <c r="M198" s="127"/>
      <c r="N198" s="127"/>
      <c r="O198" s="127"/>
      <c r="P198" s="127"/>
      <c r="Q198" s="127"/>
      <c r="R198" s="127"/>
      <c r="S198" s="128"/>
      <c r="T198" s="127"/>
      <c r="U198" s="129"/>
      <c r="AC198" s="3"/>
      <c r="AD198" s="3"/>
      <c r="AE198" s="3"/>
      <c r="AF198" s="3"/>
      <c r="AG198" s="3"/>
      <c r="AH198" s="3"/>
    </row>
    <row r="199" spans="1:34" s="1" customFormat="1" ht="21" customHeight="1" x14ac:dyDescent="0.2">
      <c r="A199" s="430" t="s">
        <v>131</v>
      </c>
      <c r="B199" s="431"/>
      <c r="C199" s="431"/>
      <c r="D199" s="431"/>
      <c r="E199" s="126"/>
      <c r="F199" s="126"/>
      <c r="G199" s="127"/>
      <c r="H199" s="127"/>
      <c r="I199" s="127"/>
      <c r="J199" s="127"/>
      <c r="K199" s="127"/>
      <c r="L199" s="127"/>
      <c r="M199" s="127"/>
      <c r="N199" s="127"/>
      <c r="O199" s="127"/>
      <c r="P199" s="127"/>
      <c r="Q199" s="127"/>
      <c r="R199" s="127"/>
      <c r="S199" s="128"/>
      <c r="T199" s="127"/>
      <c r="U199" s="129"/>
      <c r="AC199" s="3"/>
      <c r="AD199" s="3"/>
      <c r="AE199" s="3"/>
      <c r="AF199" s="3"/>
      <c r="AG199" s="3"/>
      <c r="AH199" s="3"/>
    </row>
    <row r="200" spans="1:34" s="1" customFormat="1" ht="12.75" customHeight="1" x14ac:dyDescent="0.2">
      <c r="A200" s="430" t="s">
        <v>241</v>
      </c>
      <c r="B200" s="431"/>
      <c r="C200" s="431"/>
      <c r="D200" s="431"/>
      <c r="E200" s="126"/>
      <c r="F200" s="126"/>
      <c r="G200" s="127"/>
      <c r="H200" s="127"/>
      <c r="I200" s="127"/>
      <c r="J200" s="127"/>
      <c r="K200" s="127"/>
      <c r="L200" s="127"/>
      <c r="M200" s="127"/>
      <c r="N200" s="127"/>
      <c r="O200" s="127"/>
      <c r="P200" s="127"/>
      <c r="Q200" s="127"/>
      <c r="R200" s="127"/>
      <c r="S200" s="128"/>
      <c r="T200" s="127"/>
      <c r="U200" s="129"/>
      <c r="AC200" s="3"/>
      <c r="AD200" s="3"/>
      <c r="AE200" s="3"/>
      <c r="AF200" s="3"/>
      <c r="AG200" s="3"/>
      <c r="AH200" s="3"/>
    </row>
    <row r="201" spans="1:34" s="1" customFormat="1" ht="23.25" customHeight="1" x14ac:dyDescent="0.2">
      <c r="A201" s="432"/>
      <c r="B201" s="433"/>
      <c r="C201" s="433"/>
      <c r="D201" s="433"/>
      <c r="E201" s="130"/>
      <c r="F201" s="130"/>
      <c r="G201" s="131"/>
      <c r="H201" s="466" t="s">
        <v>438</v>
      </c>
      <c r="I201" s="467"/>
      <c r="J201" s="468"/>
      <c r="K201" s="131"/>
      <c r="L201" s="131"/>
      <c r="M201" s="131"/>
      <c r="N201" s="131"/>
      <c r="O201" s="131"/>
      <c r="P201" s="131"/>
      <c r="Q201" s="131"/>
      <c r="R201" s="131"/>
      <c r="S201" s="132"/>
      <c r="T201" s="131"/>
      <c r="U201" s="133"/>
      <c r="AC201" s="3"/>
      <c r="AD201" s="3"/>
      <c r="AE201" s="3"/>
      <c r="AF201" s="3"/>
      <c r="AG201" s="3"/>
      <c r="AH201" s="3"/>
    </row>
    <row r="202" spans="1:34" s="1" customFormat="1" ht="68.25" customHeight="1" x14ac:dyDescent="0.2">
      <c r="A202" s="156" t="s">
        <v>4</v>
      </c>
      <c r="B202" s="156" t="s">
        <v>5</v>
      </c>
      <c r="C202" s="156" t="s">
        <v>6</v>
      </c>
      <c r="D202" s="156" t="s">
        <v>7</v>
      </c>
      <c r="E202" s="99" t="s">
        <v>435</v>
      </c>
      <c r="F202" s="99" t="s">
        <v>434</v>
      </c>
      <c r="G202" s="100" t="s">
        <v>436</v>
      </c>
      <c r="H202" s="157" t="s">
        <v>428</v>
      </c>
      <c r="I202" s="158" t="s">
        <v>429</v>
      </c>
      <c r="J202" s="157" t="s">
        <v>430</v>
      </c>
      <c r="K202" s="150"/>
      <c r="L202" s="150"/>
      <c r="M202" s="150"/>
      <c r="N202" s="150"/>
      <c r="O202" s="150"/>
      <c r="P202" s="150"/>
      <c r="Q202" s="150"/>
      <c r="R202" s="150"/>
      <c r="S202" s="151"/>
      <c r="T202" s="150"/>
      <c r="U202" s="152"/>
      <c r="AC202" s="3"/>
      <c r="AD202" s="3"/>
      <c r="AE202" s="3"/>
      <c r="AF202" s="3"/>
      <c r="AG202" s="3"/>
      <c r="AH202" s="3"/>
    </row>
    <row r="203" spans="1:34" s="1" customFormat="1" ht="15.75" customHeight="1" x14ac:dyDescent="0.2">
      <c r="A203" s="82">
        <v>1</v>
      </c>
      <c r="B203" s="5">
        <v>4315199</v>
      </c>
      <c r="C203" s="6" t="s">
        <v>132</v>
      </c>
      <c r="D203" s="7" t="s">
        <v>9</v>
      </c>
      <c r="E203" s="24">
        <v>466845</v>
      </c>
      <c r="F203" s="24">
        <v>440419</v>
      </c>
      <c r="G203" s="26">
        <v>484461</v>
      </c>
      <c r="H203" s="26">
        <v>140221</v>
      </c>
      <c r="I203" s="26">
        <f t="shared" si="64"/>
        <v>147372.27100000001</v>
      </c>
      <c r="J203" s="26">
        <f t="shared" si="65"/>
        <v>147372</v>
      </c>
      <c r="K203" s="49">
        <f t="shared" ref="K203:K234" si="69">MIN(E203,F203,G203,J203)</f>
        <v>147372</v>
      </c>
      <c r="L203" s="26">
        <f t="shared" ref="L203:L234" si="70">MAX(E203,F203,G203,J203)</f>
        <v>484461</v>
      </c>
      <c r="M203" s="26">
        <f t="shared" ref="M203:M234" si="71">MEDIAN(E203,F203,G203,J203)</f>
        <v>453632</v>
      </c>
      <c r="N203" s="26">
        <f t="shared" ref="N203:N234" si="72">AVERAGE(E203,F203,G203,J203)</f>
        <v>384774.25</v>
      </c>
      <c r="O203" s="49">
        <f t="shared" si="66"/>
        <v>300502</v>
      </c>
      <c r="P203" s="49">
        <f t="shared" si="67"/>
        <v>469046.5</v>
      </c>
      <c r="Q203" s="49">
        <f t="shared" ref="Q203:Q234" si="73">HARMEAN(E203,F203,G203,J203)</f>
        <v>301606.74683172815</v>
      </c>
      <c r="R203" s="49">
        <f t="shared" ref="R203:R234" si="74">STDEVA(E203,F203,G203,J203)</f>
        <v>159299.74119957007</v>
      </c>
      <c r="S203" s="56">
        <f t="shared" si="63"/>
        <v>0.3511651320884992</v>
      </c>
      <c r="T203" s="49">
        <f>K203</f>
        <v>147372</v>
      </c>
      <c r="U203" s="82" t="s">
        <v>432</v>
      </c>
      <c r="AC203" s="3"/>
      <c r="AD203" s="3"/>
      <c r="AE203" s="3"/>
      <c r="AF203" s="3"/>
      <c r="AG203" s="3"/>
      <c r="AH203" s="3"/>
    </row>
    <row r="204" spans="1:34" s="1" customFormat="1" ht="15.75" customHeight="1" x14ac:dyDescent="0.2">
      <c r="A204" s="82">
        <v>2</v>
      </c>
      <c r="B204" s="5">
        <v>4315199</v>
      </c>
      <c r="C204" s="6" t="s">
        <v>133</v>
      </c>
      <c r="D204" s="7" t="s">
        <v>9</v>
      </c>
      <c r="E204" s="24">
        <v>498180.00000000006</v>
      </c>
      <c r="F204" s="24">
        <v>474457</v>
      </c>
      <c r="G204" s="26">
        <v>498180.00000000006</v>
      </c>
      <c r="H204" s="26">
        <v>85774</v>
      </c>
      <c r="I204" s="26">
        <f t="shared" si="64"/>
        <v>90148.474000000002</v>
      </c>
      <c r="J204" s="26">
        <f t="shared" si="65"/>
        <v>90148</v>
      </c>
      <c r="K204" s="49">
        <f t="shared" si="69"/>
        <v>90148</v>
      </c>
      <c r="L204" s="26">
        <f t="shared" si="70"/>
        <v>498180.00000000006</v>
      </c>
      <c r="M204" s="26">
        <f t="shared" si="71"/>
        <v>486318.5</v>
      </c>
      <c r="N204" s="26">
        <f t="shared" si="72"/>
        <v>390241.25</v>
      </c>
      <c r="O204" s="49">
        <f t="shared" si="66"/>
        <v>288233.25</v>
      </c>
      <c r="P204" s="49">
        <f t="shared" si="67"/>
        <v>492249.25</v>
      </c>
      <c r="Q204" s="49">
        <f t="shared" si="73"/>
        <v>232353.40840876714</v>
      </c>
      <c r="R204" s="49">
        <f t="shared" si="74"/>
        <v>200374.48169760383</v>
      </c>
      <c r="S204" s="56">
        <f t="shared" si="63"/>
        <v>0.41202315292879838</v>
      </c>
      <c r="T204" s="49">
        <f t="shared" ref="T204:T223" si="75">ROUND(Q204,0)</f>
        <v>232353</v>
      </c>
      <c r="U204" s="82" t="s">
        <v>431</v>
      </c>
      <c r="AC204" s="3"/>
      <c r="AD204" s="3"/>
      <c r="AE204" s="3"/>
      <c r="AF204" s="3"/>
      <c r="AG204" s="3"/>
      <c r="AH204" s="3"/>
    </row>
    <row r="205" spans="1:34" s="1" customFormat="1" ht="15.75" customHeight="1" x14ac:dyDescent="0.2">
      <c r="A205" s="82">
        <v>3</v>
      </c>
      <c r="B205" s="5">
        <v>4315199</v>
      </c>
      <c r="C205" s="6" t="s">
        <v>134</v>
      </c>
      <c r="D205" s="7" t="s">
        <v>9</v>
      </c>
      <c r="E205" s="24">
        <v>267914</v>
      </c>
      <c r="F205" s="24">
        <v>257609</v>
      </c>
      <c r="G205" s="26">
        <v>273066</v>
      </c>
      <c r="H205" s="26">
        <v>10112</v>
      </c>
      <c r="I205" s="26">
        <f t="shared" si="64"/>
        <v>10627.712</v>
      </c>
      <c r="J205" s="26">
        <f t="shared" si="65"/>
        <v>10628</v>
      </c>
      <c r="K205" s="49">
        <f t="shared" si="69"/>
        <v>10628</v>
      </c>
      <c r="L205" s="26">
        <f t="shared" si="70"/>
        <v>273066</v>
      </c>
      <c r="M205" s="26">
        <f t="shared" si="71"/>
        <v>262761.5</v>
      </c>
      <c r="N205" s="26">
        <f t="shared" si="72"/>
        <v>202304.25</v>
      </c>
      <c r="O205" s="49">
        <f t="shared" si="66"/>
        <v>136694.75</v>
      </c>
      <c r="P205" s="49">
        <f t="shared" si="67"/>
        <v>267913.75</v>
      </c>
      <c r="Q205" s="49">
        <f t="shared" si="73"/>
        <v>37962.336844024816</v>
      </c>
      <c r="R205" s="49">
        <f t="shared" si="74"/>
        <v>127945.64567913204</v>
      </c>
      <c r="S205" s="56">
        <f t="shared" si="63"/>
        <v>0.48692691158762619</v>
      </c>
      <c r="T205" s="49">
        <f t="shared" si="75"/>
        <v>37962</v>
      </c>
      <c r="U205" s="82" t="s">
        <v>431</v>
      </c>
      <c r="AC205" s="3"/>
      <c r="AD205" s="3"/>
      <c r="AE205" s="3"/>
      <c r="AF205" s="3"/>
      <c r="AG205" s="3"/>
      <c r="AH205" s="3"/>
    </row>
    <row r="206" spans="1:34" s="1" customFormat="1" ht="15.75" customHeight="1" x14ac:dyDescent="0.2">
      <c r="A206" s="82">
        <v>4</v>
      </c>
      <c r="B206" s="5">
        <v>4315199</v>
      </c>
      <c r="C206" s="6" t="s">
        <v>135</v>
      </c>
      <c r="D206" s="7" t="s">
        <v>9</v>
      </c>
      <c r="E206" s="24">
        <v>1226315</v>
      </c>
      <c r="F206" s="24">
        <v>1135477</v>
      </c>
      <c r="G206" s="26">
        <v>1226315</v>
      </c>
      <c r="H206" s="26">
        <v>154224</v>
      </c>
      <c r="I206" s="26">
        <f t="shared" si="64"/>
        <v>162089.424</v>
      </c>
      <c r="J206" s="26">
        <f t="shared" si="65"/>
        <v>162089</v>
      </c>
      <c r="K206" s="26">
        <f t="shared" si="69"/>
        <v>162089</v>
      </c>
      <c r="L206" s="26">
        <f t="shared" si="70"/>
        <v>1226315</v>
      </c>
      <c r="M206" s="26">
        <f t="shared" si="71"/>
        <v>1180896</v>
      </c>
      <c r="N206" s="26">
        <f t="shared" si="72"/>
        <v>937549</v>
      </c>
      <c r="O206" s="49">
        <f t="shared" si="66"/>
        <v>671492.5</v>
      </c>
      <c r="P206" s="49">
        <f t="shared" si="67"/>
        <v>1203605.5</v>
      </c>
      <c r="Q206" s="49">
        <f t="shared" si="73"/>
        <v>460774.30624754576</v>
      </c>
      <c r="R206" s="49">
        <f t="shared" si="74"/>
        <v>518743.77435493143</v>
      </c>
      <c r="S206" s="56">
        <f t="shared" si="63"/>
        <v>0.4392798132561474</v>
      </c>
      <c r="T206" s="49">
        <f t="shared" si="75"/>
        <v>460774</v>
      </c>
      <c r="U206" s="82" t="s">
        <v>431</v>
      </c>
      <c r="AC206" s="3"/>
      <c r="AD206" s="3"/>
      <c r="AE206" s="3"/>
      <c r="AF206" s="3"/>
      <c r="AG206" s="3"/>
      <c r="AH206" s="3"/>
    </row>
    <row r="207" spans="1:34" s="1" customFormat="1" ht="15.75" customHeight="1" x14ac:dyDescent="0.2">
      <c r="A207" s="82">
        <v>5</v>
      </c>
      <c r="B207" s="5">
        <v>4315199</v>
      </c>
      <c r="C207" s="6" t="s">
        <v>136</v>
      </c>
      <c r="D207" s="7" t="s">
        <v>9</v>
      </c>
      <c r="E207" s="24">
        <v>605919</v>
      </c>
      <c r="F207" s="24">
        <v>561036</v>
      </c>
      <c r="G207" s="26">
        <v>605919</v>
      </c>
      <c r="H207" s="26">
        <v>57448</v>
      </c>
      <c r="I207" s="26">
        <f t="shared" si="64"/>
        <v>60377.847999999998</v>
      </c>
      <c r="J207" s="26">
        <f t="shared" si="65"/>
        <v>60378</v>
      </c>
      <c r="K207" s="26">
        <f t="shared" si="69"/>
        <v>60378</v>
      </c>
      <c r="L207" s="26">
        <f t="shared" si="70"/>
        <v>605919</v>
      </c>
      <c r="M207" s="26">
        <f t="shared" si="71"/>
        <v>583477.5</v>
      </c>
      <c r="N207" s="26">
        <f t="shared" si="72"/>
        <v>458313</v>
      </c>
      <c r="O207" s="49">
        <f t="shared" si="66"/>
        <v>321927.75</v>
      </c>
      <c r="P207" s="49">
        <f t="shared" si="67"/>
        <v>594698.25</v>
      </c>
      <c r="Q207" s="49">
        <f t="shared" si="73"/>
        <v>184795.81300584212</v>
      </c>
      <c r="R207" s="49">
        <f t="shared" si="74"/>
        <v>266132.38649589417</v>
      </c>
      <c r="S207" s="56">
        <f t="shared" si="63"/>
        <v>0.4561142229064431</v>
      </c>
      <c r="T207" s="49">
        <f t="shared" si="75"/>
        <v>184796</v>
      </c>
      <c r="U207" s="82" t="s">
        <v>431</v>
      </c>
      <c r="AC207" s="3"/>
      <c r="AD207" s="3"/>
      <c r="AE207" s="3"/>
      <c r="AF207" s="3"/>
      <c r="AG207" s="3"/>
      <c r="AH207" s="3"/>
    </row>
    <row r="208" spans="1:34" s="1" customFormat="1" ht="15.75" customHeight="1" x14ac:dyDescent="0.2">
      <c r="A208" s="82">
        <v>6</v>
      </c>
      <c r="B208" s="5">
        <v>4315199</v>
      </c>
      <c r="C208" s="6" t="s">
        <v>137</v>
      </c>
      <c r="D208" s="7" t="s">
        <v>9</v>
      </c>
      <c r="E208" s="24">
        <v>229724.00000000003</v>
      </c>
      <c r="F208" s="24">
        <v>214695</v>
      </c>
      <c r="G208" s="26">
        <v>227577.00000000003</v>
      </c>
      <c r="H208" s="26">
        <v>20551</v>
      </c>
      <c r="I208" s="26">
        <f t="shared" si="64"/>
        <v>21599.100999999999</v>
      </c>
      <c r="J208" s="26">
        <f t="shared" si="65"/>
        <v>21599</v>
      </c>
      <c r="K208" s="26">
        <f t="shared" si="69"/>
        <v>21599</v>
      </c>
      <c r="L208" s="26">
        <f t="shared" si="70"/>
        <v>229724.00000000003</v>
      </c>
      <c r="M208" s="26">
        <f t="shared" si="71"/>
        <v>221136</v>
      </c>
      <c r="N208" s="26">
        <f t="shared" si="72"/>
        <v>173398.75</v>
      </c>
      <c r="O208" s="49">
        <f t="shared" si="66"/>
        <v>121367.5</v>
      </c>
      <c r="P208" s="49">
        <f t="shared" si="67"/>
        <v>225430</v>
      </c>
      <c r="Q208" s="49">
        <f t="shared" si="73"/>
        <v>66997.885261572796</v>
      </c>
      <c r="R208" s="49">
        <f t="shared" si="74"/>
        <v>101417.22556638662</v>
      </c>
      <c r="S208" s="56">
        <f t="shared" si="63"/>
        <v>0.4586192459228105</v>
      </c>
      <c r="T208" s="49">
        <f t="shared" si="75"/>
        <v>66998</v>
      </c>
      <c r="U208" s="82" t="s">
        <v>431</v>
      </c>
      <c r="AC208" s="3"/>
      <c r="AD208" s="3"/>
      <c r="AE208" s="3"/>
      <c r="AF208" s="3"/>
      <c r="AG208" s="3"/>
      <c r="AH208" s="3"/>
    </row>
    <row r="209" spans="1:34" s="1" customFormat="1" ht="15.75" customHeight="1" x14ac:dyDescent="0.2">
      <c r="A209" s="82">
        <v>7</v>
      </c>
      <c r="B209" s="5">
        <v>4315199</v>
      </c>
      <c r="C209" s="6" t="s">
        <v>138</v>
      </c>
      <c r="D209" s="7" t="s">
        <v>9</v>
      </c>
      <c r="E209" s="24">
        <v>636660.00000000012</v>
      </c>
      <c r="F209" s="24">
        <v>600623</v>
      </c>
      <c r="G209" s="26">
        <v>648673</v>
      </c>
      <c r="H209" s="26">
        <v>65224</v>
      </c>
      <c r="I209" s="26">
        <f t="shared" si="64"/>
        <v>68550.423999999999</v>
      </c>
      <c r="J209" s="26">
        <f t="shared" si="65"/>
        <v>68550</v>
      </c>
      <c r="K209" s="26">
        <f t="shared" si="69"/>
        <v>68550</v>
      </c>
      <c r="L209" s="26">
        <f t="shared" si="70"/>
        <v>648673</v>
      </c>
      <c r="M209" s="26">
        <f t="shared" si="71"/>
        <v>618641.5</v>
      </c>
      <c r="N209" s="26">
        <f t="shared" si="72"/>
        <v>488626.5</v>
      </c>
      <c r="O209" s="49">
        <f t="shared" si="66"/>
        <v>343595.75</v>
      </c>
      <c r="P209" s="49">
        <f t="shared" si="67"/>
        <v>633657.25</v>
      </c>
      <c r="Q209" s="49">
        <f t="shared" si="73"/>
        <v>206556.7748410452</v>
      </c>
      <c r="R209" s="49">
        <f t="shared" si="74"/>
        <v>280794.27887630952</v>
      </c>
      <c r="S209" s="56">
        <f t="shared" si="63"/>
        <v>0.45388852651545286</v>
      </c>
      <c r="T209" s="49">
        <f t="shared" si="75"/>
        <v>206557</v>
      </c>
      <c r="U209" s="82" t="s">
        <v>431</v>
      </c>
      <c r="AC209" s="3"/>
      <c r="AD209" s="3"/>
      <c r="AE209" s="3"/>
      <c r="AF209" s="3"/>
      <c r="AG209" s="3"/>
      <c r="AH209" s="3"/>
    </row>
    <row r="210" spans="1:34" s="1" customFormat="1" ht="15.75" customHeight="1" x14ac:dyDescent="0.2">
      <c r="A210" s="82">
        <v>8</v>
      </c>
      <c r="B210" s="5">
        <v>4315199</v>
      </c>
      <c r="C210" s="6" t="s">
        <v>139</v>
      </c>
      <c r="D210" s="7" t="s">
        <v>9</v>
      </c>
      <c r="E210" s="24">
        <v>1689154</v>
      </c>
      <c r="F210" s="24">
        <v>1593542</v>
      </c>
      <c r="G210" s="26">
        <v>1689155</v>
      </c>
      <c r="H210" s="26">
        <v>120559</v>
      </c>
      <c r="I210" s="26">
        <f t="shared" si="64"/>
        <v>126707.50900000001</v>
      </c>
      <c r="J210" s="26">
        <f t="shared" si="65"/>
        <v>126708</v>
      </c>
      <c r="K210" s="26">
        <f t="shared" si="69"/>
        <v>126708</v>
      </c>
      <c r="L210" s="26">
        <f t="shared" si="70"/>
        <v>1689155</v>
      </c>
      <c r="M210" s="26">
        <f t="shared" si="71"/>
        <v>1641348</v>
      </c>
      <c r="N210" s="26">
        <f t="shared" si="72"/>
        <v>1274639.75</v>
      </c>
      <c r="O210" s="49">
        <f t="shared" si="66"/>
        <v>884028</v>
      </c>
      <c r="P210" s="49">
        <f t="shared" si="67"/>
        <v>1665251.5</v>
      </c>
      <c r="Q210" s="49">
        <f t="shared" si="73"/>
        <v>412213.10341987939</v>
      </c>
      <c r="R210" s="49">
        <f t="shared" si="74"/>
        <v>766613.96274977713</v>
      </c>
      <c r="S210" s="56">
        <f t="shared" si="63"/>
        <v>0.46706363473789664</v>
      </c>
      <c r="T210" s="49">
        <f t="shared" si="75"/>
        <v>412213</v>
      </c>
      <c r="U210" s="82" t="s">
        <v>431</v>
      </c>
      <c r="AC210" s="3"/>
      <c r="AD210" s="3"/>
      <c r="AE210" s="3"/>
      <c r="AF210" s="3"/>
      <c r="AG210" s="3"/>
      <c r="AH210" s="3"/>
    </row>
    <row r="211" spans="1:34" s="1" customFormat="1" ht="15.75" customHeight="1" x14ac:dyDescent="0.2">
      <c r="A211" s="82">
        <v>9</v>
      </c>
      <c r="B211" s="5">
        <v>4315199</v>
      </c>
      <c r="C211" s="6" t="s">
        <v>108</v>
      </c>
      <c r="D211" s="7" t="s">
        <v>9</v>
      </c>
      <c r="E211" s="24">
        <v>300899</v>
      </c>
      <c r="F211" s="24">
        <v>289326</v>
      </c>
      <c r="G211" s="26">
        <v>303792</v>
      </c>
      <c r="H211" s="26">
        <v>30225</v>
      </c>
      <c r="I211" s="26">
        <f t="shared" si="64"/>
        <v>31766.474999999999</v>
      </c>
      <c r="J211" s="26">
        <f t="shared" si="65"/>
        <v>31766</v>
      </c>
      <c r="K211" s="26">
        <f t="shared" si="69"/>
        <v>31766</v>
      </c>
      <c r="L211" s="26">
        <f t="shared" si="70"/>
        <v>303792</v>
      </c>
      <c r="M211" s="26">
        <f t="shared" si="71"/>
        <v>295112.5</v>
      </c>
      <c r="N211" s="26">
        <f t="shared" si="72"/>
        <v>231445.75</v>
      </c>
      <c r="O211" s="49">
        <f t="shared" si="66"/>
        <v>163439.25</v>
      </c>
      <c r="P211" s="49">
        <f t="shared" si="67"/>
        <v>299452.25</v>
      </c>
      <c r="Q211" s="49">
        <f t="shared" si="73"/>
        <v>96265.829320331162</v>
      </c>
      <c r="R211" s="49">
        <f t="shared" si="74"/>
        <v>133266.47455974563</v>
      </c>
      <c r="S211" s="56">
        <f t="shared" si="63"/>
        <v>0.45157854906093653</v>
      </c>
      <c r="T211" s="49">
        <f t="shared" si="75"/>
        <v>96266</v>
      </c>
      <c r="U211" s="82" t="s">
        <v>431</v>
      </c>
      <c r="AC211" s="3"/>
      <c r="AD211" s="3"/>
      <c r="AE211" s="3"/>
      <c r="AF211" s="3"/>
      <c r="AG211" s="3"/>
      <c r="AH211" s="3"/>
    </row>
    <row r="212" spans="1:34" s="1" customFormat="1" ht="15.75" customHeight="1" x14ac:dyDescent="0.2">
      <c r="A212" s="82">
        <v>10</v>
      </c>
      <c r="B212" s="5">
        <v>4315199</v>
      </c>
      <c r="C212" s="6" t="s">
        <v>104</v>
      </c>
      <c r="D212" s="7" t="s">
        <v>9</v>
      </c>
      <c r="E212" s="24">
        <v>819373</v>
      </c>
      <c r="F212" s="24">
        <v>765769</v>
      </c>
      <c r="G212" s="26">
        <v>804057.00000000012</v>
      </c>
      <c r="H212" s="26">
        <v>52115</v>
      </c>
      <c r="I212" s="26">
        <f t="shared" si="64"/>
        <v>54772.864999999998</v>
      </c>
      <c r="J212" s="26">
        <f t="shared" si="65"/>
        <v>54773</v>
      </c>
      <c r="K212" s="26">
        <f t="shared" si="69"/>
        <v>54773</v>
      </c>
      <c r="L212" s="26">
        <f t="shared" si="70"/>
        <v>819373</v>
      </c>
      <c r="M212" s="26">
        <f t="shared" si="71"/>
        <v>784913</v>
      </c>
      <c r="N212" s="26">
        <f t="shared" si="72"/>
        <v>610993</v>
      </c>
      <c r="O212" s="49">
        <f t="shared" si="66"/>
        <v>419843</v>
      </c>
      <c r="P212" s="49">
        <f t="shared" si="67"/>
        <v>802143</v>
      </c>
      <c r="Q212" s="49">
        <f t="shared" si="73"/>
        <v>181593.78429179572</v>
      </c>
      <c r="R212" s="49">
        <f t="shared" si="74"/>
        <v>371497.97266023775</v>
      </c>
      <c r="S212" s="56">
        <f t="shared" si="63"/>
        <v>0.47329827975869648</v>
      </c>
      <c r="T212" s="49">
        <f t="shared" si="75"/>
        <v>181594</v>
      </c>
      <c r="U212" s="82" t="s">
        <v>431</v>
      </c>
      <c r="AC212" s="3"/>
      <c r="AD212" s="3"/>
      <c r="AE212" s="3"/>
      <c r="AF212" s="3"/>
      <c r="AG212" s="3"/>
      <c r="AH212" s="3"/>
    </row>
    <row r="213" spans="1:34" s="1" customFormat="1" ht="15.75" customHeight="1" x14ac:dyDescent="0.2">
      <c r="A213" s="82">
        <v>11</v>
      </c>
      <c r="B213" s="5">
        <v>4315199</v>
      </c>
      <c r="C213" s="6" t="s">
        <v>106</v>
      </c>
      <c r="D213" s="7" t="s">
        <v>9</v>
      </c>
      <c r="E213" s="24">
        <v>89882</v>
      </c>
      <c r="F213" s="24">
        <v>86425.000000000015</v>
      </c>
      <c r="G213" s="26">
        <v>92475</v>
      </c>
      <c r="H213" s="26">
        <v>10554</v>
      </c>
      <c r="I213" s="26">
        <f t="shared" si="64"/>
        <v>11092.254000000001</v>
      </c>
      <c r="J213" s="26">
        <f t="shared" si="65"/>
        <v>11092</v>
      </c>
      <c r="K213" s="26">
        <f t="shared" si="69"/>
        <v>11092</v>
      </c>
      <c r="L213" s="26">
        <f t="shared" si="70"/>
        <v>92475</v>
      </c>
      <c r="M213" s="26">
        <f t="shared" si="71"/>
        <v>88153.5</v>
      </c>
      <c r="N213" s="26">
        <f t="shared" si="72"/>
        <v>69968.5</v>
      </c>
      <c r="O213" s="49">
        <f t="shared" si="66"/>
        <v>49622.75</v>
      </c>
      <c r="P213" s="49">
        <f t="shared" si="67"/>
        <v>90314.25</v>
      </c>
      <c r="Q213" s="49">
        <f t="shared" si="73"/>
        <v>32345.390717586986</v>
      </c>
      <c r="R213" s="49">
        <f t="shared" si="74"/>
        <v>39329.160805522763</v>
      </c>
      <c r="S213" s="56">
        <f t="shared" si="63"/>
        <v>0.44614406467721374</v>
      </c>
      <c r="T213" s="49">
        <f t="shared" si="75"/>
        <v>32345</v>
      </c>
      <c r="U213" s="82" t="s">
        <v>431</v>
      </c>
      <c r="AC213" s="3"/>
      <c r="AD213" s="3"/>
      <c r="AE213" s="3"/>
      <c r="AF213" s="3"/>
      <c r="AG213" s="3"/>
      <c r="AH213" s="3"/>
    </row>
    <row r="214" spans="1:34" s="1" customFormat="1" ht="15.75" customHeight="1" x14ac:dyDescent="0.2">
      <c r="A214" s="82">
        <v>12</v>
      </c>
      <c r="B214" s="5">
        <v>4315199</v>
      </c>
      <c r="C214" s="6" t="s">
        <v>140</v>
      </c>
      <c r="D214" s="7" t="s">
        <v>9</v>
      </c>
      <c r="E214" s="24">
        <v>3135162</v>
      </c>
      <c r="F214" s="24">
        <v>3014579</v>
      </c>
      <c r="G214" s="26">
        <v>3255745</v>
      </c>
      <c r="H214" s="26">
        <v>215448</v>
      </c>
      <c r="I214" s="26">
        <f t="shared" si="64"/>
        <v>226435.848</v>
      </c>
      <c r="J214" s="26">
        <f t="shared" si="65"/>
        <v>226436</v>
      </c>
      <c r="K214" s="26">
        <f t="shared" si="69"/>
        <v>226436</v>
      </c>
      <c r="L214" s="26">
        <f t="shared" si="70"/>
        <v>3255745</v>
      </c>
      <c r="M214" s="26">
        <f t="shared" si="71"/>
        <v>3074870.5</v>
      </c>
      <c r="N214" s="26">
        <f t="shared" si="72"/>
        <v>2407980.5</v>
      </c>
      <c r="O214" s="49">
        <f t="shared" si="66"/>
        <v>1650653.25</v>
      </c>
      <c r="P214" s="49">
        <f t="shared" si="67"/>
        <v>3165307.75</v>
      </c>
      <c r="Q214" s="49">
        <f t="shared" si="73"/>
        <v>744311.73847739771</v>
      </c>
      <c r="R214" s="49">
        <f t="shared" si="74"/>
        <v>1457691.7514898912</v>
      </c>
      <c r="S214" s="56">
        <f t="shared" si="63"/>
        <v>0.47406606277886865</v>
      </c>
      <c r="T214" s="49">
        <f t="shared" si="75"/>
        <v>744312</v>
      </c>
      <c r="U214" s="82" t="s">
        <v>431</v>
      </c>
      <c r="AC214" s="3"/>
      <c r="AD214" s="3"/>
      <c r="AE214" s="3"/>
      <c r="AF214" s="3"/>
      <c r="AG214" s="3"/>
      <c r="AH214" s="3"/>
    </row>
    <row r="215" spans="1:34" s="1" customFormat="1" ht="15.75" customHeight="1" x14ac:dyDescent="0.2">
      <c r="A215" s="82">
        <v>13</v>
      </c>
      <c r="B215" s="5">
        <v>4315199</v>
      </c>
      <c r="C215" s="6" t="s">
        <v>141</v>
      </c>
      <c r="D215" s="7" t="s">
        <v>9</v>
      </c>
      <c r="E215" s="24">
        <v>1054024</v>
      </c>
      <c r="F215" s="24">
        <v>1013484</v>
      </c>
      <c r="G215" s="26">
        <v>1104698</v>
      </c>
      <c r="H215" s="26">
        <v>80226</v>
      </c>
      <c r="I215" s="26">
        <f t="shared" si="64"/>
        <v>84317.525999999998</v>
      </c>
      <c r="J215" s="26">
        <f t="shared" si="65"/>
        <v>84318</v>
      </c>
      <c r="K215" s="26">
        <f t="shared" si="69"/>
        <v>84318</v>
      </c>
      <c r="L215" s="26">
        <f t="shared" si="70"/>
        <v>1104698</v>
      </c>
      <c r="M215" s="26">
        <f t="shared" si="71"/>
        <v>1033754</v>
      </c>
      <c r="N215" s="26">
        <f t="shared" si="72"/>
        <v>814131</v>
      </c>
      <c r="O215" s="49">
        <f t="shared" si="66"/>
        <v>559036</v>
      </c>
      <c r="P215" s="49">
        <f t="shared" si="67"/>
        <v>1069226</v>
      </c>
      <c r="Q215" s="49">
        <f t="shared" si="73"/>
        <v>272099.05122051184</v>
      </c>
      <c r="R215" s="49">
        <f t="shared" si="74"/>
        <v>487970.78687014314</v>
      </c>
      <c r="S215" s="56">
        <f t="shared" si="63"/>
        <v>0.47203762874933797</v>
      </c>
      <c r="T215" s="49">
        <f t="shared" si="75"/>
        <v>272099</v>
      </c>
      <c r="U215" s="82" t="s">
        <v>431</v>
      </c>
      <c r="AC215" s="3"/>
      <c r="AD215" s="3"/>
      <c r="AE215" s="3"/>
      <c r="AF215" s="3"/>
      <c r="AG215" s="3"/>
      <c r="AH215" s="3"/>
    </row>
    <row r="216" spans="1:34" s="1" customFormat="1" ht="15.75" customHeight="1" x14ac:dyDescent="0.2">
      <c r="A216" s="82">
        <v>14</v>
      </c>
      <c r="B216" s="5">
        <v>4315199</v>
      </c>
      <c r="C216" s="6" t="s">
        <v>142</v>
      </c>
      <c r="D216" s="7" t="s">
        <v>9</v>
      </c>
      <c r="E216" s="24">
        <v>119955</v>
      </c>
      <c r="F216" s="24">
        <v>115342</v>
      </c>
      <c r="G216" s="26">
        <v>124569</v>
      </c>
      <c r="H216" s="26">
        <v>12445</v>
      </c>
      <c r="I216" s="26">
        <f t="shared" si="64"/>
        <v>13079.695</v>
      </c>
      <c r="J216" s="26">
        <f t="shared" si="65"/>
        <v>13080</v>
      </c>
      <c r="K216" s="26">
        <f t="shared" si="69"/>
        <v>13080</v>
      </c>
      <c r="L216" s="26">
        <f t="shared" si="70"/>
        <v>124569</v>
      </c>
      <c r="M216" s="26">
        <f t="shared" si="71"/>
        <v>117648.5</v>
      </c>
      <c r="N216" s="26">
        <f t="shared" si="72"/>
        <v>93236.5</v>
      </c>
      <c r="O216" s="49">
        <f t="shared" si="66"/>
        <v>65364.25</v>
      </c>
      <c r="P216" s="49">
        <f t="shared" si="67"/>
        <v>121108.75</v>
      </c>
      <c r="Q216" s="49">
        <f t="shared" si="73"/>
        <v>39414.067682889319</v>
      </c>
      <c r="R216" s="49">
        <f t="shared" si="74"/>
        <v>53570.269805182055</v>
      </c>
      <c r="S216" s="56">
        <f t="shared" si="63"/>
        <v>0.4553417154080337</v>
      </c>
      <c r="T216" s="49">
        <f t="shared" si="75"/>
        <v>39414</v>
      </c>
      <c r="U216" s="82" t="s">
        <v>431</v>
      </c>
      <c r="AC216" s="3"/>
      <c r="AD216" s="3"/>
      <c r="AE216" s="3"/>
      <c r="AF216" s="3"/>
      <c r="AG216" s="3"/>
      <c r="AH216" s="3"/>
    </row>
    <row r="217" spans="1:34" s="1" customFormat="1" ht="15.75" customHeight="1" x14ac:dyDescent="0.2">
      <c r="A217" s="82">
        <v>15</v>
      </c>
      <c r="B217" s="5">
        <v>4315199</v>
      </c>
      <c r="C217" s="6" t="s">
        <v>143</v>
      </c>
      <c r="D217" s="7" t="s">
        <v>9</v>
      </c>
      <c r="E217" s="24">
        <v>1922107.0000000002</v>
      </c>
      <c r="F217" s="24">
        <v>1796362</v>
      </c>
      <c r="G217" s="26">
        <v>1940071</v>
      </c>
      <c r="H217" s="26">
        <v>104225</v>
      </c>
      <c r="I217" s="26">
        <f t="shared" si="64"/>
        <v>109540.47500000001</v>
      </c>
      <c r="J217" s="26">
        <f t="shared" si="65"/>
        <v>109540</v>
      </c>
      <c r="K217" s="26">
        <f t="shared" si="69"/>
        <v>109540</v>
      </c>
      <c r="L217" s="26">
        <f t="shared" si="70"/>
        <v>1940071</v>
      </c>
      <c r="M217" s="26">
        <f t="shared" si="71"/>
        <v>1859234.5</v>
      </c>
      <c r="N217" s="26">
        <f t="shared" si="72"/>
        <v>1442020</v>
      </c>
      <c r="O217" s="49">
        <f t="shared" si="66"/>
        <v>984387.25</v>
      </c>
      <c r="P217" s="49">
        <f t="shared" si="67"/>
        <v>1899652.75</v>
      </c>
      <c r="Q217" s="49">
        <f t="shared" si="73"/>
        <v>373083.05075385224</v>
      </c>
      <c r="R217" s="49">
        <f t="shared" si="74"/>
        <v>890617.67508735193</v>
      </c>
      <c r="S217" s="56">
        <f t="shared" si="63"/>
        <v>0.47902385368136829</v>
      </c>
      <c r="T217" s="49">
        <f t="shared" si="75"/>
        <v>373083</v>
      </c>
      <c r="U217" s="82" t="s">
        <v>431</v>
      </c>
      <c r="AC217" s="3"/>
      <c r="AD217" s="3"/>
      <c r="AE217" s="3"/>
      <c r="AF217" s="3"/>
      <c r="AG217" s="3"/>
      <c r="AH217" s="3"/>
    </row>
    <row r="218" spans="1:34" s="1" customFormat="1" ht="15.75" customHeight="1" x14ac:dyDescent="0.2">
      <c r="A218" s="82">
        <v>16</v>
      </c>
      <c r="B218" s="5">
        <v>4315199</v>
      </c>
      <c r="C218" s="6" t="s">
        <v>144</v>
      </c>
      <c r="D218" s="7" t="s">
        <v>9</v>
      </c>
      <c r="E218" s="24">
        <v>1072803</v>
      </c>
      <c r="F218" s="24">
        <v>1002619</v>
      </c>
      <c r="G218" s="26">
        <v>1112907</v>
      </c>
      <c r="H218" s="26">
        <v>104225</v>
      </c>
      <c r="I218" s="26">
        <f t="shared" si="64"/>
        <v>109540.47500000001</v>
      </c>
      <c r="J218" s="26">
        <f t="shared" si="65"/>
        <v>109540</v>
      </c>
      <c r="K218" s="26">
        <f t="shared" si="69"/>
        <v>109540</v>
      </c>
      <c r="L218" s="26">
        <f t="shared" si="70"/>
        <v>1112907</v>
      </c>
      <c r="M218" s="26">
        <f t="shared" si="71"/>
        <v>1037711</v>
      </c>
      <c r="N218" s="26">
        <f t="shared" si="72"/>
        <v>824467.25</v>
      </c>
      <c r="O218" s="49">
        <f t="shared" si="66"/>
        <v>573625.5</v>
      </c>
      <c r="P218" s="49">
        <f t="shared" si="67"/>
        <v>1075309</v>
      </c>
      <c r="Q218" s="49">
        <f t="shared" si="73"/>
        <v>334527.64241422655</v>
      </c>
      <c r="R218" s="49">
        <f t="shared" si="74"/>
        <v>478792.63184554473</v>
      </c>
      <c r="S218" s="56">
        <f t="shared" si="63"/>
        <v>0.46139303895356676</v>
      </c>
      <c r="T218" s="49">
        <f t="shared" si="75"/>
        <v>334528</v>
      </c>
      <c r="U218" s="82" t="s">
        <v>431</v>
      </c>
      <c r="AC218" s="3"/>
      <c r="AD218" s="3"/>
      <c r="AE218" s="3"/>
      <c r="AF218" s="3"/>
      <c r="AG218" s="3"/>
      <c r="AH218" s="3"/>
    </row>
    <row r="219" spans="1:34" s="1" customFormat="1" ht="15.75" customHeight="1" x14ac:dyDescent="0.2">
      <c r="A219" s="82">
        <v>17</v>
      </c>
      <c r="B219" s="5">
        <v>4315199</v>
      </c>
      <c r="C219" s="6" t="s">
        <v>145</v>
      </c>
      <c r="D219" s="7" t="s">
        <v>9</v>
      </c>
      <c r="E219" s="24">
        <v>460027.00000000006</v>
      </c>
      <c r="F219" s="24">
        <v>433987</v>
      </c>
      <c r="G219" s="26">
        <v>460026</v>
      </c>
      <c r="H219" s="26">
        <v>69559</v>
      </c>
      <c r="I219" s="26">
        <f t="shared" si="64"/>
        <v>73106.509000000005</v>
      </c>
      <c r="J219" s="26">
        <f t="shared" si="65"/>
        <v>73107</v>
      </c>
      <c r="K219" s="26">
        <f t="shared" si="69"/>
        <v>73107</v>
      </c>
      <c r="L219" s="26">
        <f t="shared" si="70"/>
        <v>460027.00000000006</v>
      </c>
      <c r="M219" s="26">
        <f t="shared" si="71"/>
        <v>447006.5</v>
      </c>
      <c r="N219" s="26">
        <f t="shared" si="72"/>
        <v>356786.75</v>
      </c>
      <c r="O219" s="49">
        <f t="shared" si="66"/>
        <v>260056.75</v>
      </c>
      <c r="P219" s="49">
        <f t="shared" si="67"/>
        <v>453516.75</v>
      </c>
      <c r="Q219" s="49">
        <f t="shared" si="73"/>
        <v>196749.95802726538</v>
      </c>
      <c r="R219" s="49">
        <f t="shared" si="74"/>
        <v>189517.78379240123</v>
      </c>
      <c r="S219" s="56">
        <f t="shared" si="63"/>
        <v>0.42397097982333865</v>
      </c>
      <c r="T219" s="49">
        <f t="shared" si="75"/>
        <v>196750</v>
      </c>
      <c r="U219" s="82" t="s">
        <v>431</v>
      </c>
      <c r="AC219" s="3"/>
      <c r="AD219" s="3"/>
      <c r="AE219" s="3"/>
      <c r="AF219" s="3"/>
      <c r="AG219" s="3"/>
      <c r="AH219" s="3"/>
    </row>
    <row r="220" spans="1:34" s="1" customFormat="1" ht="15.75" customHeight="1" x14ac:dyDescent="0.2">
      <c r="A220" s="82">
        <v>18</v>
      </c>
      <c r="B220" s="5">
        <v>4315199</v>
      </c>
      <c r="C220" s="6" t="s">
        <v>146</v>
      </c>
      <c r="D220" s="7" t="s">
        <v>9</v>
      </c>
      <c r="E220" s="24">
        <v>1991735</v>
      </c>
      <c r="F220" s="24">
        <v>1896890</v>
      </c>
      <c r="G220" s="26">
        <v>2010703</v>
      </c>
      <c r="H220" s="26">
        <v>85994</v>
      </c>
      <c r="I220" s="26">
        <f t="shared" si="64"/>
        <v>90379.694000000003</v>
      </c>
      <c r="J220" s="26">
        <f t="shared" si="65"/>
        <v>90380</v>
      </c>
      <c r="K220" s="26">
        <f t="shared" si="69"/>
        <v>90380</v>
      </c>
      <c r="L220" s="26">
        <f t="shared" si="70"/>
        <v>2010703</v>
      </c>
      <c r="M220" s="26">
        <f t="shared" si="71"/>
        <v>1944312.5</v>
      </c>
      <c r="N220" s="26">
        <f t="shared" si="72"/>
        <v>1497427</v>
      </c>
      <c r="O220" s="49">
        <f t="shared" si="66"/>
        <v>1017346.25</v>
      </c>
      <c r="P220" s="49">
        <f t="shared" si="67"/>
        <v>1977507.75</v>
      </c>
      <c r="Q220" s="49">
        <f t="shared" si="73"/>
        <v>317687.57015454781</v>
      </c>
      <c r="R220" s="49">
        <f t="shared" si="74"/>
        <v>939351.65577434306</v>
      </c>
      <c r="S220" s="56">
        <f t="shared" si="63"/>
        <v>0.48312792093572565</v>
      </c>
      <c r="T220" s="49">
        <f t="shared" si="75"/>
        <v>317688</v>
      </c>
      <c r="U220" s="82" t="s">
        <v>431</v>
      </c>
      <c r="AC220" s="3"/>
      <c r="AD220" s="3"/>
      <c r="AE220" s="3"/>
      <c r="AF220" s="3"/>
      <c r="AG220" s="3"/>
      <c r="AH220" s="3"/>
    </row>
    <row r="221" spans="1:34" s="1" customFormat="1" ht="15.75" customHeight="1" x14ac:dyDescent="0.2">
      <c r="A221" s="82">
        <v>19</v>
      </c>
      <c r="B221" s="5">
        <v>4315199</v>
      </c>
      <c r="C221" s="6" t="s">
        <v>147</v>
      </c>
      <c r="D221" s="7" t="s">
        <v>9</v>
      </c>
      <c r="E221" s="24">
        <v>114690</v>
      </c>
      <c r="F221" s="24">
        <v>107187.00000000001</v>
      </c>
      <c r="G221" s="26">
        <v>112546.00000000001</v>
      </c>
      <c r="H221" s="26">
        <v>25114</v>
      </c>
      <c r="I221" s="26">
        <f t="shared" si="64"/>
        <v>26394.813999999998</v>
      </c>
      <c r="J221" s="26">
        <f t="shared" si="65"/>
        <v>26395</v>
      </c>
      <c r="K221" s="26">
        <f t="shared" si="69"/>
        <v>26395</v>
      </c>
      <c r="L221" s="26">
        <f t="shared" si="70"/>
        <v>114690</v>
      </c>
      <c r="M221" s="26">
        <f t="shared" si="71"/>
        <v>109866.50000000001</v>
      </c>
      <c r="N221" s="26">
        <f t="shared" si="72"/>
        <v>90204.5</v>
      </c>
      <c r="O221" s="49">
        <f t="shared" si="66"/>
        <v>68130.75</v>
      </c>
      <c r="P221" s="49">
        <f t="shared" si="67"/>
        <v>112278.25</v>
      </c>
      <c r="Q221" s="49">
        <f t="shared" si="73"/>
        <v>61709.477843732304</v>
      </c>
      <c r="R221" s="49">
        <f t="shared" si="74"/>
        <v>42656.534978046868</v>
      </c>
      <c r="S221" s="56">
        <f t="shared" si="63"/>
        <v>0.38825788550692764</v>
      </c>
      <c r="T221" s="49">
        <f t="shared" si="75"/>
        <v>61709</v>
      </c>
      <c r="U221" s="82" t="s">
        <v>431</v>
      </c>
      <c r="AC221" s="3"/>
      <c r="AD221" s="3"/>
      <c r="AE221" s="3"/>
      <c r="AF221" s="3"/>
      <c r="AG221" s="3"/>
      <c r="AH221" s="3"/>
    </row>
    <row r="222" spans="1:34" s="1" customFormat="1" ht="15.75" customHeight="1" x14ac:dyDescent="0.2">
      <c r="A222" s="82">
        <v>20</v>
      </c>
      <c r="B222" s="5">
        <v>4315199</v>
      </c>
      <c r="C222" s="6" t="s">
        <v>148</v>
      </c>
      <c r="D222" s="7" t="s">
        <v>9</v>
      </c>
      <c r="E222" s="24">
        <v>638499</v>
      </c>
      <c r="F222" s="24">
        <v>613941</v>
      </c>
      <c r="G222" s="26">
        <v>656917.00000000012</v>
      </c>
      <c r="H222" s="26">
        <v>114224</v>
      </c>
      <c r="I222" s="26">
        <f t="shared" si="64"/>
        <v>120049.424</v>
      </c>
      <c r="J222" s="26">
        <f t="shared" si="65"/>
        <v>120049</v>
      </c>
      <c r="K222" s="26">
        <f t="shared" si="69"/>
        <v>120049</v>
      </c>
      <c r="L222" s="26">
        <f t="shared" si="70"/>
        <v>656917.00000000012</v>
      </c>
      <c r="M222" s="26">
        <f t="shared" si="71"/>
        <v>626220</v>
      </c>
      <c r="N222" s="26">
        <f t="shared" si="72"/>
        <v>507351.5</v>
      </c>
      <c r="O222" s="49">
        <f t="shared" si="66"/>
        <v>373134.5</v>
      </c>
      <c r="P222" s="49">
        <f t="shared" si="67"/>
        <v>641568.5</v>
      </c>
      <c r="Q222" s="49">
        <f t="shared" si="73"/>
        <v>306579.46090143046</v>
      </c>
      <c r="R222" s="49">
        <f t="shared" si="74"/>
        <v>258801.11640859165</v>
      </c>
      <c r="S222" s="56">
        <f t="shared" si="63"/>
        <v>0.41327507331064428</v>
      </c>
      <c r="T222" s="49">
        <f t="shared" si="75"/>
        <v>306579</v>
      </c>
      <c r="U222" s="82" t="s">
        <v>431</v>
      </c>
      <c r="AC222" s="3"/>
      <c r="AD222" s="3"/>
      <c r="AE222" s="3"/>
      <c r="AF222" s="3"/>
      <c r="AG222" s="3"/>
      <c r="AH222" s="3"/>
    </row>
    <row r="223" spans="1:34" s="1" customFormat="1" ht="15.75" customHeight="1" x14ac:dyDescent="0.2">
      <c r="A223" s="82">
        <v>21</v>
      </c>
      <c r="B223" s="5">
        <v>4315199</v>
      </c>
      <c r="C223" s="6" t="s">
        <v>149</v>
      </c>
      <c r="D223" s="7" t="s">
        <v>9</v>
      </c>
      <c r="E223" s="24">
        <v>207964</v>
      </c>
      <c r="F223" s="24">
        <v>192559</v>
      </c>
      <c r="G223" s="26">
        <v>206038.00000000003</v>
      </c>
      <c r="H223" s="26">
        <v>50221</v>
      </c>
      <c r="I223" s="26">
        <f t="shared" si="64"/>
        <v>52782.271000000001</v>
      </c>
      <c r="J223" s="26">
        <f t="shared" si="65"/>
        <v>52782</v>
      </c>
      <c r="K223" s="26">
        <f t="shared" si="69"/>
        <v>52782</v>
      </c>
      <c r="L223" s="26">
        <f t="shared" si="70"/>
        <v>207964</v>
      </c>
      <c r="M223" s="26">
        <f t="shared" si="71"/>
        <v>199298.5</v>
      </c>
      <c r="N223" s="26">
        <f t="shared" si="72"/>
        <v>164835.75</v>
      </c>
      <c r="O223" s="49">
        <f t="shared" si="66"/>
        <v>126040.25</v>
      </c>
      <c r="P223" s="49">
        <f t="shared" si="67"/>
        <v>203631.25</v>
      </c>
      <c r="Q223" s="49">
        <f t="shared" si="73"/>
        <v>118339.46846643118</v>
      </c>
      <c r="R223" s="49">
        <f t="shared" si="74"/>
        <v>75016.204544418302</v>
      </c>
      <c r="S223" s="56">
        <f t="shared" si="63"/>
        <v>0.37640125010684128</v>
      </c>
      <c r="T223" s="49">
        <f t="shared" si="75"/>
        <v>118339</v>
      </c>
      <c r="U223" s="82" t="s">
        <v>431</v>
      </c>
      <c r="AC223" s="3"/>
      <c r="AD223" s="3"/>
      <c r="AE223" s="3"/>
      <c r="AF223" s="3"/>
      <c r="AG223" s="3"/>
      <c r="AH223" s="3"/>
    </row>
    <row r="224" spans="1:34" s="1" customFormat="1" ht="15.75" customHeight="1" x14ac:dyDescent="0.2">
      <c r="A224" s="82">
        <v>22</v>
      </c>
      <c r="B224" s="5">
        <v>4315199</v>
      </c>
      <c r="C224" s="6" t="s">
        <v>150</v>
      </c>
      <c r="D224" s="7" t="s">
        <v>9</v>
      </c>
      <c r="E224" s="24">
        <v>2923009</v>
      </c>
      <c r="F224" s="24">
        <v>2810586</v>
      </c>
      <c r="G224" s="26">
        <v>3063539</v>
      </c>
      <c r="H224" s="26">
        <v>280559</v>
      </c>
      <c r="I224" s="26">
        <f t="shared" si="64"/>
        <v>294867.50900000002</v>
      </c>
      <c r="J224" s="26">
        <f t="shared" si="65"/>
        <v>294868</v>
      </c>
      <c r="K224" s="26">
        <f t="shared" si="69"/>
        <v>294868</v>
      </c>
      <c r="L224" s="26">
        <f t="shared" si="70"/>
        <v>3063539</v>
      </c>
      <c r="M224" s="26">
        <f t="shared" si="71"/>
        <v>2866797.5</v>
      </c>
      <c r="N224" s="26">
        <f t="shared" si="72"/>
        <v>2273000.5</v>
      </c>
      <c r="O224" s="49">
        <f t="shared" si="66"/>
        <v>1580832.75</v>
      </c>
      <c r="P224" s="49">
        <f t="shared" si="67"/>
        <v>2965168.25</v>
      </c>
      <c r="Q224" s="49">
        <f t="shared" si="73"/>
        <v>905862.99747683236</v>
      </c>
      <c r="R224" s="49">
        <f t="shared" si="74"/>
        <v>1322808.6945865101</v>
      </c>
      <c r="S224" s="56">
        <f t="shared" si="63"/>
        <v>0.46142383429122918</v>
      </c>
      <c r="T224" s="49">
        <f t="shared" ref="T224" si="76">Q224</f>
        <v>905862.99747683236</v>
      </c>
      <c r="U224" s="82" t="s">
        <v>431</v>
      </c>
      <c r="AC224" s="3"/>
      <c r="AD224" s="3"/>
      <c r="AE224" s="3"/>
      <c r="AF224" s="3"/>
      <c r="AG224" s="3"/>
      <c r="AH224" s="3"/>
    </row>
    <row r="225" spans="1:34" s="1" customFormat="1" ht="15.75" customHeight="1" x14ac:dyDescent="0.2">
      <c r="A225" s="82">
        <v>23</v>
      </c>
      <c r="B225" s="5">
        <v>4315199</v>
      </c>
      <c r="C225" s="6" t="s">
        <v>151</v>
      </c>
      <c r="D225" s="7" t="s">
        <v>9</v>
      </c>
      <c r="E225" s="24">
        <v>2880713</v>
      </c>
      <c r="F225" s="24">
        <v>2743536</v>
      </c>
      <c r="G225" s="26">
        <v>3045325</v>
      </c>
      <c r="H225" s="26">
        <v>230225</v>
      </c>
      <c r="I225" s="26">
        <f t="shared" si="64"/>
        <v>241966.47500000001</v>
      </c>
      <c r="J225" s="26">
        <f t="shared" si="65"/>
        <v>241966</v>
      </c>
      <c r="K225" s="26">
        <f t="shared" si="69"/>
        <v>241966</v>
      </c>
      <c r="L225" s="26">
        <f t="shared" si="70"/>
        <v>3045325</v>
      </c>
      <c r="M225" s="26">
        <f t="shared" si="71"/>
        <v>2812124.5</v>
      </c>
      <c r="N225" s="26">
        <f t="shared" si="72"/>
        <v>2227885</v>
      </c>
      <c r="O225" s="49">
        <f t="shared" si="66"/>
        <v>1527045.25</v>
      </c>
      <c r="P225" s="49">
        <f t="shared" si="67"/>
        <v>2928724.75</v>
      </c>
      <c r="Q225" s="49">
        <f t="shared" si="73"/>
        <v>773273.55816887296</v>
      </c>
      <c r="R225" s="49">
        <f t="shared" si="74"/>
        <v>1329682.0145616271</v>
      </c>
      <c r="S225" s="56">
        <f t="shared" si="63"/>
        <v>0.47283895665416914</v>
      </c>
      <c r="T225" s="49">
        <f t="shared" ref="T225:T241" si="77">ROUND(Q225,0)</f>
        <v>773274</v>
      </c>
      <c r="U225" s="82" t="s">
        <v>431</v>
      </c>
      <c r="AC225" s="3"/>
      <c r="AD225" s="3"/>
      <c r="AE225" s="3"/>
      <c r="AF225" s="3"/>
      <c r="AG225" s="3"/>
      <c r="AH225" s="3"/>
    </row>
    <row r="226" spans="1:34" s="1" customFormat="1" ht="15.75" customHeight="1" x14ac:dyDescent="0.2">
      <c r="A226" s="82">
        <v>24</v>
      </c>
      <c r="B226" s="5">
        <v>4315199</v>
      </c>
      <c r="C226" s="6" t="s">
        <v>152</v>
      </c>
      <c r="D226" s="7" t="s">
        <v>9</v>
      </c>
      <c r="E226" s="24">
        <v>216126</v>
      </c>
      <c r="F226" s="24">
        <v>201987.00000000003</v>
      </c>
      <c r="G226" s="26">
        <v>214106</v>
      </c>
      <c r="H226" s="26">
        <v>25664</v>
      </c>
      <c r="I226" s="26">
        <f t="shared" si="64"/>
        <v>26972.864000000001</v>
      </c>
      <c r="J226" s="26">
        <f t="shared" si="65"/>
        <v>26973</v>
      </c>
      <c r="K226" s="26">
        <f t="shared" si="69"/>
        <v>26973</v>
      </c>
      <c r="L226" s="26">
        <f t="shared" si="70"/>
        <v>216126</v>
      </c>
      <c r="M226" s="26">
        <f t="shared" si="71"/>
        <v>208046.5</v>
      </c>
      <c r="N226" s="26">
        <f t="shared" si="72"/>
        <v>164798</v>
      </c>
      <c r="O226" s="49">
        <f t="shared" si="66"/>
        <v>117509.75</v>
      </c>
      <c r="P226" s="49">
        <f t="shared" si="67"/>
        <v>212086.25</v>
      </c>
      <c r="Q226" s="49">
        <f t="shared" si="73"/>
        <v>77938.618423985696</v>
      </c>
      <c r="R226" s="49">
        <f t="shared" si="74"/>
        <v>92095.2311360366</v>
      </c>
      <c r="S226" s="56">
        <f t="shared" si="63"/>
        <v>0.44266657279039351</v>
      </c>
      <c r="T226" s="49">
        <f t="shared" si="77"/>
        <v>77939</v>
      </c>
      <c r="U226" s="82" t="s">
        <v>431</v>
      </c>
      <c r="AC226" s="3"/>
      <c r="AD226" s="3"/>
      <c r="AE226" s="3"/>
      <c r="AF226" s="3"/>
      <c r="AG226" s="3"/>
      <c r="AH226" s="3"/>
    </row>
    <row r="227" spans="1:34" s="1" customFormat="1" ht="15.75" customHeight="1" x14ac:dyDescent="0.2">
      <c r="A227" s="82">
        <v>25</v>
      </c>
      <c r="B227" s="5">
        <v>4315199</v>
      </c>
      <c r="C227" s="6" t="s">
        <v>153</v>
      </c>
      <c r="D227" s="7" t="s">
        <v>9</v>
      </c>
      <c r="E227" s="24">
        <v>11315.000000000002</v>
      </c>
      <c r="F227" s="24">
        <v>10575</v>
      </c>
      <c r="G227" s="26">
        <v>11421</v>
      </c>
      <c r="H227" s="26">
        <v>2569</v>
      </c>
      <c r="I227" s="26">
        <f t="shared" si="64"/>
        <v>2700.0190000000002</v>
      </c>
      <c r="J227" s="26">
        <f t="shared" si="65"/>
        <v>2700</v>
      </c>
      <c r="K227" s="26">
        <f t="shared" si="69"/>
        <v>2700</v>
      </c>
      <c r="L227" s="26">
        <f t="shared" si="70"/>
        <v>11421</v>
      </c>
      <c r="M227" s="26">
        <f t="shared" si="71"/>
        <v>10945</v>
      </c>
      <c r="N227" s="26">
        <f t="shared" si="72"/>
        <v>9002.75</v>
      </c>
      <c r="O227" s="49">
        <f t="shared" si="66"/>
        <v>6822.5</v>
      </c>
      <c r="P227" s="49">
        <f t="shared" si="67"/>
        <v>11183</v>
      </c>
      <c r="Q227" s="49">
        <f t="shared" si="73"/>
        <v>6241.5224107130462</v>
      </c>
      <c r="R227" s="49">
        <f t="shared" si="74"/>
        <v>4218.6514729235478</v>
      </c>
      <c r="S227" s="56">
        <f t="shared" si="63"/>
        <v>0.38544097514148451</v>
      </c>
      <c r="T227" s="49">
        <f t="shared" si="77"/>
        <v>6242</v>
      </c>
      <c r="U227" s="82" t="s">
        <v>431</v>
      </c>
      <c r="AC227" s="3"/>
      <c r="AD227" s="3"/>
      <c r="AE227" s="3"/>
      <c r="AF227" s="3"/>
      <c r="AG227" s="3"/>
      <c r="AH227" s="3"/>
    </row>
    <row r="228" spans="1:34" s="1" customFormat="1" ht="15.75" customHeight="1" x14ac:dyDescent="0.2">
      <c r="A228" s="82">
        <v>26</v>
      </c>
      <c r="B228" s="5">
        <v>4315199</v>
      </c>
      <c r="C228" s="6" t="s">
        <v>154</v>
      </c>
      <c r="D228" s="7" t="s">
        <v>9</v>
      </c>
      <c r="E228" s="24">
        <v>451347</v>
      </c>
      <c r="F228" s="24">
        <v>433987</v>
      </c>
      <c r="G228" s="26">
        <v>455686</v>
      </c>
      <c r="H228" s="26">
        <v>40115</v>
      </c>
      <c r="I228" s="26">
        <f t="shared" si="64"/>
        <v>42160.864999999998</v>
      </c>
      <c r="J228" s="26">
        <f t="shared" si="65"/>
        <v>42161</v>
      </c>
      <c r="K228" s="26">
        <f t="shared" si="69"/>
        <v>42161</v>
      </c>
      <c r="L228" s="26">
        <f t="shared" si="70"/>
        <v>455686</v>
      </c>
      <c r="M228" s="26">
        <f t="shared" si="71"/>
        <v>442667</v>
      </c>
      <c r="N228" s="26">
        <f t="shared" si="72"/>
        <v>345795.25</v>
      </c>
      <c r="O228" s="49">
        <f t="shared" si="66"/>
        <v>242414</v>
      </c>
      <c r="P228" s="49">
        <f t="shared" si="67"/>
        <v>449176.5</v>
      </c>
      <c r="Q228" s="49">
        <f t="shared" si="73"/>
        <v>131436.68970115637</v>
      </c>
      <c r="R228" s="49">
        <f t="shared" si="74"/>
        <v>202639.82119740598</v>
      </c>
      <c r="S228" s="56">
        <f t="shared" si="63"/>
        <v>0.45777033570924869</v>
      </c>
      <c r="T228" s="49">
        <f t="shared" si="77"/>
        <v>131437</v>
      </c>
      <c r="U228" s="82" t="s">
        <v>431</v>
      </c>
      <c r="AC228" s="3"/>
      <c r="AD228" s="3"/>
      <c r="AE228" s="3"/>
      <c r="AF228" s="3"/>
      <c r="AG228" s="3"/>
      <c r="AH228" s="3"/>
    </row>
    <row r="229" spans="1:34" s="1" customFormat="1" ht="15.75" customHeight="1" x14ac:dyDescent="0.2">
      <c r="A229" s="82">
        <v>27</v>
      </c>
      <c r="B229" s="5">
        <v>4315199</v>
      </c>
      <c r="C229" s="6" t="s">
        <v>155</v>
      </c>
      <c r="D229" s="7" t="s">
        <v>9</v>
      </c>
      <c r="E229" s="24">
        <v>1126608</v>
      </c>
      <c r="F229" s="24">
        <v>1083277</v>
      </c>
      <c r="G229" s="26">
        <v>1191605</v>
      </c>
      <c r="H229" s="26">
        <v>90225</v>
      </c>
      <c r="I229" s="26">
        <f t="shared" si="64"/>
        <v>94826.475000000006</v>
      </c>
      <c r="J229" s="26">
        <f t="shared" si="65"/>
        <v>94826</v>
      </c>
      <c r="K229" s="26">
        <f t="shared" si="69"/>
        <v>94826</v>
      </c>
      <c r="L229" s="26">
        <f t="shared" si="70"/>
        <v>1191605</v>
      </c>
      <c r="M229" s="26">
        <f t="shared" si="71"/>
        <v>1104942.5</v>
      </c>
      <c r="N229" s="26">
        <f t="shared" si="72"/>
        <v>874079</v>
      </c>
      <c r="O229" s="49">
        <f t="shared" si="66"/>
        <v>599884.25</v>
      </c>
      <c r="P229" s="49">
        <f t="shared" si="67"/>
        <v>1148273.75</v>
      </c>
      <c r="Q229" s="49">
        <f t="shared" si="73"/>
        <v>303131.79888317577</v>
      </c>
      <c r="R229" s="49">
        <f t="shared" si="74"/>
        <v>521406.01509444311</v>
      </c>
      <c r="S229" s="56">
        <f t="shared" si="63"/>
        <v>0.471885202256627</v>
      </c>
      <c r="T229" s="49">
        <f t="shared" si="77"/>
        <v>303132</v>
      </c>
      <c r="U229" s="82" t="s">
        <v>431</v>
      </c>
      <c r="AC229" s="3"/>
      <c r="AD229" s="3"/>
      <c r="AE229" s="3"/>
      <c r="AF229" s="3"/>
      <c r="AG229" s="3"/>
      <c r="AH229" s="3"/>
    </row>
    <row r="230" spans="1:34" s="1" customFormat="1" ht="15.75" customHeight="1" x14ac:dyDescent="0.2">
      <c r="A230" s="82">
        <v>28</v>
      </c>
      <c r="B230" s="5">
        <v>4315199</v>
      </c>
      <c r="C230" s="6" t="s">
        <v>156</v>
      </c>
      <c r="D230" s="7" t="s">
        <v>9</v>
      </c>
      <c r="E230" s="24">
        <v>1084535</v>
      </c>
      <c r="F230" s="24">
        <v>1032891</v>
      </c>
      <c r="G230" s="26">
        <v>1146509</v>
      </c>
      <c r="H230" s="26">
        <v>220554</v>
      </c>
      <c r="I230" s="26">
        <f t="shared" si="64"/>
        <v>231802.25399999999</v>
      </c>
      <c r="J230" s="26">
        <f t="shared" si="65"/>
        <v>231802</v>
      </c>
      <c r="K230" s="26">
        <f t="shared" si="69"/>
        <v>231802</v>
      </c>
      <c r="L230" s="26">
        <f t="shared" si="70"/>
        <v>1146509</v>
      </c>
      <c r="M230" s="26">
        <f t="shared" si="71"/>
        <v>1058713</v>
      </c>
      <c r="N230" s="26">
        <f t="shared" si="72"/>
        <v>873934.25</v>
      </c>
      <c r="O230" s="49">
        <f t="shared" si="66"/>
        <v>645257.5</v>
      </c>
      <c r="P230" s="49">
        <f t="shared" si="67"/>
        <v>1102611</v>
      </c>
      <c r="Q230" s="49">
        <f t="shared" si="73"/>
        <v>565255.16941060859</v>
      </c>
      <c r="R230" s="49">
        <f t="shared" si="74"/>
        <v>430600.64448734472</v>
      </c>
      <c r="S230" s="56">
        <f t="shared" si="63"/>
        <v>0.4067208435972211</v>
      </c>
      <c r="T230" s="49">
        <f t="shared" si="77"/>
        <v>565255</v>
      </c>
      <c r="U230" s="82" t="s">
        <v>431</v>
      </c>
      <c r="AC230" s="3"/>
      <c r="AD230" s="3"/>
      <c r="AE230" s="3"/>
      <c r="AF230" s="3"/>
      <c r="AG230" s="3"/>
      <c r="AH230" s="3"/>
    </row>
    <row r="231" spans="1:34" s="1" customFormat="1" ht="15.75" customHeight="1" x14ac:dyDescent="0.2">
      <c r="A231" s="82">
        <v>29</v>
      </c>
      <c r="B231" s="5">
        <v>4315199</v>
      </c>
      <c r="C231" s="6" t="s">
        <v>157</v>
      </c>
      <c r="D231" s="7" t="s">
        <v>9</v>
      </c>
      <c r="E231" s="24">
        <v>1421993</v>
      </c>
      <c r="F231" s="24">
        <v>1367301</v>
      </c>
      <c r="G231" s="26">
        <v>1504031</v>
      </c>
      <c r="H231" s="26">
        <v>110885</v>
      </c>
      <c r="I231" s="26">
        <f t="shared" si="64"/>
        <v>116540.13499999999</v>
      </c>
      <c r="J231" s="26">
        <f t="shared" si="65"/>
        <v>116540</v>
      </c>
      <c r="K231" s="26">
        <f t="shared" si="69"/>
        <v>116540</v>
      </c>
      <c r="L231" s="26">
        <f t="shared" si="70"/>
        <v>1504031</v>
      </c>
      <c r="M231" s="26">
        <f t="shared" si="71"/>
        <v>1394647</v>
      </c>
      <c r="N231" s="26">
        <f t="shared" si="72"/>
        <v>1102466.25</v>
      </c>
      <c r="O231" s="49">
        <f t="shared" si="66"/>
        <v>755593.5</v>
      </c>
      <c r="P231" s="49">
        <f t="shared" si="67"/>
        <v>1449339</v>
      </c>
      <c r="Q231" s="49">
        <f t="shared" si="73"/>
        <v>374523.7373938387</v>
      </c>
      <c r="R231" s="49">
        <f t="shared" si="74"/>
        <v>659681.64232321188</v>
      </c>
      <c r="S231" s="56">
        <f t="shared" si="63"/>
        <v>0.47300975969059689</v>
      </c>
      <c r="T231" s="49">
        <f t="shared" si="77"/>
        <v>374524</v>
      </c>
      <c r="U231" s="82" t="s">
        <v>431</v>
      </c>
      <c r="AC231" s="3"/>
      <c r="AD231" s="3"/>
      <c r="AE231" s="3"/>
      <c r="AF231" s="3"/>
      <c r="AG231" s="3"/>
      <c r="AH231" s="3"/>
    </row>
    <row r="232" spans="1:34" s="1" customFormat="1" ht="15.75" customHeight="1" x14ac:dyDescent="0.2">
      <c r="A232" s="82">
        <v>30</v>
      </c>
      <c r="B232" s="5">
        <v>4315199</v>
      </c>
      <c r="C232" s="6" t="s">
        <v>142</v>
      </c>
      <c r="D232" s="7" t="s">
        <v>9</v>
      </c>
      <c r="E232" s="24">
        <v>203504</v>
      </c>
      <c r="F232" s="24">
        <v>188430.00000000003</v>
      </c>
      <c r="G232" s="26">
        <v>207273</v>
      </c>
      <c r="H232" s="26">
        <v>14950</v>
      </c>
      <c r="I232" s="26">
        <f t="shared" si="64"/>
        <v>15712.45</v>
      </c>
      <c r="J232" s="26">
        <f t="shared" si="65"/>
        <v>15712</v>
      </c>
      <c r="K232" s="26">
        <f t="shared" si="69"/>
        <v>15712</v>
      </c>
      <c r="L232" s="26">
        <f t="shared" si="70"/>
        <v>207273</v>
      </c>
      <c r="M232" s="26">
        <f t="shared" si="71"/>
        <v>195967</v>
      </c>
      <c r="N232" s="26">
        <f t="shared" si="72"/>
        <v>153729.75</v>
      </c>
      <c r="O232" s="49">
        <f t="shared" si="66"/>
        <v>105839.5</v>
      </c>
      <c r="P232" s="49">
        <f t="shared" si="67"/>
        <v>201620</v>
      </c>
      <c r="Q232" s="49">
        <f t="shared" si="73"/>
        <v>50831.672805030605</v>
      </c>
      <c r="R232" s="49">
        <f t="shared" si="74"/>
        <v>92371.283865261212</v>
      </c>
      <c r="S232" s="56">
        <f t="shared" si="63"/>
        <v>0.47136142240918733</v>
      </c>
      <c r="T232" s="49">
        <f t="shared" si="77"/>
        <v>50832</v>
      </c>
      <c r="U232" s="82" t="s">
        <v>431</v>
      </c>
      <c r="AC232" s="3"/>
      <c r="AD232" s="3"/>
      <c r="AE232" s="3"/>
      <c r="AF232" s="3"/>
      <c r="AG232" s="3"/>
      <c r="AH232" s="3"/>
    </row>
    <row r="233" spans="1:34" s="1" customFormat="1" ht="15.75" customHeight="1" x14ac:dyDescent="0.2">
      <c r="A233" s="82">
        <v>31</v>
      </c>
      <c r="B233" s="5">
        <v>4315199</v>
      </c>
      <c r="C233" s="6" t="s">
        <v>158</v>
      </c>
      <c r="D233" s="7" t="s">
        <v>9</v>
      </c>
      <c r="E233" s="24">
        <v>909372.00000000012</v>
      </c>
      <c r="F233" s="24">
        <v>842011</v>
      </c>
      <c r="G233" s="26">
        <v>926212</v>
      </c>
      <c r="H233" s="26">
        <v>70115</v>
      </c>
      <c r="I233" s="26">
        <f t="shared" si="64"/>
        <v>73690.865000000005</v>
      </c>
      <c r="J233" s="26">
        <f t="shared" si="65"/>
        <v>73691</v>
      </c>
      <c r="K233" s="26">
        <f t="shared" si="69"/>
        <v>73691</v>
      </c>
      <c r="L233" s="26">
        <f t="shared" si="70"/>
        <v>926212</v>
      </c>
      <c r="M233" s="26">
        <f t="shared" si="71"/>
        <v>875691.5</v>
      </c>
      <c r="N233" s="26">
        <f t="shared" si="72"/>
        <v>687821.5</v>
      </c>
      <c r="O233" s="49">
        <f t="shared" si="66"/>
        <v>474691.25</v>
      </c>
      <c r="P233" s="49">
        <f t="shared" si="67"/>
        <v>900951.75</v>
      </c>
      <c r="Q233" s="49">
        <f t="shared" si="73"/>
        <v>236167.4157318697</v>
      </c>
      <c r="R233" s="49">
        <f t="shared" si="74"/>
        <v>411033.38367298909</v>
      </c>
      <c r="S233" s="56">
        <f t="shared" si="63"/>
        <v>0.46938149299495208</v>
      </c>
      <c r="T233" s="49">
        <f t="shared" si="77"/>
        <v>236167</v>
      </c>
      <c r="U233" s="82" t="s">
        <v>431</v>
      </c>
      <c r="AC233" s="3"/>
      <c r="AD233" s="3"/>
      <c r="AE233" s="3"/>
      <c r="AF233" s="3"/>
      <c r="AG233" s="3"/>
      <c r="AH233" s="3"/>
    </row>
    <row r="234" spans="1:34" s="1" customFormat="1" ht="15.75" customHeight="1" x14ac:dyDescent="0.2">
      <c r="A234" s="82">
        <v>32</v>
      </c>
      <c r="B234" s="5">
        <v>4315199</v>
      </c>
      <c r="C234" s="6" t="s">
        <v>159</v>
      </c>
      <c r="D234" s="7" t="s">
        <v>9</v>
      </c>
      <c r="E234" s="24">
        <v>703213</v>
      </c>
      <c r="F234" s="24">
        <v>651123</v>
      </c>
      <c r="G234" s="26">
        <v>696702</v>
      </c>
      <c r="H234" s="26">
        <v>79558</v>
      </c>
      <c r="I234" s="26">
        <f t="shared" si="64"/>
        <v>83615.457999999999</v>
      </c>
      <c r="J234" s="26">
        <f t="shared" si="65"/>
        <v>83615</v>
      </c>
      <c r="K234" s="26">
        <f t="shared" si="69"/>
        <v>83615</v>
      </c>
      <c r="L234" s="26">
        <f t="shared" si="70"/>
        <v>703213</v>
      </c>
      <c r="M234" s="26">
        <f t="shared" si="71"/>
        <v>673912.5</v>
      </c>
      <c r="N234" s="26">
        <f t="shared" si="72"/>
        <v>533663.25</v>
      </c>
      <c r="O234" s="49">
        <f t="shared" si="66"/>
        <v>378763.75</v>
      </c>
      <c r="P234" s="49">
        <f t="shared" si="67"/>
        <v>688562.75</v>
      </c>
      <c r="Q234" s="49">
        <f t="shared" si="73"/>
        <v>244606.98301197152</v>
      </c>
      <c r="R234" s="49">
        <f t="shared" si="74"/>
        <v>300925.77818278823</v>
      </c>
      <c r="S234" s="56">
        <f t="shared" si="63"/>
        <v>0.44653538579977109</v>
      </c>
      <c r="T234" s="49">
        <f t="shared" si="77"/>
        <v>244607</v>
      </c>
      <c r="U234" s="82" t="s">
        <v>431</v>
      </c>
      <c r="AC234" s="3"/>
      <c r="AD234" s="3"/>
      <c r="AE234" s="3"/>
      <c r="AF234" s="3"/>
      <c r="AG234" s="3"/>
      <c r="AH234" s="3"/>
    </row>
    <row r="235" spans="1:34" s="1" customFormat="1" ht="15.75" customHeight="1" x14ac:dyDescent="0.2">
      <c r="A235" s="82">
        <v>33</v>
      </c>
      <c r="B235" s="5">
        <v>4315199</v>
      </c>
      <c r="C235" s="6" t="s">
        <v>160</v>
      </c>
      <c r="D235" s="7" t="s">
        <v>9</v>
      </c>
      <c r="E235" s="24">
        <v>1580684</v>
      </c>
      <c r="F235" s="24">
        <v>1505413</v>
      </c>
      <c r="G235" s="26">
        <v>1610792</v>
      </c>
      <c r="H235" s="26">
        <v>350210</v>
      </c>
      <c r="I235" s="26">
        <f t="shared" si="64"/>
        <v>368070.71</v>
      </c>
      <c r="J235" s="26">
        <f t="shared" si="65"/>
        <v>368071</v>
      </c>
      <c r="K235" s="26">
        <f t="shared" ref="K235:K252" si="78">MIN(E235,F235,G235,J235)</f>
        <v>368071</v>
      </c>
      <c r="L235" s="26">
        <f t="shared" ref="L235:L252" si="79">MAX(E235,F235,G235,J235)</f>
        <v>1610792</v>
      </c>
      <c r="M235" s="26">
        <f t="shared" ref="M235:M252" si="80">MEDIAN(E235,F235,G235,J235)</f>
        <v>1543048.5</v>
      </c>
      <c r="N235" s="26">
        <f t="shared" ref="N235:N252" si="81">AVERAGE(E235,F235,G235,J235)</f>
        <v>1266240</v>
      </c>
      <c r="O235" s="49">
        <f t="shared" si="66"/>
        <v>955559.75</v>
      </c>
      <c r="P235" s="49">
        <f t="shared" si="67"/>
        <v>1576920.25</v>
      </c>
      <c r="Q235" s="49">
        <f t="shared" ref="Q235:Q252" si="82">HARMEAN(E235,F235,G235,J235)</f>
        <v>863075.86240605032</v>
      </c>
      <c r="R235" s="49">
        <f t="shared" ref="R235:R252" si="83">STDEVA(E235,F235,G235,J235)</f>
        <v>600417.18450035492</v>
      </c>
      <c r="S235" s="56">
        <f t="shared" ref="S235:S298" si="84">R235/M235</f>
        <v>0.38911102567440681</v>
      </c>
      <c r="T235" s="49">
        <f t="shared" si="77"/>
        <v>863076</v>
      </c>
      <c r="U235" s="82" t="s">
        <v>431</v>
      </c>
      <c r="AC235" s="3"/>
      <c r="AD235" s="3"/>
      <c r="AE235" s="3"/>
      <c r="AF235" s="3"/>
      <c r="AG235" s="3"/>
      <c r="AH235" s="3"/>
    </row>
    <row r="236" spans="1:34" s="1" customFormat="1" ht="15.75" customHeight="1" x14ac:dyDescent="0.2">
      <c r="A236" s="82">
        <v>34</v>
      </c>
      <c r="B236" s="5">
        <v>4315199</v>
      </c>
      <c r="C236" s="6" t="s">
        <v>161</v>
      </c>
      <c r="D236" s="7" t="s">
        <v>9</v>
      </c>
      <c r="E236" s="24">
        <v>556442</v>
      </c>
      <c r="F236" s="24">
        <v>515224</v>
      </c>
      <c r="G236" s="26">
        <v>566746</v>
      </c>
      <c r="H236" s="26">
        <v>95000</v>
      </c>
      <c r="I236" s="26">
        <f t="shared" ref="I236:I299" si="85">H236+(H236*5.1%)</f>
        <v>99845</v>
      </c>
      <c r="J236" s="26">
        <f t="shared" ref="J236:J299" si="86">ROUND(I236,0)</f>
        <v>99845</v>
      </c>
      <c r="K236" s="26">
        <f t="shared" si="78"/>
        <v>99845</v>
      </c>
      <c r="L236" s="26">
        <f t="shared" si="79"/>
        <v>566746</v>
      </c>
      <c r="M236" s="26">
        <f t="shared" si="80"/>
        <v>535833</v>
      </c>
      <c r="N236" s="26">
        <f t="shared" si="81"/>
        <v>434564.25</v>
      </c>
      <c r="O236" s="49">
        <f t="shared" ref="O236:O299" si="87">AVERAGE(K236,M236)</f>
        <v>317839</v>
      </c>
      <c r="P236" s="49">
        <f t="shared" ref="P236:P299" si="88">AVERAGE(M236,L236)</f>
        <v>551289.5</v>
      </c>
      <c r="Q236" s="49">
        <f t="shared" si="82"/>
        <v>257764.86381187732</v>
      </c>
      <c r="R236" s="49">
        <f t="shared" si="83"/>
        <v>224253.70496289094</v>
      </c>
      <c r="S236" s="56">
        <f t="shared" si="84"/>
        <v>0.41851417318995088</v>
      </c>
      <c r="T236" s="49">
        <f t="shared" si="77"/>
        <v>257765</v>
      </c>
      <c r="U236" s="82" t="s">
        <v>431</v>
      </c>
      <c r="AC236" s="3"/>
      <c r="AD236" s="3"/>
      <c r="AE236" s="3"/>
      <c r="AF236" s="3"/>
      <c r="AG236" s="3"/>
      <c r="AH236" s="3"/>
    </row>
    <row r="237" spans="1:34" s="1" customFormat="1" ht="15.75" customHeight="1" x14ac:dyDescent="0.2">
      <c r="A237" s="82">
        <v>35</v>
      </c>
      <c r="B237" s="5">
        <v>4315199</v>
      </c>
      <c r="C237" s="6" t="s">
        <v>162</v>
      </c>
      <c r="D237" s="7" t="s">
        <v>9</v>
      </c>
      <c r="E237" s="24">
        <v>502924</v>
      </c>
      <c r="F237" s="24">
        <v>474457</v>
      </c>
      <c r="G237" s="26">
        <v>498180.00000000006</v>
      </c>
      <c r="H237" s="26">
        <v>85000</v>
      </c>
      <c r="I237" s="26">
        <f t="shared" si="85"/>
        <v>89335</v>
      </c>
      <c r="J237" s="26">
        <f t="shared" si="86"/>
        <v>89335</v>
      </c>
      <c r="K237" s="26">
        <f t="shared" si="78"/>
        <v>89335</v>
      </c>
      <c r="L237" s="26">
        <f t="shared" si="79"/>
        <v>502924</v>
      </c>
      <c r="M237" s="26">
        <f t="shared" si="80"/>
        <v>486318.5</v>
      </c>
      <c r="N237" s="26">
        <f t="shared" si="81"/>
        <v>391224</v>
      </c>
      <c r="O237" s="49">
        <f t="shared" si="87"/>
        <v>287826.75</v>
      </c>
      <c r="P237" s="49">
        <f t="shared" si="88"/>
        <v>494621.25</v>
      </c>
      <c r="Q237" s="49">
        <f t="shared" si="82"/>
        <v>231251.67288629437</v>
      </c>
      <c r="R237" s="49">
        <f t="shared" si="83"/>
        <v>201644.22179174886</v>
      </c>
      <c r="S237" s="56">
        <f t="shared" si="84"/>
        <v>0.41463407579960221</v>
      </c>
      <c r="T237" s="49">
        <f t="shared" si="77"/>
        <v>231252</v>
      </c>
      <c r="U237" s="82" t="s">
        <v>431</v>
      </c>
      <c r="AC237" s="3"/>
      <c r="AD237" s="3"/>
      <c r="AE237" s="3"/>
      <c r="AF237" s="3"/>
      <c r="AG237" s="3"/>
      <c r="AH237" s="3"/>
    </row>
    <row r="238" spans="1:34" s="1" customFormat="1" ht="15.75" customHeight="1" x14ac:dyDescent="0.2">
      <c r="A238" s="82">
        <v>36</v>
      </c>
      <c r="B238" s="5">
        <v>4315199</v>
      </c>
      <c r="C238" s="6" t="s">
        <v>163</v>
      </c>
      <c r="D238" s="7" t="s">
        <v>9</v>
      </c>
      <c r="E238" s="24">
        <v>509196.00000000006</v>
      </c>
      <c r="F238" s="24">
        <v>475884</v>
      </c>
      <c r="G238" s="26">
        <v>513955</v>
      </c>
      <c r="H238" s="26">
        <v>85000</v>
      </c>
      <c r="I238" s="26">
        <f t="shared" si="85"/>
        <v>89335</v>
      </c>
      <c r="J238" s="26">
        <f t="shared" si="86"/>
        <v>89335</v>
      </c>
      <c r="K238" s="26">
        <f t="shared" si="78"/>
        <v>89335</v>
      </c>
      <c r="L238" s="26">
        <f t="shared" si="79"/>
        <v>513955</v>
      </c>
      <c r="M238" s="26">
        <f t="shared" si="80"/>
        <v>492540</v>
      </c>
      <c r="N238" s="26">
        <f t="shared" si="81"/>
        <v>397092.5</v>
      </c>
      <c r="O238" s="49">
        <f t="shared" si="87"/>
        <v>290937.5</v>
      </c>
      <c r="P238" s="49">
        <f t="shared" si="88"/>
        <v>503247.5</v>
      </c>
      <c r="Q238" s="49">
        <f t="shared" si="82"/>
        <v>232493.94161354352</v>
      </c>
      <c r="R238" s="49">
        <f t="shared" si="83"/>
        <v>205869.55246547106</v>
      </c>
      <c r="S238" s="56">
        <f t="shared" si="84"/>
        <v>0.41797529635252173</v>
      </c>
      <c r="T238" s="49">
        <f t="shared" si="77"/>
        <v>232494</v>
      </c>
      <c r="U238" s="82" t="s">
        <v>431</v>
      </c>
      <c r="AC238" s="3"/>
      <c r="AD238" s="3"/>
      <c r="AE238" s="3"/>
      <c r="AF238" s="3"/>
      <c r="AG238" s="3"/>
      <c r="AH238" s="3"/>
    </row>
    <row r="239" spans="1:34" s="1" customFormat="1" ht="15.75" customHeight="1" x14ac:dyDescent="0.2">
      <c r="A239" s="82">
        <v>37</v>
      </c>
      <c r="B239" s="5">
        <v>4315199</v>
      </c>
      <c r="C239" s="6" t="s">
        <v>164</v>
      </c>
      <c r="D239" s="7" t="s">
        <v>9</v>
      </c>
      <c r="E239" s="24">
        <v>3051607</v>
      </c>
      <c r="F239" s="24">
        <v>2825562</v>
      </c>
      <c r="G239" s="26">
        <v>3023351</v>
      </c>
      <c r="H239" s="26">
        <v>260551</v>
      </c>
      <c r="I239" s="26">
        <f t="shared" si="85"/>
        <v>273839.10100000002</v>
      </c>
      <c r="J239" s="26">
        <f t="shared" si="86"/>
        <v>273839</v>
      </c>
      <c r="K239" s="26">
        <f t="shared" si="78"/>
        <v>273839</v>
      </c>
      <c r="L239" s="26">
        <f t="shared" si="79"/>
        <v>3051607</v>
      </c>
      <c r="M239" s="26">
        <f t="shared" si="80"/>
        <v>2924456.5</v>
      </c>
      <c r="N239" s="26">
        <f t="shared" si="81"/>
        <v>2293589.75</v>
      </c>
      <c r="O239" s="49">
        <f t="shared" si="87"/>
        <v>1599147.75</v>
      </c>
      <c r="P239" s="49">
        <f t="shared" si="88"/>
        <v>2988031.75</v>
      </c>
      <c r="Q239" s="49">
        <f t="shared" si="82"/>
        <v>857605.77503029013</v>
      </c>
      <c r="R239" s="49">
        <f t="shared" si="83"/>
        <v>1350250.4953026001</v>
      </c>
      <c r="S239" s="56">
        <f t="shared" si="84"/>
        <v>0.46170989218085484</v>
      </c>
      <c r="T239" s="49">
        <f t="shared" si="77"/>
        <v>857606</v>
      </c>
      <c r="U239" s="82" t="s">
        <v>431</v>
      </c>
      <c r="AC239" s="3"/>
      <c r="AD239" s="3"/>
      <c r="AE239" s="3"/>
      <c r="AF239" s="3"/>
      <c r="AG239" s="3"/>
      <c r="AH239" s="3"/>
    </row>
    <row r="240" spans="1:34" s="1" customFormat="1" ht="15.75" customHeight="1" x14ac:dyDescent="0.2">
      <c r="A240" s="82">
        <v>38</v>
      </c>
      <c r="B240" s="5">
        <v>4315199</v>
      </c>
      <c r="C240" s="6" t="s">
        <v>165</v>
      </c>
      <c r="D240" s="7" t="s">
        <v>9</v>
      </c>
      <c r="E240" s="24">
        <v>59033.000000000007</v>
      </c>
      <c r="F240" s="24">
        <v>56763</v>
      </c>
      <c r="G240" s="26">
        <v>59601.000000000007</v>
      </c>
      <c r="H240" s="26">
        <v>10112</v>
      </c>
      <c r="I240" s="26">
        <f t="shared" si="85"/>
        <v>10627.712</v>
      </c>
      <c r="J240" s="26">
        <f t="shared" si="86"/>
        <v>10628</v>
      </c>
      <c r="K240" s="26">
        <f t="shared" si="78"/>
        <v>10628</v>
      </c>
      <c r="L240" s="26">
        <f t="shared" si="79"/>
        <v>59601.000000000007</v>
      </c>
      <c r="M240" s="26">
        <f t="shared" si="80"/>
        <v>57898</v>
      </c>
      <c r="N240" s="26">
        <f t="shared" si="81"/>
        <v>46506.25</v>
      </c>
      <c r="O240" s="49">
        <f t="shared" si="87"/>
        <v>34263</v>
      </c>
      <c r="P240" s="49">
        <f t="shared" si="88"/>
        <v>58749.5</v>
      </c>
      <c r="Q240" s="49">
        <f t="shared" si="82"/>
        <v>27505.377188763727</v>
      </c>
      <c r="R240" s="49">
        <f t="shared" si="83"/>
        <v>23950.237902437086</v>
      </c>
      <c r="S240" s="56">
        <f t="shared" si="84"/>
        <v>0.41366261187669845</v>
      </c>
      <c r="T240" s="49">
        <f t="shared" si="77"/>
        <v>27505</v>
      </c>
      <c r="U240" s="82" t="s">
        <v>431</v>
      </c>
      <c r="AC240" s="3"/>
      <c r="AD240" s="3"/>
      <c r="AE240" s="3"/>
      <c r="AF240" s="3"/>
      <c r="AG240" s="3"/>
      <c r="AH240" s="3"/>
    </row>
    <row r="241" spans="1:34" s="1" customFormat="1" ht="15.75" customHeight="1" x14ac:dyDescent="0.2">
      <c r="A241" s="82">
        <v>39</v>
      </c>
      <c r="B241" s="5">
        <v>4315199</v>
      </c>
      <c r="C241" s="6" t="s">
        <v>166</v>
      </c>
      <c r="D241" s="7" t="s">
        <v>9</v>
      </c>
      <c r="E241" s="24">
        <v>4179051</v>
      </c>
      <c r="F241" s="24">
        <v>4018318.0000000005</v>
      </c>
      <c r="G241" s="26">
        <v>4339783</v>
      </c>
      <c r="H241" s="26">
        <v>805441</v>
      </c>
      <c r="I241" s="26">
        <f t="shared" si="85"/>
        <v>846518.49100000004</v>
      </c>
      <c r="J241" s="26">
        <f t="shared" si="86"/>
        <v>846518</v>
      </c>
      <c r="K241" s="26">
        <f t="shared" si="78"/>
        <v>846518</v>
      </c>
      <c r="L241" s="26">
        <f t="shared" si="79"/>
        <v>4339783</v>
      </c>
      <c r="M241" s="26">
        <f t="shared" si="80"/>
        <v>4098684.5</v>
      </c>
      <c r="N241" s="26">
        <f t="shared" si="81"/>
        <v>3345917.5</v>
      </c>
      <c r="O241" s="49">
        <f t="shared" si="87"/>
        <v>2472601.25</v>
      </c>
      <c r="P241" s="49">
        <f t="shared" si="88"/>
        <v>4219233.75</v>
      </c>
      <c r="Q241" s="49">
        <f t="shared" si="82"/>
        <v>2105390.3929737187</v>
      </c>
      <c r="R241" s="49">
        <f t="shared" si="83"/>
        <v>1671426.5717158103</v>
      </c>
      <c r="S241" s="56">
        <f t="shared" si="84"/>
        <v>0.40779586028536968</v>
      </c>
      <c r="T241" s="49">
        <f t="shared" si="77"/>
        <v>2105390</v>
      </c>
      <c r="U241" s="82" t="s">
        <v>431</v>
      </c>
      <c r="AC241" s="3"/>
      <c r="AD241" s="3"/>
      <c r="AE241" s="3"/>
      <c r="AF241" s="3"/>
      <c r="AG241" s="3"/>
      <c r="AH241" s="3"/>
    </row>
    <row r="242" spans="1:34" s="1" customFormat="1" ht="15.75" customHeight="1" x14ac:dyDescent="0.2">
      <c r="A242" s="82">
        <v>40</v>
      </c>
      <c r="B242" s="5">
        <v>4315199</v>
      </c>
      <c r="C242" s="6" t="s">
        <v>167</v>
      </c>
      <c r="D242" s="7" t="s">
        <v>9</v>
      </c>
      <c r="E242" s="24">
        <v>19514517</v>
      </c>
      <c r="F242" s="24">
        <v>18585254</v>
      </c>
      <c r="G242" s="26">
        <v>20443779.000000004</v>
      </c>
      <c r="H242" s="26">
        <v>310225</v>
      </c>
      <c r="I242" s="26">
        <f t="shared" si="85"/>
        <v>326046.47499999998</v>
      </c>
      <c r="J242" s="26">
        <f t="shared" si="86"/>
        <v>326046</v>
      </c>
      <c r="K242" s="26">
        <f t="shared" si="78"/>
        <v>326046</v>
      </c>
      <c r="L242" s="26">
        <f t="shared" si="79"/>
        <v>20443779.000000004</v>
      </c>
      <c r="M242" s="26">
        <f t="shared" si="80"/>
        <v>19049885.5</v>
      </c>
      <c r="N242" s="26">
        <f t="shared" si="81"/>
        <v>14717399</v>
      </c>
      <c r="O242" s="49">
        <f t="shared" si="87"/>
        <v>9687965.75</v>
      </c>
      <c r="P242" s="49">
        <f t="shared" si="88"/>
        <v>19746832.25</v>
      </c>
      <c r="Q242" s="49">
        <f t="shared" si="82"/>
        <v>1241843.9861712651</v>
      </c>
      <c r="R242" s="49">
        <f t="shared" si="83"/>
        <v>9624190.2253636904</v>
      </c>
      <c r="S242" s="56">
        <f t="shared" si="84"/>
        <v>0.50520987254037253</v>
      </c>
      <c r="T242" s="49">
        <f>ROUND(O242,0)</f>
        <v>9687966</v>
      </c>
      <c r="U242" s="84" t="s">
        <v>433</v>
      </c>
      <c r="AC242" s="3"/>
      <c r="AD242" s="3"/>
      <c r="AE242" s="3"/>
      <c r="AF242" s="3"/>
      <c r="AG242" s="3"/>
      <c r="AH242" s="3"/>
    </row>
    <row r="243" spans="1:34" s="1" customFormat="1" ht="15.75" customHeight="1" x14ac:dyDescent="0.2">
      <c r="A243" s="82">
        <v>41</v>
      </c>
      <c r="B243" s="5">
        <v>4315199</v>
      </c>
      <c r="C243" s="6" t="s">
        <v>168</v>
      </c>
      <c r="D243" s="7" t="s">
        <v>9</v>
      </c>
      <c r="E243" s="24">
        <v>630177</v>
      </c>
      <c r="F243" s="24">
        <v>600168</v>
      </c>
      <c r="G243" s="26">
        <v>630176</v>
      </c>
      <c r="H243" s="26">
        <v>40115</v>
      </c>
      <c r="I243" s="26">
        <f t="shared" si="85"/>
        <v>42160.864999999998</v>
      </c>
      <c r="J243" s="26">
        <f t="shared" si="86"/>
        <v>42161</v>
      </c>
      <c r="K243" s="26">
        <f t="shared" si="78"/>
        <v>42161</v>
      </c>
      <c r="L243" s="26">
        <f t="shared" si="79"/>
        <v>630177</v>
      </c>
      <c r="M243" s="26">
        <f t="shared" si="80"/>
        <v>615172</v>
      </c>
      <c r="N243" s="26">
        <f t="shared" si="81"/>
        <v>475670.5</v>
      </c>
      <c r="O243" s="49">
        <f t="shared" si="87"/>
        <v>328666.5</v>
      </c>
      <c r="P243" s="49">
        <f t="shared" si="88"/>
        <v>622674.5</v>
      </c>
      <c r="Q243" s="49">
        <f t="shared" si="82"/>
        <v>140063.29696369675</v>
      </c>
      <c r="R243" s="49">
        <f t="shared" si="83"/>
        <v>289352.33549486572</v>
      </c>
      <c r="S243" s="56">
        <f t="shared" si="84"/>
        <v>0.4703600545780135</v>
      </c>
      <c r="T243" s="49">
        <f t="shared" ref="T243:T251" si="89">ROUND(Q243,0)</f>
        <v>140063</v>
      </c>
      <c r="U243" s="82" t="s">
        <v>431</v>
      </c>
      <c r="AC243" s="3"/>
      <c r="AD243" s="3"/>
      <c r="AE243" s="3"/>
      <c r="AF243" s="3"/>
      <c r="AG243" s="3"/>
      <c r="AH243" s="3"/>
    </row>
    <row r="244" spans="1:34" s="1" customFormat="1" ht="15.75" customHeight="1" x14ac:dyDescent="0.2">
      <c r="A244" s="82">
        <v>42</v>
      </c>
      <c r="B244" s="5">
        <v>4315199</v>
      </c>
      <c r="C244" s="6" t="s">
        <v>139</v>
      </c>
      <c r="D244" s="7" t="s">
        <v>9</v>
      </c>
      <c r="E244" s="24">
        <v>9366897</v>
      </c>
      <c r="F244" s="24">
        <v>8920854</v>
      </c>
      <c r="G244" s="26">
        <v>9723731</v>
      </c>
      <c r="H244" s="26">
        <v>310224</v>
      </c>
      <c r="I244" s="26">
        <f t="shared" si="85"/>
        <v>326045.424</v>
      </c>
      <c r="J244" s="26">
        <f t="shared" si="86"/>
        <v>326045</v>
      </c>
      <c r="K244" s="26">
        <f t="shared" si="78"/>
        <v>326045</v>
      </c>
      <c r="L244" s="26">
        <f t="shared" si="79"/>
        <v>9723731</v>
      </c>
      <c r="M244" s="26">
        <f t="shared" si="80"/>
        <v>9143875.5</v>
      </c>
      <c r="N244" s="26">
        <f t="shared" si="81"/>
        <v>7084381.75</v>
      </c>
      <c r="O244" s="49">
        <f t="shared" si="87"/>
        <v>4734960.25</v>
      </c>
      <c r="P244" s="49">
        <f t="shared" si="88"/>
        <v>9433803.25</v>
      </c>
      <c r="Q244" s="49">
        <f t="shared" si="82"/>
        <v>1180373.3503697487</v>
      </c>
      <c r="R244" s="49">
        <f t="shared" si="83"/>
        <v>4517513.5595213855</v>
      </c>
      <c r="S244" s="56">
        <f t="shared" si="84"/>
        <v>0.49404801711499524</v>
      </c>
      <c r="T244" s="49">
        <f t="shared" si="89"/>
        <v>1180373</v>
      </c>
      <c r="U244" s="82" t="s">
        <v>431</v>
      </c>
      <c r="AC244" s="3"/>
      <c r="AD244" s="3"/>
      <c r="AE244" s="3"/>
      <c r="AF244" s="3"/>
      <c r="AG244" s="3"/>
      <c r="AH244" s="3"/>
    </row>
    <row r="245" spans="1:34" s="1" customFormat="1" ht="15.75" customHeight="1" x14ac:dyDescent="0.2">
      <c r="A245" s="82">
        <v>43</v>
      </c>
      <c r="B245" s="5">
        <v>4315199</v>
      </c>
      <c r="C245" s="11" t="s">
        <v>169</v>
      </c>
      <c r="D245" s="7" t="s">
        <v>9</v>
      </c>
      <c r="E245" s="24">
        <v>636001.00000000012</v>
      </c>
      <c r="F245" s="24">
        <v>605715</v>
      </c>
      <c r="G245" s="26">
        <v>672344.00000000012</v>
      </c>
      <c r="H245" s="26">
        <v>70410</v>
      </c>
      <c r="I245" s="26">
        <f t="shared" si="85"/>
        <v>74000.91</v>
      </c>
      <c r="J245" s="26">
        <f t="shared" si="86"/>
        <v>74001</v>
      </c>
      <c r="K245" s="26">
        <f t="shared" si="78"/>
        <v>74001</v>
      </c>
      <c r="L245" s="26">
        <f t="shared" si="79"/>
        <v>672344.00000000012</v>
      </c>
      <c r="M245" s="26">
        <f t="shared" si="80"/>
        <v>620858</v>
      </c>
      <c r="N245" s="26">
        <f t="shared" si="81"/>
        <v>497015.25</v>
      </c>
      <c r="O245" s="49">
        <f t="shared" si="87"/>
        <v>347429.5</v>
      </c>
      <c r="P245" s="49">
        <f t="shared" si="88"/>
        <v>646601</v>
      </c>
      <c r="Q245" s="49">
        <f t="shared" si="82"/>
        <v>219491.61499620645</v>
      </c>
      <c r="R245" s="49">
        <f t="shared" si="83"/>
        <v>283321.90210239083</v>
      </c>
      <c r="S245" s="56">
        <f t="shared" si="84"/>
        <v>0.45633929514058097</v>
      </c>
      <c r="T245" s="49">
        <f t="shared" si="89"/>
        <v>219492</v>
      </c>
      <c r="U245" s="82" t="s">
        <v>431</v>
      </c>
      <c r="AC245" s="3"/>
      <c r="AD245" s="3"/>
      <c r="AE245" s="3"/>
      <c r="AF245" s="3"/>
      <c r="AG245" s="3"/>
      <c r="AH245" s="3"/>
    </row>
    <row r="246" spans="1:34" s="1" customFormat="1" ht="15.75" customHeight="1" x14ac:dyDescent="0.2">
      <c r="A246" s="82">
        <v>44</v>
      </c>
      <c r="B246" s="5">
        <v>4315199</v>
      </c>
      <c r="C246" s="6" t="s">
        <v>170</v>
      </c>
      <c r="D246" s="7" t="s">
        <v>9</v>
      </c>
      <c r="E246" s="24">
        <v>232211.00000000003</v>
      </c>
      <c r="F246" s="24">
        <v>215010</v>
      </c>
      <c r="G246" s="26">
        <v>234361.00000000003</v>
      </c>
      <c r="H246" s="26">
        <v>40125</v>
      </c>
      <c r="I246" s="26">
        <f t="shared" si="85"/>
        <v>42171.375</v>
      </c>
      <c r="J246" s="26">
        <f t="shared" si="86"/>
        <v>42171</v>
      </c>
      <c r="K246" s="26">
        <f t="shared" si="78"/>
        <v>42171</v>
      </c>
      <c r="L246" s="26">
        <f t="shared" si="79"/>
        <v>234361.00000000003</v>
      </c>
      <c r="M246" s="26">
        <f t="shared" si="80"/>
        <v>223610.5</v>
      </c>
      <c r="N246" s="26">
        <f t="shared" si="81"/>
        <v>180938.25</v>
      </c>
      <c r="O246" s="49">
        <f t="shared" si="87"/>
        <v>132890.75</v>
      </c>
      <c r="P246" s="49">
        <f t="shared" si="88"/>
        <v>228985.75</v>
      </c>
      <c r="Q246" s="49">
        <f t="shared" si="82"/>
        <v>108291.69375794324</v>
      </c>
      <c r="R246" s="49">
        <f t="shared" si="83"/>
        <v>92915.945762375355</v>
      </c>
      <c r="S246" s="56">
        <f t="shared" si="84"/>
        <v>0.41552586198937597</v>
      </c>
      <c r="T246" s="49">
        <f t="shared" si="89"/>
        <v>108292</v>
      </c>
      <c r="U246" s="82" t="s">
        <v>431</v>
      </c>
      <c r="AC246" s="3"/>
      <c r="AD246" s="3"/>
      <c r="AE246" s="3"/>
      <c r="AF246" s="3"/>
      <c r="AG246" s="3"/>
      <c r="AH246" s="3"/>
    </row>
    <row r="247" spans="1:34" s="1" customFormat="1" ht="24.75" customHeight="1" x14ac:dyDescent="0.2">
      <c r="A247" s="82">
        <v>45</v>
      </c>
      <c r="B247" s="5">
        <v>4315199</v>
      </c>
      <c r="C247" s="6" t="s">
        <v>171</v>
      </c>
      <c r="D247" s="7" t="s">
        <v>9</v>
      </c>
      <c r="E247" s="24">
        <v>334460.00000000006</v>
      </c>
      <c r="F247" s="24">
        <v>318533</v>
      </c>
      <c r="G247" s="26">
        <v>344016.00000000006</v>
      </c>
      <c r="H247" s="26">
        <v>62551</v>
      </c>
      <c r="I247" s="26">
        <f t="shared" si="85"/>
        <v>65741.100999999995</v>
      </c>
      <c r="J247" s="26">
        <f t="shared" si="86"/>
        <v>65741</v>
      </c>
      <c r="K247" s="26">
        <f t="shared" si="78"/>
        <v>65741</v>
      </c>
      <c r="L247" s="26">
        <f t="shared" si="79"/>
        <v>344016.00000000006</v>
      </c>
      <c r="M247" s="26">
        <f t="shared" si="80"/>
        <v>326496.5</v>
      </c>
      <c r="N247" s="26">
        <f t="shared" si="81"/>
        <v>265687.5</v>
      </c>
      <c r="O247" s="49">
        <f t="shared" si="87"/>
        <v>196118.75</v>
      </c>
      <c r="P247" s="49">
        <f t="shared" si="88"/>
        <v>335256.25</v>
      </c>
      <c r="Q247" s="49">
        <f t="shared" si="82"/>
        <v>164966.57973694461</v>
      </c>
      <c r="R247" s="49">
        <f t="shared" si="83"/>
        <v>133711.45600508599</v>
      </c>
      <c r="S247" s="56">
        <f t="shared" si="84"/>
        <v>0.40953411753291685</v>
      </c>
      <c r="T247" s="49">
        <f t="shared" si="89"/>
        <v>164967</v>
      </c>
      <c r="U247" s="82" t="s">
        <v>431</v>
      </c>
      <c r="AC247" s="3"/>
      <c r="AD247" s="3"/>
      <c r="AE247" s="3"/>
      <c r="AF247" s="3"/>
      <c r="AG247" s="3"/>
      <c r="AH247" s="3"/>
    </row>
    <row r="248" spans="1:34" s="1" customFormat="1" ht="22.5" customHeight="1" x14ac:dyDescent="0.2">
      <c r="A248" s="82">
        <v>46</v>
      </c>
      <c r="B248" s="5">
        <v>4315199</v>
      </c>
      <c r="C248" s="6" t="s">
        <v>172</v>
      </c>
      <c r="D248" s="7" t="s">
        <v>9</v>
      </c>
      <c r="E248" s="24">
        <v>616503</v>
      </c>
      <c r="F248" s="24">
        <v>576171</v>
      </c>
      <c r="G248" s="26">
        <v>639550</v>
      </c>
      <c r="H248" s="26">
        <v>59663</v>
      </c>
      <c r="I248" s="26">
        <f t="shared" si="85"/>
        <v>62705.813000000002</v>
      </c>
      <c r="J248" s="26">
        <f t="shared" si="86"/>
        <v>62706</v>
      </c>
      <c r="K248" s="26">
        <f t="shared" si="78"/>
        <v>62706</v>
      </c>
      <c r="L248" s="26">
        <f t="shared" si="79"/>
        <v>639550</v>
      </c>
      <c r="M248" s="26">
        <f t="shared" si="80"/>
        <v>596337</v>
      </c>
      <c r="N248" s="26">
        <f t="shared" si="81"/>
        <v>473732.5</v>
      </c>
      <c r="O248" s="49">
        <f t="shared" si="87"/>
        <v>329521.5</v>
      </c>
      <c r="P248" s="49">
        <f t="shared" si="88"/>
        <v>617943.5</v>
      </c>
      <c r="Q248" s="49">
        <f t="shared" si="82"/>
        <v>191674.75433062998</v>
      </c>
      <c r="R248" s="49">
        <f t="shared" si="83"/>
        <v>275266.71245720942</v>
      </c>
      <c r="S248" s="56">
        <f t="shared" si="84"/>
        <v>0.46159589704681986</v>
      </c>
      <c r="T248" s="49">
        <f t="shared" si="89"/>
        <v>191675</v>
      </c>
      <c r="U248" s="82" t="s">
        <v>431</v>
      </c>
      <c r="AC248" s="3"/>
      <c r="AD248" s="3"/>
      <c r="AE248" s="3"/>
      <c r="AF248" s="3"/>
      <c r="AG248" s="3"/>
      <c r="AH248" s="3"/>
    </row>
    <row r="249" spans="1:34" s="1" customFormat="1" x14ac:dyDescent="0.2">
      <c r="A249" s="82">
        <v>47</v>
      </c>
      <c r="B249" s="5">
        <v>4315199</v>
      </c>
      <c r="C249" s="6" t="s">
        <v>173</v>
      </c>
      <c r="D249" s="7" t="s">
        <v>9</v>
      </c>
      <c r="E249" s="24">
        <v>598213</v>
      </c>
      <c r="F249" s="24">
        <v>575205</v>
      </c>
      <c r="G249" s="26">
        <v>603965</v>
      </c>
      <c r="H249" s="26">
        <v>90552</v>
      </c>
      <c r="I249" s="26">
        <f t="shared" si="85"/>
        <v>95170.152000000002</v>
      </c>
      <c r="J249" s="26">
        <f t="shared" si="86"/>
        <v>95170</v>
      </c>
      <c r="K249" s="26">
        <f t="shared" si="78"/>
        <v>95170</v>
      </c>
      <c r="L249" s="26">
        <f t="shared" si="79"/>
        <v>603965</v>
      </c>
      <c r="M249" s="26">
        <f t="shared" si="80"/>
        <v>586709</v>
      </c>
      <c r="N249" s="26">
        <f t="shared" si="81"/>
        <v>468138.25</v>
      </c>
      <c r="O249" s="49">
        <f t="shared" si="87"/>
        <v>340939.5</v>
      </c>
      <c r="P249" s="49">
        <f t="shared" si="88"/>
        <v>595337</v>
      </c>
      <c r="Q249" s="49">
        <f t="shared" si="82"/>
        <v>256848.31521442608</v>
      </c>
      <c r="R249" s="49">
        <f t="shared" si="83"/>
        <v>248955.78661464501</v>
      </c>
      <c r="S249" s="56">
        <f t="shared" si="84"/>
        <v>0.42432583549024305</v>
      </c>
      <c r="T249" s="49">
        <f t="shared" si="89"/>
        <v>256848</v>
      </c>
      <c r="U249" s="82" t="s">
        <v>431</v>
      </c>
      <c r="AC249" s="3"/>
      <c r="AD249" s="3"/>
      <c r="AE249" s="3"/>
      <c r="AF249" s="3"/>
      <c r="AG249" s="3"/>
      <c r="AH249" s="3"/>
    </row>
    <row r="250" spans="1:34" s="1" customFormat="1" x14ac:dyDescent="0.2">
      <c r="A250" s="82">
        <v>48</v>
      </c>
      <c r="B250" s="5">
        <v>4315199</v>
      </c>
      <c r="C250" s="6" t="s">
        <v>174</v>
      </c>
      <c r="D250" s="7" t="s">
        <v>9</v>
      </c>
      <c r="E250" s="24">
        <v>14208351</v>
      </c>
      <c r="F250" s="24">
        <v>13661876</v>
      </c>
      <c r="G250" s="26">
        <v>14481589</v>
      </c>
      <c r="H250" s="26">
        <v>540115</v>
      </c>
      <c r="I250" s="26">
        <f t="shared" si="85"/>
        <v>567660.86499999999</v>
      </c>
      <c r="J250" s="26">
        <f t="shared" si="86"/>
        <v>567661</v>
      </c>
      <c r="K250" s="26">
        <f t="shared" si="78"/>
        <v>567661</v>
      </c>
      <c r="L250" s="26">
        <f t="shared" si="79"/>
        <v>14481589</v>
      </c>
      <c r="M250" s="26">
        <f t="shared" si="80"/>
        <v>13935113.5</v>
      </c>
      <c r="N250" s="26">
        <f t="shared" si="81"/>
        <v>10729869.25</v>
      </c>
      <c r="O250" s="49">
        <f t="shared" si="87"/>
        <v>7251387.25</v>
      </c>
      <c r="P250" s="49">
        <f t="shared" si="88"/>
        <v>14208351.25</v>
      </c>
      <c r="Q250" s="49">
        <f t="shared" si="82"/>
        <v>2026090.4774607962</v>
      </c>
      <c r="R250" s="49">
        <f t="shared" si="83"/>
        <v>6783371.2480358109</v>
      </c>
      <c r="S250" s="56">
        <f t="shared" si="84"/>
        <v>0.48678263352758561</v>
      </c>
      <c r="T250" s="49">
        <f t="shared" si="89"/>
        <v>2026090</v>
      </c>
      <c r="U250" s="82" t="s">
        <v>431</v>
      </c>
      <c r="AC250" s="3"/>
      <c r="AD250" s="3"/>
      <c r="AE250" s="3"/>
      <c r="AF250" s="3"/>
      <c r="AG250" s="3"/>
      <c r="AH250" s="3"/>
    </row>
    <row r="251" spans="1:34" s="1" customFormat="1" ht="15" customHeight="1" x14ac:dyDescent="0.2">
      <c r="A251" s="82">
        <v>49</v>
      </c>
      <c r="B251" s="5">
        <v>4315199</v>
      </c>
      <c r="C251" s="6" t="s">
        <v>175</v>
      </c>
      <c r="D251" s="7" t="s">
        <v>9</v>
      </c>
      <c r="E251" s="24">
        <v>1811219</v>
      </c>
      <c r="F251" s="24">
        <v>1741557</v>
      </c>
      <c r="G251" s="26">
        <v>1863466</v>
      </c>
      <c r="H251" s="26">
        <v>210005</v>
      </c>
      <c r="I251" s="26">
        <f t="shared" si="85"/>
        <v>220715.255</v>
      </c>
      <c r="J251" s="26">
        <f t="shared" si="86"/>
        <v>220715</v>
      </c>
      <c r="K251" s="49">
        <f t="shared" si="78"/>
        <v>220715</v>
      </c>
      <c r="L251" s="26">
        <f t="shared" si="79"/>
        <v>1863466</v>
      </c>
      <c r="M251" s="26">
        <f t="shared" si="80"/>
        <v>1776388</v>
      </c>
      <c r="N251" s="26">
        <f t="shared" si="81"/>
        <v>1409239.25</v>
      </c>
      <c r="O251" s="49">
        <f t="shared" si="87"/>
        <v>998551.5</v>
      </c>
      <c r="P251" s="49">
        <f t="shared" si="88"/>
        <v>1819927</v>
      </c>
      <c r="Q251" s="49">
        <f t="shared" si="82"/>
        <v>645819.89324823336</v>
      </c>
      <c r="R251" s="49">
        <f t="shared" si="83"/>
        <v>793921.62493719533</v>
      </c>
      <c r="S251" s="56">
        <f t="shared" si="84"/>
        <v>0.44693030179059717</v>
      </c>
      <c r="T251" s="49">
        <f t="shared" si="89"/>
        <v>645820</v>
      </c>
      <c r="U251" s="82" t="s">
        <v>431</v>
      </c>
      <c r="AC251" s="3"/>
      <c r="AD251" s="3"/>
      <c r="AE251" s="3"/>
      <c r="AF251" s="3"/>
      <c r="AG251" s="3"/>
      <c r="AH251" s="3"/>
    </row>
    <row r="252" spans="1:34" s="1" customFormat="1" ht="25.5" customHeight="1" x14ac:dyDescent="0.2">
      <c r="A252" s="82">
        <v>50</v>
      </c>
      <c r="B252" s="5">
        <v>4315199</v>
      </c>
      <c r="C252" s="6" t="s">
        <v>176</v>
      </c>
      <c r="D252" s="7" t="s">
        <v>9</v>
      </c>
      <c r="E252" s="24">
        <v>68719</v>
      </c>
      <c r="F252" s="24">
        <v>65447</v>
      </c>
      <c r="G252" s="26">
        <v>69374</v>
      </c>
      <c r="H252" s="26">
        <v>35995</v>
      </c>
      <c r="I252" s="26">
        <f t="shared" si="85"/>
        <v>37830.745000000003</v>
      </c>
      <c r="J252" s="26">
        <f t="shared" si="86"/>
        <v>37831</v>
      </c>
      <c r="K252" s="49">
        <f t="shared" si="78"/>
        <v>37831</v>
      </c>
      <c r="L252" s="26">
        <f t="shared" si="79"/>
        <v>69374</v>
      </c>
      <c r="M252" s="26">
        <f t="shared" si="80"/>
        <v>67083</v>
      </c>
      <c r="N252" s="26">
        <f t="shared" si="81"/>
        <v>60342.75</v>
      </c>
      <c r="O252" s="49">
        <f t="shared" si="87"/>
        <v>52457</v>
      </c>
      <c r="P252" s="49">
        <f t="shared" si="88"/>
        <v>68228.5</v>
      </c>
      <c r="Q252" s="49">
        <f t="shared" si="82"/>
        <v>56593.475289488764</v>
      </c>
      <c r="R252" s="49">
        <f t="shared" si="83"/>
        <v>15105.818931237503</v>
      </c>
      <c r="S252" s="56">
        <f t="shared" si="84"/>
        <v>0.22518102844591781</v>
      </c>
      <c r="T252" s="49">
        <f>K252</f>
        <v>37831</v>
      </c>
      <c r="U252" s="82" t="s">
        <v>432</v>
      </c>
      <c r="AC252" s="3"/>
      <c r="AD252" s="3"/>
      <c r="AE252" s="3"/>
      <c r="AF252" s="3"/>
      <c r="AG252" s="3"/>
      <c r="AH252" s="3"/>
    </row>
    <row r="253" spans="1:34" s="1" customFormat="1" x14ac:dyDescent="0.2">
      <c r="A253" s="15"/>
      <c r="B253" s="15"/>
      <c r="C253" s="16"/>
      <c r="D253" s="15"/>
      <c r="E253" s="54"/>
      <c r="F253" s="54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3"/>
      <c r="T253" s="102"/>
      <c r="U253" s="21"/>
      <c r="AC253" s="3"/>
      <c r="AD253" s="3"/>
      <c r="AE253" s="3"/>
      <c r="AF253" s="3"/>
      <c r="AG253" s="3"/>
      <c r="AH253" s="3"/>
    </row>
    <row r="254" spans="1:34" s="1" customFormat="1" ht="24" customHeight="1" x14ac:dyDescent="0.2">
      <c r="A254" s="455" t="s">
        <v>177</v>
      </c>
      <c r="B254" s="456"/>
      <c r="C254" s="456"/>
      <c r="D254" s="456"/>
      <c r="E254" s="165"/>
      <c r="F254" s="165"/>
      <c r="G254" s="1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4"/>
      <c r="T254" s="123"/>
      <c r="U254" s="125"/>
      <c r="AC254" s="3"/>
      <c r="AD254" s="3"/>
      <c r="AE254" s="3"/>
      <c r="AF254" s="3"/>
      <c r="AG254" s="3"/>
      <c r="AH254" s="3"/>
    </row>
    <row r="255" spans="1:34" s="1" customFormat="1" ht="21" customHeight="1" x14ac:dyDescent="0.2">
      <c r="A255" s="430" t="s">
        <v>178</v>
      </c>
      <c r="B255" s="431"/>
      <c r="C255" s="431"/>
      <c r="D255" s="431"/>
      <c r="E255" s="166"/>
      <c r="F255" s="166"/>
      <c r="G255" s="127"/>
      <c r="H255" s="127"/>
      <c r="I255" s="127"/>
      <c r="J255" s="127"/>
      <c r="K255" s="127"/>
      <c r="L255" s="127"/>
      <c r="M255" s="127"/>
      <c r="N255" s="127"/>
      <c r="O255" s="127"/>
      <c r="P255" s="127"/>
      <c r="Q255" s="127"/>
      <c r="R255" s="127"/>
      <c r="S255" s="128"/>
      <c r="T255" s="127"/>
      <c r="U255" s="129"/>
      <c r="AC255" s="3"/>
      <c r="AD255" s="3"/>
      <c r="AE255" s="3"/>
      <c r="AF255" s="3"/>
      <c r="AG255" s="3"/>
      <c r="AH255" s="3"/>
    </row>
    <row r="256" spans="1:34" s="1" customFormat="1" ht="26.25" customHeight="1" x14ac:dyDescent="0.2">
      <c r="A256" s="430" t="s">
        <v>179</v>
      </c>
      <c r="B256" s="431"/>
      <c r="C256" s="431"/>
      <c r="D256" s="431"/>
      <c r="E256" s="166"/>
      <c r="F256" s="166"/>
      <c r="G256" s="127"/>
      <c r="H256" s="127"/>
      <c r="I256" s="127"/>
      <c r="J256" s="127"/>
      <c r="K256" s="127"/>
      <c r="L256" s="127"/>
      <c r="M256" s="127"/>
      <c r="N256" s="127"/>
      <c r="O256" s="127"/>
      <c r="P256" s="127"/>
      <c r="Q256" s="127"/>
      <c r="R256" s="127"/>
      <c r="S256" s="128"/>
      <c r="T256" s="127"/>
      <c r="U256" s="129"/>
      <c r="AC256" s="3"/>
      <c r="AD256" s="3"/>
      <c r="AE256" s="3"/>
      <c r="AF256" s="3"/>
      <c r="AG256" s="3"/>
      <c r="AH256" s="3"/>
    </row>
    <row r="257" spans="1:34" s="1" customFormat="1" x14ac:dyDescent="0.2">
      <c r="A257" s="430" t="s">
        <v>240</v>
      </c>
      <c r="B257" s="431"/>
      <c r="C257" s="431"/>
      <c r="D257" s="431"/>
      <c r="E257" s="126"/>
      <c r="F257" s="126"/>
      <c r="G257" s="127"/>
      <c r="H257" s="127"/>
      <c r="I257" s="127"/>
      <c r="J257" s="127"/>
      <c r="K257" s="127"/>
      <c r="L257" s="127"/>
      <c r="M257" s="127"/>
      <c r="N257" s="127"/>
      <c r="O257" s="127"/>
      <c r="P257" s="127"/>
      <c r="Q257" s="127"/>
      <c r="R257" s="127"/>
      <c r="S257" s="128"/>
      <c r="T257" s="127"/>
      <c r="U257" s="129"/>
      <c r="AC257" s="3"/>
      <c r="AD257" s="3"/>
      <c r="AE257" s="3"/>
      <c r="AF257" s="3"/>
      <c r="AG257" s="3"/>
      <c r="AH257" s="3"/>
    </row>
    <row r="258" spans="1:34" s="1" customFormat="1" ht="36.75" customHeight="1" x14ac:dyDescent="0.2">
      <c r="A258" s="432"/>
      <c r="B258" s="433"/>
      <c r="C258" s="433"/>
      <c r="D258" s="433"/>
      <c r="E258" s="130"/>
      <c r="F258" s="130"/>
      <c r="G258" s="131"/>
      <c r="H258" s="466" t="s">
        <v>438</v>
      </c>
      <c r="I258" s="467"/>
      <c r="J258" s="468"/>
      <c r="K258" s="131"/>
      <c r="L258" s="131"/>
      <c r="M258" s="131"/>
      <c r="N258" s="131"/>
      <c r="O258" s="131"/>
      <c r="P258" s="131"/>
      <c r="Q258" s="131"/>
      <c r="R258" s="131"/>
      <c r="S258" s="132"/>
      <c r="T258" s="131"/>
      <c r="U258" s="133"/>
      <c r="AC258" s="3"/>
      <c r="AD258" s="3"/>
      <c r="AE258" s="3"/>
      <c r="AF258" s="3"/>
      <c r="AG258" s="3"/>
      <c r="AH258" s="3"/>
    </row>
    <row r="259" spans="1:34" s="1" customFormat="1" ht="64.5" customHeight="1" x14ac:dyDescent="0.2">
      <c r="A259" s="156" t="s">
        <v>4</v>
      </c>
      <c r="B259" s="156" t="s">
        <v>5</v>
      </c>
      <c r="C259" s="156" t="s">
        <v>6</v>
      </c>
      <c r="D259" s="156" t="s">
        <v>7</v>
      </c>
      <c r="E259" s="99" t="s">
        <v>435</v>
      </c>
      <c r="F259" s="99" t="s">
        <v>434</v>
      </c>
      <c r="G259" s="100" t="s">
        <v>436</v>
      </c>
      <c r="H259" s="157" t="s">
        <v>428</v>
      </c>
      <c r="I259" s="158" t="s">
        <v>429</v>
      </c>
      <c r="J259" s="157" t="s">
        <v>430</v>
      </c>
      <c r="K259" s="150"/>
      <c r="L259" s="150"/>
      <c r="M259" s="150"/>
      <c r="N259" s="150"/>
      <c r="O259" s="150"/>
      <c r="P259" s="150"/>
      <c r="Q259" s="150"/>
      <c r="R259" s="150"/>
      <c r="S259" s="151"/>
      <c r="T259" s="150"/>
      <c r="U259" s="152"/>
      <c r="AC259" s="3"/>
      <c r="AD259" s="3"/>
      <c r="AE259" s="3"/>
      <c r="AF259" s="3"/>
      <c r="AG259" s="3"/>
      <c r="AH259" s="3"/>
    </row>
    <row r="260" spans="1:34" s="1" customFormat="1" ht="15" customHeight="1" x14ac:dyDescent="0.2">
      <c r="A260" s="82">
        <v>1</v>
      </c>
      <c r="B260" s="5">
        <v>4315199</v>
      </c>
      <c r="C260" s="6" t="s">
        <v>132</v>
      </c>
      <c r="D260" s="7" t="s">
        <v>9</v>
      </c>
      <c r="E260" s="24">
        <v>458036</v>
      </c>
      <c r="F260" s="24">
        <v>440419</v>
      </c>
      <c r="G260" s="26">
        <v>475653</v>
      </c>
      <c r="H260" s="26">
        <v>140210</v>
      </c>
      <c r="I260" s="26">
        <f t="shared" si="85"/>
        <v>147360.71</v>
      </c>
      <c r="J260" s="26">
        <f t="shared" si="86"/>
        <v>147361</v>
      </c>
      <c r="K260" s="49">
        <f t="shared" ref="K260:K291" si="90">MIN(E260,F260,G260,J260)</f>
        <v>147361</v>
      </c>
      <c r="L260" s="26">
        <f t="shared" ref="L260:L291" si="91">MAX(E260,F260,G260,J260)</f>
        <v>475653</v>
      </c>
      <c r="M260" s="26">
        <f t="shared" ref="M260:M291" si="92">MEDIAN(E260,F260,G260,J260)</f>
        <v>449227.5</v>
      </c>
      <c r="N260" s="26">
        <f t="shared" ref="N260:N291" si="93">AVERAGE(E260,F260,G260,J260)</f>
        <v>380367.25</v>
      </c>
      <c r="O260" s="49">
        <f t="shared" si="87"/>
        <v>298294.25</v>
      </c>
      <c r="P260" s="49">
        <f t="shared" si="88"/>
        <v>462440.25</v>
      </c>
      <c r="Q260" s="49">
        <f t="shared" ref="Q260:Q291" si="94">HARMEAN(E260,F260,G260,J260)</f>
        <v>299799.99124867772</v>
      </c>
      <c r="R260" s="49">
        <f t="shared" ref="R260:R291" si="95">STDEVA(E260,F260,G260,J260)</f>
        <v>156002.06632899665</v>
      </c>
      <c r="S260" s="56">
        <f t="shared" si="84"/>
        <v>0.34726740088039276</v>
      </c>
      <c r="T260" s="49">
        <f>K260</f>
        <v>147361</v>
      </c>
      <c r="U260" s="82" t="s">
        <v>432</v>
      </c>
      <c r="AC260" s="3"/>
      <c r="AD260" s="3"/>
      <c r="AE260" s="3"/>
      <c r="AF260" s="3"/>
      <c r="AG260" s="3"/>
      <c r="AH260" s="3"/>
    </row>
    <row r="261" spans="1:34" s="1" customFormat="1" ht="15" customHeight="1" x14ac:dyDescent="0.2">
      <c r="A261" s="82">
        <v>2</v>
      </c>
      <c r="B261" s="5">
        <v>4315199</v>
      </c>
      <c r="C261" s="6" t="s">
        <v>133</v>
      </c>
      <c r="D261" s="7" t="s">
        <v>9</v>
      </c>
      <c r="E261" s="24">
        <v>507669</v>
      </c>
      <c r="F261" s="24">
        <v>474457</v>
      </c>
      <c r="G261" s="26">
        <v>507669</v>
      </c>
      <c r="H261" s="26">
        <v>85410</v>
      </c>
      <c r="I261" s="26">
        <f t="shared" si="85"/>
        <v>89765.91</v>
      </c>
      <c r="J261" s="26">
        <f t="shared" si="86"/>
        <v>89766</v>
      </c>
      <c r="K261" s="49">
        <f t="shared" si="90"/>
        <v>89766</v>
      </c>
      <c r="L261" s="26">
        <f t="shared" si="91"/>
        <v>507669</v>
      </c>
      <c r="M261" s="26">
        <f t="shared" si="92"/>
        <v>491063</v>
      </c>
      <c r="N261" s="26">
        <f t="shared" si="93"/>
        <v>394890.25</v>
      </c>
      <c r="O261" s="49">
        <f t="shared" si="87"/>
        <v>290414.5</v>
      </c>
      <c r="P261" s="49">
        <f t="shared" si="88"/>
        <v>499366</v>
      </c>
      <c r="Q261" s="49">
        <f t="shared" si="94"/>
        <v>232729.67390141569</v>
      </c>
      <c r="R261" s="49">
        <f t="shared" si="95"/>
        <v>204017.78398524478</v>
      </c>
      <c r="S261" s="56">
        <f t="shared" si="84"/>
        <v>0.41546152730962171</v>
      </c>
      <c r="T261" s="49">
        <f t="shared" ref="T261:T296" si="96">ROUND(Q261,0)</f>
        <v>232730</v>
      </c>
      <c r="U261" s="82" t="s">
        <v>431</v>
      </c>
      <c r="AC261" s="3"/>
      <c r="AD261" s="3"/>
      <c r="AE261" s="3"/>
      <c r="AF261" s="3"/>
      <c r="AG261" s="3"/>
      <c r="AH261" s="3"/>
    </row>
    <row r="262" spans="1:34" s="1" customFormat="1" ht="15" customHeight="1" x14ac:dyDescent="0.2">
      <c r="A262" s="82">
        <v>3</v>
      </c>
      <c r="B262" s="5">
        <v>4315199</v>
      </c>
      <c r="C262" s="6" t="s">
        <v>134</v>
      </c>
      <c r="D262" s="7" t="s">
        <v>9</v>
      </c>
      <c r="E262" s="24">
        <v>286719</v>
      </c>
      <c r="F262" s="24">
        <v>270490</v>
      </c>
      <c r="G262" s="26">
        <v>289424</v>
      </c>
      <c r="H262" s="26">
        <v>10221</v>
      </c>
      <c r="I262" s="26">
        <f t="shared" si="85"/>
        <v>10742.271000000001</v>
      </c>
      <c r="J262" s="26">
        <f t="shared" si="86"/>
        <v>10742</v>
      </c>
      <c r="K262" s="49">
        <f t="shared" si="90"/>
        <v>10742</v>
      </c>
      <c r="L262" s="26">
        <f t="shared" si="91"/>
        <v>289424</v>
      </c>
      <c r="M262" s="26">
        <f t="shared" si="92"/>
        <v>278604.5</v>
      </c>
      <c r="N262" s="26">
        <f t="shared" si="93"/>
        <v>214343.75</v>
      </c>
      <c r="O262" s="49">
        <f t="shared" si="87"/>
        <v>144673.25</v>
      </c>
      <c r="P262" s="49">
        <f t="shared" si="88"/>
        <v>284014.25</v>
      </c>
      <c r="Q262" s="49">
        <f t="shared" si="94"/>
        <v>38560.757447307318</v>
      </c>
      <c r="R262" s="49">
        <f t="shared" si="95"/>
        <v>135991.78252716843</v>
      </c>
      <c r="S262" s="56">
        <f t="shared" si="84"/>
        <v>0.48811768125485566</v>
      </c>
      <c r="T262" s="49">
        <f t="shared" si="96"/>
        <v>38561</v>
      </c>
      <c r="U262" s="82" t="s">
        <v>431</v>
      </c>
      <c r="AC262" s="3"/>
      <c r="AD262" s="3"/>
      <c r="AE262" s="3"/>
      <c r="AF262" s="3"/>
      <c r="AG262" s="3"/>
      <c r="AH262" s="3"/>
    </row>
    <row r="263" spans="1:34" s="1" customFormat="1" ht="15" customHeight="1" x14ac:dyDescent="0.2">
      <c r="A263" s="82">
        <v>4</v>
      </c>
      <c r="B263" s="5">
        <v>4315199</v>
      </c>
      <c r="C263" s="6" t="s">
        <v>135</v>
      </c>
      <c r="D263" s="7" t="s">
        <v>9</v>
      </c>
      <c r="E263" s="24">
        <v>1251749.0000000002</v>
      </c>
      <c r="F263" s="24">
        <v>1180896</v>
      </c>
      <c r="G263" s="26">
        <v>1263559</v>
      </c>
      <c r="H263" s="26">
        <v>205114</v>
      </c>
      <c r="I263" s="26">
        <f t="shared" si="85"/>
        <v>215574.81400000001</v>
      </c>
      <c r="J263" s="26">
        <f t="shared" si="86"/>
        <v>215575</v>
      </c>
      <c r="K263" s="49">
        <f t="shared" si="90"/>
        <v>215575</v>
      </c>
      <c r="L263" s="26">
        <f t="shared" si="91"/>
        <v>1263559</v>
      </c>
      <c r="M263" s="26">
        <f t="shared" si="92"/>
        <v>1216322.5</v>
      </c>
      <c r="N263" s="26">
        <f t="shared" si="93"/>
        <v>977944.75</v>
      </c>
      <c r="O263" s="49">
        <f t="shared" si="87"/>
        <v>715948.75</v>
      </c>
      <c r="P263" s="49">
        <f t="shared" si="88"/>
        <v>1239940.75</v>
      </c>
      <c r="Q263" s="49">
        <f t="shared" si="94"/>
        <v>565301.59062818612</v>
      </c>
      <c r="R263" s="49">
        <f t="shared" si="95"/>
        <v>509555.72567768942</v>
      </c>
      <c r="S263" s="56">
        <f t="shared" si="84"/>
        <v>0.4189314311604771</v>
      </c>
      <c r="T263" s="49">
        <f t="shared" si="96"/>
        <v>565302</v>
      </c>
      <c r="U263" s="82" t="s">
        <v>431</v>
      </c>
      <c r="AC263" s="3"/>
      <c r="AD263" s="3"/>
      <c r="AE263" s="3"/>
      <c r="AF263" s="3"/>
      <c r="AG263" s="3"/>
      <c r="AH263" s="3"/>
    </row>
    <row r="264" spans="1:34" s="1" customFormat="1" ht="15" customHeight="1" x14ac:dyDescent="0.2">
      <c r="A264" s="82">
        <v>5</v>
      </c>
      <c r="B264" s="5">
        <v>4315199</v>
      </c>
      <c r="C264" s="6" t="s">
        <v>136</v>
      </c>
      <c r="D264" s="7" t="s">
        <v>9</v>
      </c>
      <c r="E264" s="24">
        <v>630324</v>
      </c>
      <c r="F264" s="24">
        <v>589088</v>
      </c>
      <c r="G264" s="26">
        <v>642106.00000000012</v>
      </c>
      <c r="H264" s="26">
        <v>50115</v>
      </c>
      <c r="I264" s="26">
        <f t="shared" si="85"/>
        <v>52670.864999999998</v>
      </c>
      <c r="J264" s="26">
        <f t="shared" si="86"/>
        <v>52671</v>
      </c>
      <c r="K264" s="49">
        <f t="shared" si="90"/>
        <v>52671</v>
      </c>
      <c r="L264" s="26">
        <f t="shared" si="91"/>
        <v>642106.00000000012</v>
      </c>
      <c r="M264" s="26">
        <f t="shared" si="92"/>
        <v>609706</v>
      </c>
      <c r="N264" s="26">
        <f t="shared" si="93"/>
        <v>478547.25</v>
      </c>
      <c r="O264" s="49">
        <f t="shared" si="87"/>
        <v>331188.5</v>
      </c>
      <c r="P264" s="49">
        <f t="shared" si="88"/>
        <v>625906</v>
      </c>
      <c r="Q264" s="49">
        <f t="shared" si="94"/>
        <v>167875.51135998921</v>
      </c>
      <c r="R264" s="49">
        <f t="shared" si="95"/>
        <v>284825.96105151065</v>
      </c>
      <c r="S264" s="56">
        <f t="shared" si="84"/>
        <v>0.4671529574114584</v>
      </c>
      <c r="T264" s="49">
        <f t="shared" si="96"/>
        <v>167876</v>
      </c>
      <c r="U264" s="82" t="s">
        <v>431</v>
      </c>
      <c r="AC264" s="3"/>
      <c r="AD264" s="3"/>
      <c r="AE264" s="3"/>
      <c r="AF264" s="3"/>
      <c r="AG264" s="3"/>
      <c r="AH264" s="3"/>
    </row>
    <row r="265" spans="1:34" s="1" customFormat="1" ht="15" customHeight="1" x14ac:dyDescent="0.2">
      <c r="A265" s="82">
        <v>6</v>
      </c>
      <c r="B265" s="5">
        <v>4315199</v>
      </c>
      <c r="C265" s="6" t="s">
        <v>137</v>
      </c>
      <c r="D265" s="7" t="s">
        <v>9</v>
      </c>
      <c r="E265" s="24">
        <v>232193.00000000003</v>
      </c>
      <c r="F265" s="24">
        <v>221136.00000000003</v>
      </c>
      <c r="G265" s="26">
        <v>243250</v>
      </c>
      <c r="H265" s="26">
        <v>20114</v>
      </c>
      <c r="I265" s="26">
        <f t="shared" si="85"/>
        <v>21139.813999999998</v>
      </c>
      <c r="J265" s="26">
        <f t="shared" si="86"/>
        <v>21140</v>
      </c>
      <c r="K265" s="26">
        <f t="shared" si="90"/>
        <v>21140</v>
      </c>
      <c r="L265" s="26">
        <f t="shared" si="91"/>
        <v>243250</v>
      </c>
      <c r="M265" s="26">
        <f t="shared" si="92"/>
        <v>226664.50000000003</v>
      </c>
      <c r="N265" s="26">
        <f t="shared" si="93"/>
        <v>179429.75</v>
      </c>
      <c r="O265" s="49">
        <f t="shared" si="87"/>
        <v>123902.25000000001</v>
      </c>
      <c r="P265" s="49">
        <f t="shared" si="88"/>
        <v>234957.25</v>
      </c>
      <c r="Q265" s="49">
        <f t="shared" si="94"/>
        <v>66397.146598755979</v>
      </c>
      <c r="R265" s="49">
        <f t="shared" si="95"/>
        <v>105911.97776888446</v>
      </c>
      <c r="S265" s="56">
        <f t="shared" si="84"/>
        <v>0.46726319193735433</v>
      </c>
      <c r="T265" s="49">
        <f t="shared" si="96"/>
        <v>66397</v>
      </c>
      <c r="U265" s="82" t="s">
        <v>431</v>
      </c>
      <c r="AC265" s="3"/>
      <c r="AD265" s="3"/>
      <c r="AE265" s="3"/>
      <c r="AF265" s="3"/>
      <c r="AG265" s="3"/>
      <c r="AH265" s="3"/>
    </row>
    <row r="266" spans="1:34" s="1" customFormat="1" ht="15" customHeight="1" x14ac:dyDescent="0.2">
      <c r="A266" s="82">
        <v>7</v>
      </c>
      <c r="B266" s="5">
        <v>4315199</v>
      </c>
      <c r="C266" s="6" t="s">
        <v>138</v>
      </c>
      <c r="D266" s="7" t="s">
        <v>9</v>
      </c>
      <c r="E266" s="24">
        <v>661946</v>
      </c>
      <c r="F266" s="24">
        <v>618641</v>
      </c>
      <c r="G266" s="26">
        <v>674319.00000000012</v>
      </c>
      <c r="H266" s="26">
        <v>65221</v>
      </c>
      <c r="I266" s="26">
        <f t="shared" si="85"/>
        <v>68547.270999999993</v>
      </c>
      <c r="J266" s="26">
        <f t="shared" si="86"/>
        <v>68547</v>
      </c>
      <c r="K266" s="26">
        <f t="shared" si="90"/>
        <v>68547</v>
      </c>
      <c r="L266" s="26">
        <f t="shared" si="91"/>
        <v>674319.00000000012</v>
      </c>
      <c r="M266" s="26">
        <f t="shared" si="92"/>
        <v>640293.5</v>
      </c>
      <c r="N266" s="26">
        <f t="shared" si="93"/>
        <v>505863.25</v>
      </c>
      <c r="O266" s="49">
        <f t="shared" si="87"/>
        <v>354420.25</v>
      </c>
      <c r="P266" s="49">
        <f t="shared" si="88"/>
        <v>657306.25</v>
      </c>
      <c r="Q266" s="49">
        <f t="shared" si="94"/>
        <v>208347.96372654068</v>
      </c>
      <c r="R266" s="49">
        <f t="shared" si="95"/>
        <v>292519.79304242547</v>
      </c>
      <c r="S266" s="56">
        <f t="shared" si="84"/>
        <v>0.45685266685110104</v>
      </c>
      <c r="T266" s="49">
        <f t="shared" si="96"/>
        <v>208348</v>
      </c>
      <c r="U266" s="82" t="s">
        <v>431</v>
      </c>
      <c r="AC266" s="3"/>
      <c r="AD266" s="3"/>
      <c r="AE266" s="3"/>
      <c r="AF266" s="3"/>
      <c r="AG266" s="3"/>
      <c r="AH266" s="3"/>
    </row>
    <row r="267" spans="1:34" s="1" customFormat="1" ht="15" customHeight="1" x14ac:dyDescent="0.2">
      <c r="A267" s="82">
        <v>8</v>
      </c>
      <c r="B267" s="5">
        <v>4315199</v>
      </c>
      <c r="C267" s="6" t="s">
        <v>139</v>
      </c>
      <c r="D267" s="7" t="s">
        <v>9</v>
      </c>
      <c r="E267" s="24">
        <v>1755446</v>
      </c>
      <c r="F267" s="24">
        <v>1625413</v>
      </c>
      <c r="G267" s="26">
        <v>1771700.0000000002</v>
      </c>
      <c r="H267" s="26">
        <v>120556</v>
      </c>
      <c r="I267" s="26">
        <f t="shared" si="85"/>
        <v>126704.356</v>
      </c>
      <c r="J267" s="26">
        <f t="shared" si="86"/>
        <v>126704</v>
      </c>
      <c r="K267" s="26">
        <f t="shared" si="90"/>
        <v>126704</v>
      </c>
      <c r="L267" s="26">
        <f t="shared" si="91"/>
        <v>1771700.0000000002</v>
      </c>
      <c r="M267" s="26">
        <f t="shared" si="92"/>
        <v>1690429.5</v>
      </c>
      <c r="N267" s="26">
        <f t="shared" si="93"/>
        <v>1319815.75</v>
      </c>
      <c r="O267" s="49">
        <f t="shared" si="87"/>
        <v>908566.75</v>
      </c>
      <c r="P267" s="49">
        <f t="shared" si="88"/>
        <v>1731064.75</v>
      </c>
      <c r="Q267" s="49">
        <f t="shared" si="94"/>
        <v>414863.55052876379</v>
      </c>
      <c r="R267" s="49">
        <f t="shared" si="95"/>
        <v>798097.40786212927</v>
      </c>
      <c r="S267" s="56">
        <f t="shared" si="84"/>
        <v>0.47212699959514981</v>
      </c>
      <c r="T267" s="49">
        <f t="shared" si="96"/>
        <v>414864</v>
      </c>
      <c r="U267" s="82" t="s">
        <v>431</v>
      </c>
      <c r="AC267" s="3"/>
      <c r="AD267" s="3"/>
      <c r="AE267" s="3"/>
      <c r="AF267" s="3"/>
      <c r="AG267" s="3"/>
      <c r="AH267" s="3"/>
    </row>
    <row r="268" spans="1:34" s="1" customFormat="1" ht="15" customHeight="1" x14ac:dyDescent="0.2">
      <c r="A268" s="82">
        <v>9</v>
      </c>
      <c r="B268" s="5">
        <v>4315199</v>
      </c>
      <c r="C268" s="6" t="s">
        <v>108</v>
      </c>
      <c r="D268" s="7" t="s">
        <v>9</v>
      </c>
      <c r="E268" s="24">
        <v>328096</v>
      </c>
      <c r="F268" s="24">
        <v>303792</v>
      </c>
      <c r="G268" s="26">
        <v>328095</v>
      </c>
      <c r="H268" s="26">
        <v>35210</v>
      </c>
      <c r="I268" s="26">
        <f t="shared" si="85"/>
        <v>37005.71</v>
      </c>
      <c r="J268" s="26">
        <f t="shared" si="86"/>
        <v>37006</v>
      </c>
      <c r="K268" s="26">
        <f t="shared" si="90"/>
        <v>37006</v>
      </c>
      <c r="L268" s="26">
        <f t="shared" si="91"/>
        <v>328096</v>
      </c>
      <c r="M268" s="26">
        <f t="shared" si="92"/>
        <v>315943.5</v>
      </c>
      <c r="N268" s="26">
        <f t="shared" si="93"/>
        <v>249247.25</v>
      </c>
      <c r="O268" s="49">
        <f t="shared" si="87"/>
        <v>176474.75</v>
      </c>
      <c r="P268" s="49">
        <f t="shared" si="88"/>
        <v>322019.75</v>
      </c>
      <c r="Q268" s="49">
        <f t="shared" si="94"/>
        <v>109859.45478729234</v>
      </c>
      <c r="R268" s="49">
        <f t="shared" si="95"/>
        <v>141957.23653122914</v>
      </c>
      <c r="S268" s="56">
        <f t="shared" si="84"/>
        <v>0.44931209704022756</v>
      </c>
      <c r="T268" s="49">
        <f t="shared" si="96"/>
        <v>109859</v>
      </c>
      <c r="U268" s="82" t="s">
        <v>431</v>
      </c>
      <c r="AC268" s="3"/>
      <c r="AD268" s="3"/>
      <c r="AE268" s="3"/>
      <c r="AF268" s="3"/>
      <c r="AG268" s="3"/>
      <c r="AH268" s="3"/>
    </row>
    <row r="269" spans="1:34" s="1" customFormat="1" ht="15" customHeight="1" x14ac:dyDescent="0.2">
      <c r="A269" s="82">
        <v>10</v>
      </c>
      <c r="B269" s="5">
        <v>4315199</v>
      </c>
      <c r="C269" s="6" t="s">
        <v>104</v>
      </c>
      <c r="D269" s="7" t="s">
        <v>9</v>
      </c>
      <c r="E269" s="24">
        <v>820139</v>
      </c>
      <c r="F269" s="24">
        <v>781084</v>
      </c>
      <c r="G269" s="26">
        <v>843571</v>
      </c>
      <c r="H269" s="26">
        <v>52441</v>
      </c>
      <c r="I269" s="26">
        <f t="shared" si="85"/>
        <v>55115.491000000002</v>
      </c>
      <c r="J269" s="26">
        <f t="shared" si="86"/>
        <v>55115</v>
      </c>
      <c r="K269" s="26">
        <f t="shared" si="90"/>
        <v>55115</v>
      </c>
      <c r="L269" s="26">
        <f t="shared" si="91"/>
        <v>843571</v>
      </c>
      <c r="M269" s="26">
        <f t="shared" si="92"/>
        <v>800611.5</v>
      </c>
      <c r="N269" s="26">
        <f t="shared" si="93"/>
        <v>624977.25</v>
      </c>
      <c r="O269" s="49">
        <f t="shared" si="87"/>
        <v>427863.25</v>
      </c>
      <c r="P269" s="49">
        <f t="shared" si="88"/>
        <v>822091.25</v>
      </c>
      <c r="Q269" s="49">
        <f t="shared" si="94"/>
        <v>183243.35543509442</v>
      </c>
      <c r="R269" s="49">
        <f t="shared" si="95"/>
        <v>380781.4935859979</v>
      </c>
      <c r="S269" s="56">
        <f t="shared" si="84"/>
        <v>0.47561332005098339</v>
      </c>
      <c r="T269" s="49">
        <f t="shared" si="96"/>
        <v>183243</v>
      </c>
      <c r="U269" s="82" t="s">
        <v>431</v>
      </c>
      <c r="AC269" s="3"/>
      <c r="AD269" s="3"/>
      <c r="AE269" s="3"/>
      <c r="AF269" s="3"/>
      <c r="AG269" s="3"/>
      <c r="AH269" s="3"/>
    </row>
    <row r="270" spans="1:34" s="1" customFormat="1" ht="15" customHeight="1" x14ac:dyDescent="0.2">
      <c r="A270" s="82">
        <v>11</v>
      </c>
      <c r="B270" s="5">
        <v>4315199</v>
      </c>
      <c r="C270" s="6" t="s">
        <v>106</v>
      </c>
      <c r="D270" s="7" t="s">
        <v>9</v>
      </c>
      <c r="E270" s="24">
        <v>94377</v>
      </c>
      <c r="F270" s="24">
        <v>89882</v>
      </c>
      <c r="G270" s="26">
        <v>94376</v>
      </c>
      <c r="H270" s="26">
        <v>12410</v>
      </c>
      <c r="I270" s="26">
        <f t="shared" si="85"/>
        <v>13042.91</v>
      </c>
      <c r="J270" s="26">
        <f t="shared" si="86"/>
        <v>13043</v>
      </c>
      <c r="K270" s="26">
        <f t="shared" si="90"/>
        <v>13043</v>
      </c>
      <c r="L270" s="26">
        <f t="shared" si="91"/>
        <v>94377</v>
      </c>
      <c r="M270" s="26">
        <f t="shared" si="92"/>
        <v>92129</v>
      </c>
      <c r="N270" s="26">
        <f t="shared" si="93"/>
        <v>72919.5</v>
      </c>
      <c r="O270" s="49">
        <f t="shared" si="87"/>
        <v>52586</v>
      </c>
      <c r="P270" s="49">
        <f t="shared" si="88"/>
        <v>93253</v>
      </c>
      <c r="Q270" s="49">
        <f t="shared" si="94"/>
        <v>36701.661274071819</v>
      </c>
      <c r="R270" s="49">
        <f t="shared" si="95"/>
        <v>39973.855443276923</v>
      </c>
      <c r="S270" s="56">
        <f t="shared" si="84"/>
        <v>0.43389003943684318</v>
      </c>
      <c r="T270" s="49">
        <f t="shared" si="96"/>
        <v>36702</v>
      </c>
      <c r="U270" s="82" t="s">
        <v>431</v>
      </c>
      <c r="AC270" s="3"/>
      <c r="AD270" s="3"/>
      <c r="AE270" s="3"/>
      <c r="AF270" s="3"/>
      <c r="AG270" s="3"/>
      <c r="AH270" s="3"/>
    </row>
    <row r="271" spans="1:34" s="1" customFormat="1" ht="15" customHeight="1" x14ac:dyDescent="0.2">
      <c r="A271" s="82">
        <v>12</v>
      </c>
      <c r="B271" s="5">
        <v>4315199</v>
      </c>
      <c r="C271" s="6" t="s">
        <v>140</v>
      </c>
      <c r="D271" s="7" t="s">
        <v>9</v>
      </c>
      <c r="E271" s="24">
        <v>3228614</v>
      </c>
      <c r="F271" s="24">
        <v>3074871</v>
      </c>
      <c r="G271" s="26">
        <v>3259363</v>
      </c>
      <c r="H271" s="26">
        <v>241005</v>
      </c>
      <c r="I271" s="26">
        <f t="shared" si="85"/>
        <v>253296.255</v>
      </c>
      <c r="J271" s="26">
        <f t="shared" si="86"/>
        <v>253296</v>
      </c>
      <c r="K271" s="26">
        <f t="shared" si="90"/>
        <v>253296</v>
      </c>
      <c r="L271" s="26">
        <f t="shared" si="91"/>
        <v>3259363</v>
      </c>
      <c r="M271" s="26">
        <f t="shared" si="92"/>
        <v>3151742.5</v>
      </c>
      <c r="N271" s="26">
        <f t="shared" si="93"/>
        <v>2454036</v>
      </c>
      <c r="O271" s="49">
        <f t="shared" si="87"/>
        <v>1702519.25</v>
      </c>
      <c r="P271" s="49">
        <f t="shared" si="88"/>
        <v>3205552.75</v>
      </c>
      <c r="Q271" s="49">
        <f t="shared" si="94"/>
        <v>818045.09895758308</v>
      </c>
      <c r="R271" s="49">
        <f t="shared" si="95"/>
        <v>1469378.0203244728</v>
      </c>
      <c r="S271" s="56">
        <f t="shared" si="84"/>
        <v>0.46621131654139664</v>
      </c>
      <c r="T271" s="49">
        <f t="shared" si="96"/>
        <v>818045</v>
      </c>
      <c r="U271" s="82" t="s">
        <v>431</v>
      </c>
      <c r="AC271" s="3"/>
      <c r="AD271" s="3"/>
      <c r="AE271" s="3"/>
      <c r="AF271" s="3"/>
      <c r="AG271" s="3"/>
      <c r="AH271" s="3"/>
    </row>
    <row r="272" spans="1:34" s="1" customFormat="1" ht="15" customHeight="1" x14ac:dyDescent="0.2">
      <c r="A272" s="82">
        <v>13</v>
      </c>
      <c r="B272" s="5">
        <v>4315199</v>
      </c>
      <c r="C272" s="6" t="s">
        <v>141</v>
      </c>
      <c r="D272" s="7" t="s">
        <v>9</v>
      </c>
      <c r="E272" s="24">
        <v>1127806</v>
      </c>
      <c r="F272" s="24">
        <v>1054024</v>
      </c>
      <c r="G272" s="26">
        <v>1127806</v>
      </c>
      <c r="H272" s="26">
        <v>80124</v>
      </c>
      <c r="I272" s="26">
        <f t="shared" si="85"/>
        <v>84210.323999999993</v>
      </c>
      <c r="J272" s="26">
        <f t="shared" si="86"/>
        <v>84210</v>
      </c>
      <c r="K272" s="26">
        <f t="shared" si="90"/>
        <v>84210</v>
      </c>
      <c r="L272" s="26">
        <f t="shared" si="91"/>
        <v>1127806</v>
      </c>
      <c r="M272" s="26">
        <f t="shared" si="92"/>
        <v>1090915</v>
      </c>
      <c r="N272" s="26">
        <f t="shared" si="93"/>
        <v>848461.5</v>
      </c>
      <c r="O272" s="49">
        <f t="shared" si="87"/>
        <v>587562.5</v>
      </c>
      <c r="P272" s="49">
        <f t="shared" si="88"/>
        <v>1109360.5</v>
      </c>
      <c r="Q272" s="49">
        <f t="shared" si="94"/>
        <v>274025.64628645568</v>
      </c>
      <c r="R272" s="49">
        <f t="shared" si="95"/>
        <v>510686.79116754135</v>
      </c>
      <c r="S272" s="56">
        <f t="shared" si="84"/>
        <v>0.46812702288220565</v>
      </c>
      <c r="T272" s="49">
        <f t="shared" si="96"/>
        <v>274026</v>
      </c>
      <c r="U272" s="82" t="s">
        <v>431</v>
      </c>
      <c r="AC272" s="3"/>
      <c r="AD272" s="3"/>
      <c r="AE272" s="3"/>
      <c r="AF272" s="3"/>
      <c r="AG272" s="3"/>
      <c r="AH272" s="3"/>
    </row>
    <row r="273" spans="1:34" s="1" customFormat="1" ht="15" customHeight="1" x14ac:dyDescent="0.2">
      <c r="A273" s="82">
        <v>14</v>
      </c>
      <c r="B273" s="5">
        <v>4315199</v>
      </c>
      <c r="C273" s="6" t="s">
        <v>142</v>
      </c>
      <c r="D273" s="7" t="s">
        <v>9</v>
      </c>
      <c r="E273" s="24">
        <v>124707</v>
      </c>
      <c r="F273" s="24">
        <v>117649.00000000001</v>
      </c>
      <c r="G273" s="26">
        <v>123531</v>
      </c>
      <c r="H273" s="26">
        <v>11256</v>
      </c>
      <c r="I273" s="26">
        <f t="shared" si="85"/>
        <v>11830.056</v>
      </c>
      <c r="J273" s="26">
        <f t="shared" si="86"/>
        <v>11830</v>
      </c>
      <c r="K273" s="26">
        <f t="shared" si="90"/>
        <v>11830</v>
      </c>
      <c r="L273" s="26">
        <f t="shared" si="91"/>
        <v>124707</v>
      </c>
      <c r="M273" s="26">
        <f t="shared" si="92"/>
        <v>120590</v>
      </c>
      <c r="N273" s="26">
        <f t="shared" si="93"/>
        <v>94429.25</v>
      </c>
      <c r="O273" s="49">
        <f t="shared" si="87"/>
        <v>66210</v>
      </c>
      <c r="P273" s="49">
        <f t="shared" si="88"/>
        <v>122648.5</v>
      </c>
      <c r="Q273" s="49">
        <f t="shared" si="94"/>
        <v>36648.614797275084</v>
      </c>
      <c r="R273" s="49">
        <f t="shared" si="95"/>
        <v>55152.657502457063</v>
      </c>
      <c r="S273" s="56">
        <f t="shared" si="84"/>
        <v>0.45735680821342617</v>
      </c>
      <c r="T273" s="49">
        <f t="shared" si="96"/>
        <v>36649</v>
      </c>
      <c r="U273" s="82" t="s">
        <v>431</v>
      </c>
      <c r="AC273" s="3"/>
      <c r="AD273" s="3"/>
      <c r="AE273" s="3"/>
      <c r="AF273" s="3"/>
      <c r="AG273" s="3"/>
      <c r="AH273" s="3"/>
    </row>
    <row r="274" spans="1:34" s="1" customFormat="1" ht="15" customHeight="1" x14ac:dyDescent="0.2">
      <c r="A274" s="82">
        <v>15</v>
      </c>
      <c r="B274" s="5">
        <v>4315199</v>
      </c>
      <c r="C274" s="6" t="s">
        <v>143</v>
      </c>
      <c r="D274" s="7" t="s">
        <v>9</v>
      </c>
      <c r="E274" s="24">
        <v>1961627</v>
      </c>
      <c r="F274" s="24">
        <v>1886180</v>
      </c>
      <c r="G274" s="26">
        <v>2037074</v>
      </c>
      <c r="H274" s="26">
        <v>108523</v>
      </c>
      <c r="I274" s="26">
        <f t="shared" si="85"/>
        <v>114057.673</v>
      </c>
      <c r="J274" s="26">
        <f t="shared" si="86"/>
        <v>114058</v>
      </c>
      <c r="K274" s="26">
        <f t="shared" si="90"/>
        <v>114058</v>
      </c>
      <c r="L274" s="26">
        <f t="shared" si="91"/>
        <v>2037074</v>
      </c>
      <c r="M274" s="26">
        <f t="shared" si="92"/>
        <v>1923903.5</v>
      </c>
      <c r="N274" s="26">
        <f t="shared" si="93"/>
        <v>1499734.75</v>
      </c>
      <c r="O274" s="49">
        <f t="shared" si="87"/>
        <v>1018980.75</v>
      </c>
      <c r="P274" s="49">
        <f t="shared" si="88"/>
        <v>1980488.75</v>
      </c>
      <c r="Q274" s="49">
        <f t="shared" si="94"/>
        <v>388412.7779177578</v>
      </c>
      <c r="R274" s="49">
        <f t="shared" si="95"/>
        <v>925836.18186277966</v>
      </c>
      <c r="S274" s="56">
        <f t="shared" si="84"/>
        <v>0.48122797316122129</v>
      </c>
      <c r="T274" s="49">
        <f t="shared" si="96"/>
        <v>388413</v>
      </c>
      <c r="U274" s="82" t="s">
        <v>431</v>
      </c>
      <c r="AC274" s="3"/>
      <c r="AD274" s="3"/>
      <c r="AE274" s="3"/>
      <c r="AF274" s="3"/>
      <c r="AG274" s="3"/>
      <c r="AH274" s="3"/>
    </row>
    <row r="275" spans="1:34" s="1" customFormat="1" ht="15" customHeight="1" x14ac:dyDescent="0.2">
      <c r="A275" s="82">
        <v>16</v>
      </c>
      <c r="B275" s="5">
        <v>4315199</v>
      </c>
      <c r="C275" s="6" t="s">
        <v>144</v>
      </c>
      <c r="D275" s="7" t="s">
        <v>9</v>
      </c>
      <c r="E275" s="24">
        <v>1063578</v>
      </c>
      <c r="F275" s="24">
        <v>1022672.0000000001</v>
      </c>
      <c r="G275" s="26">
        <v>1135166</v>
      </c>
      <c r="H275" s="26">
        <v>104557</v>
      </c>
      <c r="I275" s="26">
        <f t="shared" si="85"/>
        <v>109889.40700000001</v>
      </c>
      <c r="J275" s="26">
        <f t="shared" si="86"/>
        <v>109889</v>
      </c>
      <c r="K275" s="26">
        <f t="shared" si="90"/>
        <v>109889</v>
      </c>
      <c r="L275" s="26">
        <f t="shared" si="91"/>
        <v>1135166</v>
      </c>
      <c r="M275" s="26">
        <f t="shared" si="92"/>
        <v>1043125</v>
      </c>
      <c r="N275" s="26">
        <f t="shared" si="93"/>
        <v>832826.25</v>
      </c>
      <c r="O275" s="49">
        <f t="shared" si="87"/>
        <v>576507</v>
      </c>
      <c r="P275" s="49">
        <f t="shared" si="88"/>
        <v>1089145.5</v>
      </c>
      <c r="Q275" s="49">
        <f t="shared" si="94"/>
        <v>336160.62642932986</v>
      </c>
      <c r="R275" s="49">
        <f t="shared" si="95"/>
        <v>484195.33619836735</v>
      </c>
      <c r="S275" s="56">
        <f t="shared" si="84"/>
        <v>0.46417767400682308</v>
      </c>
      <c r="T275" s="49">
        <f t="shared" si="96"/>
        <v>336161</v>
      </c>
      <c r="U275" s="82" t="s">
        <v>431</v>
      </c>
      <c r="AC275" s="3"/>
      <c r="AD275" s="3"/>
      <c r="AE275" s="3"/>
      <c r="AF275" s="3"/>
      <c r="AG275" s="3"/>
      <c r="AH275" s="3"/>
    </row>
    <row r="276" spans="1:34" s="1" customFormat="1" ht="15" customHeight="1" x14ac:dyDescent="0.2">
      <c r="A276" s="82">
        <v>17</v>
      </c>
      <c r="B276" s="5">
        <v>4315199</v>
      </c>
      <c r="C276" s="6" t="s">
        <v>145</v>
      </c>
      <c r="D276" s="7" t="s">
        <v>9</v>
      </c>
      <c r="E276" s="24">
        <v>478081.00000000006</v>
      </c>
      <c r="F276" s="24">
        <v>442667.00000000006</v>
      </c>
      <c r="G276" s="26">
        <v>473654</v>
      </c>
      <c r="H276" s="26">
        <v>70410</v>
      </c>
      <c r="I276" s="26">
        <f t="shared" si="85"/>
        <v>74000.91</v>
      </c>
      <c r="J276" s="26">
        <f t="shared" si="86"/>
        <v>74001</v>
      </c>
      <c r="K276" s="26">
        <f t="shared" si="90"/>
        <v>74001</v>
      </c>
      <c r="L276" s="26">
        <f t="shared" si="91"/>
        <v>478081.00000000006</v>
      </c>
      <c r="M276" s="26">
        <f t="shared" si="92"/>
        <v>458160.5</v>
      </c>
      <c r="N276" s="26">
        <f t="shared" si="93"/>
        <v>367100.75</v>
      </c>
      <c r="O276" s="49">
        <f t="shared" si="87"/>
        <v>266080.75</v>
      </c>
      <c r="P276" s="49">
        <f t="shared" si="88"/>
        <v>468120.75</v>
      </c>
      <c r="Q276" s="49">
        <f t="shared" si="94"/>
        <v>200247.23660459975</v>
      </c>
      <c r="R276" s="49">
        <f t="shared" si="95"/>
        <v>196033.95332165473</v>
      </c>
      <c r="S276" s="56">
        <f t="shared" si="84"/>
        <v>0.42787179017321381</v>
      </c>
      <c r="T276" s="49">
        <f t="shared" si="96"/>
        <v>200247</v>
      </c>
      <c r="U276" s="82" t="s">
        <v>431</v>
      </c>
      <c r="AC276" s="3"/>
      <c r="AD276" s="3"/>
      <c r="AE276" s="3"/>
      <c r="AF276" s="3"/>
      <c r="AG276" s="3"/>
      <c r="AH276" s="3"/>
    </row>
    <row r="277" spans="1:34" s="1" customFormat="1" ht="15" customHeight="1" x14ac:dyDescent="0.2">
      <c r="A277" s="82">
        <v>18</v>
      </c>
      <c r="B277" s="5">
        <v>4315199</v>
      </c>
      <c r="C277" s="6" t="s">
        <v>146</v>
      </c>
      <c r="D277" s="7" t="s">
        <v>9</v>
      </c>
      <c r="E277" s="24">
        <v>2031569</v>
      </c>
      <c r="F277" s="24">
        <v>1934828</v>
      </c>
      <c r="G277" s="26">
        <v>2108963</v>
      </c>
      <c r="H277" s="26">
        <v>85169</v>
      </c>
      <c r="I277" s="26">
        <f t="shared" si="85"/>
        <v>89512.619000000006</v>
      </c>
      <c r="J277" s="26">
        <f t="shared" si="86"/>
        <v>89513</v>
      </c>
      <c r="K277" s="26">
        <f t="shared" si="90"/>
        <v>89513</v>
      </c>
      <c r="L277" s="26">
        <f t="shared" si="91"/>
        <v>2108963</v>
      </c>
      <c r="M277" s="26">
        <f t="shared" si="92"/>
        <v>1983198.5</v>
      </c>
      <c r="N277" s="26">
        <f t="shared" si="93"/>
        <v>1541218.25</v>
      </c>
      <c r="O277" s="49">
        <f t="shared" si="87"/>
        <v>1036355.75</v>
      </c>
      <c r="P277" s="49">
        <f t="shared" si="88"/>
        <v>2046080.75</v>
      </c>
      <c r="Q277" s="49">
        <f t="shared" si="94"/>
        <v>316085.58207289164</v>
      </c>
      <c r="R277" s="49">
        <f t="shared" si="95"/>
        <v>970421.68280096154</v>
      </c>
      <c r="S277" s="56">
        <f t="shared" si="84"/>
        <v>0.48932150906778193</v>
      </c>
      <c r="T277" s="49">
        <f t="shared" si="96"/>
        <v>316086</v>
      </c>
      <c r="U277" s="82" t="s">
        <v>431</v>
      </c>
      <c r="AC277" s="3"/>
      <c r="AD277" s="3"/>
      <c r="AE277" s="3"/>
      <c r="AF277" s="3"/>
      <c r="AG277" s="3"/>
      <c r="AH277" s="3"/>
    </row>
    <row r="278" spans="1:34" s="1" customFormat="1" ht="15" customHeight="1" x14ac:dyDescent="0.2">
      <c r="A278" s="82">
        <v>19</v>
      </c>
      <c r="B278" s="5">
        <v>4315199</v>
      </c>
      <c r="C278" s="6" t="s">
        <v>147</v>
      </c>
      <c r="D278" s="7" t="s">
        <v>9</v>
      </c>
      <c r="E278" s="24">
        <v>119278</v>
      </c>
      <c r="F278" s="24">
        <v>111475.00000000001</v>
      </c>
      <c r="G278" s="26">
        <v>120393.00000000001</v>
      </c>
      <c r="H278" s="26">
        <v>25410</v>
      </c>
      <c r="I278" s="26">
        <f t="shared" si="85"/>
        <v>26705.91</v>
      </c>
      <c r="J278" s="26">
        <f t="shared" si="86"/>
        <v>26706</v>
      </c>
      <c r="K278" s="26">
        <f t="shared" si="90"/>
        <v>26706</v>
      </c>
      <c r="L278" s="26">
        <f t="shared" si="91"/>
        <v>120393.00000000001</v>
      </c>
      <c r="M278" s="26">
        <f t="shared" si="92"/>
        <v>115376.5</v>
      </c>
      <c r="N278" s="26">
        <f t="shared" si="93"/>
        <v>94463</v>
      </c>
      <c r="O278" s="49">
        <f t="shared" si="87"/>
        <v>71041.25</v>
      </c>
      <c r="P278" s="49">
        <f t="shared" si="88"/>
        <v>117884.75</v>
      </c>
      <c r="Q278" s="49">
        <f t="shared" si="94"/>
        <v>63386.121484454874</v>
      </c>
      <c r="R278" s="49">
        <f t="shared" si="95"/>
        <v>45345.22509959936</v>
      </c>
      <c r="S278" s="56">
        <f t="shared" si="84"/>
        <v>0.39301959324125241</v>
      </c>
      <c r="T278" s="49">
        <f t="shared" si="96"/>
        <v>63386</v>
      </c>
      <c r="U278" s="82" t="s">
        <v>431</v>
      </c>
      <c r="AC278" s="3"/>
      <c r="AD278" s="3"/>
      <c r="AE278" s="3"/>
      <c r="AF278" s="3"/>
      <c r="AG278" s="3"/>
      <c r="AH278" s="3"/>
    </row>
    <row r="279" spans="1:34" s="1" customFormat="1" ht="15" customHeight="1" x14ac:dyDescent="0.2">
      <c r="A279" s="82">
        <v>20</v>
      </c>
      <c r="B279" s="5">
        <v>4315199</v>
      </c>
      <c r="C279" s="6" t="s">
        <v>148</v>
      </c>
      <c r="D279" s="7" t="s">
        <v>9</v>
      </c>
      <c r="E279" s="24">
        <v>689579.00000000012</v>
      </c>
      <c r="F279" s="24">
        <v>638499</v>
      </c>
      <c r="G279" s="26">
        <v>689579.00000000012</v>
      </c>
      <c r="H279" s="26">
        <v>115624</v>
      </c>
      <c r="I279" s="26">
        <f t="shared" si="85"/>
        <v>121520.82399999999</v>
      </c>
      <c r="J279" s="26">
        <f t="shared" si="86"/>
        <v>121521</v>
      </c>
      <c r="K279" s="26">
        <f t="shared" si="90"/>
        <v>121521</v>
      </c>
      <c r="L279" s="26">
        <f t="shared" si="91"/>
        <v>689579.00000000012</v>
      </c>
      <c r="M279" s="26">
        <f t="shared" si="92"/>
        <v>664039</v>
      </c>
      <c r="N279" s="26">
        <f t="shared" si="93"/>
        <v>534794.5</v>
      </c>
      <c r="O279" s="49">
        <f t="shared" si="87"/>
        <v>392780</v>
      </c>
      <c r="P279" s="49">
        <f t="shared" si="88"/>
        <v>676809</v>
      </c>
      <c r="Q279" s="49">
        <f t="shared" si="94"/>
        <v>315071.67707687028</v>
      </c>
      <c r="R279" s="49">
        <f t="shared" si="95"/>
        <v>276565.90052704164</v>
      </c>
      <c r="S279" s="56">
        <f t="shared" si="84"/>
        <v>0.41649044789092454</v>
      </c>
      <c r="T279" s="49">
        <f t="shared" si="96"/>
        <v>315072</v>
      </c>
      <c r="U279" s="82" t="s">
        <v>431</v>
      </c>
      <c r="AC279" s="3"/>
      <c r="AD279" s="3"/>
      <c r="AE279" s="3"/>
      <c r="AF279" s="3"/>
      <c r="AG279" s="3"/>
      <c r="AH279" s="3"/>
    </row>
    <row r="280" spans="1:34" s="1" customFormat="1" ht="15" customHeight="1" x14ac:dyDescent="0.2">
      <c r="A280" s="82">
        <v>21</v>
      </c>
      <c r="B280" s="5">
        <v>4315199</v>
      </c>
      <c r="C280" s="6" t="s">
        <v>149</v>
      </c>
      <c r="D280" s="7" t="s">
        <v>9</v>
      </c>
      <c r="E280" s="24">
        <v>214280</v>
      </c>
      <c r="F280" s="24">
        <v>200261</v>
      </c>
      <c r="G280" s="26">
        <v>214279</v>
      </c>
      <c r="H280" s="26">
        <v>50214</v>
      </c>
      <c r="I280" s="26">
        <f t="shared" si="85"/>
        <v>52774.913999999997</v>
      </c>
      <c r="J280" s="26">
        <f t="shared" si="86"/>
        <v>52775</v>
      </c>
      <c r="K280" s="26">
        <f t="shared" si="90"/>
        <v>52775</v>
      </c>
      <c r="L280" s="26">
        <f t="shared" si="91"/>
        <v>214280</v>
      </c>
      <c r="M280" s="26">
        <f t="shared" si="92"/>
        <v>207270</v>
      </c>
      <c r="N280" s="26">
        <f t="shared" si="93"/>
        <v>170398.75</v>
      </c>
      <c r="O280" s="49">
        <f t="shared" si="87"/>
        <v>130022.5</v>
      </c>
      <c r="P280" s="49">
        <f t="shared" si="88"/>
        <v>210775</v>
      </c>
      <c r="Q280" s="49">
        <f t="shared" si="94"/>
        <v>120208.7308656251</v>
      </c>
      <c r="R280" s="49">
        <f t="shared" si="95"/>
        <v>78693.796834629858</v>
      </c>
      <c r="S280" s="56">
        <f t="shared" si="84"/>
        <v>0.37966805053615987</v>
      </c>
      <c r="T280" s="49">
        <f t="shared" si="96"/>
        <v>120209</v>
      </c>
      <c r="U280" s="82" t="s">
        <v>431</v>
      </c>
      <c r="AC280" s="3"/>
      <c r="AD280" s="3"/>
      <c r="AE280" s="3"/>
      <c r="AF280" s="3"/>
      <c r="AG280" s="3"/>
      <c r="AH280" s="3"/>
    </row>
    <row r="281" spans="1:34" s="1" customFormat="1" ht="15" customHeight="1" x14ac:dyDescent="0.2">
      <c r="A281" s="82">
        <v>22</v>
      </c>
      <c r="B281" s="5">
        <v>4315199</v>
      </c>
      <c r="C281" s="6" t="s">
        <v>150</v>
      </c>
      <c r="D281" s="7" t="s">
        <v>9</v>
      </c>
      <c r="E281" s="24">
        <v>3096141.0000000005</v>
      </c>
      <c r="F281" s="24">
        <v>2866797</v>
      </c>
      <c r="G281" s="26">
        <v>3038805</v>
      </c>
      <c r="H281" s="26">
        <v>307448</v>
      </c>
      <c r="I281" s="26">
        <f t="shared" si="85"/>
        <v>323127.848</v>
      </c>
      <c r="J281" s="26">
        <f t="shared" si="86"/>
        <v>323128</v>
      </c>
      <c r="K281" s="26">
        <f t="shared" si="90"/>
        <v>323128</v>
      </c>
      <c r="L281" s="26">
        <f t="shared" si="91"/>
        <v>3096141.0000000005</v>
      </c>
      <c r="M281" s="26">
        <f t="shared" si="92"/>
        <v>2952801</v>
      </c>
      <c r="N281" s="26">
        <f t="shared" si="93"/>
        <v>2331217.75</v>
      </c>
      <c r="O281" s="49">
        <f t="shared" si="87"/>
        <v>1637964.5</v>
      </c>
      <c r="P281" s="49">
        <f t="shared" si="88"/>
        <v>3024471</v>
      </c>
      <c r="Q281" s="49">
        <f t="shared" si="94"/>
        <v>976650.81519863498</v>
      </c>
      <c r="R281" s="49">
        <f t="shared" si="95"/>
        <v>1342268.8344539071</v>
      </c>
      <c r="S281" s="56">
        <f t="shared" si="84"/>
        <v>0.45457476966917415</v>
      </c>
      <c r="T281" s="49">
        <f t="shared" si="96"/>
        <v>976651</v>
      </c>
      <c r="U281" s="82" t="s">
        <v>431</v>
      </c>
      <c r="AC281" s="3"/>
      <c r="AD281" s="3"/>
      <c r="AE281" s="3"/>
      <c r="AF281" s="3"/>
      <c r="AG281" s="3"/>
      <c r="AH281" s="3"/>
    </row>
    <row r="282" spans="1:34" s="1" customFormat="1" ht="15" customHeight="1" x14ac:dyDescent="0.2">
      <c r="A282" s="82">
        <v>23</v>
      </c>
      <c r="B282" s="5">
        <v>4315199</v>
      </c>
      <c r="C282" s="6" t="s">
        <v>151</v>
      </c>
      <c r="D282" s="7" t="s">
        <v>9</v>
      </c>
      <c r="E282" s="24">
        <v>2910343.0000000005</v>
      </c>
      <c r="F282" s="24">
        <v>2798406</v>
      </c>
      <c r="G282" s="26">
        <v>3106231.0000000005</v>
      </c>
      <c r="H282" s="26">
        <v>240115</v>
      </c>
      <c r="I282" s="26">
        <f t="shared" si="85"/>
        <v>252360.86499999999</v>
      </c>
      <c r="J282" s="26">
        <f t="shared" si="86"/>
        <v>252361</v>
      </c>
      <c r="K282" s="26">
        <f t="shared" si="90"/>
        <v>252361</v>
      </c>
      <c r="L282" s="26">
        <f t="shared" si="91"/>
        <v>3106231.0000000005</v>
      </c>
      <c r="M282" s="26">
        <f t="shared" si="92"/>
        <v>2854374.5</v>
      </c>
      <c r="N282" s="26">
        <f t="shared" si="93"/>
        <v>2266835.25</v>
      </c>
      <c r="O282" s="49">
        <f t="shared" si="87"/>
        <v>1553367.75</v>
      </c>
      <c r="P282" s="49">
        <f t="shared" si="88"/>
        <v>2980302.75</v>
      </c>
      <c r="Q282" s="49">
        <f t="shared" si="94"/>
        <v>802333.28494693153</v>
      </c>
      <c r="R282" s="49">
        <f t="shared" si="95"/>
        <v>1348994.8623075823</v>
      </c>
      <c r="S282" s="56">
        <f t="shared" si="84"/>
        <v>0.47260612169411625</v>
      </c>
      <c r="T282" s="49">
        <f t="shared" si="96"/>
        <v>802333</v>
      </c>
      <c r="U282" s="82" t="s">
        <v>431</v>
      </c>
      <c r="AC282" s="3"/>
      <c r="AD282" s="3"/>
      <c r="AE282" s="3"/>
      <c r="AF282" s="3"/>
      <c r="AG282" s="3"/>
      <c r="AH282" s="3"/>
    </row>
    <row r="283" spans="1:34" s="1" customFormat="1" ht="15" customHeight="1" x14ac:dyDescent="0.2">
      <c r="A283" s="82">
        <v>24</v>
      </c>
      <c r="B283" s="5">
        <v>4315199</v>
      </c>
      <c r="C283" s="6" t="s">
        <v>152</v>
      </c>
      <c r="D283" s="7" t="s">
        <v>9</v>
      </c>
      <c r="E283" s="24">
        <v>222610</v>
      </c>
      <c r="F283" s="24">
        <v>208047.00000000003</v>
      </c>
      <c r="G283" s="26">
        <v>220530</v>
      </c>
      <c r="H283" s="26">
        <v>27448</v>
      </c>
      <c r="I283" s="26">
        <f t="shared" si="85"/>
        <v>28847.847999999998</v>
      </c>
      <c r="J283" s="26">
        <f t="shared" si="86"/>
        <v>28848</v>
      </c>
      <c r="K283" s="26">
        <f t="shared" si="90"/>
        <v>28848</v>
      </c>
      <c r="L283" s="26">
        <f t="shared" si="91"/>
        <v>222610</v>
      </c>
      <c r="M283" s="26">
        <f t="shared" si="92"/>
        <v>214288.5</v>
      </c>
      <c r="N283" s="26">
        <f t="shared" si="93"/>
        <v>170008.75</v>
      </c>
      <c r="O283" s="49">
        <f t="shared" si="87"/>
        <v>121568.25</v>
      </c>
      <c r="P283" s="49">
        <f t="shared" si="88"/>
        <v>218449.25</v>
      </c>
      <c r="Q283" s="49">
        <f t="shared" si="94"/>
        <v>82478.059959781953</v>
      </c>
      <c r="R283" s="49">
        <f t="shared" si="95"/>
        <v>94326.65584154884</v>
      </c>
      <c r="S283" s="56">
        <f t="shared" si="84"/>
        <v>0.44018533818449818</v>
      </c>
      <c r="T283" s="49">
        <f t="shared" si="96"/>
        <v>82478</v>
      </c>
      <c r="U283" s="82" t="s">
        <v>431</v>
      </c>
      <c r="AC283" s="3"/>
      <c r="AD283" s="3"/>
      <c r="AE283" s="3"/>
      <c r="AF283" s="3"/>
      <c r="AG283" s="3"/>
      <c r="AH283" s="3"/>
    </row>
    <row r="284" spans="1:34" s="1" customFormat="1" ht="15" customHeight="1" x14ac:dyDescent="0.2">
      <c r="A284" s="82">
        <v>25</v>
      </c>
      <c r="B284" s="5">
        <v>4315199</v>
      </c>
      <c r="C284" s="6" t="s">
        <v>153</v>
      </c>
      <c r="D284" s="7" t="s">
        <v>9</v>
      </c>
      <c r="E284" s="24">
        <v>11438</v>
      </c>
      <c r="F284" s="24">
        <v>10998</v>
      </c>
      <c r="G284" s="26">
        <v>11768</v>
      </c>
      <c r="H284" s="26">
        <v>2157</v>
      </c>
      <c r="I284" s="26">
        <f t="shared" si="85"/>
        <v>2267.0070000000001</v>
      </c>
      <c r="J284" s="26">
        <f t="shared" si="86"/>
        <v>2267</v>
      </c>
      <c r="K284" s="26">
        <f t="shared" si="90"/>
        <v>2267</v>
      </c>
      <c r="L284" s="26">
        <f t="shared" si="91"/>
        <v>11768</v>
      </c>
      <c r="M284" s="26">
        <f t="shared" si="92"/>
        <v>11218</v>
      </c>
      <c r="N284" s="26">
        <f t="shared" si="93"/>
        <v>9117.75</v>
      </c>
      <c r="O284" s="49">
        <f t="shared" si="87"/>
        <v>6742.5</v>
      </c>
      <c r="P284" s="49">
        <f t="shared" si="88"/>
        <v>11493</v>
      </c>
      <c r="Q284" s="49">
        <f t="shared" si="94"/>
        <v>5678.2587625434489</v>
      </c>
      <c r="R284" s="49">
        <f t="shared" si="95"/>
        <v>4578.0454617664072</v>
      </c>
      <c r="S284" s="56">
        <f t="shared" si="84"/>
        <v>0.40809818700003631</v>
      </c>
      <c r="T284" s="49">
        <f t="shared" si="96"/>
        <v>5678</v>
      </c>
      <c r="U284" s="82" t="s">
        <v>431</v>
      </c>
      <c r="AC284" s="3"/>
      <c r="AD284" s="3"/>
      <c r="AE284" s="3"/>
      <c r="AF284" s="3"/>
      <c r="AG284" s="3"/>
      <c r="AH284" s="3"/>
    </row>
    <row r="285" spans="1:34" s="1" customFormat="1" ht="15" customHeight="1" x14ac:dyDescent="0.2">
      <c r="A285" s="82">
        <v>26</v>
      </c>
      <c r="B285" s="5">
        <v>4315199</v>
      </c>
      <c r="C285" s="6" t="s">
        <v>154</v>
      </c>
      <c r="D285" s="7" t="s">
        <v>9</v>
      </c>
      <c r="E285" s="24">
        <v>478428.00000000006</v>
      </c>
      <c r="F285" s="24">
        <v>451347</v>
      </c>
      <c r="G285" s="26">
        <v>487455</v>
      </c>
      <c r="H285" s="26">
        <v>45115</v>
      </c>
      <c r="I285" s="26">
        <f t="shared" si="85"/>
        <v>47415.864999999998</v>
      </c>
      <c r="J285" s="26">
        <f t="shared" si="86"/>
        <v>47416</v>
      </c>
      <c r="K285" s="26">
        <f t="shared" si="90"/>
        <v>47416</v>
      </c>
      <c r="L285" s="26">
        <f t="shared" si="91"/>
        <v>487455</v>
      </c>
      <c r="M285" s="26">
        <f t="shared" si="92"/>
        <v>464887.5</v>
      </c>
      <c r="N285" s="26">
        <f t="shared" si="93"/>
        <v>366161.5</v>
      </c>
      <c r="O285" s="49">
        <f t="shared" si="87"/>
        <v>256151.75</v>
      </c>
      <c r="P285" s="49">
        <f t="shared" si="88"/>
        <v>476171.25</v>
      </c>
      <c r="Q285" s="49">
        <f t="shared" si="94"/>
        <v>145734.52660396873</v>
      </c>
      <c r="R285" s="49">
        <f t="shared" si="95"/>
        <v>213050.18449886402</v>
      </c>
      <c r="S285" s="56">
        <f t="shared" si="84"/>
        <v>0.45828331477801409</v>
      </c>
      <c r="T285" s="49">
        <f t="shared" si="96"/>
        <v>145735</v>
      </c>
      <c r="U285" s="82" t="s">
        <v>431</v>
      </c>
      <c r="AC285" s="3"/>
      <c r="AD285" s="3"/>
      <c r="AE285" s="3"/>
      <c r="AF285" s="3"/>
      <c r="AG285" s="3"/>
      <c r="AH285" s="3"/>
    </row>
    <row r="286" spans="1:34" s="1" customFormat="1" ht="15" customHeight="1" x14ac:dyDescent="0.2">
      <c r="A286" s="82">
        <v>27</v>
      </c>
      <c r="B286" s="5">
        <v>4315199</v>
      </c>
      <c r="C286" s="6" t="s">
        <v>155</v>
      </c>
      <c r="D286" s="7" t="s">
        <v>9</v>
      </c>
      <c r="E286" s="24">
        <v>1194204</v>
      </c>
      <c r="F286" s="24">
        <v>1126608</v>
      </c>
      <c r="G286" s="26">
        <v>1216737</v>
      </c>
      <c r="H286" s="26">
        <v>92441</v>
      </c>
      <c r="I286" s="26">
        <f t="shared" si="85"/>
        <v>97155.490999999995</v>
      </c>
      <c r="J286" s="26">
        <f t="shared" si="86"/>
        <v>97155</v>
      </c>
      <c r="K286" s="26">
        <f t="shared" si="90"/>
        <v>97155</v>
      </c>
      <c r="L286" s="26">
        <f t="shared" si="91"/>
        <v>1216737</v>
      </c>
      <c r="M286" s="26">
        <f t="shared" si="92"/>
        <v>1160406</v>
      </c>
      <c r="N286" s="26">
        <f t="shared" si="93"/>
        <v>908676</v>
      </c>
      <c r="O286" s="49">
        <f t="shared" si="87"/>
        <v>628780.5</v>
      </c>
      <c r="P286" s="49">
        <f t="shared" si="88"/>
        <v>1188571.5</v>
      </c>
      <c r="Q286" s="49">
        <f t="shared" si="94"/>
        <v>311533.77331081382</v>
      </c>
      <c r="R286" s="49">
        <f t="shared" si="95"/>
        <v>542367.80526686867</v>
      </c>
      <c r="S286" s="56">
        <f t="shared" si="84"/>
        <v>0.46739486461365132</v>
      </c>
      <c r="T286" s="49">
        <f t="shared" si="96"/>
        <v>311534</v>
      </c>
      <c r="U286" s="82" t="s">
        <v>431</v>
      </c>
      <c r="AC286" s="3"/>
      <c r="AD286" s="3"/>
      <c r="AE286" s="3"/>
      <c r="AF286" s="3"/>
      <c r="AG286" s="3"/>
      <c r="AH286" s="3"/>
    </row>
    <row r="287" spans="1:34" s="1" customFormat="1" ht="15" customHeight="1" x14ac:dyDescent="0.2">
      <c r="A287" s="82">
        <v>28</v>
      </c>
      <c r="B287" s="5">
        <v>4315199</v>
      </c>
      <c r="C287" s="6" t="s">
        <v>156</v>
      </c>
      <c r="D287" s="7" t="s">
        <v>9</v>
      </c>
      <c r="E287" s="24">
        <v>1149401</v>
      </c>
      <c r="F287" s="24">
        <v>1074206</v>
      </c>
      <c r="G287" s="26">
        <v>1192369</v>
      </c>
      <c r="H287" s="26">
        <v>220115</v>
      </c>
      <c r="I287" s="26">
        <f t="shared" si="85"/>
        <v>231340.86499999999</v>
      </c>
      <c r="J287" s="26">
        <f t="shared" si="86"/>
        <v>231341</v>
      </c>
      <c r="K287" s="26">
        <f t="shared" si="90"/>
        <v>231341</v>
      </c>
      <c r="L287" s="26">
        <f t="shared" si="91"/>
        <v>1192369</v>
      </c>
      <c r="M287" s="26">
        <f t="shared" si="92"/>
        <v>1111803.5</v>
      </c>
      <c r="N287" s="26">
        <f t="shared" si="93"/>
        <v>911829.25</v>
      </c>
      <c r="O287" s="49">
        <f t="shared" si="87"/>
        <v>671572.25</v>
      </c>
      <c r="P287" s="49">
        <f t="shared" si="88"/>
        <v>1152086.25</v>
      </c>
      <c r="Q287" s="49">
        <f t="shared" si="94"/>
        <v>574528.69618690724</v>
      </c>
      <c r="R287" s="49">
        <f t="shared" si="95"/>
        <v>456279.6492856656</v>
      </c>
      <c r="S287" s="56">
        <f t="shared" si="84"/>
        <v>0.41039594612327229</v>
      </c>
      <c r="T287" s="49">
        <f t="shared" si="96"/>
        <v>574529</v>
      </c>
      <c r="U287" s="82" t="s">
        <v>431</v>
      </c>
      <c r="AC287" s="3"/>
      <c r="AD287" s="3"/>
      <c r="AE287" s="3"/>
      <c r="AF287" s="3"/>
      <c r="AG287" s="3"/>
      <c r="AH287" s="3"/>
    </row>
    <row r="288" spans="1:34" s="1" customFormat="1" ht="15" customHeight="1" x14ac:dyDescent="0.2">
      <c r="A288" s="82">
        <v>29</v>
      </c>
      <c r="B288" s="5">
        <v>4315199</v>
      </c>
      <c r="C288" s="6" t="s">
        <v>157</v>
      </c>
      <c r="D288" s="7" t="s">
        <v>9</v>
      </c>
      <c r="E288" s="24">
        <v>1464653</v>
      </c>
      <c r="F288" s="24">
        <v>1408320.0000000002</v>
      </c>
      <c r="G288" s="26">
        <v>1478736.0000000002</v>
      </c>
      <c r="H288" s="26">
        <v>112441</v>
      </c>
      <c r="I288" s="26">
        <f t="shared" si="85"/>
        <v>118175.49099999999</v>
      </c>
      <c r="J288" s="26">
        <f t="shared" si="86"/>
        <v>118175</v>
      </c>
      <c r="K288" s="26">
        <f t="shared" si="90"/>
        <v>118175</v>
      </c>
      <c r="L288" s="26">
        <f t="shared" si="91"/>
        <v>1478736.0000000002</v>
      </c>
      <c r="M288" s="26">
        <f t="shared" si="92"/>
        <v>1436486.5</v>
      </c>
      <c r="N288" s="26">
        <f t="shared" si="93"/>
        <v>1117471</v>
      </c>
      <c r="O288" s="49">
        <f t="shared" si="87"/>
        <v>777330.75</v>
      </c>
      <c r="P288" s="49">
        <f t="shared" si="88"/>
        <v>1457611.25</v>
      </c>
      <c r="Q288" s="49">
        <f t="shared" si="94"/>
        <v>379827.31954753847</v>
      </c>
      <c r="R288" s="49">
        <f t="shared" si="95"/>
        <v>666891.63981514564</v>
      </c>
      <c r="S288" s="56">
        <f t="shared" si="84"/>
        <v>0.46425193680215276</v>
      </c>
      <c r="T288" s="49">
        <f t="shared" si="96"/>
        <v>379827</v>
      </c>
      <c r="U288" s="82" t="s">
        <v>431</v>
      </c>
      <c r="AC288" s="3"/>
      <c r="AD288" s="3"/>
      <c r="AE288" s="3"/>
      <c r="AF288" s="3"/>
      <c r="AG288" s="3"/>
      <c r="AH288" s="3"/>
    </row>
    <row r="289" spans="1:34" s="1" customFormat="1" ht="15" customHeight="1" x14ac:dyDescent="0.2">
      <c r="A289" s="82">
        <v>30</v>
      </c>
      <c r="B289" s="5">
        <v>4315199</v>
      </c>
      <c r="C289" s="6" t="s">
        <v>142</v>
      </c>
      <c r="D289" s="7" t="s">
        <v>9</v>
      </c>
      <c r="E289" s="24">
        <v>199886</v>
      </c>
      <c r="F289" s="24">
        <v>192198</v>
      </c>
      <c r="G289" s="26">
        <v>213340</v>
      </c>
      <c r="H289" s="26">
        <v>12114</v>
      </c>
      <c r="I289" s="26">
        <f t="shared" si="85"/>
        <v>12731.814</v>
      </c>
      <c r="J289" s="26">
        <f t="shared" si="86"/>
        <v>12732</v>
      </c>
      <c r="K289" s="26">
        <f t="shared" si="90"/>
        <v>12732</v>
      </c>
      <c r="L289" s="26">
        <f t="shared" si="91"/>
        <v>213340</v>
      </c>
      <c r="M289" s="26">
        <f t="shared" si="92"/>
        <v>196042</v>
      </c>
      <c r="N289" s="26">
        <f t="shared" si="93"/>
        <v>154539</v>
      </c>
      <c r="O289" s="49">
        <f t="shared" si="87"/>
        <v>104387</v>
      </c>
      <c r="P289" s="49">
        <f t="shared" si="88"/>
        <v>204691</v>
      </c>
      <c r="Q289" s="49">
        <f t="shared" si="94"/>
        <v>42810.313579195426</v>
      </c>
      <c r="R289" s="49">
        <f t="shared" si="95"/>
        <v>94940.917662863707</v>
      </c>
      <c r="S289" s="56">
        <f t="shared" si="84"/>
        <v>0.48428866091380268</v>
      </c>
      <c r="T289" s="49">
        <f t="shared" si="96"/>
        <v>42810</v>
      </c>
      <c r="U289" s="82" t="s">
        <v>431</v>
      </c>
      <c r="AC289" s="3"/>
      <c r="AD289" s="3"/>
      <c r="AE289" s="3"/>
      <c r="AF289" s="3"/>
      <c r="AG289" s="3"/>
      <c r="AH289" s="3"/>
    </row>
    <row r="290" spans="1:34" s="1" customFormat="1" ht="15" customHeight="1" x14ac:dyDescent="0.2">
      <c r="A290" s="82">
        <v>31</v>
      </c>
      <c r="B290" s="5">
        <v>4315199</v>
      </c>
      <c r="C290" s="6" t="s">
        <v>158</v>
      </c>
      <c r="D290" s="7" t="s">
        <v>9</v>
      </c>
      <c r="E290" s="24">
        <v>928233.00000000012</v>
      </c>
      <c r="F290" s="24">
        <v>875691.00000000012</v>
      </c>
      <c r="G290" s="26">
        <v>919476</v>
      </c>
      <c r="H290" s="26">
        <v>70410</v>
      </c>
      <c r="I290" s="26">
        <f t="shared" si="85"/>
        <v>74000.91</v>
      </c>
      <c r="J290" s="26">
        <f t="shared" si="86"/>
        <v>74001</v>
      </c>
      <c r="K290" s="26">
        <f t="shared" si="90"/>
        <v>74001</v>
      </c>
      <c r="L290" s="26">
        <f t="shared" si="91"/>
        <v>928233.00000000012</v>
      </c>
      <c r="M290" s="26">
        <f t="shared" si="92"/>
        <v>897583.5</v>
      </c>
      <c r="N290" s="26">
        <f t="shared" si="93"/>
        <v>699350.25</v>
      </c>
      <c r="O290" s="49">
        <f t="shared" si="87"/>
        <v>485792.25</v>
      </c>
      <c r="P290" s="49">
        <f t="shared" si="88"/>
        <v>912908.25</v>
      </c>
      <c r="Q290" s="49">
        <f t="shared" si="94"/>
        <v>237809.61304313524</v>
      </c>
      <c r="R290" s="49">
        <f t="shared" si="95"/>
        <v>417532.59499379224</v>
      </c>
      <c r="S290" s="56">
        <f t="shared" si="84"/>
        <v>0.46517409800179288</v>
      </c>
      <c r="T290" s="49">
        <f t="shared" si="96"/>
        <v>237810</v>
      </c>
      <c r="U290" s="82" t="s">
        <v>431</v>
      </c>
      <c r="AC290" s="3"/>
      <c r="AD290" s="3"/>
      <c r="AE290" s="3"/>
      <c r="AF290" s="3"/>
      <c r="AG290" s="3"/>
      <c r="AH290" s="3"/>
    </row>
    <row r="291" spans="1:34" s="1" customFormat="1" ht="15" customHeight="1" x14ac:dyDescent="0.2">
      <c r="A291" s="82">
        <v>32</v>
      </c>
      <c r="B291" s="5">
        <v>4315199</v>
      </c>
      <c r="C291" s="6" t="s">
        <v>159</v>
      </c>
      <c r="D291" s="7" t="s">
        <v>9</v>
      </c>
      <c r="E291" s="24">
        <v>724700.00000000012</v>
      </c>
      <c r="F291" s="24">
        <v>683680.00000000012</v>
      </c>
      <c r="G291" s="26">
        <v>745211.00000000012</v>
      </c>
      <c r="H291" s="26">
        <v>79558</v>
      </c>
      <c r="I291" s="26">
        <f t="shared" si="85"/>
        <v>83615.457999999999</v>
      </c>
      <c r="J291" s="26">
        <f t="shared" si="86"/>
        <v>83615</v>
      </c>
      <c r="K291" s="26">
        <f t="shared" si="90"/>
        <v>83615</v>
      </c>
      <c r="L291" s="26">
        <f t="shared" si="91"/>
        <v>745211.00000000012</v>
      </c>
      <c r="M291" s="26">
        <f t="shared" si="92"/>
        <v>704190.00000000012</v>
      </c>
      <c r="N291" s="26">
        <f t="shared" si="93"/>
        <v>559301.50000000012</v>
      </c>
      <c r="O291" s="49">
        <f t="shared" si="87"/>
        <v>393902.50000000006</v>
      </c>
      <c r="P291" s="49">
        <f t="shared" si="88"/>
        <v>724700.50000000012</v>
      </c>
      <c r="Q291" s="49">
        <f t="shared" si="94"/>
        <v>247769.57241932157</v>
      </c>
      <c r="R291" s="49">
        <f t="shared" si="95"/>
        <v>318154.39833357639</v>
      </c>
      <c r="S291" s="56">
        <f t="shared" si="84"/>
        <v>0.45180192609036812</v>
      </c>
      <c r="T291" s="49">
        <f t="shared" si="96"/>
        <v>247770</v>
      </c>
      <c r="U291" s="82" t="s">
        <v>431</v>
      </c>
      <c r="AC291" s="3"/>
      <c r="AD291" s="3"/>
      <c r="AE291" s="3"/>
      <c r="AF291" s="3"/>
      <c r="AG291" s="3"/>
      <c r="AH291" s="3"/>
    </row>
    <row r="292" spans="1:34" s="1" customFormat="1" ht="15" customHeight="1" x14ac:dyDescent="0.2">
      <c r="A292" s="82">
        <v>33</v>
      </c>
      <c r="B292" s="5">
        <v>4315199</v>
      </c>
      <c r="C292" s="6" t="s">
        <v>160</v>
      </c>
      <c r="D292" s="7" t="s">
        <v>9</v>
      </c>
      <c r="E292" s="24">
        <v>1674622</v>
      </c>
      <c r="F292" s="24">
        <v>1550576</v>
      </c>
      <c r="G292" s="26">
        <v>1659116.0000000002</v>
      </c>
      <c r="H292" s="26">
        <v>347884</v>
      </c>
      <c r="I292" s="26">
        <f t="shared" si="85"/>
        <v>365626.08399999997</v>
      </c>
      <c r="J292" s="26">
        <f t="shared" si="86"/>
        <v>365626</v>
      </c>
      <c r="K292" s="26">
        <f t="shared" ref="K292:K309" si="97">MIN(E292,F292,G292,J292)</f>
        <v>365626</v>
      </c>
      <c r="L292" s="26">
        <f t="shared" ref="L292:L309" si="98">MAX(E292,F292,G292,J292)</f>
        <v>1674622</v>
      </c>
      <c r="M292" s="26">
        <f t="shared" ref="M292:M309" si="99">MEDIAN(E292,F292,G292,J292)</f>
        <v>1604846</v>
      </c>
      <c r="N292" s="26">
        <f t="shared" ref="N292:N309" si="100">AVERAGE(E292,F292,G292,J292)</f>
        <v>1312485</v>
      </c>
      <c r="O292" s="49">
        <f t="shared" si="87"/>
        <v>985236</v>
      </c>
      <c r="P292" s="49">
        <f t="shared" si="88"/>
        <v>1639734</v>
      </c>
      <c r="Q292" s="49">
        <f t="shared" ref="Q292:Q309" si="101">HARMEAN(E292,F292,G292,J292)</f>
        <v>873393.49481865438</v>
      </c>
      <c r="R292" s="49">
        <f t="shared" ref="R292:R309" si="102">STDEVA(E292,F292,G292,J292)</f>
        <v>633646.99612428818</v>
      </c>
      <c r="S292" s="56">
        <f t="shared" si="84"/>
        <v>0.3948335205523073</v>
      </c>
      <c r="T292" s="49">
        <f t="shared" si="96"/>
        <v>873393</v>
      </c>
      <c r="U292" s="82" t="s">
        <v>431</v>
      </c>
      <c r="AC292" s="3"/>
      <c r="AD292" s="3"/>
      <c r="AE292" s="3"/>
      <c r="AF292" s="3"/>
      <c r="AG292" s="3"/>
      <c r="AH292" s="3"/>
    </row>
    <row r="293" spans="1:34" s="1" customFormat="1" ht="15" customHeight="1" x14ac:dyDescent="0.2">
      <c r="A293" s="82">
        <v>34</v>
      </c>
      <c r="B293" s="5">
        <v>4315199</v>
      </c>
      <c r="C293" s="6" t="s">
        <v>161</v>
      </c>
      <c r="D293" s="7" t="s">
        <v>9</v>
      </c>
      <c r="E293" s="24">
        <v>535833</v>
      </c>
      <c r="F293" s="24">
        <v>515224</v>
      </c>
      <c r="G293" s="26">
        <v>540985</v>
      </c>
      <c r="H293" s="26">
        <v>98557</v>
      </c>
      <c r="I293" s="26">
        <f t="shared" si="85"/>
        <v>103583.40700000001</v>
      </c>
      <c r="J293" s="26">
        <f t="shared" si="86"/>
        <v>103583</v>
      </c>
      <c r="K293" s="26">
        <f t="shared" si="97"/>
        <v>103583</v>
      </c>
      <c r="L293" s="26">
        <f t="shared" si="98"/>
        <v>540985</v>
      </c>
      <c r="M293" s="26">
        <f t="shared" si="99"/>
        <v>525528.5</v>
      </c>
      <c r="N293" s="26">
        <f t="shared" si="100"/>
        <v>423906.25</v>
      </c>
      <c r="O293" s="49">
        <f t="shared" si="87"/>
        <v>314555.75</v>
      </c>
      <c r="P293" s="49">
        <f t="shared" si="88"/>
        <v>533256.75</v>
      </c>
      <c r="Q293" s="49">
        <f t="shared" si="101"/>
        <v>261271.74675638543</v>
      </c>
      <c r="R293" s="49">
        <f t="shared" si="102"/>
        <v>213838.68298536789</v>
      </c>
      <c r="S293" s="56">
        <f t="shared" si="84"/>
        <v>0.40690216227163301</v>
      </c>
      <c r="T293" s="49">
        <f t="shared" si="96"/>
        <v>261272</v>
      </c>
      <c r="U293" s="82" t="s">
        <v>431</v>
      </c>
      <c r="AC293" s="3"/>
      <c r="AD293" s="3"/>
      <c r="AE293" s="3"/>
      <c r="AF293" s="3"/>
      <c r="AG293" s="3"/>
      <c r="AH293" s="3"/>
    </row>
    <row r="294" spans="1:34" s="1" customFormat="1" ht="15" customHeight="1" x14ac:dyDescent="0.2">
      <c r="A294" s="82">
        <v>35</v>
      </c>
      <c r="B294" s="5">
        <v>4315199</v>
      </c>
      <c r="C294" s="6" t="s">
        <v>162</v>
      </c>
      <c r="D294" s="7" t="s">
        <v>9</v>
      </c>
      <c r="E294" s="24">
        <v>502924</v>
      </c>
      <c r="F294" s="24">
        <v>474457</v>
      </c>
      <c r="G294" s="26">
        <v>526647</v>
      </c>
      <c r="H294" s="26">
        <v>85116</v>
      </c>
      <c r="I294" s="26">
        <f t="shared" si="85"/>
        <v>89456.915999999997</v>
      </c>
      <c r="J294" s="26">
        <f t="shared" si="86"/>
        <v>89457</v>
      </c>
      <c r="K294" s="26">
        <f t="shared" si="97"/>
        <v>89457</v>
      </c>
      <c r="L294" s="26">
        <f t="shared" si="98"/>
        <v>526647</v>
      </c>
      <c r="M294" s="26">
        <f t="shared" si="99"/>
        <v>488690.5</v>
      </c>
      <c r="N294" s="26">
        <f t="shared" si="100"/>
        <v>398371.25</v>
      </c>
      <c r="O294" s="49">
        <f t="shared" si="87"/>
        <v>289073.75</v>
      </c>
      <c r="P294" s="49">
        <f t="shared" si="88"/>
        <v>507668.75</v>
      </c>
      <c r="Q294" s="49">
        <f t="shared" si="101"/>
        <v>232918.28668808696</v>
      </c>
      <c r="R294" s="49">
        <f t="shared" si="102"/>
        <v>207045.08428258647</v>
      </c>
      <c r="S294" s="56">
        <f t="shared" si="84"/>
        <v>0.42367323343217533</v>
      </c>
      <c r="T294" s="49">
        <f t="shared" si="96"/>
        <v>232918</v>
      </c>
      <c r="U294" s="82" t="s">
        <v>431</v>
      </c>
      <c r="AC294" s="3"/>
      <c r="AD294" s="3"/>
      <c r="AE294" s="3"/>
      <c r="AF294" s="3"/>
      <c r="AG294" s="3"/>
      <c r="AH294" s="3"/>
    </row>
    <row r="295" spans="1:34" s="1" customFormat="1" ht="15" customHeight="1" x14ac:dyDescent="0.2">
      <c r="A295" s="82">
        <v>36</v>
      </c>
      <c r="B295" s="5">
        <v>4315199</v>
      </c>
      <c r="C295" s="6" t="s">
        <v>163</v>
      </c>
      <c r="D295" s="7" t="s">
        <v>9</v>
      </c>
      <c r="E295" s="24">
        <v>508847</v>
      </c>
      <c r="F295" s="24">
        <v>475558</v>
      </c>
      <c r="G295" s="26">
        <v>508847</v>
      </c>
      <c r="H295" s="26">
        <v>85974</v>
      </c>
      <c r="I295" s="26">
        <f t="shared" si="85"/>
        <v>90358.673999999999</v>
      </c>
      <c r="J295" s="26">
        <f t="shared" si="86"/>
        <v>90359</v>
      </c>
      <c r="K295" s="26">
        <f t="shared" si="97"/>
        <v>90359</v>
      </c>
      <c r="L295" s="26">
        <f t="shared" si="98"/>
        <v>508847</v>
      </c>
      <c r="M295" s="26">
        <f t="shared" si="99"/>
        <v>492202.5</v>
      </c>
      <c r="N295" s="26">
        <f t="shared" si="100"/>
        <v>395902.75</v>
      </c>
      <c r="O295" s="49">
        <f t="shared" si="87"/>
        <v>291280.75</v>
      </c>
      <c r="P295" s="49">
        <f t="shared" si="88"/>
        <v>500524.75</v>
      </c>
      <c r="Q295" s="49">
        <f t="shared" si="101"/>
        <v>233915.205678792</v>
      </c>
      <c r="R295" s="49">
        <f t="shared" si="102"/>
        <v>204299.4120017236</v>
      </c>
      <c r="S295" s="56">
        <f t="shared" si="84"/>
        <v>0.41507186981318378</v>
      </c>
      <c r="T295" s="49">
        <f t="shared" si="96"/>
        <v>233915</v>
      </c>
      <c r="U295" s="82" t="s">
        <v>431</v>
      </c>
      <c r="AC295" s="3"/>
      <c r="AD295" s="3"/>
      <c r="AE295" s="3"/>
      <c r="AF295" s="3"/>
      <c r="AG295" s="3"/>
      <c r="AH295" s="3"/>
    </row>
    <row r="296" spans="1:34" s="1" customFormat="1" ht="15" customHeight="1" x14ac:dyDescent="0.2">
      <c r="A296" s="82">
        <v>37</v>
      </c>
      <c r="B296" s="5">
        <v>4315199</v>
      </c>
      <c r="C296" s="6" t="s">
        <v>164</v>
      </c>
      <c r="D296" s="7" t="s">
        <v>9</v>
      </c>
      <c r="E296" s="24">
        <v>3173671</v>
      </c>
      <c r="F296" s="24">
        <v>2938585.0000000005</v>
      </c>
      <c r="G296" s="26">
        <v>3144286.0000000005</v>
      </c>
      <c r="H296" s="26">
        <v>290225</v>
      </c>
      <c r="I296" s="26">
        <f t="shared" si="85"/>
        <v>305026.47499999998</v>
      </c>
      <c r="J296" s="26">
        <f t="shared" si="86"/>
        <v>305026</v>
      </c>
      <c r="K296" s="26">
        <f t="shared" si="97"/>
        <v>305026</v>
      </c>
      <c r="L296" s="26">
        <f t="shared" si="98"/>
        <v>3173671</v>
      </c>
      <c r="M296" s="26">
        <f t="shared" si="99"/>
        <v>3041435.5000000005</v>
      </c>
      <c r="N296" s="26">
        <f t="shared" si="100"/>
        <v>2390392</v>
      </c>
      <c r="O296" s="49">
        <f t="shared" si="87"/>
        <v>1673230.7500000002</v>
      </c>
      <c r="P296" s="49">
        <f t="shared" si="88"/>
        <v>3107553.25</v>
      </c>
      <c r="Q296" s="49">
        <f t="shared" si="101"/>
        <v>940769.47358634148</v>
      </c>
      <c r="R296" s="49">
        <f t="shared" si="102"/>
        <v>1394172.2842224352</v>
      </c>
      <c r="S296" s="56">
        <f t="shared" si="84"/>
        <v>0.45839284910774369</v>
      </c>
      <c r="T296" s="49">
        <f t="shared" si="96"/>
        <v>940769</v>
      </c>
      <c r="U296" s="82" t="s">
        <v>431</v>
      </c>
      <c r="AC296" s="3"/>
      <c r="AD296" s="3"/>
      <c r="AE296" s="3"/>
      <c r="AF296" s="3"/>
      <c r="AG296" s="3"/>
      <c r="AH296" s="3"/>
    </row>
    <row r="297" spans="1:34" s="1" customFormat="1" ht="15" customHeight="1" x14ac:dyDescent="0.2">
      <c r="A297" s="82">
        <v>38</v>
      </c>
      <c r="B297" s="5">
        <v>4315199</v>
      </c>
      <c r="C297" s="6" t="s">
        <v>165</v>
      </c>
      <c r="D297" s="7" t="s">
        <v>9</v>
      </c>
      <c r="E297" s="24">
        <v>61395</v>
      </c>
      <c r="F297" s="24">
        <v>59033.000000000007</v>
      </c>
      <c r="G297" s="26">
        <v>64346</v>
      </c>
      <c r="H297" s="26">
        <v>1025</v>
      </c>
      <c r="I297" s="26">
        <f t="shared" si="85"/>
        <v>1077.2750000000001</v>
      </c>
      <c r="J297" s="26">
        <f t="shared" si="86"/>
        <v>1077</v>
      </c>
      <c r="K297" s="26">
        <f t="shared" si="97"/>
        <v>1077</v>
      </c>
      <c r="L297" s="26">
        <f t="shared" si="98"/>
        <v>64346</v>
      </c>
      <c r="M297" s="26">
        <f t="shared" si="99"/>
        <v>60214</v>
      </c>
      <c r="N297" s="26">
        <f t="shared" si="100"/>
        <v>46462.75</v>
      </c>
      <c r="O297" s="49">
        <f t="shared" si="87"/>
        <v>30645.5</v>
      </c>
      <c r="P297" s="49">
        <f t="shared" si="88"/>
        <v>62280</v>
      </c>
      <c r="Q297" s="49">
        <f t="shared" si="101"/>
        <v>4093.0190248290428</v>
      </c>
      <c r="R297" s="49">
        <f t="shared" si="102"/>
        <v>30335.129298938769</v>
      </c>
      <c r="S297" s="56">
        <f t="shared" si="84"/>
        <v>0.50378864215861374</v>
      </c>
      <c r="T297" s="49">
        <f>ROUND(O297,0)</f>
        <v>30646</v>
      </c>
      <c r="U297" s="84" t="s">
        <v>433</v>
      </c>
      <c r="AC297" s="3"/>
      <c r="AD297" s="3"/>
      <c r="AE297" s="3"/>
      <c r="AF297" s="3"/>
      <c r="AG297" s="3"/>
      <c r="AH297" s="3"/>
    </row>
    <row r="298" spans="1:34" s="1" customFormat="1" ht="15" customHeight="1" x14ac:dyDescent="0.2">
      <c r="A298" s="82">
        <v>39</v>
      </c>
      <c r="B298" s="5">
        <v>4315199</v>
      </c>
      <c r="C298" s="6" t="s">
        <v>166</v>
      </c>
      <c r="D298" s="7" t="s">
        <v>9</v>
      </c>
      <c r="E298" s="24">
        <v>4262632</v>
      </c>
      <c r="F298" s="24">
        <v>4098685</v>
      </c>
      <c r="G298" s="26">
        <v>4549540</v>
      </c>
      <c r="H298" s="26">
        <v>815224</v>
      </c>
      <c r="I298" s="26">
        <f t="shared" si="85"/>
        <v>856800.424</v>
      </c>
      <c r="J298" s="26">
        <f t="shared" si="86"/>
        <v>856800</v>
      </c>
      <c r="K298" s="26">
        <f t="shared" si="97"/>
        <v>856800</v>
      </c>
      <c r="L298" s="26">
        <f t="shared" si="98"/>
        <v>4549540</v>
      </c>
      <c r="M298" s="26">
        <f t="shared" si="99"/>
        <v>4180658.5</v>
      </c>
      <c r="N298" s="26">
        <f t="shared" si="100"/>
        <v>3441914.25</v>
      </c>
      <c r="O298" s="49">
        <f t="shared" si="87"/>
        <v>2518729.25</v>
      </c>
      <c r="P298" s="49">
        <f t="shared" si="88"/>
        <v>4365099.25</v>
      </c>
      <c r="Q298" s="49">
        <f t="shared" si="101"/>
        <v>2144181.7567252712</v>
      </c>
      <c r="R298" s="49">
        <f t="shared" si="102"/>
        <v>1733452.8097448312</v>
      </c>
      <c r="S298" s="56">
        <f t="shared" si="84"/>
        <v>0.41463630902759246</v>
      </c>
      <c r="T298" s="49">
        <f>ROUND(Q298,0)</f>
        <v>2144182</v>
      </c>
      <c r="U298" s="82" t="s">
        <v>431</v>
      </c>
      <c r="AC298" s="3"/>
      <c r="AD298" s="3"/>
      <c r="AE298" s="3"/>
      <c r="AF298" s="3"/>
      <c r="AG298" s="3"/>
      <c r="AH298" s="3"/>
    </row>
    <row r="299" spans="1:34" s="1" customFormat="1" ht="15" customHeight="1" x14ac:dyDescent="0.2">
      <c r="A299" s="82">
        <v>40</v>
      </c>
      <c r="B299" s="5">
        <v>4315199</v>
      </c>
      <c r="C299" s="6" t="s">
        <v>167</v>
      </c>
      <c r="D299" s="7" t="s">
        <v>9</v>
      </c>
      <c r="E299" s="24">
        <v>20488384</v>
      </c>
      <c r="F299" s="24">
        <v>19328664</v>
      </c>
      <c r="G299" s="26">
        <v>21454817</v>
      </c>
      <c r="H299" s="26">
        <v>320551</v>
      </c>
      <c r="I299" s="26">
        <f t="shared" si="85"/>
        <v>336899.10100000002</v>
      </c>
      <c r="J299" s="26">
        <f t="shared" si="86"/>
        <v>336899</v>
      </c>
      <c r="K299" s="26">
        <f t="shared" si="97"/>
        <v>336899</v>
      </c>
      <c r="L299" s="26">
        <f t="shared" si="98"/>
        <v>21454817</v>
      </c>
      <c r="M299" s="26">
        <f t="shared" si="99"/>
        <v>19908524</v>
      </c>
      <c r="N299" s="26">
        <f t="shared" si="100"/>
        <v>15402191</v>
      </c>
      <c r="O299" s="49">
        <f t="shared" si="87"/>
        <v>10122711.5</v>
      </c>
      <c r="P299" s="49">
        <f t="shared" si="88"/>
        <v>20681670.5</v>
      </c>
      <c r="Q299" s="49">
        <f t="shared" si="101"/>
        <v>1283943.0399392198</v>
      </c>
      <c r="R299" s="49">
        <f t="shared" si="102"/>
        <v>10081068.957772914</v>
      </c>
      <c r="S299" s="56">
        <f t="shared" ref="S299:S362" si="103">R299/M299</f>
        <v>0.50636948061910136</v>
      </c>
      <c r="T299" s="49">
        <f>ROUND(O299,0)</f>
        <v>10122712</v>
      </c>
      <c r="U299" s="84" t="s">
        <v>433</v>
      </c>
      <c r="AC299" s="3"/>
      <c r="AD299" s="3"/>
      <c r="AE299" s="3"/>
      <c r="AF299" s="3"/>
      <c r="AG299" s="3"/>
      <c r="AH299" s="3"/>
    </row>
    <row r="300" spans="1:34" s="1" customFormat="1" ht="15" customHeight="1" x14ac:dyDescent="0.2">
      <c r="A300" s="82">
        <v>41</v>
      </c>
      <c r="B300" s="5">
        <v>4315199</v>
      </c>
      <c r="C300" s="6" t="s">
        <v>168</v>
      </c>
      <c r="D300" s="7" t="s">
        <v>9</v>
      </c>
      <c r="E300" s="24">
        <v>667867</v>
      </c>
      <c r="F300" s="24">
        <v>624175</v>
      </c>
      <c r="G300" s="26">
        <v>680351</v>
      </c>
      <c r="H300" s="26">
        <v>42115</v>
      </c>
      <c r="I300" s="26">
        <f t="shared" ref="I300:I363" si="104">H300+(H300*5.1%)</f>
        <v>44262.864999999998</v>
      </c>
      <c r="J300" s="26">
        <f t="shared" ref="J300:J363" si="105">ROUND(I300,0)</f>
        <v>44263</v>
      </c>
      <c r="K300" s="26">
        <f t="shared" si="97"/>
        <v>44263</v>
      </c>
      <c r="L300" s="26">
        <f t="shared" si="98"/>
        <v>680351</v>
      </c>
      <c r="M300" s="26">
        <f t="shared" si="99"/>
        <v>646021</v>
      </c>
      <c r="N300" s="26">
        <f t="shared" si="100"/>
        <v>504164</v>
      </c>
      <c r="O300" s="49">
        <f t="shared" ref="O300:O363" si="106">AVERAGE(K300,M300)</f>
        <v>345142</v>
      </c>
      <c r="P300" s="49">
        <f t="shared" ref="P300:P363" si="107">AVERAGE(M300,L300)</f>
        <v>663186</v>
      </c>
      <c r="Q300" s="49">
        <f t="shared" si="101"/>
        <v>147267.37346059017</v>
      </c>
      <c r="R300" s="49">
        <f t="shared" si="102"/>
        <v>307545.17342985567</v>
      </c>
      <c r="S300" s="56">
        <f t="shared" si="103"/>
        <v>0.47606064420484112</v>
      </c>
      <c r="T300" s="49">
        <f t="shared" ref="T300:T308" si="108">ROUND(Q300,0)</f>
        <v>147267</v>
      </c>
      <c r="U300" s="82" t="s">
        <v>431</v>
      </c>
      <c r="AC300" s="3"/>
      <c r="AD300" s="3"/>
      <c r="AE300" s="3"/>
      <c r="AF300" s="3"/>
      <c r="AG300" s="3"/>
      <c r="AH300" s="3"/>
    </row>
    <row r="301" spans="1:34" s="1" customFormat="1" ht="15" customHeight="1" x14ac:dyDescent="0.2">
      <c r="A301" s="82">
        <v>42</v>
      </c>
      <c r="B301" s="5">
        <v>4315199</v>
      </c>
      <c r="C301" s="6" t="s">
        <v>139</v>
      </c>
      <c r="D301" s="7" t="s">
        <v>9</v>
      </c>
      <c r="E301" s="24">
        <v>9834349</v>
      </c>
      <c r="F301" s="24">
        <v>9277688</v>
      </c>
      <c r="G301" s="26">
        <v>10112680.000000002</v>
      </c>
      <c r="H301" s="26">
        <v>298557</v>
      </c>
      <c r="I301" s="26">
        <f t="shared" si="104"/>
        <v>313783.40700000001</v>
      </c>
      <c r="J301" s="26">
        <f t="shared" si="105"/>
        <v>313783</v>
      </c>
      <c r="K301" s="26">
        <f t="shared" si="97"/>
        <v>313783</v>
      </c>
      <c r="L301" s="26">
        <f t="shared" si="98"/>
        <v>10112680.000000002</v>
      </c>
      <c r="M301" s="26">
        <f t="shared" si="99"/>
        <v>9556018.5</v>
      </c>
      <c r="N301" s="26">
        <f t="shared" si="100"/>
        <v>7384625</v>
      </c>
      <c r="O301" s="49">
        <f t="shared" si="106"/>
        <v>4934900.75</v>
      </c>
      <c r="P301" s="49">
        <f t="shared" si="107"/>
        <v>9834349.25</v>
      </c>
      <c r="Q301" s="49">
        <f t="shared" si="101"/>
        <v>1144403.2511345595</v>
      </c>
      <c r="R301" s="49">
        <f t="shared" si="102"/>
        <v>4726659.3513154723</v>
      </c>
      <c r="S301" s="56">
        <f t="shared" si="103"/>
        <v>0.49462643373026877</v>
      </c>
      <c r="T301" s="49">
        <f t="shared" si="108"/>
        <v>1144403</v>
      </c>
      <c r="U301" s="82" t="s">
        <v>431</v>
      </c>
      <c r="AC301" s="3"/>
      <c r="AD301" s="3"/>
      <c r="AE301" s="3"/>
      <c r="AF301" s="3"/>
      <c r="AG301" s="3"/>
      <c r="AH301" s="3"/>
    </row>
    <row r="302" spans="1:34" s="1" customFormat="1" ht="15" customHeight="1" x14ac:dyDescent="0.2">
      <c r="A302" s="82">
        <v>43</v>
      </c>
      <c r="B302" s="5">
        <v>4315199</v>
      </c>
      <c r="C302" s="11" t="s">
        <v>169</v>
      </c>
      <c r="D302" s="7" t="s">
        <v>9</v>
      </c>
      <c r="E302" s="24">
        <v>673798</v>
      </c>
      <c r="F302" s="24">
        <v>623887</v>
      </c>
      <c r="G302" s="26">
        <v>667559</v>
      </c>
      <c r="H302" s="26">
        <v>71442</v>
      </c>
      <c r="I302" s="26">
        <f t="shared" si="104"/>
        <v>75085.542000000001</v>
      </c>
      <c r="J302" s="26">
        <f t="shared" si="105"/>
        <v>75086</v>
      </c>
      <c r="K302" s="26">
        <f t="shared" si="97"/>
        <v>75086</v>
      </c>
      <c r="L302" s="26">
        <f t="shared" si="98"/>
        <v>673798</v>
      </c>
      <c r="M302" s="26">
        <f t="shared" si="99"/>
        <v>645723</v>
      </c>
      <c r="N302" s="26">
        <f t="shared" si="100"/>
        <v>510082.5</v>
      </c>
      <c r="O302" s="49">
        <f t="shared" si="106"/>
        <v>360404.5</v>
      </c>
      <c r="P302" s="49">
        <f t="shared" si="107"/>
        <v>659760.5</v>
      </c>
      <c r="Q302" s="49">
        <f t="shared" si="101"/>
        <v>223425.79744851741</v>
      </c>
      <c r="R302" s="49">
        <f t="shared" si="102"/>
        <v>290846.48426331946</v>
      </c>
      <c r="S302" s="56">
        <f t="shared" si="103"/>
        <v>0.45041989252871506</v>
      </c>
      <c r="T302" s="49">
        <f t="shared" si="108"/>
        <v>223426</v>
      </c>
      <c r="U302" s="82" t="s">
        <v>431</v>
      </c>
      <c r="AC302" s="3"/>
      <c r="AD302" s="3"/>
      <c r="AE302" s="3"/>
      <c r="AF302" s="3"/>
      <c r="AG302" s="3"/>
      <c r="AH302" s="3"/>
    </row>
    <row r="303" spans="1:34" s="1" customFormat="1" x14ac:dyDescent="0.2">
      <c r="A303" s="82">
        <v>44</v>
      </c>
      <c r="B303" s="5">
        <v>4315199</v>
      </c>
      <c r="C303" s="6" t="s">
        <v>170</v>
      </c>
      <c r="D303" s="7" t="s">
        <v>9</v>
      </c>
      <c r="E303" s="24">
        <v>234791</v>
      </c>
      <c r="F303" s="24">
        <v>225761</v>
      </c>
      <c r="G303" s="26">
        <v>237049</v>
      </c>
      <c r="H303" s="26">
        <v>40115</v>
      </c>
      <c r="I303" s="26">
        <f t="shared" si="104"/>
        <v>42160.864999999998</v>
      </c>
      <c r="J303" s="26">
        <f t="shared" si="105"/>
        <v>42161</v>
      </c>
      <c r="K303" s="26">
        <f t="shared" si="97"/>
        <v>42161</v>
      </c>
      <c r="L303" s="26">
        <f t="shared" si="98"/>
        <v>237049</v>
      </c>
      <c r="M303" s="26">
        <f t="shared" si="99"/>
        <v>230276</v>
      </c>
      <c r="N303" s="26">
        <f t="shared" si="100"/>
        <v>184940.5</v>
      </c>
      <c r="O303" s="49">
        <f t="shared" si="106"/>
        <v>136218.5</v>
      </c>
      <c r="P303" s="49">
        <f t="shared" si="107"/>
        <v>233662.5</v>
      </c>
      <c r="Q303" s="49">
        <f t="shared" si="101"/>
        <v>109212.90095131172</v>
      </c>
      <c r="R303" s="49">
        <f t="shared" si="102"/>
        <v>95311.186756854513</v>
      </c>
      <c r="S303" s="56">
        <f t="shared" si="103"/>
        <v>0.41389978441893427</v>
      </c>
      <c r="T303" s="49">
        <f t="shared" si="108"/>
        <v>109213</v>
      </c>
      <c r="U303" s="82" t="s">
        <v>431</v>
      </c>
      <c r="AC303" s="3"/>
      <c r="AD303" s="3"/>
      <c r="AE303" s="3"/>
      <c r="AF303" s="3"/>
      <c r="AG303" s="3"/>
      <c r="AH303" s="3"/>
    </row>
    <row r="304" spans="1:34" s="1" customFormat="1" ht="25.5" x14ac:dyDescent="0.2">
      <c r="A304" s="82">
        <v>45</v>
      </c>
      <c r="B304" s="5">
        <v>4315199</v>
      </c>
      <c r="C304" s="6" t="s">
        <v>171</v>
      </c>
      <c r="D304" s="7" t="s">
        <v>9</v>
      </c>
      <c r="E304" s="24">
        <v>347838.00000000006</v>
      </c>
      <c r="F304" s="24">
        <v>334460.00000000006</v>
      </c>
      <c r="G304" s="26">
        <v>354528</v>
      </c>
      <c r="H304" s="26">
        <v>61225</v>
      </c>
      <c r="I304" s="26">
        <f t="shared" si="104"/>
        <v>64347.474999999999</v>
      </c>
      <c r="J304" s="26">
        <f t="shared" si="105"/>
        <v>64347</v>
      </c>
      <c r="K304" s="26">
        <f t="shared" si="97"/>
        <v>64347</v>
      </c>
      <c r="L304" s="26">
        <f t="shared" si="98"/>
        <v>354528</v>
      </c>
      <c r="M304" s="26">
        <f t="shared" si="99"/>
        <v>341149.00000000006</v>
      </c>
      <c r="N304" s="26">
        <f t="shared" si="100"/>
        <v>275293.25</v>
      </c>
      <c r="O304" s="49">
        <f t="shared" si="106"/>
        <v>202748.00000000003</v>
      </c>
      <c r="P304" s="49">
        <f t="shared" si="107"/>
        <v>347838.5</v>
      </c>
      <c r="Q304" s="49">
        <f t="shared" si="101"/>
        <v>165110.58590028965</v>
      </c>
      <c r="R304" s="49">
        <f t="shared" si="102"/>
        <v>140878.09275487103</v>
      </c>
      <c r="S304" s="56">
        <f t="shared" si="103"/>
        <v>0.41295179746934918</v>
      </c>
      <c r="T304" s="49">
        <f t="shared" si="108"/>
        <v>165111</v>
      </c>
      <c r="U304" s="82" t="s">
        <v>431</v>
      </c>
      <c r="AC304" s="3"/>
      <c r="AD304" s="3"/>
      <c r="AE304" s="3"/>
      <c r="AF304" s="3"/>
      <c r="AG304" s="3"/>
      <c r="AH304" s="3"/>
    </row>
    <row r="305" spans="1:34" s="1" customFormat="1" ht="25.5" x14ac:dyDescent="0.2">
      <c r="A305" s="82">
        <v>46</v>
      </c>
      <c r="B305" s="5">
        <v>4315199</v>
      </c>
      <c r="C305" s="6" t="s">
        <v>172</v>
      </c>
      <c r="D305" s="7" t="s">
        <v>9</v>
      </c>
      <c r="E305" s="24">
        <v>634998.00000000012</v>
      </c>
      <c r="F305" s="24">
        <v>593456</v>
      </c>
      <c r="G305" s="26">
        <v>646867</v>
      </c>
      <c r="H305" s="26">
        <v>60125</v>
      </c>
      <c r="I305" s="26">
        <f t="shared" si="104"/>
        <v>63191.375</v>
      </c>
      <c r="J305" s="26">
        <f t="shared" si="105"/>
        <v>63191</v>
      </c>
      <c r="K305" s="26">
        <f t="shared" si="97"/>
        <v>63191</v>
      </c>
      <c r="L305" s="26">
        <f t="shared" si="98"/>
        <v>646867</v>
      </c>
      <c r="M305" s="26">
        <f t="shared" si="99"/>
        <v>614227</v>
      </c>
      <c r="N305" s="26">
        <f t="shared" si="100"/>
        <v>484628</v>
      </c>
      <c r="O305" s="49">
        <f t="shared" si="106"/>
        <v>338709</v>
      </c>
      <c r="P305" s="49">
        <f t="shared" si="107"/>
        <v>630547</v>
      </c>
      <c r="Q305" s="49">
        <f t="shared" si="101"/>
        <v>193884.8315677213</v>
      </c>
      <c r="R305" s="49">
        <f t="shared" si="102"/>
        <v>281889.64068348921</v>
      </c>
      <c r="S305" s="56">
        <f t="shared" si="103"/>
        <v>0.45893397829058186</v>
      </c>
      <c r="T305" s="49">
        <f t="shared" si="108"/>
        <v>193885</v>
      </c>
      <c r="U305" s="82" t="s">
        <v>431</v>
      </c>
      <c r="AC305" s="3"/>
      <c r="AD305" s="3"/>
      <c r="AE305" s="3"/>
      <c r="AF305" s="3"/>
      <c r="AG305" s="3"/>
      <c r="AH305" s="3"/>
    </row>
    <row r="306" spans="1:34" s="1" customFormat="1" ht="15" customHeight="1" x14ac:dyDescent="0.2">
      <c r="A306" s="82">
        <v>47</v>
      </c>
      <c r="B306" s="5">
        <v>4315199</v>
      </c>
      <c r="C306" s="6" t="s">
        <v>173</v>
      </c>
      <c r="D306" s="7" t="s">
        <v>9</v>
      </c>
      <c r="E306" s="24">
        <v>639858</v>
      </c>
      <c r="F306" s="24">
        <v>592461</v>
      </c>
      <c r="G306" s="26">
        <v>633933</v>
      </c>
      <c r="H306" s="26">
        <v>98559</v>
      </c>
      <c r="I306" s="26">
        <f t="shared" si="104"/>
        <v>103585.50900000001</v>
      </c>
      <c r="J306" s="26">
        <f t="shared" si="105"/>
        <v>103586</v>
      </c>
      <c r="K306" s="49">
        <f t="shared" si="97"/>
        <v>103586</v>
      </c>
      <c r="L306" s="26">
        <f t="shared" si="98"/>
        <v>639858</v>
      </c>
      <c r="M306" s="26">
        <f t="shared" si="99"/>
        <v>613197</v>
      </c>
      <c r="N306" s="26">
        <f t="shared" si="100"/>
        <v>492459.5</v>
      </c>
      <c r="O306" s="49">
        <f t="shared" si="106"/>
        <v>358391.5</v>
      </c>
      <c r="P306" s="49">
        <f t="shared" si="107"/>
        <v>626527.5</v>
      </c>
      <c r="Q306" s="49">
        <f t="shared" si="101"/>
        <v>276205.14316244284</v>
      </c>
      <c r="R306" s="49">
        <f t="shared" si="102"/>
        <v>260105.08646122244</v>
      </c>
      <c r="S306" s="56">
        <f t="shared" si="103"/>
        <v>0.4241786676406154</v>
      </c>
      <c r="T306" s="49">
        <f t="shared" si="108"/>
        <v>276205</v>
      </c>
      <c r="U306" s="82" t="s">
        <v>431</v>
      </c>
      <c r="AC306" s="3"/>
      <c r="AD306" s="3"/>
      <c r="AE306" s="3"/>
      <c r="AF306" s="3"/>
      <c r="AG306" s="3"/>
      <c r="AH306" s="3"/>
    </row>
    <row r="307" spans="1:34" s="1" customFormat="1" ht="15" customHeight="1" x14ac:dyDescent="0.2">
      <c r="A307" s="82">
        <v>48</v>
      </c>
      <c r="B307" s="5">
        <v>4315199</v>
      </c>
      <c r="C307" s="6" t="s">
        <v>174</v>
      </c>
      <c r="D307" s="7" t="s">
        <v>9</v>
      </c>
      <c r="E307" s="24">
        <v>14910571</v>
      </c>
      <c r="F307" s="24">
        <v>13935113</v>
      </c>
      <c r="G307" s="26">
        <v>15467975.000000002</v>
      </c>
      <c r="H307" s="26">
        <v>670115</v>
      </c>
      <c r="I307" s="26">
        <f t="shared" si="104"/>
        <v>704290.86499999999</v>
      </c>
      <c r="J307" s="26">
        <f t="shared" si="105"/>
        <v>704291</v>
      </c>
      <c r="K307" s="49">
        <f t="shared" si="97"/>
        <v>704291</v>
      </c>
      <c r="L307" s="26">
        <f t="shared" si="98"/>
        <v>15467975.000000002</v>
      </c>
      <c r="M307" s="26">
        <f t="shared" si="99"/>
        <v>14422842</v>
      </c>
      <c r="N307" s="26">
        <f t="shared" si="100"/>
        <v>11254487.5</v>
      </c>
      <c r="O307" s="49">
        <f t="shared" si="106"/>
        <v>7563566.5</v>
      </c>
      <c r="P307" s="49">
        <f t="shared" si="107"/>
        <v>14945408.5</v>
      </c>
      <c r="Q307" s="49">
        <f t="shared" si="101"/>
        <v>2464047.9610781991</v>
      </c>
      <c r="R307" s="49">
        <f t="shared" si="102"/>
        <v>7061936.0596437715</v>
      </c>
      <c r="S307" s="56">
        <f t="shared" si="103"/>
        <v>0.48963554198567599</v>
      </c>
      <c r="T307" s="49">
        <f t="shared" si="108"/>
        <v>2464048</v>
      </c>
      <c r="U307" s="82" t="s">
        <v>431</v>
      </c>
      <c r="AC307" s="3"/>
      <c r="AD307" s="3"/>
      <c r="AE307" s="3"/>
      <c r="AF307" s="3"/>
      <c r="AG307" s="3"/>
      <c r="AH307" s="3"/>
    </row>
    <row r="308" spans="1:34" s="1" customFormat="1" ht="15" customHeight="1" x14ac:dyDescent="0.2">
      <c r="A308" s="82">
        <v>49</v>
      </c>
      <c r="B308" s="5">
        <v>4315199</v>
      </c>
      <c r="C308" s="6" t="s">
        <v>175</v>
      </c>
      <c r="D308" s="7" t="s">
        <v>9</v>
      </c>
      <c r="E308" s="24">
        <v>1870989</v>
      </c>
      <c r="F308" s="24">
        <v>1748588.0000000002</v>
      </c>
      <c r="G308" s="26">
        <v>1923447.0000000002</v>
      </c>
      <c r="H308" s="26">
        <v>201255</v>
      </c>
      <c r="I308" s="26">
        <f t="shared" si="104"/>
        <v>211519.005</v>
      </c>
      <c r="J308" s="26">
        <f t="shared" si="105"/>
        <v>211519</v>
      </c>
      <c r="K308" s="49">
        <f t="shared" si="97"/>
        <v>211519</v>
      </c>
      <c r="L308" s="26">
        <f t="shared" si="98"/>
        <v>1923447.0000000002</v>
      </c>
      <c r="M308" s="26">
        <f t="shared" si="99"/>
        <v>1809788.5</v>
      </c>
      <c r="N308" s="26">
        <f t="shared" si="100"/>
        <v>1438635.75</v>
      </c>
      <c r="O308" s="49">
        <f t="shared" si="106"/>
        <v>1010653.75</v>
      </c>
      <c r="P308" s="49">
        <f t="shared" si="107"/>
        <v>1866617.75</v>
      </c>
      <c r="Q308" s="49">
        <f t="shared" si="101"/>
        <v>629527.25334204291</v>
      </c>
      <c r="R308" s="49">
        <f t="shared" si="102"/>
        <v>821351.97415049619</v>
      </c>
      <c r="S308" s="56">
        <f t="shared" si="103"/>
        <v>0.45383865250027622</v>
      </c>
      <c r="T308" s="49">
        <f t="shared" si="108"/>
        <v>629527</v>
      </c>
      <c r="U308" s="82" t="s">
        <v>431</v>
      </c>
      <c r="AC308" s="3"/>
      <c r="AD308" s="3"/>
      <c r="AE308" s="3"/>
      <c r="AF308" s="3"/>
      <c r="AG308" s="3"/>
      <c r="AH308" s="3"/>
    </row>
    <row r="309" spans="1:34" s="1" customFormat="1" ht="25.5" x14ac:dyDescent="0.2">
      <c r="A309" s="82">
        <v>50</v>
      </c>
      <c r="B309" s="5">
        <v>4315199</v>
      </c>
      <c r="C309" s="6" t="s">
        <v>176</v>
      </c>
      <c r="D309" s="7" t="s">
        <v>9</v>
      </c>
      <c r="E309" s="24">
        <v>74514</v>
      </c>
      <c r="F309" s="24">
        <v>68994</v>
      </c>
      <c r="G309" s="26">
        <v>75893</v>
      </c>
      <c r="H309" s="26">
        <v>25147</v>
      </c>
      <c r="I309" s="26">
        <f t="shared" si="104"/>
        <v>26429.496999999999</v>
      </c>
      <c r="J309" s="26">
        <f t="shared" si="105"/>
        <v>26429</v>
      </c>
      <c r="K309" s="49">
        <f t="shared" si="97"/>
        <v>26429</v>
      </c>
      <c r="L309" s="26">
        <f t="shared" si="98"/>
        <v>75893</v>
      </c>
      <c r="M309" s="26">
        <f t="shared" si="99"/>
        <v>71754</v>
      </c>
      <c r="N309" s="26">
        <f t="shared" si="100"/>
        <v>61457.5</v>
      </c>
      <c r="O309" s="49">
        <f t="shared" si="106"/>
        <v>49091.5</v>
      </c>
      <c r="P309" s="49">
        <f t="shared" si="107"/>
        <v>73823.5</v>
      </c>
      <c r="Q309" s="49">
        <f t="shared" si="101"/>
        <v>50679.112218610462</v>
      </c>
      <c r="R309" s="49">
        <f t="shared" si="102"/>
        <v>23541.810302806651</v>
      </c>
      <c r="S309" s="56">
        <f t="shared" si="103"/>
        <v>0.3280905636313885</v>
      </c>
      <c r="T309" s="49">
        <f>K309</f>
        <v>26429</v>
      </c>
      <c r="U309" s="82" t="s">
        <v>432</v>
      </c>
      <c r="AC309" s="3"/>
      <c r="AD309" s="3"/>
      <c r="AE309" s="3"/>
      <c r="AF309" s="3"/>
      <c r="AG309" s="3"/>
      <c r="AH309" s="3"/>
    </row>
    <row r="310" spans="1:34" s="1" customFormat="1" x14ac:dyDescent="0.2">
      <c r="A310" s="15"/>
      <c r="B310" s="15"/>
      <c r="C310" s="16"/>
      <c r="D310" s="15"/>
      <c r="E310" s="54"/>
      <c r="F310" s="54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3"/>
      <c r="T310" s="102"/>
      <c r="U310" s="21"/>
      <c r="AC310" s="3"/>
      <c r="AD310" s="3"/>
      <c r="AE310" s="3"/>
      <c r="AF310" s="3"/>
      <c r="AG310" s="3"/>
      <c r="AH310" s="3"/>
    </row>
    <row r="311" spans="1:34" s="1" customFormat="1" ht="23.25" customHeight="1" x14ac:dyDescent="0.2">
      <c r="A311" s="455" t="s">
        <v>180</v>
      </c>
      <c r="B311" s="456"/>
      <c r="C311" s="456"/>
      <c r="D311" s="456"/>
      <c r="E311" s="165"/>
      <c r="F311" s="165"/>
      <c r="G311" s="123"/>
      <c r="H311" s="123"/>
      <c r="I311" s="123"/>
      <c r="J311" s="123"/>
      <c r="K311" s="123"/>
      <c r="L311" s="123"/>
      <c r="M311" s="123"/>
      <c r="N311" s="123"/>
      <c r="O311" s="123"/>
      <c r="P311" s="123"/>
      <c r="Q311" s="123"/>
      <c r="R311" s="123"/>
      <c r="S311" s="124"/>
      <c r="T311" s="123"/>
      <c r="U311" s="125"/>
      <c r="AC311" s="3"/>
      <c r="AD311" s="3"/>
      <c r="AE311" s="3"/>
      <c r="AF311" s="3"/>
      <c r="AG311" s="3"/>
      <c r="AH311" s="3"/>
    </row>
    <row r="312" spans="1:34" s="1" customFormat="1" ht="23.25" customHeight="1" x14ac:dyDescent="0.2">
      <c r="A312" s="430" t="s">
        <v>181</v>
      </c>
      <c r="B312" s="431"/>
      <c r="C312" s="431"/>
      <c r="D312" s="431"/>
      <c r="E312" s="166"/>
      <c r="F312" s="166"/>
      <c r="G312" s="127"/>
      <c r="H312" s="127"/>
      <c r="I312" s="127"/>
      <c r="J312" s="127"/>
      <c r="K312" s="127"/>
      <c r="L312" s="127"/>
      <c r="M312" s="127"/>
      <c r="N312" s="127"/>
      <c r="O312" s="127"/>
      <c r="P312" s="127"/>
      <c r="Q312" s="127"/>
      <c r="R312" s="127"/>
      <c r="S312" s="128"/>
      <c r="T312" s="127"/>
      <c r="U312" s="129"/>
      <c r="AC312" s="3"/>
      <c r="AD312" s="3"/>
      <c r="AE312" s="3"/>
      <c r="AF312" s="3"/>
      <c r="AG312" s="3"/>
      <c r="AH312" s="3"/>
    </row>
    <row r="313" spans="1:34" s="1" customFormat="1" x14ac:dyDescent="0.2">
      <c r="A313" s="430" t="s">
        <v>240</v>
      </c>
      <c r="B313" s="431"/>
      <c r="C313" s="431"/>
      <c r="D313" s="431"/>
      <c r="E313" s="126"/>
      <c r="F313" s="126"/>
      <c r="G313" s="127"/>
      <c r="H313" s="127"/>
      <c r="I313" s="127"/>
      <c r="J313" s="127"/>
      <c r="K313" s="127"/>
      <c r="L313" s="127"/>
      <c r="M313" s="127"/>
      <c r="N313" s="127"/>
      <c r="O313" s="127"/>
      <c r="P313" s="127"/>
      <c r="Q313" s="127"/>
      <c r="R313" s="127"/>
      <c r="S313" s="128"/>
      <c r="T313" s="127"/>
      <c r="U313" s="129"/>
      <c r="AC313" s="3"/>
      <c r="AD313" s="3"/>
      <c r="AE313" s="3"/>
      <c r="AF313" s="3"/>
      <c r="AG313" s="3"/>
      <c r="AH313" s="3"/>
    </row>
    <row r="314" spans="1:34" s="1" customFormat="1" ht="28.5" customHeight="1" x14ac:dyDescent="0.2">
      <c r="A314" s="432"/>
      <c r="B314" s="433"/>
      <c r="C314" s="433"/>
      <c r="D314" s="433"/>
      <c r="E314" s="130"/>
      <c r="F314" s="130"/>
      <c r="G314" s="131"/>
      <c r="H314" s="466" t="s">
        <v>438</v>
      </c>
      <c r="I314" s="467"/>
      <c r="J314" s="468"/>
      <c r="K314" s="131"/>
      <c r="L314" s="131"/>
      <c r="M314" s="131"/>
      <c r="N314" s="131"/>
      <c r="O314" s="131"/>
      <c r="P314" s="131"/>
      <c r="Q314" s="131"/>
      <c r="R314" s="131"/>
      <c r="S314" s="132"/>
      <c r="T314" s="131"/>
      <c r="U314" s="133"/>
      <c r="AC314" s="3"/>
      <c r="AD314" s="3"/>
      <c r="AE314" s="3"/>
      <c r="AF314" s="3"/>
      <c r="AG314" s="3"/>
      <c r="AH314" s="3"/>
    </row>
    <row r="315" spans="1:34" s="1" customFormat="1" ht="69" customHeight="1" x14ac:dyDescent="0.2">
      <c r="A315" s="156" t="s">
        <v>4</v>
      </c>
      <c r="B315" s="156" t="s">
        <v>5</v>
      </c>
      <c r="C315" s="156" t="s">
        <v>6</v>
      </c>
      <c r="D315" s="156" t="s">
        <v>7</v>
      </c>
      <c r="E315" s="99" t="s">
        <v>435</v>
      </c>
      <c r="F315" s="99" t="s">
        <v>434</v>
      </c>
      <c r="G315" s="100" t="s">
        <v>436</v>
      </c>
      <c r="H315" s="157" t="s">
        <v>428</v>
      </c>
      <c r="I315" s="158" t="s">
        <v>429</v>
      </c>
      <c r="J315" s="157" t="s">
        <v>430</v>
      </c>
      <c r="K315" s="150"/>
      <c r="L315" s="150"/>
      <c r="M315" s="150"/>
      <c r="N315" s="150"/>
      <c r="O315" s="150"/>
      <c r="P315" s="150"/>
      <c r="Q315" s="150"/>
      <c r="R315" s="150"/>
      <c r="S315" s="151"/>
      <c r="T315" s="150"/>
      <c r="U315" s="152"/>
      <c r="AC315" s="3"/>
      <c r="AD315" s="3"/>
      <c r="AE315" s="3"/>
      <c r="AF315" s="3"/>
      <c r="AG315" s="3"/>
      <c r="AH315" s="3"/>
    </row>
    <row r="316" spans="1:34" s="1" customFormat="1" ht="14.25" customHeight="1" x14ac:dyDescent="0.2">
      <c r="A316" s="82">
        <v>1</v>
      </c>
      <c r="B316" s="82">
        <v>4315199</v>
      </c>
      <c r="C316" s="6" t="s">
        <v>132</v>
      </c>
      <c r="D316" s="7" t="s">
        <v>9</v>
      </c>
      <c r="E316" s="24">
        <v>519413</v>
      </c>
      <c r="F316" s="24">
        <v>480938</v>
      </c>
      <c r="G316" s="26">
        <v>514604.00000000006</v>
      </c>
      <c r="H316" s="26">
        <v>140215</v>
      </c>
      <c r="I316" s="26">
        <f t="shared" si="104"/>
        <v>147365.965</v>
      </c>
      <c r="J316" s="26">
        <f t="shared" si="105"/>
        <v>147366</v>
      </c>
      <c r="K316" s="49">
        <f t="shared" ref="K316:K347" si="109">MIN(E316,F316,G316,J316)</f>
        <v>147366</v>
      </c>
      <c r="L316" s="26">
        <f t="shared" ref="L316:L347" si="110">MAX(E316,F316,G316,J316)</f>
        <v>519413</v>
      </c>
      <c r="M316" s="26">
        <f t="shared" ref="M316:M347" si="111">MEDIAN(E316,F316,G316,J316)</f>
        <v>497771</v>
      </c>
      <c r="N316" s="26">
        <f t="shared" ref="N316:N347" si="112">AVERAGE(E316,F316,G316,J316)</f>
        <v>415580.25</v>
      </c>
      <c r="O316" s="49">
        <f t="shared" si="106"/>
        <v>322568.5</v>
      </c>
      <c r="P316" s="49">
        <f t="shared" si="107"/>
        <v>508592</v>
      </c>
      <c r="Q316" s="49">
        <f t="shared" ref="Q316:Q347" si="113">HARMEAN(E316,F316,G316,J316)</f>
        <v>314129.84581431281</v>
      </c>
      <c r="R316" s="49">
        <f t="shared" ref="R316:R347" si="114">STDEVA(E316,F316,G316,J316)</f>
        <v>179626.89333240164</v>
      </c>
      <c r="S316" s="56">
        <f t="shared" si="103"/>
        <v>0.36086251174214978</v>
      </c>
      <c r="T316" s="49">
        <f>K316</f>
        <v>147366</v>
      </c>
      <c r="U316" s="82" t="s">
        <v>432</v>
      </c>
      <c r="AC316" s="3"/>
      <c r="AD316" s="3"/>
      <c r="AE316" s="3"/>
      <c r="AF316" s="3"/>
      <c r="AG316" s="3"/>
      <c r="AH316" s="3"/>
    </row>
    <row r="317" spans="1:34" s="1" customFormat="1" ht="14.25" customHeight="1" x14ac:dyDescent="0.2">
      <c r="A317" s="82">
        <v>2</v>
      </c>
      <c r="B317" s="82">
        <v>4315199</v>
      </c>
      <c r="C317" s="6" t="s">
        <v>133</v>
      </c>
      <c r="D317" s="7" t="s">
        <v>9</v>
      </c>
      <c r="E317" s="24">
        <v>493435</v>
      </c>
      <c r="F317" s="24">
        <v>474457</v>
      </c>
      <c r="G317" s="26">
        <v>526647</v>
      </c>
      <c r="H317" s="26">
        <v>120336</v>
      </c>
      <c r="I317" s="26">
        <f t="shared" si="104"/>
        <v>126473.136</v>
      </c>
      <c r="J317" s="26">
        <f t="shared" si="105"/>
        <v>126473</v>
      </c>
      <c r="K317" s="49">
        <f t="shared" si="109"/>
        <v>126473</v>
      </c>
      <c r="L317" s="26">
        <f t="shared" si="110"/>
        <v>526647</v>
      </c>
      <c r="M317" s="26">
        <f t="shared" si="111"/>
        <v>483946</v>
      </c>
      <c r="N317" s="26">
        <f t="shared" si="112"/>
        <v>405253</v>
      </c>
      <c r="O317" s="49">
        <f t="shared" si="106"/>
        <v>305209.5</v>
      </c>
      <c r="P317" s="49">
        <f t="shared" si="107"/>
        <v>505296.5</v>
      </c>
      <c r="Q317" s="49">
        <f t="shared" si="113"/>
        <v>286945.83702918142</v>
      </c>
      <c r="R317" s="49">
        <f t="shared" si="114"/>
        <v>187100.73078068579</v>
      </c>
      <c r="S317" s="56">
        <f t="shared" si="103"/>
        <v>0.38661489253074888</v>
      </c>
      <c r="T317" s="49">
        <f t="shared" ref="T317:T354" si="115">ROUND(Q317,0)</f>
        <v>286946</v>
      </c>
      <c r="U317" s="82" t="s">
        <v>431</v>
      </c>
      <c r="AC317" s="3"/>
      <c r="AD317" s="3"/>
      <c r="AE317" s="3"/>
      <c r="AF317" s="3"/>
      <c r="AG317" s="3"/>
      <c r="AH317" s="3"/>
    </row>
    <row r="318" spans="1:34" s="1" customFormat="1" ht="14.25" customHeight="1" x14ac:dyDescent="0.2">
      <c r="A318" s="82">
        <v>3</v>
      </c>
      <c r="B318" s="82">
        <v>4315199</v>
      </c>
      <c r="C318" s="6" t="s">
        <v>134</v>
      </c>
      <c r="D318" s="7" t="s">
        <v>9</v>
      </c>
      <c r="E318" s="24">
        <v>295321</v>
      </c>
      <c r="F318" s="24">
        <v>278605</v>
      </c>
      <c r="G318" s="26">
        <v>292535</v>
      </c>
      <c r="H318" s="26">
        <v>10210</v>
      </c>
      <c r="I318" s="26">
        <f t="shared" si="104"/>
        <v>10730.71</v>
      </c>
      <c r="J318" s="26">
        <f t="shared" si="105"/>
        <v>10731</v>
      </c>
      <c r="K318" s="26">
        <f t="shared" si="109"/>
        <v>10731</v>
      </c>
      <c r="L318" s="26">
        <f t="shared" si="110"/>
        <v>295321</v>
      </c>
      <c r="M318" s="26">
        <f t="shared" si="111"/>
        <v>285570</v>
      </c>
      <c r="N318" s="26">
        <f t="shared" si="112"/>
        <v>219298</v>
      </c>
      <c r="O318" s="49">
        <f t="shared" si="106"/>
        <v>148150.5</v>
      </c>
      <c r="P318" s="49">
        <f t="shared" si="107"/>
        <v>290445.5</v>
      </c>
      <c r="Q318" s="49">
        <f t="shared" si="113"/>
        <v>38616.818377708943</v>
      </c>
      <c r="R318" s="49">
        <f t="shared" si="114"/>
        <v>139236.81078890979</v>
      </c>
      <c r="S318" s="56">
        <f t="shared" si="103"/>
        <v>0.48757506316808413</v>
      </c>
      <c r="T318" s="49">
        <f t="shared" si="115"/>
        <v>38617</v>
      </c>
      <c r="U318" s="82" t="s">
        <v>431</v>
      </c>
      <c r="AC318" s="3"/>
      <c r="AD318" s="3"/>
      <c r="AE318" s="3"/>
      <c r="AF318" s="3"/>
      <c r="AG318" s="3"/>
      <c r="AH318" s="3"/>
    </row>
    <row r="319" spans="1:34" s="1" customFormat="1" ht="14.25" customHeight="1" x14ac:dyDescent="0.2">
      <c r="A319" s="82">
        <v>4</v>
      </c>
      <c r="B319" s="82">
        <v>4315199</v>
      </c>
      <c r="C319" s="6" t="s">
        <v>135</v>
      </c>
      <c r="D319" s="7" t="s">
        <v>9</v>
      </c>
      <c r="E319" s="24">
        <v>1289538</v>
      </c>
      <c r="F319" s="24">
        <v>1228132.0000000002</v>
      </c>
      <c r="G319" s="26">
        <v>1314101</v>
      </c>
      <c r="H319" s="26">
        <v>210554</v>
      </c>
      <c r="I319" s="26">
        <f t="shared" si="104"/>
        <v>221292.25399999999</v>
      </c>
      <c r="J319" s="26">
        <f t="shared" si="105"/>
        <v>221292</v>
      </c>
      <c r="K319" s="26">
        <f t="shared" si="109"/>
        <v>221292</v>
      </c>
      <c r="L319" s="26">
        <f t="shared" si="110"/>
        <v>1314101</v>
      </c>
      <c r="M319" s="26">
        <f t="shared" si="111"/>
        <v>1258835</v>
      </c>
      <c r="N319" s="26">
        <f t="shared" si="112"/>
        <v>1013265.75</v>
      </c>
      <c r="O319" s="49">
        <f t="shared" si="106"/>
        <v>740063.5</v>
      </c>
      <c r="P319" s="49">
        <f t="shared" si="107"/>
        <v>1286468</v>
      </c>
      <c r="Q319" s="49">
        <f t="shared" si="113"/>
        <v>582274.7744257208</v>
      </c>
      <c r="R319" s="49">
        <f t="shared" si="114"/>
        <v>529218.96219515475</v>
      </c>
      <c r="S319" s="56">
        <f t="shared" si="103"/>
        <v>0.42040375600865465</v>
      </c>
      <c r="T319" s="49">
        <f t="shared" si="115"/>
        <v>582275</v>
      </c>
      <c r="U319" s="82" t="s">
        <v>431</v>
      </c>
      <c r="AC319" s="3"/>
      <c r="AD319" s="3"/>
      <c r="AE319" s="3"/>
      <c r="AF319" s="3"/>
      <c r="AG319" s="3"/>
      <c r="AH319" s="3"/>
    </row>
    <row r="320" spans="1:34" s="1" customFormat="1" ht="14.25" customHeight="1" x14ac:dyDescent="0.2">
      <c r="A320" s="82">
        <v>5</v>
      </c>
      <c r="B320" s="82">
        <v>4315199</v>
      </c>
      <c r="C320" s="6" t="s">
        <v>136</v>
      </c>
      <c r="D320" s="7" t="s">
        <v>9</v>
      </c>
      <c r="E320" s="24">
        <v>655537.00000000012</v>
      </c>
      <c r="F320" s="24">
        <v>630324</v>
      </c>
      <c r="G320" s="26">
        <v>687053</v>
      </c>
      <c r="H320" s="26">
        <v>60115</v>
      </c>
      <c r="I320" s="26">
        <f t="shared" si="104"/>
        <v>63180.864999999998</v>
      </c>
      <c r="J320" s="26">
        <f t="shared" si="105"/>
        <v>63181</v>
      </c>
      <c r="K320" s="26">
        <f t="shared" si="109"/>
        <v>63181</v>
      </c>
      <c r="L320" s="26">
        <f t="shared" si="110"/>
        <v>687053</v>
      </c>
      <c r="M320" s="26">
        <f t="shared" si="111"/>
        <v>642930.5</v>
      </c>
      <c r="N320" s="26">
        <f t="shared" si="112"/>
        <v>509023.75</v>
      </c>
      <c r="O320" s="49">
        <f t="shared" si="106"/>
        <v>353055.75</v>
      </c>
      <c r="P320" s="49">
        <f t="shared" si="107"/>
        <v>664991.75</v>
      </c>
      <c r="Q320" s="49">
        <f t="shared" si="113"/>
        <v>196126.62211602458</v>
      </c>
      <c r="R320" s="49">
        <f t="shared" si="114"/>
        <v>298133.11046060745</v>
      </c>
      <c r="S320" s="56">
        <f t="shared" si="103"/>
        <v>0.46370970184274574</v>
      </c>
      <c r="T320" s="49">
        <f t="shared" si="115"/>
        <v>196127</v>
      </c>
      <c r="U320" s="82" t="s">
        <v>431</v>
      </c>
      <c r="AC320" s="3"/>
      <c r="AD320" s="3"/>
      <c r="AE320" s="3"/>
      <c r="AF320" s="3"/>
      <c r="AG320" s="3"/>
      <c r="AH320" s="3"/>
    </row>
    <row r="321" spans="1:34" s="1" customFormat="1" ht="14.25" customHeight="1" x14ac:dyDescent="0.2">
      <c r="A321" s="82">
        <v>6</v>
      </c>
      <c r="B321" s="82">
        <v>4315199</v>
      </c>
      <c r="C321" s="6" t="s">
        <v>137</v>
      </c>
      <c r="D321" s="7" t="s">
        <v>9</v>
      </c>
      <c r="E321" s="24">
        <v>243803</v>
      </c>
      <c r="F321" s="24">
        <v>232193.00000000003</v>
      </c>
      <c r="G321" s="26">
        <v>246125.00000000003</v>
      </c>
      <c r="H321" s="26">
        <v>21554</v>
      </c>
      <c r="I321" s="26">
        <f t="shared" si="104"/>
        <v>22653.254000000001</v>
      </c>
      <c r="J321" s="26">
        <f t="shared" si="105"/>
        <v>22653</v>
      </c>
      <c r="K321" s="26">
        <f t="shared" si="109"/>
        <v>22653</v>
      </c>
      <c r="L321" s="26">
        <f t="shared" si="110"/>
        <v>246125.00000000003</v>
      </c>
      <c r="M321" s="26">
        <f t="shared" si="111"/>
        <v>237998</v>
      </c>
      <c r="N321" s="26">
        <f t="shared" si="112"/>
        <v>186193.5</v>
      </c>
      <c r="O321" s="49">
        <f t="shared" si="106"/>
        <v>130325.5</v>
      </c>
      <c r="P321" s="49">
        <f t="shared" si="107"/>
        <v>242061.5</v>
      </c>
      <c r="Q321" s="49">
        <f t="shared" si="113"/>
        <v>70651.812929891894</v>
      </c>
      <c r="R321" s="49">
        <f t="shared" si="114"/>
        <v>109197.20436439758</v>
      </c>
      <c r="S321" s="56">
        <f t="shared" si="103"/>
        <v>0.4588156386372893</v>
      </c>
      <c r="T321" s="49">
        <f t="shared" si="115"/>
        <v>70652</v>
      </c>
      <c r="U321" s="82" t="s">
        <v>431</v>
      </c>
      <c r="AC321" s="3"/>
      <c r="AD321" s="3"/>
      <c r="AE321" s="3"/>
      <c r="AF321" s="3"/>
      <c r="AG321" s="3"/>
      <c r="AH321" s="3"/>
    </row>
    <row r="322" spans="1:34" s="1" customFormat="1" ht="14.25" customHeight="1" x14ac:dyDescent="0.2">
      <c r="A322" s="82">
        <v>7</v>
      </c>
      <c r="B322" s="82">
        <v>4315199</v>
      </c>
      <c r="C322" s="6" t="s">
        <v>138</v>
      </c>
      <c r="D322" s="7" t="s">
        <v>9</v>
      </c>
      <c r="E322" s="24">
        <v>708221</v>
      </c>
      <c r="F322" s="24">
        <v>655760</v>
      </c>
      <c r="G322" s="26">
        <v>701663</v>
      </c>
      <c r="H322" s="26">
        <v>70448</v>
      </c>
      <c r="I322" s="26">
        <f t="shared" si="104"/>
        <v>74040.847999999998</v>
      </c>
      <c r="J322" s="26">
        <f t="shared" si="105"/>
        <v>74041</v>
      </c>
      <c r="K322" s="26">
        <f t="shared" si="109"/>
        <v>74041</v>
      </c>
      <c r="L322" s="26">
        <f t="shared" si="110"/>
        <v>708221</v>
      </c>
      <c r="M322" s="26">
        <f t="shared" si="111"/>
        <v>678711.5</v>
      </c>
      <c r="N322" s="26">
        <f t="shared" si="112"/>
        <v>534921.25</v>
      </c>
      <c r="O322" s="49">
        <f t="shared" si="106"/>
        <v>376376.25</v>
      </c>
      <c r="P322" s="49">
        <f t="shared" si="107"/>
        <v>693466.25</v>
      </c>
      <c r="Q322" s="49">
        <f t="shared" si="113"/>
        <v>223861.97612792454</v>
      </c>
      <c r="R322" s="49">
        <f t="shared" si="114"/>
        <v>308138.6175542592</v>
      </c>
      <c r="S322" s="56">
        <f t="shared" si="103"/>
        <v>0.45400529909138004</v>
      </c>
      <c r="T322" s="49">
        <f t="shared" si="115"/>
        <v>223862</v>
      </c>
      <c r="U322" s="82" t="s">
        <v>431</v>
      </c>
      <c r="AC322" s="3"/>
      <c r="AD322" s="3"/>
      <c r="AE322" s="3"/>
      <c r="AF322" s="3"/>
      <c r="AG322" s="3"/>
      <c r="AH322" s="3"/>
    </row>
    <row r="323" spans="1:34" s="1" customFormat="1" ht="14.25" customHeight="1" x14ac:dyDescent="0.2">
      <c r="A323" s="82">
        <v>8</v>
      </c>
      <c r="B323" s="82">
        <v>4315199</v>
      </c>
      <c r="C323" s="6" t="s">
        <v>139</v>
      </c>
      <c r="D323" s="7" t="s">
        <v>9</v>
      </c>
      <c r="E323" s="24">
        <v>1826314</v>
      </c>
      <c r="F323" s="24">
        <v>1722937</v>
      </c>
      <c r="G323" s="26">
        <v>1860772</v>
      </c>
      <c r="H323" s="26">
        <v>130255</v>
      </c>
      <c r="I323" s="26">
        <f t="shared" si="104"/>
        <v>136898.005</v>
      </c>
      <c r="J323" s="26">
        <f t="shared" si="105"/>
        <v>136898</v>
      </c>
      <c r="K323" s="26">
        <f t="shared" si="109"/>
        <v>136898</v>
      </c>
      <c r="L323" s="26">
        <f t="shared" si="110"/>
        <v>1860772</v>
      </c>
      <c r="M323" s="26">
        <f t="shared" si="111"/>
        <v>1774625.5</v>
      </c>
      <c r="N323" s="26">
        <f t="shared" si="112"/>
        <v>1386730.25</v>
      </c>
      <c r="O323" s="49">
        <f t="shared" si="106"/>
        <v>955761.75</v>
      </c>
      <c r="P323" s="49">
        <f t="shared" si="107"/>
        <v>1817698.75</v>
      </c>
      <c r="Q323" s="49">
        <f t="shared" si="113"/>
        <v>445927.14164940518</v>
      </c>
      <c r="R323" s="49">
        <f t="shared" si="114"/>
        <v>835277.4161703703</v>
      </c>
      <c r="S323" s="56">
        <f t="shared" si="103"/>
        <v>0.47067813246815754</v>
      </c>
      <c r="T323" s="49">
        <f t="shared" si="115"/>
        <v>445927</v>
      </c>
      <c r="U323" s="82" t="s">
        <v>431</v>
      </c>
      <c r="AC323" s="3"/>
      <c r="AD323" s="3"/>
      <c r="AE323" s="3"/>
      <c r="AF323" s="3"/>
      <c r="AG323" s="3"/>
      <c r="AH323" s="3"/>
    </row>
    <row r="324" spans="1:34" s="1" customFormat="1" ht="14.25" customHeight="1" x14ac:dyDescent="0.2">
      <c r="A324" s="82">
        <v>9</v>
      </c>
      <c r="B324" s="82">
        <v>4315199</v>
      </c>
      <c r="C324" s="6" t="s">
        <v>108</v>
      </c>
      <c r="D324" s="7" t="s">
        <v>9</v>
      </c>
      <c r="E324" s="24">
        <v>331681</v>
      </c>
      <c r="F324" s="24">
        <v>312906</v>
      </c>
      <c r="G324" s="26">
        <v>347326.00000000006</v>
      </c>
      <c r="H324" s="26">
        <v>40225</v>
      </c>
      <c r="I324" s="26">
        <f t="shared" si="104"/>
        <v>42276.474999999999</v>
      </c>
      <c r="J324" s="26">
        <f t="shared" si="105"/>
        <v>42276</v>
      </c>
      <c r="K324" s="26">
        <f t="shared" si="109"/>
        <v>42276</v>
      </c>
      <c r="L324" s="26">
        <f t="shared" si="110"/>
        <v>347326.00000000006</v>
      </c>
      <c r="M324" s="26">
        <f t="shared" si="111"/>
        <v>322293.5</v>
      </c>
      <c r="N324" s="26">
        <f t="shared" si="112"/>
        <v>258547.25</v>
      </c>
      <c r="O324" s="49">
        <f t="shared" si="106"/>
        <v>182284.75</v>
      </c>
      <c r="P324" s="49">
        <f t="shared" si="107"/>
        <v>334809.75</v>
      </c>
      <c r="Q324" s="49">
        <f t="shared" si="113"/>
        <v>122159.72823696995</v>
      </c>
      <c r="R324" s="49">
        <f t="shared" si="114"/>
        <v>144865.84497245497</v>
      </c>
      <c r="S324" s="56">
        <f t="shared" si="103"/>
        <v>0.44948422779998659</v>
      </c>
      <c r="T324" s="49">
        <f t="shared" si="115"/>
        <v>122160</v>
      </c>
      <c r="U324" s="82" t="s">
        <v>431</v>
      </c>
      <c r="AC324" s="3"/>
      <c r="AD324" s="3"/>
      <c r="AE324" s="3"/>
      <c r="AF324" s="3"/>
      <c r="AG324" s="3"/>
      <c r="AH324" s="3"/>
    </row>
    <row r="325" spans="1:34" s="1" customFormat="1" ht="14.25" customHeight="1" x14ac:dyDescent="0.2">
      <c r="A325" s="82">
        <v>10</v>
      </c>
      <c r="B325" s="82">
        <v>4315199</v>
      </c>
      <c r="C325" s="6" t="s">
        <v>104</v>
      </c>
      <c r="D325" s="7" t="s">
        <v>9</v>
      </c>
      <c r="E325" s="24">
        <v>869347</v>
      </c>
      <c r="F325" s="24">
        <v>820139</v>
      </c>
      <c r="G325" s="26">
        <v>861146</v>
      </c>
      <c r="H325" s="26">
        <v>58996</v>
      </c>
      <c r="I325" s="26">
        <f t="shared" si="104"/>
        <v>62004.796000000002</v>
      </c>
      <c r="J325" s="26">
        <f t="shared" si="105"/>
        <v>62005</v>
      </c>
      <c r="K325" s="26">
        <f t="shared" si="109"/>
        <v>62005</v>
      </c>
      <c r="L325" s="26">
        <f t="shared" si="110"/>
        <v>869347</v>
      </c>
      <c r="M325" s="26">
        <f t="shared" si="111"/>
        <v>840642.5</v>
      </c>
      <c r="N325" s="26">
        <f t="shared" si="112"/>
        <v>653159.25</v>
      </c>
      <c r="O325" s="49">
        <f t="shared" si="106"/>
        <v>451323.75</v>
      </c>
      <c r="P325" s="49">
        <f t="shared" si="107"/>
        <v>854994.75</v>
      </c>
      <c r="Q325" s="49">
        <f t="shared" si="113"/>
        <v>203473.60906728078</v>
      </c>
      <c r="R325" s="49">
        <f t="shared" si="114"/>
        <v>394690.26490348525</v>
      </c>
      <c r="S325" s="56">
        <f t="shared" si="103"/>
        <v>0.46951024353810955</v>
      </c>
      <c r="T325" s="49">
        <f t="shared" si="115"/>
        <v>203474</v>
      </c>
      <c r="U325" s="82" t="s">
        <v>431</v>
      </c>
      <c r="AC325" s="3"/>
      <c r="AD325" s="3"/>
      <c r="AE325" s="3"/>
      <c r="AF325" s="3"/>
      <c r="AG325" s="3"/>
      <c r="AH325" s="3"/>
    </row>
    <row r="326" spans="1:34" s="1" customFormat="1" ht="14.25" customHeight="1" x14ac:dyDescent="0.2">
      <c r="A326" s="82">
        <v>11</v>
      </c>
      <c r="B326" s="82">
        <v>4315199</v>
      </c>
      <c r="C326" s="6" t="s">
        <v>106</v>
      </c>
      <c r="D326" s="7" t="s">
        <v>9</v>
      </c>
      <c r="E326" s="24">
        <v>99985.000000000015</v>
      </c>
      <c r="F326" s="24">
        <v>92579</v>
      </c>
      <c r="G326" s="26">
        <v>99985.000000000015</v>
      </c>
      <c r="H326" s="26">
        <v>11225</v>
      </c>
      <c r="I326" s="26">
        <f t="shared" si="104"/>
        <v>11797.475</v>
      </c>
      <c r="J326" s="26">
        <f t="shared" si="105"/>
        <v>11797</v>
      </c>
      <c r="K326" s="26">
        <f t="shared" si="109"/>
        <v>11797</v>
      </c>
      <c r="L326" s="26">
        <f t="shared" si="110"/>
        <v>99985.000000000015</v>
      </c>
      <c r="M326" s="26">
        <f t="shared" si="111"/>
        <v>96282</v>
      </c>
      <c r="N326" s="26">
        <f t="shared" si="112"/>
        <v>76086.5</v>
      </c>
      <c r="O326" s="49">
        <f t="shared" si="106"/>
        <v>54039.5</v>
      </c>
      <c r="P326" s="49">
        <f t="shared" si="107"/>
        <v>98133.5</v>
      </c>
      <c r="Q326" s="49">
        <f t="shared" si="113"/>
        <v>34610.489273835112</v>
      </c>
      <c r="R326" s="49">
        <f t="shared" si="114"/>
        <v>43001.623887941751</v>
      </c>
      <c r="S326" s="56">
        <f t="shared" si="103"/>
        <v>0.44662163112463132</v>
      </c>
      <c r="T326" s="49">
        <f t="shared" si="115"/>
        <v>34610</v>
      </c>
      <c r="U326" s="82" t="s">
        <v>431</v>
      </c>
      <c r="AC326" s="3"/>
      <c r="AD326" s="3"/>
      <c r="AE326" s="3"/>
      <c r="AF326" s="3"/>
      <c r="AG326" s="3"/>
      <c r="AH326" s="3"/>
    </row>
    <row r="327" spans="1:34" s="1" customFormat="1" ht="14.25" customHeight="1" x14ac:dyDescent="0.2">
      <c r="A327" s="82">
        <v>12</v>
      </c>
      <c r="B327" s="82">
        <v>4315199</v>
      </c>
      <c r="C327" s="6" t="s">
        <v>140</v>
      </c>
      <c r="D327" s="7" t="s">
        <v>9</v>
      </c>
      <c r="E327" s="24">
        <v>3357759</v>
      </c>
      <c r="F327" s="24">
        <v>3197865</v>
      </c>
      <c r="G327" s="26">
        <v>3421716.0000000005</v>
      </c>
      <c r="H327" s="26">
        <v>230556</v>
      </c>
      <c r="I327" s="26">
        <f t="shared" si="104"/>
        <v>242314.356</v>
      </c>
      <c r="J327" s="26">
        <f t="shared" si="105"/>
        <v>242314</v>
      </c>
      <c r="K327" s="26">
        <f t="shared" si="109"/>
        <v>242314</v>
      </c>
      <c r="L327" s="26">
        <f t="shared" si="110"/>
        <v>3421716.0000000005</v>
      </c>
      <c r="M327" s="26">
        <f t="shared" si="111"/>
        <v>3277812</v>
      </c>
      <c r="N327" s="26">
        <f t="shared" si="112"/>
        <v>2554913.5</v>
      </c>
      <c r="O327" s="49">
        <f t="shared" si="106"/>
        <v>1760063</v>
      </c>
      <c r="P327" s="49">
        <f t="shared" si="107"/>
        <v>3349764</v>
      </c>
      <c r="Q327" s="49">
        <f t="shared" si="113"/>
        <v>795283.32784428436</v>
      </c>
      <c r="R327" s="49">
        <f t="shared" si="114"/>
        <v>1544604.6473266231</v>
      </c>
      <c r="S327" s="56">
        <f t="shared" si="103"/>
        <v>0.4712303961687318</v>
      </c>
      <c r="T327" s="49">
        <f t="shared" si="115"/>
        <v>795283</v>
      </c>
      <c r="U327" s="82" t="s">
        <v>431</v>
      </c>
      <c r="AC327" s="3"/>
      <c r="AD327" s="3"/>
      <c r="AE327" s="3"/>
      <c r="AF327" s="3"/>
      <c r="AG327" s="3"/>
      <c r="AH327" s="3"/>
    </row>
    <row r="328" spans="1:34" s="1" customFormat="1" ht="14.25" customHeight="1" x14ac:dyDescent="0.2">
      <c r="A328" s="82">
        <v>13</v>
      </c>
      <c r="B328" s="82">
        <v>4315199</v>
      </c>
      <c r="C328" s="6" t="s">
        <v>141</v>
      </c>
      <c r="D328" s="7" t="s">
        <v>9</v>
      </c>
      <c r="E328" s="24">
        <v>1173129</v>
      </c>
      <c r="F328" s="24">
        <v>1117265</v>
      </c>
      <c r="G328" s="26">
        <v>1206646</v>
      </c>
      <c r="H328" s="26">
        <v>80221</v>
      </c>
      <c r="I328" s="26">
        <f t="shared" si="104"/>
        <v>84312.270999999993</v>
      </c>
      <c r="J328" s="26">
        <f t="shared" si="105"/>
        <v>84312</v>
      </c>
      <c r="K328" s="26">
        <f t="shared" si="109"/>
        <v>84312</v>
      </c>
      <c r="L328" s="26">
        <f t="shared" si="110"/>
        <v>1206646</v>
      </c>
      <c r="M328" s="26">
        <f t="shared" si="111"/>
        <v>1145197</v>
      </c>
      <c r="N328" s="26">
        <f t="shared" si="112"/>
        <v>895338</v>
      </c>
      <c r="O328" s="49">
        <f t="shared" si="106"/>
        <v>614754.5</v>
      </c>
      <c r="P328" s="49">
        <f t="shared" si="107"/>
        <v>1175921.5</v>
      </c>
      <c r="Q328" s="49">
        <f t="shared" si="113"/>
        <v>277067.49787894258</v>
      </c>
      <c r="R328" s="49">
        <f t="shared" si="114"/>
        <v>541939.50355797715</v>
      </c>
      <c r="S328" s="56">
        <f t="shared" si="103"/>
        <v>0.47322819004763123</v>
      </c>
      <c r="T328" s="49">
        <f t="shared" si="115"/>
        <v>277067</v>
      </c>
      <c r="U328" s="82" t="s">
        <v>431</v>
      </c>
      <c r="AC328" s="3"/>
      <c r="AD328" s="3"/>
      <c r="AE328" s="3"/>
      <c r="AF328" s="3"/>
      <c r="AG328" s="3"/>
      <c r="AH328" s="3"/>
    </row>
    <row r="329" spans="1:34" s="1" customFormat="1" ht="14.25" customHeight="1" x14ac:dyDescent="0.2">
      <c r="A329" s="82">
        <v>14</v>
      </c>
      <c r="B329" s="82">
        <v>4315199</v>
      </c>
      <c r="C329" s="6" t="s">
        <v>142</v>
      </c>
      <c r="D329" s="7" t="s">
        <v>9</v>
      </c>
      <c r="E329" s="24">
        <v>132190</v>
      </c>
      <c r="F329" s="24">
        <v>124707</v>
      </c>
      <c r="G329" s="26">
        <v>130942</v>
      </c>
      <c r="H329" s="26">
        <v>11254</v>
      </c>
      <c r="I329" s="26">
        <f t="shared" si="104"/>
        <v>11827.954</v>
      </c>
      <c r="J329" s="26">
        <f t="shared" si="105"/>
        <v>11828</v>
      </c>
      <c r="K329" s="26">
        <f t="shared" si="109"/>
        <v>11828</v>
      </c>
      <c r="L329" s="26">
        <f t="shared" si="110"/>
        <v>132190</v>
      </c>
      <c r="M329" s="26">
        <f t="shared" si="111"/>
        <v>127824.5</v>
      </c>
      <c r="N329" s="26">
        <f t="shared" si="112"/>
        <v>99916.75</v>
      </c>
      <c r="O329" s="49">
        <f t="shared" si="106"/>
        <v>69826.25</v>
      </c>
      <c r="P329" s="49">
        <f t="shared" si="107"/>
        <v>130007.25</v>
      </c>
      <c r="Q329" s="49">
        <f t="shared" si="113"/>
        <v>37117.533641237089</v>
      </c>
      <c r="R329" s="49">
        <f t="shared" si="114"/>
        <v>58816.985003625159</v>
      </c>
      <c r="S329" s="56">
        <f t="shared" si="103"/>
        <v>0.46013858848362527</v>
      </c>
      <c r="T329" s="49">
        <f t="shared" si="115"/>
        <v>37118</v>
      </c>
      <c r="U329" s="82" t="s">
        <v>431</v>
      </c>
      <c r="AC329" s="3"/>
      <c r="AD329" s="3"/>
      <c r="AE329" s="3"/>
      <c r="AF329" s="3"/>
      <c r="AG329" s="3"/>
      <c r="AH329" s="3"/>
    </row>
    <row r="330" spans="1:34" s="1" customFormat="1" ht="14.25" customHeight="1" x14ac:dyDescent="0.2">
      <c r="A330" s="82">
        <v>15</v>
      </c>
      <c r="B330" s="82">
        <v>4315199</v>
      </c>
      <c r="C330" s="6" t="s">
        <v>143</v>
      </c>
      <c r="D330" s="7" t="s">
        <v>9</v>
      </c>
      <c r="E330" s="24">
        <v>2078759.0000000002</v>
      </c>
      <c r="F330" s="24">
        <v>1942765.0000000002</v>
      </c>
      <c r="G330" s="26">
        <v>2098186</v>
      </c>
      <c r="H330" s="26">
        <v>114225</v>
      </c>
      <c r="I330" s="26">
        <f t="shared" si="104"/>
        <v>120050.47500000001</v>
      </c>
      <c r="J330" s="26">
        <f t="shared" si="105"/>
        <v>120050</v>
      </c>
      <c r="K330" s="26">
        <f t="shared" si="109"/>
        <v>120050</v>
      </c>
      <c r="L330" s="26">
        <f t="shared" si="110"/>
        <v>2098186</v>
      </c>
      <c r="M330" s="26">
        <f t="shared" si="111"/>
        <v>2010762.0000000002</v>
      </c>
      <c r="N330" s="26">
        <f t="shared" si="112"/>
        <v>1559940</v>
      </c>
      <c r="O330" s="49">
        <f t="shared" si="106"/>
        <v>1065406</v>
      </c>
      <c r="P330" s="49">
        <f t="shared" si="107"/>
        <v>2054474</v>
      </c>
      <c r="Q330" s="49">
        <f t="shared" si="113"/>
        <v>408069.52312877</v>
      </c>
      <c r="R330" s="49">
        <f t="shared" si="114"/>
        <v>962413.65049927158</v>
      </c>
      <c r="S330" s="56">
        <f t="shared" si="103"/>
        <v>0.47863131016961302</v>
      </c>
      <c r="T330" s="49">
        <f t="shared" si="115"/>
        <v>408070</v>
      </c>
      <c r="U330" s="82" t="s">
        <v>431</v>
      </c>
      <c r="AC330" s="3"/>
      <c r="AD330" s="3"/>
      <c r="AE330" s="3"/>
      <c r="AF330" s="3"/>
      <c r="AG330" s="3"/>
      <c r="AH330" s="3"/>
    </row>
    <row r="331" spans="1:34" s="1" customFormat="1" ht="14.25" customHeight="1" x14ac:dyDescent="0.2">
      <c r="A331" s="82">
        <v>16</v>
      </c>
      <c r="B331" s="82">
        <v>4315199</v>
      </c>
      <c r="C331" s="6" t="s">
        <v>144</v>
      </c>
      <c r="D331" s="7" t="s">
        <v>9</v>
      </c>
      <c r="E331" s="24">
        <v>1127495</v>
      </c>
      <c r="F331" s="24">
        <v>1073805</v>
      </c>
      <c r="G331" s="26">
        <v>1191924</v>
      </c>
      <c r="H331" s="26">
        <v>120336</v>
      </c>
      <c r="I331" s="26">
        <f t="shared" si="104"/>
        <v>126473.136</v>
      </c>
      <c r="J331" s="26">
        <f t="shared" si="105"/>
        <v>126473</v>
      </c>
      <c r="K331" s="26">
        <f t="shared" si="109"/>
        <v>126473</v>
      </c>
      <c r="L331" s="26">
        <f t="shared" si="110"/>
        <v>1191924</v>
      </c>
      <c r="M331" s="26">
        <f t="shared" si="111"/>
        <v>1100650</v>
      </c>
      <c r="N331" s="26">
        <f t="shared" si="112"/>
        <v>879924.25</v>
      </c>
      <c r="O331" s="49">
        <f t="shared" si="106"/>
        <v>613561.5</v>
      </c>
      <c r="P331" s="49">
        <f t="shared" si="107"/>
        <v>1146287</v>
      </c>
      <c r="Q331" s="49">
        <f t="shared" si="113"/>
        <v>378644.62117855047</v>
      </c>
      <c r="R331" s="49">
        <f t="shared" si="114"/>
        <v>504616.57113850646</v>
      </c>
      <c r="S331" s="56">
        <f t="shared" si="103"/>
        <v>0.45847142246718436</v>
      </c>
      <c r="T331" s="49">
        <f t="shared" si="115"/>
        <v>378645</v>
      </c>
      <c r="U331" s="82" t="s">
        <v>431</v>
      </c>
      <c r="AC331" s="3"/>
      <c r="AD331" s="3"/>
      <c r="AE331" s="3"/>
      <c r="AF331" s="3"/>
      <c r="AG331" s="3"/>
      <c r="AH331" s="3"/>
    </row>
    <row r="332" spans="1:34" s="1" customFormat="1" ht="14.25" customHeight="1" x14ac:dyDescent="0.2">
      <c r="A332" s="82">
        <v>17</v>
      </c>
      <c r="B332" s="82">
        <v>4315199</v>
      </c>
      <c r="C332" s="6" t="s">
        <v>145</v>
      </c>
      <c r="D332" s="7" t="s">
        <v>9</v>
      </c>
      <c r="E332" s="24">
        <v>478789.00000000006</v>
      </c>
      <c r="F332" s="24">
        <v>460374.00000000006</v>
      </c>
      <c r="G332" s="26">
        <v>483393</v>
      </c>
      <c r="H332" s="26">
        <v>73226</v>
      </c>
      <c r="I332" s="26">
        <f t="shared" si="104"/>
        <v>76960.525999999998</v>
      </c>
      <c r="J332" s="26">
        <f t="shared" si="105"/>
        <v>76961</v>
      </c>
      <c r="K332" s="26">
        <f t="shared" si="109"/>
        <v>76961</v>
      </c>
      <c r="L332" s="26">
        <f t="shared" si="110"/>
        <v>483393</v>
      </c>
      <c r="M332" s="26">
        <f t="shared" si="111"/>
        <v>469581.50000000006</v>
      </c>
      <c r="N332" s="26">
        <f t="shared" si="112"/>
        <v>374879.25</v>
      </c>
      <c r="O332" s="49">
        <f t="shared" si="106"/>
        <v>273271.25</v>
      </c>
      <c r="P332" s="49">
        <f t="shared" si="107"/>
        <v>476487.25</v>
      </c>
      <c r="Q332" s="49">
        <f t="shared" si="113"/>
        <v>207006.61506354198</v>
      </c>
      <c r="R332" s="49">
        <f t="shared" si="114"/>
        <v>198861.01180200384</v>
      </c>
      <c r="S332" s="56">
        <f t="shared" si="103"/>
        <v>0.42348561815574892</v>
      </c>
      <c r="T332" s="49">
        <f t="shared" si="115"/>
        <v>207007</v>
      </c>
      <c r="U332" s="82" t="s">
        <v>431</v>
      </c>
      <c r="AC332" s="3"/>
      <c r="AD332" s="3"/>
      <c r="AE332" s="3"/>
      <c r="AF332" s="3"/>
      <c r="AG332" s="3"/>
      <c r="AH332" s="3"/>
    </row>
    <row r="333" spans="1:34" s="1" customFormat="1" ht="14.25" customHeight="1" x14ac:dyDescent="0.2">
      <c r="A333" s="82">
        <v>18</v>
      </c>
      <c r="B333" s="82">
        <v>4315199</v>
      </c>
      <c r="C333" s="6" t="s">
        <v>146</v>
      </c>
      <c r="D333" s="7" t="s">
        <v>9</v>
      </c>
      <c r="E333" s="24">
        <v>2132374</v>
      </c>
      <c r="F333" s="24">
        <v>1992873</v>
      </c>
      <c r="G333" s="26">
        <v>2152303</v>
      </c>
      <c r="H333" s="26">
        <v>95336</v>
      </c>
      <c r="I333" s="26">
        <f t="shared" si="104"/>
        <v>100198.136</v>
      </c>
      <c r="J333" s="26">
        <f t="shared" si="105"/>
        <v>100198</v>
      </c>
      <c r="K333" s="26">
        <f t="shared" si="109"/>
        <v>100198</v>
      </c>
      <c r="L333" s="26">
        <f t="shared" si="110"/>
        <v>2152303</v>
      </c>
      <c r="M333" s="26">
        <f t="shared" si="111"/>
        <v>2062623.5</v>
      </c>
      <c r="N333" s="26">
        <f t="shared" si="112"/>
        <v>1594437</v>
      </c>
      <c r="O333" s="49">
        <f t="shared" si="106"/>
        <v>1081410.75</v>
      </c>
      <c r="P333" s="49">
        <f t="shared" si="107"/>
        <v>2107463.25</v>
      </c>
      <c r="Q333" s="49">
        <f t="shared" si="113"/>
        <v>350397.49477739062</v>
      </c>
      <c r="R333" s="49">
        <f t="shared" si="114"/>
        <v>998681.15117588954</v>
      </c>
      <c r="S333" s="56">
        <f t="shared" si="103"/>
        <v>0.48418005087980892</v>
      </c>
      <c r="T333" s="49">
        <f t="shared" si="115"/>
        <v>350397</v>
      </c>
      <c r="U333" s="82" t="s">
        <v>431</v>
      </c>
      <c r="AC333" s="3"/>
      <c r="AD333" s="3"/>
      <c r="AE333" s="3"/>
      <c r="AF333" s="3"/>
      <c r="AG333" s="3"/>
      <c r="AH333" s="3"/>
    </row>
    <row r="334" spans="1:34" s="1" customFormat="1" ht="14.25" customHeight="1" x14ac:dyDescent="0.2">
      <c r="A334" s="82">
        <v>19</v>
      </c>
      <c r="B334" s="82">
        <v>4315199</v>
      </c>
      <c r="C334" s="6" t="s">
        <v>147</v>
      </c>
      <c r="D334" s="7" t="s">
        <v>9</v>
      </c>
      <c r="E334" s="24">
        <v>121730</v>
      </c>
      <c r="F334" s="24">
        <v>117049.00000000001</v>
      </c>
      <c r="G334" s="26">
        <v>128754</v>
      </c>
      <c r="H334" s="26">
        <v>26559</v>
      </c>
      <c r="I334" s="26">
        <f t="shared" si="104"/>
        <v>27913.508999999998</v>
      </c>
      <c r="J334" s="26">
        <f t="shared" si="105"/>
        <v>27914</v>
      </c>
      <c r="K334" s="26">
        <f t="shared" si="109"/>
        <v>27914</v>
      </c>
      <c r="L334" s="26">
        <f t="shared" si="110"/>
        <v>128754</v>
      </c>
      <c r="M334" s="26">
        <f t="shared" si="111"/>
        <v>119389.5</v>
      </c>
      <c r="N334" s="26">
        <f t="shared" si="112"/>
        <v>98861.75</v>
      </c>
      <c r="O334" s="49">
        <f t="shared" si="106"/>
        <v>73651.75</v>
      </c>
      <c r="P334" s="49">
        <f t="shared" si="107"/>
        <v>124071.75</v>
      </c>
      <c r="Q334" s="49">
        <f t="shared" si="113"/>
        <v>66280.693308929185</v>
      </c>
      <c r="R334" s="49">
        <f t="shared" si="114"/>
        <v>47542.481917929639</v>
      </c>
      <c r="S334" s="56">
        <f t="shared" si="103"/>
        <v>0.39821325927262985</v>
      </c>
      <c r="T334" s="49">
        <f t="shared" si="115"/>
        <v>66281</v>
      </c>
      <c r="U334" s="82" t="s">
        <v>431</v>
      </c>
      <c r="AC334" s="3"/>
      <c r="AD334" s="3"/>
      <c r="AE334" s="3"/>
      <c r="AF334" s="3"/>
      <c r="AG334" s="3"/>
      <c r="AH334" s="3"/>
    </row>
    <row r="335" spans="1:34" s="1" customFormat="1" ht="14.25" customHeight="1" x14ac:dyDescent="0.2">
      <c r="A335" s="82">
        <v>20</v>
      </c>
      <c r="B335" s="82">
        <v>4315199</v>
      </c>
      <c r="C335" s="6" t="s">
        <v>148</v>
      </c>
      <c r="D335" s="7" t="s">
        <v>9</v>
      </c>
      <c r="E335" s="24">
        <v>710649</v>
      </c>
      <c r="F335" s="24">
        <v>670424.00000000012</v>
      </c>
      <c r="G335" s="26">
        <v>730762</v>
      </c>
      <c r="H335" s="26">
        <v>117448</v>
      </c>
      <c r="I335" s="26">
        <f t="shared" si="104"/>
        <v>123437.848</v>
      </c>
      <c r="J335" s="26">
        <f t="shared" si="105"/>
        <v>123438</v>
      </c>
      <c r="K335" s="26">
        <f t="shared" si="109"/>
        <v>123438</v>
      </c>
      <c r="L335" s="26">
        <f t="shared" si="110"/>
        <v>730762</v>
      </c>
      <c r="M335" s="26">
        <f t="shared" si="111"/>
        <v>690536.5</v>
      </c>
      <c r="N335" s="26">
        <f t="shared" si="112"/>
        <v>558818.25</v>
      </c>
      <c r="O335" s="49">
        <f t="shared" si="106"/>
        <v>406987.25</v>
      </c>
      <c r="P335" s="49">
        <f t="shared" si="107"/>
        <v>710649.25</v>
      </c>
      <c r="Q335" s="49">
        <f t="shared" si="113"/>
        <v>323404.14119310328</v>
      </c>
      <c r="R335" s="49">
        <f t="shared" si="114"/>
        <v>291335.45117427222</v>
      </c>
      <c r="S335" s="56">
        <f t="shared" si="103"/>
        <v>0.42189725115800863</v>
      </c>
      <c r="T335" s="49">
        <f t="shared" si="115"/>
        <v>323404</v>
      </c>
      <c r="U335" s="82" t="s">
        <v>431</v>
      </c>
      <c r="AC335" s="3"/>
      <c r="AD335" s="3"/>
      <c r="AE335" s="3"/>
      <c r="AF335" s="3"/>
      <c r="AG335" s="3"/>
      <c r="AH335" s="3"/>
    </row>
    <row r="336" spans="1:34" s="1" customFormat="1" ht="14.25" customHeight="1" x14ac:dyDescent="0.2">
      <c r="A336" s="82">
        <v>21</v>
      </c>
      <c r="B336" s="82">
        <v>4315199</v>
      </c>
      <c r="C336" s="6" t="s">
        <v>149</v>
      </c>
      <c r="D336" s="7" t="s">
        <v>9</v>
      </c>
      <c r="E336" s="24">
        <v>218685</v>
      </c>
      <c r="F336" s="24">
        <v>208272</v>
      </c>
      <c r="G336" s="26">
        <v>229099</v>
      </c>
      <c r="H336" s="26">
        <v>55226</v>
      </c>
      <c r="I336" s="26">
        <f t="shared" si="104"/>
        <v>58042.525999999998</v>
      </c>
      <c r="J336" s="26">
        <f t="shared" si="105"/>
        <v>58043</v>
      </c>
      <c r="K336" s="26">
        <f t="shared" si="109"/>
        <v>58043</v>
      </c>
      <c r="L336" s="26">
        <f t="shared" si="110"/>
        <v>229099</v>
      </c>
      <c r="M336" s="26">
        <f t="shared" si="111"/>
        <v>213478.5</v>
      </c>
      <c r="N336" s="26">
        <f t="shared" si="112"/>
        <v>178524.75</v>
      </c>
      <c r="O336" s="49">
        <f t="shared" si="106"/>
        <v>135760.75</v>
      </c>
      <c r="P336" s="49">
        <f t="shared" si="107"/>
        <v>221288.75</v>
      </c>
      <c r="Q336" s="49">
        <f t="shared" si="113"/>
        <v>129166.70617352863</v>
      </c>
      <c r="R336" s="49">
        <f t="shared" si="114"/>
        <v>80769.943685238919</v>
      </c>
      <c r="S336" s="56">
        <f t="shared" si="103"/>
        <v>0.37835165454712733</v>
      </c>
      <c r="T336" s="49">
        <f t="shared" si="115"/>
        <v>129167</v>
      </c>
      <c r="U336" s="82" t="s">
        <v>431</v>
      </c>
      <c r="AC336" s="3"/>
      <c r="AD336" s="3"/>
      <c r="AE336" s="3"/>
      <c r="AF336" s="3"/>
      <c r="AG336" s="3"/>
      <c r="AH336" s="3"/>
    </row>
    <row r="337" spans="1:34" s="1" customFormat="1" ht="14.25" customHeight="1" x14ac:dyDescent="0.2">
      <c r="A337" s="82">
        <v>22</v>
      </c>
      <c r="B337" s="82">
        <v>4315199</v>
      </c>
      <c r="C337" s="6" t="s">
        <v>150</v>
      </c>
      <c r="D337" s="7" t="s">
        <v>9</v>
      </c>
      <c r="E337" s="24">
        <v>3250948</v>
      </c>
      <c r="F337" s="24">
        <v>3010137</v>
      </c>
      <c r="G337" s="26">
        <v>3220847</v>
      </c>
      <c r="H337" s="26">
        <v>352664</v>
      </c>
      <c r="I337" s="26">
        <f t="shared" si="104"/>
        <v>370649.864</v>
      </c>
      <c r="J337" s="26">
        <f t="shared" si="105"/>
        <v>370650</v>
      </c>
      <c r="K337" s="26">
        <f t="shared" si="109"/>
        <v>370650</v>
      </c>
      <c r="L337" s="26">
        <f t="shared" si="110"/>
        <v>3250948</v>
      </c>
      <c r="M337" s="26">
        <f t="shared" si="111"/>
        <v>3115492</v>
      </c>
      <c r="N337" s="26">
        <f t="shared" si="112"/>
        <v>2463145.5</v>
      </c>
      <c r="O337" s="49">
        <f t="shared" si="106"/>
        <v>1743071</v>
      </c>
      <c r="P337" s="49">
        <f t="shared" si="107"/>
        <v>3183220</v>
      </c>
      <c r="Q337" s="49">
        <f t="shared" si="113"/>
        <v>1096414.962753478</v>
      </c>
      <c r="R337" s="49">
        <f t="shared" si="114"/>
        <v>1399104.6494932631</v>
      </c>
      <c r="S337" s="56">
        <f t="shared" si="103"/>
        <v>0.44907984019643227</v>
      </c>
      <c r="T337" s="49">
        <f t="shared" si="115"/>
        <v>1096415</v>
      </c>
      <c r="U337" s="82" t="s">
        <v>431</v>
      </c>
      <c r="AC337" s="3"/>
      <c r="AD337" s="3"/>
      <c r="AE337" s="3"/>
      <c r="AF337" s="3"/>
      <c r="AG337" s="3"/>
      <c r="AH337" s="3"/>
    </row>
    <row r="338" spans="1:34" s="1" customFormat="1" ht="14.25" customHeight="1" x14ac:dyDescent="0.2">
      <c r="A338" s="82">
        <v>23</v>
      </c>
      <c r="B338" s="82">
        <v>4315199</v>
      </c>
      <c r="C338" s="6" t="s">
        <v>151</v>
      </c>
      <c r="D338" s="7" t="s">
        <v>9</v>
      </c>
      <c r="E338" s="24">
        <v>3114626</v>
      </c>
      <c r="F338" s="24">
        <v>2966311</v>
      </c>
      <c r="G338" s="26">
        <v>3233279</v>
      </c>
      <c r="H338" s="26">
        <v>254889</v>
      </c>
      <c r="I338" s="26">
        <f t="shared" si="104"/>
        <v>267888.33899999998</v>
      </c>
      <c r="J338" s="26">
        <f t="shared" si="105"/>
        <v>267888</v>
      </c>
      <c r="K338" s="26">
        <f t="shared" si="109"/>
        <v>267888</v>
      </c>
      <c r="L338" s="26">
        <f t="shared" si="110"/>
        <v>3233279</v>
      </c>
      <c r="M338" s="26">
        <f t="shared" si="111"/>
        <v>3040468.5</v>
      </c>
      <c r="N338" s="26">
        <f t="shared" si="112"/>
        <v>2395526</v>
      </c>
      <c r="O338" s="49">
        <f t="shared" si="106"/>
        <v>1654178.25</v>
      </c>
      <c r="P338" s="49">
        <f t="shared" si="107"/>
        <v>3136873.75</v>
      </c>
      <c r="Q338" s="49">
        <f t="shared" si="113"/>
        <v>850996.51875889814</v>
      </c>
      <c r="R338" s="49">
        <f t="shared" si="114"/>
        <v>1422623.6178598565</v>
      </c>
      <c r="S338" s="56">
        <f t="shared" si="103"/>
        <v>0.46789618700534358</v>
      </c>
      <c r="T338" s="49">
        <f t="shared" si="115"/>
        <v>850997</v>
      </c>
      <c r="U338" s="82" t="s">
        <v>431</v>
      </c>
      <c r="AC338" s="3"/>
      <c r="AD338" s="3"/>
      <c r="AE338" s="3"/>
      <c r="AF338" s="3"/>
      <c r="AG338" s="3"/>
      <c r="AH338" s="3"/>
    </row>
    <row r="339" spans="1:34" s="1" customFormat="1" ht="14.25" customHeight="1" x14ac:dyDescent="0.2">
      <c r="A339" s="82">
        <v>24</v>
      </c>
      <c r="B339" s="82">
        <v>4315199</v>
      </c>
      <c r="C339" s="6" t="s">
        <v>152</v>
      </c>
      <c r="D339" s="7" t="s">
        <v>9</v>
      </c>
      <c r="E339" s="24">
        <v>231556</v>
      </c>
      <c r="F339" s="24">
        <v>218449</v>
      </c>
      <c r="G339" s="26">
        <v>242478</v>
      </c>
      <c r="H339" s="26">
        <v>30226</v>
      </c>
      <c r="I339" s="26">
        <f t="shared" si="104"/>
        <v>31767.525999999998</v>
      </c>
      <c r="J339" s="26">
        <f t="shared" si="105"/>
        <v>31768</v>
      </c>
      <c r="K339" s="26">
        <f t="shared" si="109"/>
        <v>31768</v>
      </c>
      <c r="L339" s="26">
        <f t="shared" si="110"/>
        <v>242478</v>
      </c>
      <c r="M339" s="26">
        <f t="shared" si="111"/>
        <v>225002.5</v>
      </c>
      <c r="N339" s="26">
        <f t="shared" si="112"/>
        <v>181062.75</v>
      </c>
      <c r="O339" s="49">
        <f t="shared" si="106"/>
        <v>128385.25</v>
      </c>
      <c r="P339" s="49">
        <f t="shared" si="107"/>
        <v>233740.25</v>
      </c>
      <c r="Q339" s="49">
        <f t="shared" si="113"/>
        <v>89890.387993629018</v>
      </c>
      <c r="R339" s="49">
        <f t="shared" si="114"/>
        <v>100013.4245901519</v>
      </c>
      <c r="S339" s="56">
        <f t="shared" si="103"/>
        <v>0.44449917040989279</v>
      </c>
      <c r="T339" s="49">
        <f t="shared" si="115"/>
        <v>89890</v>
      </c>
      <c r="U339" s="82" t="s">
        <v>431</v>
      </c>
      <c r="AC339" s="3"/>
      <c r="AD339" s="3"/>
      <c r="AE339" s="3"/>
      <c r="AF339" s="3"/>
      <c r="AG339" s="3"/>
      <c r="AH339" s="3"/>
    </row>
    <row r="340" spans="1:34" s="1" customFormat="1" ht="14.25" customHeight="1" x14ac:dyDescent="0.2">
      <c r="A340" s="82">
        <v>25</v>
      </c>
      <c r="B340" s="82">
        <v>4315199</v>
      </c>
      <c r="C340" s="6" t="s">
        <v>153</v>
      </c>
      <c r="D340" s="7" t="s">
        <v>9</v>
      </c>
      <c r="E340" s="24">
        <v>11781</v>
      </c>
      <c r="F340" s="24">
        <v>11328</v>
      </c>
      <c r="G340" s="26">
        <v>12234</v>
      </c>
      <c r="H340" s="26">
        <v>2158</v>
      </c>
      <c r="I340" s="26">
        <f t="shared" si="104"/>
        <v>2268.058</v>
      </c>
      <c r="J340" s="26">
        <f t="shared" si="105"/>
        <v>2268</v>
      </c>
      <c r="K340" s="26">
        <f t="shared" si="109"/>
        <v>2268</v>
      </c>
      <c r="L340" s="26">
        <f t="shared" si="110"/>
        <v>12234</v>
      </c>
      <c r="M340" s="26">
        <f t="shared" si="111"/>
        <v>11554.5</v>
      </c>
      <c r="N340" s="26">
        <f t="shared" si="112"/>
        <v>9402.75</v>
      </c>
      <c r="O340" s="49">
        <f t="shared" si="106"/>
        <v>6911.25</v>
      </c>
      <c r="P340" s="49">
        <f t="shared" si="107"/>
        <v>11894.25</v>
      </c>
      <c r="Q340" s="49">
        <f t="shared" si="113"/>
        <v>5748.6478766429691</v>
      </c>
      <c r="R340" s="49">
        <f t="shared" si="114"/>
        <v>4770.8592779498331</v>
      </c>
      <c r="S340" s="56">
        <f t="shared" si="103"/>
        <v>0.41290053900643325</v>
      </c>
      <c r="T340" s="49">
        <f t="shared" si="115"/>
        <v>5749</v>
      </c>
      <c r="U340" s="82" t="s">
        <v>431</v>
      </c>
      <c r="AC340" s="3"/>
      <c r="AD340" s="3"/>
      <c r="AE340" s="3"/>
      <c r="AF340" s="3"/>
      <c r="AG340" s="3"/>
      <c r="AH340" s="3"/>
    </row>
    <row r="341" spans="1:34" s="1" customFormat="1" ht="14.25" customHeight="1" x14ac:dyDescent="0.2">
      <c r="A341" s="82">
        <v>26</v>
      </c>
      <c r="B341" s="82">
        <v>4315199</v>
      </c>
      <c r="C341" s="6" t="s">
        <v>154</v>
      </c>
      <c r="D341" s="7" t="s">
        <v>9</v>
      </c>
      <c r="E341" s="24">
        <v>521577</v>
      </c>
      <c r="F341" s="24">
        <v>482941</v>
      </c>
      <c r="G341" s="26">
        <v>521576.00000000006</v>
      </c>
      <c r="H341" s="26">
        <v>50125</v>
      </c>
      <c r="I341" s="26">
        <f t="shared" si="104"/>
        <v>52681.375</v>
      </c>
      <c r="J341" s="26">
        <f t="shared" si="105"/>
        <v>52681</v>
      </c>
      <c r="K341" s="26">
        <f t="shared" si="109"/>
        <v>52681</v>
      </c>
      <c r="L341" s="26">
        <f t="shared" si="110"/>
        <v>521577</v>
      </c>
      <c r="M341" s="26">
        <f t="shared" si="111"/>
        <v>502258.5</v>
      </c>
      <c r="N341" s="26">
        <f t="shared" si="112"/>
        <v>394693.75</v>
      </c>
      <c r="O341" s="49">
        <f t="shared" si="106"/>
        <v>277469.75</v>
      </c>
      <c r="P341" s="49">
        <f t="shared" si="107"/>
        <v>511917.75</v>
      </c>
      <c r="Q341" s="49">
        <f t="shared" si="113"/>
        <v>160724.21924522886</v>
      </c>
      <c r="R341" s="49">
        <f t="shared" si="114"/>
        <v>228734.75380212048</v>
      </c>
      <c r="S341" s="56">
        <f t="shared" si="103"/>
        <v>0.45541240974940289</v>
      </c>
      <c r="T341" s="49">
        <f t="shared" si="115"/>
        <v>160724</v>
      </c>
      <c r="U341" s="82" t="s">
        <v>431</v>
      </c>
      <c r="AC341" s="3"/>
      <c r="AD341" s="3"/>
      <c r="AE341" s="3"/>
      <c r="AF341" s="3"/>
      <c r="AG341" s="3"/>
      <c r="AH341" s="3"/>
    </row>
    <row r="342" spans="1:34" s="1" customFormat="1" ht="14.25" customHeight="1" x14ac:dyDescent="0.2">
      <c r="A342" s="82">
        <v>27</v>
      </c>
      <c r="B342" s="82">
        <v>4315199</v>
      </c>
      <c r="C342" s="6" t="s">
        <v>155</v>
      </c>
      <c r="D342" s="7" t="s">
        <v>9</v>
      </c>
      <c r="E342" s="24">
        <v>1253689</v>
      </c>
      <c r="F342" s="24">
        <v>1205470</v>
      </c>
      <c r="G342" s="26">
        <v>1338072</v>
      </c>
      <c r="H342" s="26">
        <v>95226</v>
      </c>
      <c r="I342" s="26">
        <f t="shared" si="104"/>
        <v>100082.526</v>
      </c>
      <c r="J342" s="26">
        <f t="shared" si="105"/>
        <v>100083</v>
      </c>
      <c r="K342" s="26">
        <f t="shared" si="109"/>
        <v>100083</v>
      </c>
      <c r="L342" s="26">
        <f t="shared" si="110"/>
        <v>1338072</v>
      </c>
      <c r="M342" s="26">
        <f t="shared" si="111"/>
        <v>1229579.5</v>
      </c>
      <c r="N342" s="26">
        <f t="shared" si="112"/>
        <v>974328.5</v>
      </c>
      <c r="O342" s="49">
        <f t="shared" si="106"/>
        <v>664831.25</v>
      </c>
      <c r="P342" s="49">
        <f t="shared" si="107"/>
        <v>1283825.75</v>
      </c>
      <c r="Q342" s="49">
        <f t="shared" si="113"/>
        <v>323461.06525068643</v>
      </c>
      <c r="R342" s="49">
        <f t="shared" si="114"/>
        <v>585401.06196379021</v>
      </c>
      <c r="S342" s="56">
        <f t="shared" si="103"/>
        <v>0.47609858651985515</v>
      </c>
      <c r="T342" s="49">
        <f t="shared" si="115"/>
        <v>323461</v>
      </c>
      <c r="U342" s="82" t="s">
        <v>431</v>
      </c>
      <c r="AC342" s="3"/>
      <c r="AD342" s="3"/>
      <c r="AE342" s="3"/>
      <c r="AF342" s="3"/>
      <c r="AG342" s="3"/>
      <c r="AH342" s="3"/>
    </row>
    <row r="343" spans="1:34" s="1" customFormat="1" ht="14.25" customHeight="1" x14ac:dyDescent="0.2">
      <c r="A343" s="82">
        <v>28</v>
      </c>
      <c r="B343" s="82">
        <v>4315199</v>
      </c>
      <c r="C343" s="6" t="s">
        <v>156</v>
      </c>
      <c r="D343" s="7" t="s">
        <v>9</v>
      </c>
      <c r="E343" s="24">
        <v>1206549</v>
      </c>
      <c r="F343" s="24">
        <v>1117175</v>
      </c>
      <c r="G343" s="26">
        <v>1173034</v>
      </c>
      <c r="H343" s="26">
        <v>260510</v>
      </c>
      <c r="I343" s="26">
        <f t="shared" si="104"/>
        <v>273796.01</v>
      </c>
      <c r="J343" s="26">
        <f t="shared" si="105"/>
        <v>273796</v>
      </c>
      <c r="K343" s="26">
        <f t="shared" si="109"/>
        <v>273796</v>
      </c>
      <c r="L343" s="26">
        <f t="shared" si="110"/>
        <v>1206549</v>
      </c>
      <c r="M343" s="26">
        <f t="shared" si="111"/>
        <v>1145104.5</v>
      </c>
      <c r="N343" s="26">
        <f t="shared" si="112"/>
        <v>942638.5</v>
      </c>
      <c r="O343" s="49">
        <f t="shared" si="106"/>
        <v>709450.25</v>
      </c>
      <c r="P343" s="49">
        <f t="shared" si="107"/>
        <v>1175826.75</v>
      </c>
      <c r="Q343" s="49">
        <f t="shared" si="113"/>
        <v>642181.41017663525</v>
      </c>
      <c r="R343" s="49">
        <f t="shared" si="114"/>
        <v>447416.33037883928</v>
      </c>
      <c r="S343" s="56">
        <f t="shared" si="103"/>
        <v>0.39072096073226442</v>
      </c>
      <c r="T343" s="49">
        <f t="shared" si="115"/>
        <v>642181</v>
      </c>
      <c r="U343" s="82" t="s">
        <v>431</v>
      </c>
      <c r="AC343" s="3"/>
      <c r="AD343" s="3"/>
      <c r="AE343" s="3"/>
      <c r="AF343" s="3"/>
      <c r="AG343" s="3"/>
      <c r="AH343" s="3"/>
    </row>
    <row r="344" spans="1:34" s="1" customFormat="1" ht="14.25" customHeight="1" x14ac:dyDescent="0.2">
      <c r="A344" s="82">
        <v>29</v>
      </c>
      <c r="B344" s="82">
        <v>4315199</v>
      </c>
      <c r="C344" s="6" t="s">
        <v>157</v>
      </c>
      <c r="D344" s="7" t="s">
        <v>9</v>
      </c>
      <c r="E344" s="24">
        <v>1537604</v>
      </c>
      <c r="F344" s="24">
        <v>1450570</v>
      </c>
      <c r="G344" s="26">
        <v>1523099.0000000002</v>
      </c>
      <c r="H344" s="26">
        <v>110524</v>
      </c>
      <c r="I344" s="26">
        <f t="shared" si="104"/>
        <v>116160.724</v>
      </c>
      <c r="J344" s="26">
        <f t="shared" si="105"/>
        <v>116161</v>
      </c>
      <c r="K344" s="26">
        <f t="shared" si="109"/>
        <v>116161</v>
      </c>
      <c r="L344" s="26">
        <f t="shared" si="110"/>
        <v>1537604</v>
      </c>
      <c r="M344" s="26">
        <f t="shared" si="111"/>
        <v>1486834.5</v>
      </c>
      <c r="N344" s="26">
        <f t="shared" si="112"/>
        <v>1156858.5</v>
      </c>
      <c r="O344" s="49">
        <f t="shared" si="106"/>
        <v>801497.75</v>
      </c>
      <c r="P344" s="49">
        <f t="shared" si="107"/>
        <v>1512219.25</v>
      </c>
      <c r="Q344" s="49">
        <f t="shared" si="113"/>
        <v>377179.00527742779</v>
      </c>
      <c r="R344" s="49">
        <f t="shared" si="114"/>
        <v>694842.18144578219</v>
      </c>
      <c r="S344" s="56">
        <f t="shared" si="103"/>
        <v>0.46732987527918018</v>
      </c>
      <c r="T344" s="49">
        <f t="shared" si="115"/>
        <v>377179</v>
      </c>
      <c r="U344" s="82" t="s">
        <v>431</v>
      </c>
      <c r="AC344" s="3"/>
      <c r="AD344" s="3"/>
      <c r="AE344" s="3"/>
      <c r="AF344" s="3"/>
      <c r="AG344" s="3"/>
      <c r="AH344" s="3"/>
    </row>
    <row r="345" spans="1:34" s="1" customFormat="1" ht="14.25" customHeight="1" x14ac:dyDescent="0.2">
      <c r="A345" s="82">
        <v>30</v>
      </c>
      <c r="B345" s="82">
        <v>4315199</v>
      </c>
      <c r="C345" s="6" t="s">
        <v>142</v>
      </c>
      <c r="D345" s="7" t="s">
        <v>9</v>
      </c>
      <c r="E345" s="24">
        <v>215954</v>
      </c>
      <c r="F345" s="24">
        <v>203730</v>
      </c>
      <c r="G345" s="26">
        <v>215954</v>
      </c>
      <c r="H345" s="26">
        <v>11256</v>
      </c>
      <c r="I345" s="26">
        <f t="shared" si="104"/>
        <v>11830.056</v>
      </c>
      <c r="J345" s="26">
        <f t="shared" si="105"/>
        <v>11830</v>
      </c>
      <c r="K345" s="26">
        <f t="shared" si="109"/>
        <v>11830</v>
      </c>
      <c r="L345" s="26">
        <f t="shared" si="110"/>
        <v>215954</v>
      </c>
      <c r="M345" s="26">
        <f t="shared" si="111"/>
        <v>209842</v>
      </c>
      <c r="N345" s="26">
        <f t="shared" si="112"/>
        <v>161867</v>
      </c>
      <c r="O345" s="49">
        <f t="shared" si="106"/>
        <v>110836</v>
      </c>
      <c r="P345" s="49">
        <f t="shared" si="107"/>
        <v>212898</v>
      </c>
      <c r="Q345" s="49">
        <f t="shared" si="113"/>
        <v>40526.626246948006</v>
      </c>
      <c r="R345" s="49">
        <f t="shared" si="114"/>
        <v>100190.51730910798</v>
      </c>
      <c r="S345" s="56">
        <f t="shared" si="103"/>
        <v>0.47745693097238867</v>
      </c>
      <c r="T345" s="49">
        <f t="shared" si="115"/>
        <v>40527</v>
      </c>
      <c r="U345" s="82" t="s">
        <v>431</v>
      </c>
      <c r="AC345" s="3"/>
      <c r="AD345" s="3"/>
      <c r="AE345" s="3"/>
      <c r="AF345" s="3"/>
      <c r="AG345" s="3"/>
      <c r="AH345" s="3"/>
    </row>
    <row r="346" spans="1:34" s="1" customFormat="1" ht="14.25" customHeight="1" x14ac:dyDescent="0.2">
      <c r="A346" s="82">
        <v>31</v>
      </c>
      <c r="B346" s="82">
        <v>4315199</v>
      </c>
      <c r="C346" s="6" t="s">
        <v>158</v>
      </c>
      <c r="D346" s="7" t="s">
        <v>9</v>
      </c>
      <c r="E346" s="24">
        <v>956080</v>
      </c>
      <c r="F346" s="24">
        <v>901962.00000000012</v>
      </c>
      <c r="G346" s="26">
        <v>965099.00000000012</v>
      </c>
      <c r="H346" s="26">
        <v>69558</v>
      </c>
      <c r="I346" s="26">
        <f t="shared" si="104"/>
        <v>73105.457999999999</v>
      </c>
      <c r="J346" s="26">
        <f t="shared" si="105"/>
        <v>73105</v>
      </c>
      <c r="K346" s="26">
        <f t="shared" si="109"/>
        <v>73105</v>
      </c>
      <c r="L346" s="26">
        <f t="shared" si="110"/>
        <v>965099.00000000012</v>
      </c>
      <c r="M346" s="26">
        <f t="shared" si="111"/>
        <v>929021</v>
      </c>
      <c r="N346" s="26">
        <f t="shared" si="112"/>
        <v>724061.5</v>
      </c>
      <c r="O346" s="49">
        <f t="shared" si="106"/>
        <v>501063</v>
      </c>
      <c r="P346" s="49">
        <f t="shared" si="107"/>
        <v>947060</v>
      </c>
      <c r="Q346" s="49">
        <f t="shared" si="113"/>
        <v>237110.80774522433</v>
      </c>
      <c r="R346" s="49">
        <f t="shared" si="114"/>
        <v>434865.73159271455</v>
      </c>
      <c r="S346" s="56">
        <f t="shared" si="103"/>
        <v>0.46809031398936574</v>
      </c>
      <c r="T346" s="49">
        <f t="shared" si="115"/>
        <v>237111</v>
      </c>
      <c r="U346" s="82" t="s">
        <v>431</v>
      </c>
      <c r="AC346" s="3"/>
      <c r="AD346" s="3"/>
      <c r="AE346" s="3"/>
      <c r="AF346" s="3"/>
      <c r="AG346" s="3"/>
      <c r="AH346" s="3"/>
    </row>
    <row r="347" spans="1:34" s="1" customFormat="1" ht="14.25" customHeight="1" x14ac:dyDescent="0.2">
      <c r="A347" s="82">
        <v>32</v>
      </c>
      <c r="B347" s="82">
        <v>4315199</v>
      </c>
      <c r="C347" s="6" t="s">
        <v>159</v>
      </c>
      <c r="D347" s="7" t="s">
        <v>9</v>
      </c>
      <c r="E347" s="24">
        <v>753688.00000000012</v>
      </c>
      <c r="F347" s="24">
        <v>711027</v>
      </c>
      <c r="G347" s="26">
        <v>782130</v>
      </c>
      <c r="H347" s="26">
        <v>79586</v>
      </c>
      <c r="I347" s="26">
        <f t="shared" si="104"/>
        <v>83644.885999999999</v>
      </c>
      <c r="J347" s="26">
        <f t="shared" si="105"/>
        <v>83645</v>
      </c>
      <c r="K347" s="26">
        <f t="shared" si="109"/>
        <v>83645</v>
      </c>
      <c r="L347" s="26">
        <f t="shared" si="110"/>
        <v>782130</v>
      </c>
      <c r="M347" s="26">
        <f t="shared" si="111"/>
        <v>732357.5</v>
      </c>
      <c r="N347" s="26">
        <f t="shared" si="112"/>
        <v>582622.5</v>
      </c>
      <c r="O347" s="49">
        <f t="shared" si="106"/>
        <v>408001.25</v>
      </c>
      <c r="P347" s="49">
        <f t="shared" si="107"/>
        <v>757243.75</v>
      </c>
      <c r="Q347" s="49">
        <f t="shared" si="113"/>
        <v>250515.55506228236</v>
      </c>
      <c r="R347" s="49">
        <f t="shared" si="114"/>
        <v>333932.58250381419</v>
      </c>
      <c r="S347" s="56">
        <f t="shared" si="103"/>
        <v>0.4559693626457218</v>
      </c>
      <c r="T347" s="49">
        <f t="shared" si="115"/>
        <v>250516</v>
      </c>
      <c r="U347" s="82" t="s">
        <v>431</v>
      </c>
      <c r="AC347" s="3"/>
      <c r="AD347" s="3"/>
      <c r="AE347" s="3"/>
      <c r="AF347" s="3"/>
      <c r="AG347" s="3"/>
      <c r="AH347" s="3"/>
    </row>
    <row r="348" spans="1:34" s="1" customFormat="1" ht="14.25" customHeight="1" x14ac:dyDescent="0.2">
      <c r="A348" s="82">
        <v>33</v>
      </c>
      <c r="B348" s="82">
        <v>4315199</v>
      </c>
      <c r="C348" s="6" t="s">
        <v>160</v>
      </c>
      <c r="D348" s="7" t="s">
        <v>9</v>
      </c>
      <c r="E348" s="24">
        <v>1677103</v>
      </c>
      <c r="F348" s="24">
        <v>1612599</v>
      </c>
      <c r="G348" s="26">
        <v>1757733</v>
      </c>
      <c r="H348" s="26">
        <v>385447</v>
      </c>
      <c r="I348" s="26">
        <f t="shared" si="104"/>
        <v>405104.79700000002</v>
      </c>
      <c r="J348" s="26">
        <f t="shared" si="105"/>
        <v>405105</v>
      </c>
      <c r="K348" s="26">
        <f t="shared" ref="K348:K365" si="116">MIN(E348,F348,G348,J348)</f>
        <v>405105</v>
      </c>
      <c r="L348" s="26">
        <f t="shared" ref="L348:L365" si="117">MAX(E348,F348,G348,J348)</f>
        <v>1757733</v>
      </c>
      <c r="M348" s="26">
        <f t="shared" ref="M348:M365" si="118">MEDIAN(E348,F348,G348,J348)</f>
        <v>1644851</v>
      </c>
      <c r="N348" s="26">
        <f t="shared" ref="N348:N365" si="119">AVERAGE(E348,F348,G348,J348)</f>
        <v>1363135</v>
      </c>
      <c r="O348" s="49">
        <f t="shared" si="106"/>
        <v>1024978</v>
      </c>
      <c r="P348" s="49">
        <f t="shared" si="107"/>
        <v>1701292</v>
      </c>
      <c r="Q348" s="49">
        <f t="shared" ref="Q348:Q365" si="120">HARMEAN(E348,F348,G348,J348)</f>
        <v>940337.09091540473</v>
      </c>
      <c r="R348" s="49">
        <f t="shared" ref="R348:R365" si="121">STDEVA(E348,F348,G348,J348)</f>
        <v>641440.37260527967</v>
      </c>
      <c r="S348" s="56">
        <f t="shared" si="103"/>
        <v>0.38996867959789649</v>
      </c>
      <c r="T348" s="49">
        <f t="shared" si="115"/>
        <v>940337</v>
      </c>
      <c r="U348" s="82" t="s">
        <v>431</v>
      </c>
      <c r="AC348" s="3"/>
      <c r="AD348" s="3"/>
      <c r="AE348" s="3"/>
      <c r="AF348" s="3"/>
      <c r="AG348" s="3"/>
      <c r="AH348" s="3"/>
    </row>
    <row r="349" spans="1:34" s="1" customFormat="1" ht="14.25" customHeight="1" x14ac:dyDescent="0.2">
      <c r="A349" s="82">
        <v>34</v>
      </c>
      <c r="B349" s="82">
        <v>4315199</v>
      </c>
      <c r="C349" s="6" t="s">
        <v>161</v>
      </c>
      <c r="D349" s="7" t="s">
        <v>9</v>
      </c>
      <c r="E349" s="24">
        <v>535835</v>
      </c>
      <c r="F349" s="24">
        <v>515226</v>
      </c>
      <c r="G349" s="26">
        <v>556444</v>
      </c>
      <c r="H349" s="26">
        <v>120010</v>
      </c>
      <c r="I349" s="26">
        <f t="shared" si="104"/>
        <v>126130.51</v>
      </c>
      <c r="J349" s="26">
        <f t="shared" si="105"/>
        <v>126131</v>
      </c>
      <c r="K349" s="26">
        <f t="shared" si="116"/>
        <v>126131</v>
      </c>
      <c r="L349" s="26">
        <f t="shared" si="117"/>
        <v>556444</v>
      </c>
      <c r="M349" s="26">
        <f t="shared" si="118"/>
        <v>525530.5</v>
      </c>
      <c r="N349" s="26">
        <f t="shared" si="119"/>
        <v>433409</v>
      </c>
      <c r="O349" s="49">
        <f t="shared" si="106"/>
        <v>325830.75</v>
      </c>
      <c r="P349" s="49">
        <f t="shared" si="107"/>
        <v>540987.25</v>
      </c>
      <c r="Q349" s="49">
        <f t="shared" si="120"/>
        <v>295583.98109618912</v>
      </c>
      <c r="R349" s="49">
        <f t="shared" si="121"/>
        <v>205541.95636090133</v>
      </c>
      <c r="S349" s="56">
        <f t="shared" si="103"/>
        <v>0.39111327765163262</v>
      </c>
      <c r="T349" s="49">
        <f t="shared" si="115"/>
        <v>295584</v>
      </c>
      <c r="U349" s="82" t="s">
        <v>431</v>
      </c>
      <c r="AC349" s="3"/>
      <c r="AD349" s="3"/>
      <c r="AE349" s="3"/>
      <c r="AF349" s="3"/>
      <c r="AG349" s="3"/>
      <c r="AH349" s="3"/>
    </row>
    <row r="350" spans="1:34" s="1" customFormat="1" ht="14.25" customHeight="1" x14ac:dyDescent="0.2">
      <c r="A350" s="82">
        <v>35</v>
      </c>
      <c r="B350" s="82">
        <v>4315199</v>
      </c>
      <c r="C350" s="6" t="s">
        <v>162</v>
      </c>
      <c r="D350" s="7" t="s">
        <v>9</v>
      </c>
      <c r="E350" s="24">
        <v>507669</v>
      </c>
      <c r="F350" s="24">
        <v>474457</v>
      </c>
      <c r="G350" s="26">
        <v>502924</v>
      </c>
      <c r="H350" s="26">
        <v>120009</v>
      </c>
      <c r="I350" s="26">
        <f t="shared" si="104"/>
        <v>126129.459</v>
      </c>
      <c r="J350" s="26">
        <f t="shared" si="105"/>
        <v>126129</v>
      </c>
      <c r="K350" s="26">
        <f t="shared" si="116"/>
        <v>126129</v>
      </c>
      <c r="L350" s="26">
        <f t="shared" si="117"/>
        <v>507669</v>
      </c>
      <c r="M350" s="26">
        <f t="shared" si="118"/>
        <v>488690.5</v>
      </c>
      <c r="N350" s="26">
        <f t="shared" si="119"/>
        <v>402794.75</v>
      </c>
      <c r="O350" s="49">
        <f t="shared" si="106"/>
        <v>307409.75</v>
      </c>
      <c r="P350" s="49">
        <f t="shared" si="107"/>
        <v>498179.75</v>
      </c>
      <c r="Q350" s="49">
        <f t="shared" si="120"/>
        <v>285832.23772870906</v>
      </c>
      <c r="R350" s="49">
        <f t="shared" si="121"/>
        <v>185026.02548177738</v>
      </c>
      <c r="S350" s="56">
        <f t="shared" si="103"/>
        <v>0.37861596548690302</v>
      </c>
      <c r="T350" s="49">
        <f t="shared" si="115"/>
        <v>285832</v>
      </c>
      <c r="U350" s="82" t="s">
        <v>431</v>
      </c>
      <c r="AC350" s="3"/>
      <c r="AD350" s="3"/>
      <c r="AE350" s="3"/>
      <c r="AF350" s="3"/>
      <c r="AG350" s="3"/>
      <c r="AH350" s="3"/>
    </row>
    <row r="351" spans="1:34" s="1" customFormat="1" ht="14.25" customHeight="1" x14ac:dyDescent="0.2">
      <c r="A351" s="82">
        <v>36</v>
      </c>
      <c r="B351" s="82">
        <v>4315199</v>
      </c>
      <c r="C351" s="6" t="s">
        <v>163</v>
      </c>
      <c r="D351" s="7" t="s">
        <v>9</v>
      </c>
      <c r="E351" s="24">
        <v>505153</v>
      </c>
      <c r="F351" s="24">
        <v>476559</v>
      </c>
      <c r="G351" s="26">
        <v>524215</v>
      </c>
      <c r="H351" s="26">
        <v>124558</v>
      </c>
      <c r="I351" s="26">
        <f t="shared" si="104"/>
        <v>130910.458</v>
      </c>
      <c r="J351" s="26">
        <f t="shared" si="105"/>
        <v>130910</v>
      </c>
      <c r="K351" s="26">
        <f t="shared" si="116"/>
        <v>130910</v>
      </c>
      <c r="L351" s="26">
        <f t="shared" si="117"/>
        <v>524215</v>
      </c>
      <c r="M351" s="26">
        <f t="shared" si="118"/>
        <v>490856</v>
      </c>
      <c r="N351" s="26">
        <f t="shared" si="119"/>
        <v>409209.25</v>
      </c>
      <c r="O351" s="49">
        <f t="shared" si="106"/>
        <v>310883</v>
      </c>
      <c r="P351" s="49">
        <f t="shared" si="107"/>
        <v>507535.5</v>
      </c>
      <c r="Q351" s="49">
        <f t="shared" si="120"/>
        <v>293590.38440126262</v>
      </c>
      <c r="R351" s="49">
        <f t="shared" si="121"/>
        <v>186563.65050812194</v>
      </c>
      <c r="S351" s="56">
        <f t="shared" si="103"/>
        <v>0.38007817060017995</v>
      </c>
      <c r="T351" s="49">
        <f t="shared" si="115"/>
        <v>293590</v>
      </c>
      <c r="U351" s="82" t="s">
        <v>431</v>
      </c>
      <c r="AC351" s="3"/>
      <c r="AD351" s="3"/>
      <c r="AE351" s="3"/>
      <c r="AF351" s="3"/>
      <c r="AG351" s="3"/>
      <c r="AH351" s="3"/>
    </row>
    <row r="352" spans="1:34" s="1" customFormat="1" ht="14.25" customHeight="1" x14ac:dyDescent="0.2">
      <c r="A352" s="82">
        <v>37</v>
      </c>
      <c r="B352" s="82">
        <v>4315199</v>
      </c>
      <c r="C352" s="6" t="s">
        <v>164</v>
      </c>
      <c r="D352" s="7" t="s">
        <v>9</v>
      </c>
      <c r="E352" s="24">
        <v>3178373</v>
      </c>
      <c r="F352" s="24">
        <v>3056128</v>
      </c>
      <c r="G352" s="26">
        <v>3361741</v>
      </c>
      <c r="H352" s="26">
        <v>360225</v>
      </c>
      <c r="I352" s="26">
        <f t="shared" si="104"/>
        <v>378596.47499999998</v>
      </c>
      <c r="J352" s="26">
        <f t="shared" si="105"/>
        <v>378596</v>
      </c>
      <c r="K352" s="26">
        <f t="shared" si="116"/>
        <v>378596</v>
      </c>
      <c r="L352" s="26">
        <f t="shared" si="117"/>
        <v>3361741</v>
      </c>
      <c r="M352" s="26">
        <f t="shared" si="118"/>
        <v>3117250.5</v>
      </c>
      <c r="N352" s="26">
        <f t="shared" si="119"/>
        <v>2493709.5</v>
      </c>
      <c r="O352" s="49">
        <f t="shared" si="106"/>
        <v>1747923.25</v>
      </c>
      <c r="P352" s="49">
        <f t="shared" si="107"/>
        <v>3239495.75</v>
      </c>
      <c r="Q352" s="49">
        <f t="shared" si="120"/>
        <v>1117118.5029414999</v>
      </c>
      <c r="R352" s="49">
        <f t="shared" si="121"/>
        <v>1415657.9719043486</v>
      </c>
      <c r="S352" s="56">
        <f t="shared" si="103"/>
        <v>0.45413673745640543</v>
      </c>
      <c r="T352" s="49">
        <f t="shared" si="115"/>
        <v>1117119</v>
      </c>
      <c r="U352" s="82" t="s">
        <v>431</v>
      </c>
      <c r="AC352" s="3"/>
      <c r="AD352" s="3"/>
      <c r="AE352" s="3"/>
      <c r="AF352" s="3"/>
      <c r="AG352" s="3"/>
      <c r="AH352" s="3"/>
    </row>
    <row r="353" spans="1:34" s="1" customFormat="1" ht="14.25" customHeight="1" x14ac:dyDescent="0.2">
      <c r="A353" s="82">
        <v>38</v>
      </c>
      <c r="B353" s="82">
        <v>4315199</v>
      </c>
      <c r="C353" s="6" t="s">
        <v>165</v>
      </c>
      <c r="D353" s="7" t="s">
        <v>9</v>
      </c>
      <c r="E353" s="24">
        <v>67587</v>
      </c>
      <c r="F353" s="24">
        <v>63166.000000000007</v>
      </c>
      <c r="G353" s="26">
        <v>68219</v>
      </c>
      <c r="H353" s="26">
        <v>10002</v>
      </c>
      <c r="I353" s="26">
        <f t="shared" si="104"/>
        <v>10512.102000000001</v>
      </c>
      <c r="J353" s="26">
        <f t="shared" si="105"/>
        <v>10512</v>
      </c>
      <c r="K353" s="26">
        <f t="shared" si="116"/>
        <v>10512</v>
      </c>
      <c r="L353" s="26">
        <f t="shared" si="117"/>
        <v>68219</v>
      </c>
      <c r="M353" s="26">
        <f t="shared" si="118"/>
        <v>65376.5</v>
      </c>
      <c r="N353" s="26">
        <f t="shared" si="119"/>
        <v>52371</v>
      </c>
      <c r="O353" s="49">
        <f t="shared" si="106"/>
        <v>37944.25</v>
      </c>
      <c r="P353" s="49">
        <f t="shared" si="107"/>
        <v>66797.75</v>
      </c>
      <c r="Q353" s="49">
        <f t="shared" si="120"/>
        <v>28486.965705289236</v>
      </c>
      <c r="R353" s="49">
        <f t="shared" si="121"/>
        <v>27996.390636413591</v>
      </c>
      <c r="S353" s="56">
        <f t="shared" si="103"/>
        <v>0.4282332433888873</v>
      </c>
      <c r="T353" s="49">
        <f t="shared" si="115"/>
        <v>28487</v>
      </c>
      <c r="U353" s="82" t="s">
        <v>431</v>
      </c>
      <c r="AC353" s="3"/>
      <c r="AD353" s="3"/>
      <c r="AE353" s="3"/>
      <c r="AF353" s="3"/>
      <c r="AG353" s="3"/>
      <c r="AH353" s="3"/>
    </row>
    <row r="354" spans="1:34" s="1" customFormat="1" ht="14.25" customHeight="1" x14ac:dyDescent="0.2">
      <c r="A354" s="82">
        <v>39</v>
      </c>
      <c r="B354" s="82">
        <v>4315199</v>
      </c>
      <c r="C354" s="6" t="s">
        <v>166</v>
      </c>
      <c r="D354" s="7" t="s">
        <v>9</v>
      </c>
      <c r="E354" s="24">
        <v>4561836</v>
      </c>
      <c r="F354" s="24">
        <v>4344606</v>
      </c>
      <c r="G354" s="26">
        <v>4779067</v>
      </c>
      <c r="H354" s="26">
        <v>850241</v>
      </c>
      <c r="I354" s="26">
        <f t="shared" si="104"/>
        <v>893603.29099999997</v>
      </c>
      <c r="J354" s="26">
        <f t="shared" si="105"/>
        <v>893603</v>
      </c>
      <c r="K354" s="26">
        <f t="shared" si="116"/>
        <v>893603</v>
      </c>
      <c r="L354" s="26">
        <f t="shared" si="117"/>
        <v>4779067</v>
      </c>
      <c r="M354" s="26">
        <f t="shared" si="118"/>
        <v>4453221</v>
      </c>
      <c r="N354" s="26">
        <f t="shared" si="119"/>
        <v>3644778</v>
      </c>
      <c r="O354" s="49">
        <f t="shared" si="106"/>
        <v>2673412</v>
      </c>
      <c r="P354" s="49">
        <f t="shared" si="107"/>
        <v>4616144</v>
      </c>
      <c r="Q354" s="49">
        <f t="shared" si="120"/>
        <v>2250109.20747359</v>
      </c>
      <c r="R354" s="49">
        <f t="shared" si="121"/>
        <v>1842672.8793697124</v>
      </c>
      <c r="S354" s="56">
        <f t="shared" si="103"/>
        <v>0.41378428768069503</v>
      </c>
      <c r="T354" s="49">
        <f t="shared" si="115"/>
        <v>2250109</v>
      </c>
      <c r="U354" s="82" t="s">
        <v>431</v>
      </c>
      <c r="AC354" s="3"/>
      <c r="AD354" s="3"/>
      <c r="AE354" s="3"/>
      <c r="AF354" s="3"/>
      <c r="AG354" s="3"/>
      <c r="AH354" s="3"/>
    </row>
    <row r="355" spans="1:34" s="1" customFormat="1" ht="14.25" customHeight="1" x14ac:dyDescent="0.2">
      <c r="A355" s="82">
        <v>40</v>
      </c>
      <c r="B355" s="82">
        <v>4315199</v>
      </c>
      <c r="C355" s="6" t="s">
        <v>167</v>
      </c>
      <c r="D355" s="7" t="s">
        <v>9</v>
      </c>
      <c r="E355" s="24">
        <v>20704865.000000004</v>
      </c>
      <c r="F355" s="24">
        <v>19908524</v>
      </c>
      <c r="G355" s="26">
        <v>21501206.000000004</v>
      </c>
      <c r="H355" s="26">
        <v>352669</v>
      </c>
      <c r="I355" s="26">
        <f t="shared" si="104"/>
        <v>370655.11900000001</v>
      </c>
      <c r="J355" s="26">
        <f t="shared" si="105"/>
        <v>370655</v>
      </c>
      <c r="K355" s="26">
        <f t="shared" si="116"/>
        <v>370655</v>
      </c>
      <c r="L355" s="26">
        <f t="shared" si="117"/>
        <v>21501206.000000004</v>
      </c>
      <c r="M355" s="26">
        <f t="shared" si="118"/>
        <v>20306694.5</v>
      </c>
      <c r="N355" s="26">
        <f t="shared" si="119"/>
        <v>15621312.5</v>
      </c>
      <c r="O355" s="49">
        <f t="shared" si="106"/>
        <v>10338674.75</v>
      </c>
      <c r="P355" s="49">
        <f t="shared" si="107"/>
        <v>20903950.25</v>
      </c>
      <c r="Q355" s="49">
        <f t="shared" si="120"/>
        <v>1406982.6709779</v>
      </c>
      <c r="R355" s="49">
        <f t="shared" si="121"/>
        <v>10187874.986466955</v>
      </c>
      <c r="S355" s="56">
        <f t="shared" si="103"/>
        <v>0.50170031299121354</v>
      </c>
      <c r="T355" s="49">
        <f>ROUND(O355,0)</f>
        <v>10338675</v>
      </c>
      <c r="U355" s="84" t="s">
        <v>433</v>
      </c>
      <c r="AC355" s="3"/>
      <c r="AD355" s="3"/>
      <c r="AE355" s="3"/>
      <c r="AF355" s="3"/>
      <c r="AG355" s="3"/>
      <c r="AH355" s="3"/>
    </row>
    <row r="356" spans="1:34" s="1" customFormat="1" ht="14.25" customHeight="1" x14ac:dyDescent="0.2">
      <c r="A356" s="82">
        <v>41</v>
      </c>
      <c r="B356" s="82">
        <v>4315199</v>
      </c>
      <c r="C356" s="6" t="s">
        <v>168</v>
      </c>
      <c r="D356" s="7" t="s">
        <v>9</v>
      </c>
      <c r="E356" s="24">
        <v>701074.00000000012</v>
      </c>
      <c r="F356" s="24">
        <v>649142</v>
      </c>
      <c r="G356" s="26">
        <v>707565</v>
      </c>
      <c r="H356" s="26">
        <v>42158</v>
      </c>
      <c r="I356" s="26">
        <f t="shared" si="104"/>
        <v>44308.057999999997</v>
      </c>
      <c r="J356" s="26">
        <f t="shared" si="105"/>
        <v>44308</v>
      </c>
      <c r="K356" s="26">
        <f t="shared" si="116"/>
        <v>44308</v>
      </c>
      <c r="L356" s="26">
        <f t="shared" si="117"/>
        <v>707565</v>
      </c>
      <c r="M356" s="26">
        <f t="shared" si="118"/>
        <v>675108</v>
      </c>
      <c r="N356" s="26">
        <f t="shared" si="119"/>
        <v>525522.25</v>
      </c>
      <c r="O356" s="49">
        <f t="shared" si="106"/>
        <v>359708</v>
      </c>
      <c r="P356" s="49">
        <f t="shared" si="107"/>
        <v>691336.5</v>
      </c>
      <c r="Q356" s="49">
        <f t="shared" si="120"/>
        <v>148425.96101616253</v>
      </c>
      <c r="R356" s="49">
        <f t="shared" si="121"/>
        <v>321873.15138563007</v>
      </c>
      <c r="S356" s="56">
        <f t="shared" si="103"/>
        <v>0.47677282951117461</v>
      </c>
      <c r="T356" s="49">
        <f>ROUND(Q356,0)</f>
        <v>148426</v>
      </c>
      <c r="U356" s="82" t="s">
        <v>431</v>
      </c>
      <c r="AC356" s="3"/>
      <c r="AD356" s="3"/>
      <c r="AE356" s="3"/>
      <c r="AF356" s="3"/>
      <c r="AG356" s="3"/>
      <c r="AH356" s="3"/>
    </row>
    <row r="357" spans="1:34" s="1" customFormat="1" ht="14.25" customHeight="1" x14ac:dyDescent="0.2">
      <c r="A357" s="82">
        <v>42</v>
      </c>
      <c r="B357" s="82">
        <v>4315199</v>
      </c>
      <c r="C357" s="6" t="s">
        <v>139</v>
      </c>
      <c r="D357" s="7" t="s">
        <v>9</v>
      </c>
      <c r="E357" s="24">
        <v>10131236.000000002</v>
      </c>
      <c r="F357" s="24">
        <v>9741573</v>
      </c>
      <c r="G357" s="26">
        <v>10813146</v>
      </c>
      <c r="H357" s="26">
        <v>158996</v>
      </c>
      <c r="I357" s="26">
        <f t="shared" si="104"/>
        <v>167104.796</v>
      </c>
      <c r="J357" s="26">
        <f t="shared" si="105"/>
        <v>167105</v>
      </c>
      <c r="K357" s="26">
        <f t="shared" si="116"/>
        <v>167105</v>
      </c>
      <c r="L357" s="26">
        <f t="shared" si="117"/>
        <v>10813146</v>
      </c>
      <c r="M357" s="26">
        <f t="shared" si="118"/>
        <v>9936404.5</v>
      </c>
      <c r="N357" s="26">
        <f t="shared" si="119"/>
        <v>7713265</v>
      </c>
      <c r="O357" s="49">
        <f t="shared" si="106"/>
        <v>5051754.75</v>
      </c>
      <c r="P357" s="49">
        <f t="shared" si="107"/>
        <v>10374775.25</v>
      </c>
      <c r="Q357" s="49">
        <f t="shared" si="120"/>
        <v>637135.55248902191</v>
      </c>
      <c r="R357" s="49">
        <f t="shared" si="121"/>
        <v>5050228.0496186838</v>
      </c>
      <c r="S357" s="56">
        <f t="shared" si="103"/>
        <v>0.50825507854663965</v>
      </c>
      <c r="T357" s="49">
        <f>ROUND(O357,0)</f>
        <v>5051755</v>
      </c>
      <c r="U357" s="84" t="s">
        <v>433</v>
      </c>
      <c r="AC357" s="3"/>
      <c r="AD357" s="3"/>
      <c r="AE357" s="3"/>
      <c r="AF357" s="3"/>
      <c r="AG357" s="3"/>
      <c r="AH357" s="3"/>
    </row>
    <row r="358" spans="1:34" s="1" customFormat="1" ht="14.25" customHeight="1" x14ac:dyDescent="0.2">
      <c r="A358" s="82">
        <v>43</v>
      </c>
      <c r="B358" s="82">
        <v>4315199</v>
      </c>
      <c r="C358" s="11" t="s">
        <v>169</v>
      </c>
      <c r="D358" s="7" t="s">
        <v>9</v>
      </c>
      <c r="E358" s="24">
        <v>700937</v>
      </c>
      <c r="F358" s="24">
        <v>667559</v>
      </c>
      <c r="G358" s="26">
        <v>727639.00000000012</v>
      </c>
      <c r="H358" s="26">
        <v>70221</v>
      </c>
      <c r="I358" s="26">
        <f t="shared" si="104"/>
        <v>73802.270999999993</v>
      </c>
      <c r="J358" s="26">
        <f t="shared" si="105"/>
        <v>73802</v>
      </c>
      <c r="K358" s="26">
        <f t="shared" si="116"/>
        <v>73802</v>
      </c>
      <c r="L358" s="26">
        <f t="shared" si="117"/>
        <v>727639.00000000012</v>
      </c>
      <c r="M358" s="26">
        <f t="shared" si="118"/>
        <v>684248</v>
      </c>
      <c r="N358" s="26">
        <f t="shared" si="119"/>
        <v>542484.25</v>
      </c>
      <c r="O358" s="49">
        <f t="shared" si="106"/>
        <v>379025</v>
      </c>
      <c r="P358" s="49">
        <f t="shared" si="107"/>
        <v>705943.5</v>
      </c>
      <c r="Q358" s="49">
        <f t="shared" si="120"/>
        <v>224105.54500185596</v>
      </c>
      <c r="R358" s="49">
        <f t="shared" si="121"/>
        <v>313420.00573391939</v>
      </c>
      <c r="S358" s="56">
        <f t="shared" si="103"/>
        <v>0.45805030593281876</v>
      </c>
      <c r="T358" s="49">
        <f t="shared" ref="T358:T364" si="122">ROUND(Q358,0)</f>
        <v>224106</v>
      </c>
      <c r="U358" s="82" t="s">
        <v>431</v>
      </c>
      <c r="AC358" s="3"/>
      <c r="AD358" s="3"/>
      <c r="AE358" s="3"/>
      <c r="AF358" s="3"/>
      <c r="AG358" s="3"/>
      <c r="AH358" s="3"/>
    </row>
    <row r="359" spans="1:34" s="1" customFormat="1" ht="14.25" customHeight="1" x14ac:dyDescent="0.2">
      <c r="A359" s="82">
        <v>44</v>
      </c>
      <c r="B359" s="82">
        <v>4315199</v>
      </c>
      <c r="C359" s="6" t="s">
        <v>170</v>
      </c>
      <c r="D359" s="7" t="s">
        <v>9</v>
      </c>
      <c r="E359" s="24">
        <v>246485.00000000003</v>
      </c>
      <c r="F359" s="24">
        <v>232533</v>
      </c>
      <c r="G359" s="26">
        <v>248810</v>
      </c>
      <c r="H359" s="26">
        <v>40125</v>
      </c>
      <c r="I359" s="26">
        <f t="shared" si="104"/>
        <v>42171.375</v>
      </c>
      <c r="J359" s="26">
        <f t="shared" si="105"/>
        <v>42171</v>
      </c>
      <c r="K359" s="26">
        <f t="shared" si="116"/>
        <v>42171</v>
      </c>
      <c r="L359" s="26">
        <f t="shared" si="117"/>
        <v>248810</v>
      </c>
      <c r="M359" s="26">
        <f t="shared" si="118"/>
        <v>239509</v>
      </c>
      <c r="N359" s="26">
        <f t="shared" si="119"/>
        <v>192499.75</v>
      </c>
      <c r="O359" s="49">
        <f t="shared" si="106"/>
        <v>140840</v>
      </c>
      <c r="P359" s="49">
        <f t="shared" si="107"/>
        <v>244159.5</v>
      </c>
      <c r="Q359" s="49">
        <f t="shared" si="120"/>
        <v>110835.20513201041</v>
      </c>
      <c r="R359" s="49">
        <f t="shared" si="121"/>
        <v>100476.60698681725</v>
      </c>
      <c r="S359" s="56">
        <f t="shared" si="103"/>
        <v>0.41951077824556593</v>
      </c>
      <c r="T359" s="49">
        <f t="shared" si="122"/>
        <v>110835</v>
      </c>
      <c r="U359" s="82" t="s">
        <v>431</v>
      </c>
      <c r="AC359" s="3"/>
      <c r="AD359" s="3"/>
      <c r="AE359" s="3"/>
      <c r="AF359" s="3"/>
      <c r="AG359" s="3"/>
      <c r="AH359" s="3"/>
    </row>
    <row r="360" spans="1:34" s="1" customFormat="1" ht="25.5" x14ac:dyDescent="0.2">
      <c r="A360" s="82">
        <v>45</v>
      </c>
      <c r="B360" s="82">
        <v>4315199</v>
      </c>
      <c r="C360" s="6" t="s">
        <v>171</v>
      </c>
      <c r="D360" s="7" t="s">
        <v>9</v>
      </c>
      <c r="E360" s="24">
        <v>365163</v>
      </c>
      <c r="F360" s="24">
        <v>344493</v>
      </c>
      <c r="G360" s="26">
        <v>365163</v>
      </c>
      <c r="H360" s="26">
        <v>60225</v>
      </c>
      <c r="I360" s="26">
        <f t="shared" si="104"/>
        <v>63296.474999999999</v>
      </c>
      <c r="J360" s="26">
        <f t="shared" si="105"/>
        <v>63296</v>
      </c>
      <c r="K360" s="26">
        <f t="shared" si="116"/>
        <v>63296</v>
      </c>
      <c r="L360" s="26">
        <f t="shared" si="117"/>
        <v>365163</v>
      </c>
      <c r="M360" s="26">
        <f t="shared" si="118"/>
        <v>354828</v>
      </c>
      <c r="N360" s="26">
        <f t="shared" si="119"/>
        <v>284528.75</v>
      </c>
      <c r="O360" s="49">
        <f t="shared" si="106"/>
        <v>209062</v>
      </c>
      <c r="P360" s="49">
        <f t="shared" si="107"/>
        <v>359995.5</v>
      </c>
      <c r="Q360" s="49">
        <f t="shared" si="120"/>
        <v>165435.48602566801</v>
      </c>
      <c r="R360" s="49">
        <f t="shared" si="121"/>
        <v>147810.01939060152</v>
      </c>
      <c r="S360" s="56">
        <f t="shared" si="103"/>
        <v>0.41656808197380568</v>
      </c>
      <c r="T360" s="49">
        <f t="shared" si="122"/>
        <v>165435</v>
      </c>
      <c r="U360" s="82" t="s">
        <v>431</v>
      </c>
      <c r="AC360" s="3"/>
      <c r="AD360" s="3"/>
      <c r="AE360" s="3"/>
      <c r="AF360" s="3"/>
      <c r="AG360" s="3"/>
      <c r="AH360" s="3"/>
    </row>
    <row r="361" spans="1:34" s="1" customFormat="1" ht="25.5" x14ac:dyDescent="0.2">
      <c r="A361" s="82">
        <v>46</v>
      </c>
      <c r="B361" s="82">
        <v>4315199</v>
      </c>
      <c r="C361" s="6" t="s">
        <v>172</v>
      </c>
      <c r="D361" s="7" t="s">
        <v>9</v>
      </c>
      <c r="E361" s="24">
        <v>666748</v>
      </c>
      <c r="F361" s="24">
        <v>634998.00000000012</v>
      </c>
      <c r="G361" s="26">
        <v>679448.00000000012</v>
      </c>
      <c r="H361" s="26">
        <v>65236</v>
      </c>
      <c r="I361" s="26">
        <f t="shared" si="104"/>
        <v>68563.035999999993</v>
      </c>
      <c r="J361" s="26">
        <f t="shared" si="105"/>
        <v>68563</v>
      </c>
      <c r="K361" s="26">
        <f t="shared" si="116"/>
        <v>68563</v>
      </c>
      <c r="L361" s="26">
        <f t="shared" si="117"/>
        <v>679448.00000000012</v>
      </c>
      <c r="M361" s="26">
        <f t="shared" si="118"/>
        <v>650873</v>
      </c>
      <c r="N361" s="26">
        <f t="shared" si="119"/>
        <v>512439.25</v>
      </c>
      <c r="O361" s="49">
        <f t="shared" si="106"/>
        <v>359718</v>
      </c>
      <c r="P361" s="49">
        <f t="shared" si="107"/>
        <v>665160.5</v>
      </c>
      <c r="Q361" s="49">
        <f t="shared" si="120"/>
        <v>209078.89345320064</v>
      </c>
      <c r="R361" s="49">
        <f t="shared" si="121"/>
        <v>296507.38350489142</v>
      </c>
      <c r="S361" s="56">
        <f t="shared" si="103"/>
        <v>0.45555336218416098</v>
      </c>
      <c r="T361" s="49">
        <f t="shared" si="122"/>
        <v>209079</v>
      </c>
      <c r="U361" s="82" t="s">
        <v>431</v>
      </c>
      <c r="AC361" s="3"/>
      <c r="AD361" s="3"/>
      <c r="AE361" s="3"/>
      <c r="AF361" s="3"/>
      <c r="AG361" s="3"/>
      <c r="AH361" s="3"/>
    </row>
    <row r="362" spans="1:34" s="1" customFormat="1" x14ac:dyDescent="0.2">
      <c r="A362" s="82">
        <v>47</v>
      </c>
      <c r="B362" s="82">
        <v>4315199</v>
      </c>
      <c r="C362" s="6" t="s">
        <v>173</v>
      </c>
      <c r="D362" s="7" t="s">
        <v>9</v>
      </c>
      <c r="E362" s="24">
        <v>659409</v>
      </c>
      <c r="F362" s="24">
        <v>628008.00000000012</v>
      </c>
      <c r="G362" s="26">
        <v>684529.00000000012</v>
      </c>
      <c r="H362" s="26">
        <v>100250</v>
      </c>
      <c r="I362" s="26">
        <f t="shared" si="104"/>
        <v>105362.75</v>
      </c>
      <c r="J362" s="26">
        <f t="shared" si="105"/>
        <v>105363</v>
      </c>
      <c r="K362" s="26">
        <f t="shared" si="116"/>
        <v>105363</v>
      </c>
      <c r="L362" s="26">
        <f t="shared" si="117"/>
        <v>684529.00000000012</v>
      </c>
      <c r="M362" s="26">
        <f t="shared" si="118"/>
        <v>643708.5</v>
      </c>
      <c r="N362" s="26">
        <f t="shared" si="119"/>
        <v>519327.25</v>
      </c>
      <c r="O362" s="49">
        <f t="shared" si="106"/>
        <v>374535.75</v>
      </c>
      <c r="P362" s="49">
        <f t="shared" si="107"/>
        <v>664118.75</v>
      </c>
      <c r="Q362" s="49">
        <f t="shared" si="120"/>
        <v>284480.8142820301</v>
      </c>
      <c r="R362" s="49">
        <f t="shared" si="121"/>
        <v>276943.08716458344</v>
      </c>
      <c r="S362" s="56">
        <f t="shared" si="103"/>
        <v>0.4302305891014076</v>
      </c>
      <c r="T362" s="49">
        <f t="shared" si="122"/>
        <v>284481</v>
      </c>
      <c r="U362" s="82" t="s">
        <v>431</v>
      </c>
      <c r="AC362" s="3"/>
      <c r="AD362" s="3"/>
      <c r="AE362" s="3"/>
      <c r="AF362" s="3"/>
      <c r="AG362" s="3"/>
      <c r="AH362" s="3"/>
    </row>
    <row r="363" spans="1:34" s="1" customFormat="1" x14ac:dyDescent="0.2">
      <c r="A363" s="82">
        <v>48</v>
      </c>
      <c r="B363" s="82">
        <v>4315199</v>
      </c>
      <c r="C363" s="6" t="s">
        <v>174</v>
      </c>
      <c r="D363" s="7" t="s">
        <v>9</v>
      </c>
      <c r="E363" s="24">
        <v>15509781</v>
      </c>
      <c r="F363" s="24">
        <v>14631869.000000002</v>
      </c>
      <c r="G363" s="26">
        <v>16241375</v>
      </c>
      <c r="H363" s="26">
        <v>582334</v>
      </c>
      <c r="I363" s="26">
        <f t="shared" si="104"/>
        <v>612033.03399999999</v>
      </c>
      <c r="J363" s="26">
        <f t="shared" si="105"/>
        <v>612033</v>
      </c>
      <c r="K363" s="26">
        <f t="shared" si="116"/>
        <v>612033</v>
      </c>
      <c r="L363" s="26">
        <f t="shared" si="117"/>
        <v>16241375</v>
      </c>
      <c r="M363" s="26">
        <f t="shared" si="118"/>
        <v>15070825</v>
      </c>
      <c r="N363" s="26">
        <f t="shared" si="119"/>
        <v>11748764.5</v>
      </c>
      <c r="O363" s="49">
        <f t="shared" si="106"/>
        <v>7841429</v>
      </c>
      <c r="P363" s="49">
        <f t="shared" si="107"/>
        <v>15656100</v>
      </c>
      <c r="Q363" s="49">
        <f t="shared" si="120"/>
        <v>2187837.4646561993</v>
      </c>
      <c r="R363" s="49">
        <f t="shared" si="121"/>
        <v>7453586.9279829515</v>
      </c>
      <c r="S363" s="56">
        <f t="shared" ref="S363:S421" si="123">R363/M363</f>
        <v>0.49457059769342099</v>
      </c>
      <c r="T363" s="49">
        <f t="shared" si="122"/>
        <v>2187837</v>
      </c>
      <c r="U363" s="82" t="s">
        <v>431</v>
      </c>
      <c r="AC363" s="3"/>
      <c r="AD363" s="3"/>
      <c r="AE363" s="3"/>
      <c r="AF363" s="3"/>
      <c r="AG363" s="3"/>
      <c r="AH363" s="3"/>
    </row>
    <row r="364" spans="1:34" s="1" customFormat="1" x14ac:dyDescent="0.2">
      <c r="A364" s="82">
        <v>49</v>
      </c>
      <c r="B364" s="82">
        <v>4315199</v>
      </c>
      <c r="C364" s="6" t="s">
        <v>175</v>
      </c>
      <c r="D364" s="7" t="s">
        <v>9</v>
      </c>
      <c r="E364" s="24">
        <v>2568655.0000000005</v>
      </c>
      <c r="F364" s="24">
        <v>2446338</v>
      </c>
      <c r="G364" s="26">
        <v>2666508</v>
      </c>
      <c r="H364" s="26">
        <v>198556</v>
      </c>
      <c r="I364" s="26">
        <f t="shared" ref="I364:I421" si="124">H364+(H364*5.1%)</f>
        <v>208682.356</v>
      </c>
      <c r="J364" s="26">
        <f t="shared" ref="J364:J421" si="125">ROUND(I364,0)</f>
        <v>208682</v>
      </c>
      <c r="K364" s="26">
        <f t="shared" si="116"/>
        <v>208682</v>
      </c>
      <c r="L364" s="26">
        <f t="shared" si="117"/>
        <v>2666508</v>
      </c>
      <c r="M364" s="26">
        <f t="shared" si="118"/>
        <v>2507496.5</v>
      </c>
      <c r="N364" s="26">
        <f t="shared" si="119"/>
        <v>1972545.75</v>
      </c>
      <c r="O364" s="49">
        <f t="shared" ref="O364:O421" si="126">AVERAGE(K364,M364)</f>
        <v>1358089.25</v>
      </c>
      <c r="P364" s="49">
        <f t="shared" ref="P364:P421" si="127">AVERAGE(M364,L364)</f>
        <v>2587002.25</v>
      </c>
      <c r="Q364" s="49">
        <f t="shared" si="120"/>
        <v>670568.76046168152</v>
      </c>
      <c r="R364" s="49">
        <f t="shared" si="121"/>
        <v>1179353.532955626</v>
      </c>
      <c r="S364" s="56">
        <f t="shared" si="123"/>
        <v>0.47033107841052862</v>
      </c>
      <c r="T364" s="49">
        <f t="shared" si="122"/>
        <v>670569</v>
      </c>
      <c r="U364" s="82" t="s">
        <v>431</v>
      </c>
      <c r="AC364" s="3"/>
      <c r="AD364" s="3"/>
      <c r="AE364" s="3"/>
      <c r="AF364" s="3"/>
      <c r="AG364" s="3"/>
      <c r="AH364" s="3"/>
    </row>
    <row r="365" spans="1:34" s="1" customFormat="1" ht="25.5" x14ac:dyDescent="0.2">
      <c r="A365" s="82">
        <v>50</v>
      </c>
      <c r="B365" s="82">
        <v>4315199</v>
      </c>
      <c r="C365" s="6" t="s">
        <v>176</v>
      </c>
      <c r="D365" s="7" t="s">
        <v>9</v>
      </c>
      <c r="E365" s="24">
        <v>71155</v>
      </c>
      <c r="F365" s="24">
        <v>65884</v>
      </c>
      <c r="G365" s="26">
        <v>73131</v>
      </c>
      <c r="H365" s="26">
        <v>28559</v>
      </c>
      <c r="I365" s="26">
        <f t="shared" si="124"/>
        <v>30015.508999999998</v>
      </c>
      <c r="J365" s="26">
        <f t="shared" si="125"/>
        <v>30016</v>
      </c>
      <c r="K365" s="49">
        <f t="shared" si="116"/>
        <v>30016</v>
      </c>
      <c r="L365" s="26">
        <f t="shared" si="117"/>
        <v>73131</v>
      </c>
      <c r="M365" s="26">
        <f t="shared" si="118"/>
        <v>68519.5</v>
      </c>
      <c r="N365" s="26">
        <f t="shared" si="119"/>
        <v>60046.5</v>
      </c>
      <c r="O365" s="49">
        <f t="shared" si="126"/>
        <v>49267.75</v>
      </c>
      <c r="P365" s="49">
        <f t="shared" si="127"/>
        <v>70825.25</v>
      </c>
      <c r="Q365" s="49">
        <f t="shared" si="120"/>
        <v>52478.510967277674</v>
      </c>
      <c r="R365" s="49">
        <f t="shared" si="121"/>
        <v>20252.656196163505</v>
      </c>
      <c r="S365" s="56">
        <f t="shared" si="123"/>
        <v>0.29557507273350658</v>
      </c>
      <c r="T365" s="49">
        <f>K365</f>
        <v>30016</v>
      </c>
      <c r="U365" s="82" t="s">
        <v>432</v>
      </c>
      <c r="AC365" s="3"/>
      <c r="AD365" s="3"/>
      <c r="AE365" s="3"/>
      <c r="AF365" s="3"/>
      <c r="AG365" s="3"/>
      <c r="AH365" s="3"/>
    </row>
    <row r="366" spans="1:34" s="1" customFormat="1" x14ac:dyDescent="0.2">
      <c r="A366" s="15"/>
      <c r="B366" s="15"/>
      <c r="C366" s="16"/>
      <c r="D366" s="15"/>
      <c r="E366" s="54"/>
      <c r="F366" s="54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3"/>
      <c r="T366" s="102"/>
      <c r="U366" s="21"/>
      <c r="AC366" s="3"/>
      <c r="AD366" s="3"/>
      <c r="AE366" s="3"/>
      <c r="AF366" s="3"/>
      <c r="AG366" s="3"/>
      <c r="AH366" s="3"/>
    </row>
    <row r="367" spans="1:34" s="1" customFormat="1" ht="22.5" customHeight="1" x14ac:dyDescent="0.2">
      <c r="A367" s="455" t="s">
        <v>182</v>
      </c>
      <c r="B367" s="456"/>
      <c r="C367" s="456"/>
      <c r="D367" s="456"/>
      <c r="E367" s="122"/>
      <c r="F367" s="122"/>
      <c r="G367" s="123"/>
      <c r="H367" s="123"/>
      <c r="I367" s="123"/>
      <c r="J367" s="123"/>
      <c r="K367" s="123"/>
      <c r="L367" s="123"/>
      <c r="M367" s="123"/>
      <c r="N367" s="123"/>
      <c r="O367" s="123"/>
      <c r="P367" s="123"/>
      <c r="Q367" s="123"/>
      <c r="R367" s="123"/>
      <c r="S367" s="124"/>
      <c r="T367" s="123"/>
      <c r="U367" s="125"/>
      <c r="AC367" s="3"/>
      <c r="AD367" s="3"/>
      <c r="AE367" s="3"/>
      <c r="AF367" s="3"/>
      <c r="AG367" s="3"/>
      <c r="AH367" s="3"/>
    </row>
    <row r="368" spans="1:34" s="1" customFormat="1" ht="12.75" customHeight="1" x14ac:dyDescent="0.2">
      <c r="A368" s="430" t="s">
        <v>240</v>
      </c>
      <c r="B368" s="431"/>
      <c r="C368" s="431"/>
      <c r="D368" s="431"/>
      <c r="E368" s="126"/>
      <c r="F368" s="126"/>
      <c r="G368" s="127"/>
      <c r="H368" s="127"/>
      <c r="I368" s="127"/>
      <c r="J368" s="127"/>
      <c r="K368" s="127"/>
      <c r="L368" s="127"/>
      <c r="M368" s="127"/>
      <c r="N368" s="127"/>
      <c r="O368" s="127"/>
      <c r="P368" s="127"/>
      <c r="Q368" s="127"/>
      <c r="R368" s="127"/>
      <c r="S368" s="128"/>
      <c r="T368" s="127"/>
      <c r="U368" s="129"/>
      <c r="AC368" s="3"/>
      <c r="AD368" s="3"/>
      <c r="AE368" s="3"/>
      <c r="AF368" s="3"/>
      <c r="AG368" s="3"/>
      <c r="AH368" s="3"/>
    </row>
    <row r="369" spans="1:34" s="1" customFormat="1" ht="39" customHeight="1" x14ac:dyDescent="0.2">
      <c r="A369" s="432"/>
      <c r="B369" s="433"/>
      <c r="C369" s="433"/>
      <c r="D369" s="433"/>
      <c r="E369" s="130"/>
      <c r="F369" s="130"/>
      <c r="G369" s="131"/>
      <c r="H369" s="466" t="s">
        <v>438</v>
      </c>
      <c r="I369" s="467"/>
      <c r="J369" s="468"/>
      <c r="K369" s="131"/>
      <c r="L369" s="131"/>
      <c r="M369" s="131"/>
      <c r="N369" s="131"/>
      <c r="O369" s="131"/>
      <c r="P369" s="131"/>
      <c r="Q369" s="131"/>
      <c r="R369" s="131"/>
      <c r="S369" s="132"/>
      <c r="T369" s="131"/>
      <c r="U369" s="133"/>
      <c r="AC369" s="3"/>
      <c r="AD369" s="3"/>
      <c r="AE369" s="3"/>
      <c r="AF369" s="3"/>
      <c r="AG369" s="3"/>
      <c r="AH369" s="3"/>
    </row>
    <row r="370" spans="1:34" s="1" customFormat="1" ht="51" customHeight="1" x14ac:dyDescent="0.2">
      <c r="A370" s="156" t="s">
        <v>4</v>
      </c>
      <c r="B370" s="156" t="s">
        <v>5</v>
      </c>
      <c r="C370" s="156" t="s">
        <v>6</v>
      </c>
      <c r="D370" s="156" t="s">
        <v>7</v>
      </c>
      <c r="E370" s="99" t="s">
        <v>435</v>
      </c>
      <c r="F370" s="99" t="s">
        <v>434</v>
      </c>
      <c r="G370" s="100" t="s">
        <v>436</v>
      </c>
      <c r="H370" s="157" t="s">
        <v>428</v>
      </c>
      <c r="I370" s="158" t="s">
        <v>429</v>
      </c>
      <c r="J370" s="157" t="s">
        <v>430</v>
      </c>
      <c r="K370" s="150"/>
      <c r="L370" s="150"/>
      <c r="M370" s="150"/>
      <c r="N370" s="150"/>
      <c r="O370" s="150"/>
      <c r="P370" s="150"/>
      <c r="Q370" s="150"/>
      <c r="R370" s="150"/>
      <c r="S370" s="151"/>
      <c r="T370" s="150"/>
      <c r="U370" s="152"/>
      <c r="AC370" s="3"/>
      <c r="AD370" s="3"/>
      <c r="AE370" s="3"/>
      <c r="AF370" s="3"/>
      <c r="AG370" s="3"/>
      <c r="AH370" s="3"/>
    </row>
    <row r="371" spans="1:34" s="1" customFormat="1" ht="17.25" customHeight="1" x14ac:dyDescent="0.2">
      <c r="A371" s="82">
        <v>1</v>
      </c>
      <c r="B371" s="5">
        <v>4315199</v>
      </c>
      <c r="C371" s="6" t="s">
        <v>183</v>
      </c>
      <c r="D371" s="7" t="s">
        <v>9</v>
      </c>
      <c r="E371" s="24">
        <v>1479321</v>
      </c>
      <c r="F371" s="24">
        <v>1395586</v>
      </c>
      <c r="G371" s="26">
        <v>1549100</v>
      </c>
      <c r="H371" s="26">
        <v>180221</v>
      </c>
      <c r="I371" s="26">
        <f t="shared" si="124"/>
        <v>189412.27100000001</v>
      </c>
      <c r="J371" s="26">
        <f t="shared" si="125"/>
        <v>189412</v>
      </c>
      <c r="K371" s="26">
        <f>MIN(E371,F371,G371,J371)</f>
        <v>189412</v>
      </c>
      <c r="L371" s="26">
        <f>MAX(E371,F371,G371,J371)</f>
        <v>1549100</v>
      </c>
      <c r="M371" s="26">
        <f>MEDIAN(E371,F371,G371,J371)</f>
        <v>1437453.5</v>
      </c>
      <c r="N371" s="26">
        <f>AVERAGE(E371,F371,G371,J371)</f>
        <v>1153354.75</v>
      </c>
      <c r="O371" s="49">
        <f t="shared" si="126"/>
        <v>813432.75</v>
      </c>
      <c r="P371" s="49">
        <f t="shared" si="127"/>
        <v>1493276.75</v>
      </c>
      <c r="Q371" s="49">
        <f>HARMEAN(E371,F371,G371,J371)</f>
        <v>546630.04729108128</v>
      </c>
      <c r="R371" s="49">
        <f>STDEVA(E371,F371,G371,J371)</f>
        <v>645685.65695461805</v>
      </c>
      <c r="S371" s="56">
        <f t="shared" si="123"/>
        <v>0.44918716115312118</v>
      </c>
      <c r="T371" s="49">
        <f>ROUND(Q371,0)</f>
        <v>546630</v>
      </c>
      <c r="U371" s="82" t="s">
        <v>431</v>
      </c>
      <c r="AC371" s="3"/>
      <c r="AD371" s="3"/>
      <c r="AE371" s="3"/>
      <c r="AF371" s="3"/>
      <c r="AG371" s="3"/>
      <c r="AH371" s="3"/>
    </row>
    <row r="372" spans="1:34" s="1" customFormat="1" x14ac:dyDescent="0.2">
      <c r="A372" s="82">
        <v>2</v>
      </c>
      <c r="B372" s="5">
        <v>4315199</v>
      </c>
      <c r="C372" s="6" t="s">
        <v>184</v>
      </c>
      <c r="D372" s="7" t="s">
        <v>9</v>
      </c>
      <c r="E372" s="24">
        <v>1148273</v>
      </c>
      <c r="F372" s="24">
        <v>1083277</v>
      </c>
      <c r="G372" s="26">
        <v>1191605</v>
      </c>
      <c r="H372" s="26">
        <v>90236</v>
      </c>
      <c r="I372" s="26">
        <f t="shared" si="124"/>
        <v>94838.035999999993</v>
      </c>
      <c r="J372" s="26">
        <f t="shared" si="125"/>
        <v>94838</v>
      </c>
      <c r="K372" s="26">
        <f>MIN(E372,F372,G372,J372)</f>
        <v>94838</v>
      </c>
      <c r="L372" s="26">
        <f>MAX(E372,F372,G372,J372)</f>
        <v>1191605</v>
      </c>
      <c r="M372" s="26">
        <f>MEDIAN(E372,F372,G372,J372)</f>
        <v>1115775</v>
      </c>
      <c r="N372" s="26">
        <f>AVERAGE(E372,F372,G372,J372)</f>
        <v>879498.25</v>
      </c>
      <c r="O372" s="49">
        <f t="shared" si="126"/>
        <v>605306.5</v>
      </c>
      <c r="P372" s="49">
        <f t="shared" si="127"/>
        <v>1153690</v>
      </c>
      <c r="Q372" s="49">
        <f>HARMEAN(E372,F372,G372,J372)</f>
        <v>303547.74100553349</v>
      </c>
      <c r="R372" s="49">
        <f>STDEVA(E372,F372,G372,J372)</f>
        <v>524997.77031740814</v>
      </c>
      <c r="S372" s="56">
        <f t="shared" si="123"/>
        <v>0.47052297310605468</v>
      </c>
      <c r="T372" s="49">
        <f>ROUND(Q372,0)</f>
        <v>303548</v>
      </c>
      <c r="U372" s="82" t="s">
        <v>431</v>
      </c>
      <c r="AC372" s="3"/>
      <c r="AD372" s="3"/>
      <c r="AE372" s="3"/>
      <c r="AF372" s="3"/>
      <c r="AG372" s="3"/>
      <c r="AH372" s="3"/>
    </row>
    <row r="373" spans="1:34" s="1" customFormat="1" x14ac:dyDescent="0.2">
      <c r="A373" s="82">
        <v>3</v>
      </c>
      <c r="B373" s="5">
        <v>4315199</v>
      </c>
      <c r="C373" s="6" t="s">
        <v>185</v>
      </c>
      <c r="D373" s="7" t="s">
        <v>9</v>
      </c>
      <c r="E373" s="24">
        <v>1014068.0000000001</v>
      </c>
      <c r="F373" s="24">
        <v>947727</v>
      </c>
      <c r="G373" s="26">
        <v>1004591.0000000001</v>
      </c>
      <c r="H373" s="26">
        <v>105889</v>
      </c>
      <c r="I373" s="26">
        <f t="shared" si="124"/>
        <v>111289.33900000001</v>
      </c>
      <c r="J373" s="26">
        <f t="shared" si="125"/>
        <v>111289</v>
      </c>
      <c r="K373" s="26">
        <f>MIN(E373,F373,G373,J373)</f>
        <v>111289</v>
      </c>
      <c r="L373" s="26">
        <f>MAX(E373,F373,G373,J373)</f>
        <v>1014068.0000000001</v>
      </c>
      <c r="M373" s="26">
        <f>MEDIAN(E373,F373,G373,J373)</f>
        <v>976159</v>
      </c>
      <c r="N373" s="26">
        <f>AVERAGE(E373,F373,G373,J373)</f>
        <v>769418.75</v>
      </c>
      <c r="O373" s="49">
        <f t="shared" si="126"/>
        <v>543724</v>
      </c>
      <c r="P373" s="49">
        <f t="shared" si="127"/>
        <v>995113.5</v>
      </c>
      <c r="Q373" s="49">
        <f>HARMEAN(E373,F373,G373,J373)</f>
        <v>332714.28084748925</v>
      </c>
      <c r="R373" s="49">
        <f>STDEVA(E373,F373,G373,J373)</f>
        <v>439730.16064731887</v>
      </c>
      <c r="S373" s="56">
        <f t="shared" si="123"/>
        <v>0.4504698114214169</v>
      </c>
      <c r="T373" s="49">
        <f>ROUND(Q373,0)</f>
        <v>332714</v>
      </c>
      <c r="U373" s="82" t="s">
        <v>431</v>
      </c>
      <c r="AC373" s="3"/>
      <c r="AD373" s="3"/>
      <c r="AE373" s="3"/>
      <c r="AF373" s="3"/>
      <c r="AG373" s="3"/>
      <c r="AH373" s="3"/>
    </row>
    <row r="374" spans="1:34" s="1" customFormat="1" x14ac:dyDescent="0.2">
      <c r="A374" s="15"/>
      <c r="B374" s="15"/>
      <c r="C374" s="16"/>
      <c r="D374" s="15"/>
      <c r="E374" s="54"/>
      <c r="F374" s="54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3"/>
      <c r="T374" s="102"/>
      <c r="U374" s="21"/>
      <c r="AC374" s="3"/>
      <c r="AD374" s="3"/>
      <c r="AE374" s="3"/>
      <c r="AF374" s="3"/>
      <c r="AG374" s="3"/>
      <c r="AH374" s="3"/>
    </row>
    <row r="375" spans="1:34" s="1" customFormat="1" ht="27" customHeight="1" x14ac:dyDescent="0.2">
      <c r="A375" s="469" t="s">
        <v>186</v>
      </c>
      <c r="B375" s="470"/>
      <c r="C375" s="470"/>
      <c r="D375" s="470"/>
      <c r="E375" s="110"/>
      <c r="F375" s="110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2"/>
      <c r="T375" s="111"/>
      <c r="U375" s="113"/>
      <c r="AC375" s="3"/>
      <c r="AD375" s="3"/>
      <c r="AE375" s="3"/>
      <c r="AF375" s="3"/>
      <c r="AG375" s="3"/>
      <c r="AH375" s="3"/>
    </row>
    <row r="376" spans="1:34" s="1" customFormat="1" ht="12.75" customHeight="1" x14ac:dyDescent="0.2">
      <c r="A376" s="471" t="s">
        <v>240</v>
      </c>
      <c r="B376" s="472"/>
      <c r="C376" s="472"/>
      <c r="D376" s="472"/>
      <c r="E376" s="114"/>
      <c r="F376" s="114"/>
      <c r="G376" s="115"/>
      <c r="H376" s="115"/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6"/>
      <c r="T376" s="115"/>
      <c r="U376" s="117"/>
      <c r="AC376" s="3"/>
      <c r="AD376" s="3"/>
      <c r="AE376" s="3"/>
      <c r="AF376" s="3"/>
      <c r="AG376" s="3"/>
      <c r="AH376" s="3"/>
    </row>
    <row r="377" spans="1:34" s="1" customFormat="1" ht="13.5" customHeight="1" x14ac:dyDescent="0.2">
      <c r="A377" s="473"/>
      <c r="B377" s="474"/>
      <c r="C377" s="474"/>
      <c r="D377" s="474"/>
      <c r="E377" s="118"/>
      <c r="F377" s="118"/>
      <c r="G377" s="119"/>
      <c r="H377" s="463" t="s">
        <v>438</v>
      </c>
      <c r="I377" s="464"/>
      <c r="J377" s="465"/>
      <c r="K377" s="119"/>
      <c r="L377" s="119"/>
      <c r="M377" s="119"/>
      <c r="N377" s="119"/>
      <c r="O377" s="119"/>
      <c r="P377" s="119"/>
      <c r="Q377" s="119"/>
      <c r="R377" s="119"/>
      <c r="S377" s="120"/>
      <c r="T377" s="119"/>
      <c r="U377" s="121"/>
      <c r="AC377" s="3"/>
      <c r="AD377" s="3"/>
      <c r="AE377" s="3"/>
      <c r="AF377" s="3"/>
      <c r="AG377" s="3"/>
      <c r="AH377" s="3"/>
    </row>
    <row r="378" spans="1:34" s="1" customFormat="1" ht="53.25" customHeight="1" x14ac:dyDescent="0.2">
      <c r="A378" s="156" t="s">
        <v>4</v>
      </c>
      <c r="B378" s="156" t="s">
        <v>5</v>
      </c>
      <c r="C378" s="156" t="s">
        <v>6</v>
      </c>
      <c r="D378" s="156" t="s">
        <v>7</v>
      </c>
      <c r="E378" s="99" t="s">
        <v>435</v>
      </c>
      <c r="F378" s="99" t="s">
        <v>434</v>
      </c>
      <c r="G378" s="100" t="s">
        <v>436</v>
      </c>
      <c r="H378" s="157" t="s">
        <v>428</v>
      </c>
      <c r="I378" s="158" t="s">
        <v>429</v>
      </c>
      <c r="J378" s="157" t="s">
        <v>430</v>
      </c>
      <c r="K378" s="150"/>
      <c r="L378" s="150"/>
      <c r="M378" s="150"/>
      <c r="N378" s="150"/>
      <c r="O378" s="150"/>
      <c r="P378" s="150"/>
      <c r="Q378" s="150"/>
      <c r="R378" s="150"/>
      <c r="S378" s="151"/>
      <c r="T378" s="150"/>
      <c r="U378" s="152"/>
      <c r="AC378" s="3"/>
      <c r="AD378" s="3"/>
      <c r="AE378" s="3"/>
      <c r="AF378" s="3"/>
      <c r="AG378" s="3"/>
      <c r="AH378" s="3"/>
    </row>
    <row r="379" spans="1:34" s="1" customFormat="1" x14ac:dyDescent="0.2">
      <c r="A379" s="82">
        <v>1</v>
      </c>
      <c r="B379" s="5">
        <v>4315199</v>
      </c>
      <c r="C379" s="6" t="s">
        <v>187</v>
      </c>
      <c r="D379" s="7" t="s">
        <v>9</v>
      </c>
      <c r="E379" s="24">
        <v>752245</v>
      </c>
      <c r="F379" s="24">
        <v>716424</v>
      </c>
      <c r="G379" s="26">
        <v>795231.00000000012</v>
      </c>
      <c r="H379" s="26">
        <v>130665</v>
      </c>
      <c r="I379" s="26">
        <f t="shared" si="124"/>
        <v>137328.91500000001</v>
      </c>
      <c r="J379" s="26">
        <f t="shared" si="125"/>
        <v>137329</v>
      </c>
      <c r="K379" s="26">
        <f>MIN(E379,F379,G379,J379)</f>
        <v>137329</v>
      </c>
      <c r="L379" s="26">
        <f>MAX(E379,F379,G379,J379)</f>
        <v>795231.00000000012</v>
      </c>
      <c r="M379" s="26">
        <f>MEDIAN(E379,F379,G379,J379)</f>
        <v>734334.5</v>
      </c>
      <c r="N379" s="26">
        <f>AVERAGE(E379,F379,G379,J379)</f>
        <v>600307.25</v>
      </c>
      <c r="O379" s="49">
        <f t="shared" si="126"/>
        <v>435831.75</v>
      </c>
      <c r="P379" s="49">
        <f t="shared" si="127"/>
        <v>764782.75</v>
      </c>
      <c r="Q379" s="49">
        <f>HARMEAN(E379,F379,G379,J379)</f>
        <v>355099.29195612768</v>
      </c>
      <c r="R379" s="49">
        <f>STDEVA(E379,F379,G379,J379)</f>
        <v>310329.02313122991</v>
      </c>
      <c r="S379" s="56">
        <f t="shared" si="123"/>
        <v>0.42259899695742187</v>
      </c>
      <c r="T379" s="49">
        <f>ROUND(Q379,0)</f>
        <v>355099</v>
      </c>
      <c r="U379" s="82" t="s">
        <v>431</v>
      </c>
      <c r="AC379" s="3"/>
      <c r="AD379" s="3"/>
      <c r="AE379" s="3"/>
      <c r="AF379" s="3"/>
      <c r="AG379" s="3"/>
      <c r="AH379" s="3"/>
    </row>
    <row r="380" spans="1:34" s="1" customFormat="1" x14ac:dyDescent="0.2">
      <c r="A380" s="82">
        <v>2</v>
      </c>
      <c r="B380" s="5">
        <v>4315199</v>
      </c>
      <c r="C380" s="6" t="s">
        <v>188</v>
      </c>
      <c r="D380" s="7" t="s">
        <v>9</v>
      </c>
      <c r="E380" s="24">
        <v>857403</v>
      </c>
      <c r="F380" s="24">
        <v>808871</v>
      </c>
      <c r="G380" s="26">
        <v>897847</v>
      </c>
      <c r="H380" s="26">
        <v>205447</v>
      </c>
      <c r="I380" s="26">
        <f t="shared" si="124"/>
        <v>215924.79699999999</v>
      </c>
      <c r="J380" s="26">
        <f t="shared" si="125"/>
        <v>215925</v>
      </c>
      <c r="K380" s="26">
        <f>MIN(E380,F380,G380,J380)</f>
        <v>215925</v>
      </c>
      <c r="L380" s="26">
        <f>MAX(E380,F380,G380,J380)</f>
        <v>897847</v>
      </c>
      <c r="M380" s="26">
        <f>MEDIAN(E380,F380,G380,J380)</f>
        <v>833137</v>
      </c>
      <c r="N380" s="26">
        <f>AVERAGE(E380,F380,G380,J380)</f>
        <v>695011.5</v>
      </c>
      <c r="O380" s="49">
        <f t="shared" si="126"/>
        <v>524531</v>
      </c>
      <c r="P380" s="49">
        <f t="shared" si="127"/>
        <v>865492</v>
      </c>
      <c r="Q380" s="49">
        <f>HARMEAN(E380,F380,G380,J380)</f>
        <v>490941.09502035443</v>
      </c>
      <c r="R380" s="49">
        <f>STDEVA(E380,F380,G380,J380)</f>
        <v>321455.59545863664</v>
      </c>
      <c r="S380" s="56">
        <f t="shared" si="123"/>
        <v>0.38583761789313958</v>
      </c>
      <c r="T380" s="49">
        <f>ROUND(Q380,0)</f>
        <v>490941</v>
      </c>
      <c r="U380" s="82" t="s">
        <v>431</v>
      </c>
      <c r="AC380" s="3"/>
      <c r="AD380" s="3"/>
      <c r="AE380" s="3"/>
      <c r="AF380" s="3"/>
      <c r="AG380" s="3"/>
      <c r="AH380" s="3"/>
    </row>
    <row r="381" spans="1:34" s="1" customFormat="1" ht="15.75" customHeight="1" x14ac:dyDescent="0.2">
      <c r="A381" s="82">
        <v>3</v>
      </c>
      <c r="B381" s="5">
        <v>4315199</v>
      </c>
      <c r="C381" s="6" t="s">
        <v>189</v>
      </c>
      <c r="D381" s="7" t="s">
        <v>9</v>
      </c>
      <c r="E381" s="24">
        <v>175524</v>
      </c>
      <c r="F381" s="24">
        <v>168773</v>
      </c>
      <c r="G381" s="26">
        <v>180587</v>
      </c>
      <c r="H381" s="26">
        <v>42115</v>
      </c>
      <c r="I381" s="26">
        <f t="shared" si="124"/>
        <v>44262.864999999998</v>
      </c>
      <c r="J381" s="26">
        <f t="shared" si="125"/>
        <v>44263</v>
      </c>
      <c r="K381" s="26">
        <f>MIN(E381,F381,G381,J381)</f>
        <v>44263</v>
      </c>
      <c r="L381" s="26">
        <f>MAX(E381,F381,G381,J381)</f>
        <v>180587</v>
      </c>
      <c r="M381" s="26">
        <f>MEDIAN(E381,F381,G381,J381)</f>
        <v>172148.5</v>
      </c>
      <c r="N381" s="26">
        <f>AVERAGE(E381,F381,G381,J381)</f>
        <v>142286.75</v>
      </c>
      <c r="O381" s="49">
        <f t="shared" si="126"/>
        <v>108205.75</v>
      </c>
      <c r="P381" s="49">
        <f t="shared" si="127"/>
        <v>176367.75</v>
      </c>
      <c r="Q381" s="49">
        <f>HARMEAN(E381,F381,G381,J381)</f>
        <v>100623.67839643492</v>
      </c>
      <c r="R381" s="49">
        <f>STDEVA(E381,F381,G381,J381)</f>
        <v>65528.113408800855</v>
      </c>
      <c r="S381" s="56">
        <f t="shared" si="123"/>
        <v>0.38064876202116693</v>
      </c>
      <c r="T381" s="49">
        <f>ROUND(Q381,0)</f>
        <v>100624</v>
      </c>
      <c r="U381" s="82" t="s">
        <v>431</v>
      </c>
      <c r="AC381" s="3"/>
      <c r="AD381" s="3"/>
      <c r="AE381" s="3"/>
      <c r="AF381" s="3"/>
      <c r="AG381" s="3"/>
      <c r="AH381" s="3"/>
    </row>
    <row r="382" spans="1:34" s="1" customFormat="1" x14ac:dyDescent="0.2">
      <c r="A382" s="82">
        <v>4</v>
      </c>
      <c r="B382" s="5">
        <v>4315199</v>
      </c>
      <c r="C382" s="6" t="s">
        <v>185</v>
      </c>
      <c r="D382" s="7" t="s">
        <v>9</v>
      </c>
      <c r="E382" s="24">
        <v>462810</v>
      </c>
      <c r="F382" s="24">
        <v>445010</v>
      </c>
      <c r="G382" s="26">
        <v>489511.00000000006</v>
      </c>
      <c r="H382" s="26">
        <v>85410</v>
      </c>
      <c r="I382" s="26">
        <f t="shared" si="124"/>
        <v>89765.91</v>
      </c>
      <c r="J382" s="26">
        <f t="shared" si="125"/>
        <v>89766</v>
      </c>
      <c r="K382" s="26">
        <f>MIN(E382,F382,G382,J382)</f>
        <v>89766</v>
      </c>
      <c r="L382" s="26">
        <f>MAX(E382,F382,G382,J382)</f>
        <v>489511.00000000006</v>
      </c>
      <c r="M382" s="26">
        <f>MEDIAN(E382,F382,G382,J382)</f>
        <v>453910</v>
      </c>
      <c r="N382" s="26">
        <f>AVERAGE(E382,F382,G382,J382)</f>
        <v>371774.25</v>
      </c>
      <c r="O382" s="49">
        <f t="shared" si="126"/>
        <v>271838</v>
      </c>
      <c r="P382" s="49">
        <f t="shared" si="127"/>
        <v>471710.5</v>
      </c>
      <c r="Q382" s="49">
        <f>HARMEAN(E382,F382,G382,J382)</f>
        <v>227391.788412497</v>
      </c>
      <c r="R382" s="49">
        <f>STDEVA(E382,F382,G382,J382)</f>
        <v>188892.89577672491</v>
      </c>
      <c r="S382" s="56">
        <f t="shared" si="123"/>
        <v>0.4161461430167322</v>
      </c>
      <c r="T382" s="49">
        <f>ROUND(Q382,0)</f>
        <v>227392</v>
      </c>
      <c r="U382" s="82" t="s">
        <v>431</v>
      </c>
      <c r="AC382" s="3"/>
      <c r="AD382" s="3"/>
      <c r="AE382" s="3"/>
      <c r="AF382" s="3"/>
      <c r="AG382" s="3"/>
      <c r="AH382" s="3"/>
    </row>
    <row r="383" spans="1:34" s="1" customFormat="1" ht="25.5" x14ac:dyDescent="0.2">
      <c r="A383" s="82">
        <v>5</v>
      </c>
      <c r="B383" s="5">
        <v>4315199</v>
      </c>
      <c r="C383" s="6" t="s">
        <v>190</v>
      </c>
      <c r="D383" s="7" t="s">
        <v>9</v>
      </c>
      <c r="E383" s="24">
        <v>998265.00000000012</v>
      </c>
      <c r="F383" s="24">
        <v>950729</v>
      </c>
      <c r="G383" s="26">
        <v>998265.00000000012</v>
      </c>
      <c r="H383" s="26">
        <v>132669</v>
      </c>
      <c r="I383" s="26">
        <f t="shared" si="124"/>
        <v>139435.11900000001</v>
      </c>
      <c r="J383" s="26">
        <f t="shared" si="125"/>
        <v>139435</v>
      </c>
      <c r="K383" s="26">
        <f>MIN(E383,F383,G383,J383)</f>
        <v>139435</v>
      </c>
      <c r="L383" s="26">
        <f>MAX(E383,F383,G383,J383)</f>
        <v>998265.00000000012</v>
      </c>
      <c r="M383" s="26">
        <f>MEDIAN(E383,F383,G383,J383)</f>
        <v>974497</v>
      </c>
      <c r="N383" s="26">
        <f>AVERAGE(E383,F383,G383,J383)</f>
        <v>771673.5</v>
      </c>
      <c r="O383" s="49">
        <f t="shared" si="126"/>
        <v>556966</v>
      </c>
      <c r="P383" s="49">
        <f t="shared" si="127"/>
        <v>986381</v>
      </c>
      <c r="Q383" s="49">
        <f>HARMEAN(E383,F383,G383,J383)</f>
        <v>391117.68018942501</v>
      </c>
      <c r="R383" s="49">
        <f>STDEVA(E383,F383,G383,J383)</f>
        <v>422087.59308426356</v>
      </c>
      <c r="S383" s="56">
        <f t="shared" si="123"/>
        <v>0.43313380450043826</v>
      </c>
      <c r="T383" s="49">
        <f>ROUND(Q383,0)</f>
        <v>391118</v>
      </c>
      <c r="U383" s="82" t="s">
        <v>431</v>
      </c>
      <c r="AC383" s="3"/>
      <c r="AD383" s="3"/>
      <c r="AE383" s="3"/>
      <c r="AF383" s="3"/>
      <c r="AG383" s="3"/>
      <c r="AH383" s="3"/>
    </row>
    <row r="384" spans="1:34" s="1" customFormat="1" x14ac:dyDescent="0.2">
      <c r="A384" s="15"/>
      <c r="B384" s="15"/>
      <c r="C384" s="16"/>
      <c r="D384" s="15"/>
      <c r="E384" s="54"/>
      <c r="F384" s="54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3"/>
      <c r="T384" s="102"/>
      <c r="U384" s="21"/>
      <c r="AC384" s="3"/>
      <c r="AD384" s="3"/>
      <c r="AE384" s="3"/>
      <c r="AF384" s="3"/>
      <c r="AG384" s="3"/>
      <c r="AH384" s="3"/>
    </row>
    <row r="385" spans="1:34" s="1" customFormat="1" ht="23.25" customHeight="1" x14ac:dyDescent="0.2">
      <c r="A385" s="455" t="s">
        <v>191</v>
      </c>
      <c r="B385" s="456"/>
      <c r="C385" s="456"/>
      <c r="D385" s="456"/>
      <c r="E385" s="122"/>
      <c r="F385" s="122"/>
      <c r="G385" s="123"/>
      <c r="H385" s="123"/>
      <c r="I385" s="123"/>
      <c r="J385" s="123"/>
      <c r="K385" s="123"/>
      <c r="L385" s="123"/>
      <c r="M385" s="123"/>
      <c r="N385" s="123"/>
      <c r="O385" s="123"/>
      <c r="P385" s="123"/>
      <c r="Q385" s="123"/>
      <c r="R385" s="123"/>
      <c r="S385" s="124"/>
      <c r="T385" s="123"/>
      <c r="U385" s="125"/>
      <c r="AC385" s="3"/>
      <c r="AD385" s="3"/>
      <c r="AE385" s="3"/>
      <c r="AF385" s="3"/>
      <c r="AG385" s="3"/>
      <c r="AH385" s="3"/>
    </row>
    <row r="386" spans="1:34" s="1" customFormat="1" ht="12.75" customHeight="1" x14ac:dyDescent="0.2">
      <c r="A386" s="430" t="s">
        <v>240</v>
      </c>
      <c r="B386" s="431"/>
      <c r="C386" s="431"/>
      <c r="D386" s="431"/>
      <c r="E386" s="126"/>
      <c r="F386" s="126"/>
      <c r="G386" s="127"/>
      <c r="H386" s="127"/>
      <c r="I386" s="127"/>
      <c r="J386" s="127"/>
      <c r="K386" s="127"/>
      <c r="L386" s="127"/>
      <c r="M386" s="127"/>
      <c r="N386" s="127"/>
      <c r="O386" s="127"/>
      <c r="P386" s="127"/>
      <c r="Q386" s="127"/>
      <c r="R386" s="127"/>
      <c r="S386" s="128"/>
      <c r="T386" s="127"/>
      <c r="U386" s="129"/>
      <c r="AC386" s="3"/>
      <c r="AD386" s="3"/>
      <c r="AE386" s="3"/>
      <c r="AF386" s="3"/>
      <c r="AG386" s="3"/>
      <c r="AH386" s="3"/>
    </row>
    <row r="387" spans="1:34" s="1" customFormat="1" x14ac:dyDescent="0.2">
      <c r="A387" s="432"/>
      <c r="B387" s="433"/>
      <c r="C387" s="433"/>
      <c r="D387" s="433"/>
      <c r="E387" s="130"/>
      <c r="F387" s="130"/>
      <c r="G387" s="131"/>
      <c r="H387" s="466" t="s">
        <v>438</v>
      </c>
      <c r="I387" s="467"/>
      <c r="J387" s="468"/>
      <c r="K387" s="131"/>
      <c r="L387" s="131"/>
      <c r="M387" s="131"/>
      <c r="N387" s="131"/>
      <c r="O387" s="131"/>
      <c r="P387" s="131"/>
      <c r="Q387" s="131"/>
      <c r="R387" s="131"/>
      <c r="S387" s="132"/>
      <c r="T387" s="131"/>
      <c r="U387" s="133"/>
      <c r="AC387" s="3"/>
      <c r="AD387" s="3"/>
      <c r="AE387" s="3"/>
      <c r="AF387" s="3"/>
      <c r="AG387" s="3"/>
      <c r="AH387" s="3"/>
    </row>
    <row r="388" spans="1:34" s="1" customFormat="1" ht="51.75" customHeight="1" x14ac:dyDescent="0.2">
      <c r="A388" s="156" t="s">
        <v>4</v>
      </c>
      <c r="B388" s="156" t="s">
        <v>5</v>
      </c>
      <c r="C388" s="156" t="s">
        <v>6</v>
      </c>
      <c r="D388" s="156" t="s">
        <v>7</v>
      </c>
      <c r="E388" s="99" t="s">
        <v>435</v>
      </c>
      <c r="F388" s="99" t="s">
        <v>434</v>
      </c>
      <c r="G388" s="100" t="s">
        <v>436</v>
      </c>
      <c r="H388" s="157" t="s">
        <v>428</v>
      </c>
      <c r="I388" s="158" t="s">
        <v>429</v>
      </c>
      <c r="J388" s="157" t="s">
        <v>430</v>
      </c>
      <c r="K388" s="150"/>
      <c r="L388" s="150"/>
      <c r="M388" s="150"/>
      <c r="N388" s="150"/>
      <c r="O388" s="150"/>
      <c r="P388" s="150"/>
      <c r="Q388" s="150"/>
      <c r="R388" s="150"/>
      <c r="S388" s="151"/>
      <c r="T388" s="150"/>
      <c r="U388" s="152"/>
      <c r="AC388" s="3"/>
      <c r="AD388" s="3"/>
      <c r="AE388" s="3"/>
      <c r="AF388" s="3"/>
      <c r="AG388" s="3"/>
      <c r="AH388" s="3"/>
    </row>
    <row r="389" spans="1:34" s="1" customFormat="1" x14ac:dyDescent="0.2">
      <c r="A389" s="82">
        <v>1</v>
      </c>
      <c r="B389" s="5">
        <v>4315199</v>
      </c>
      <c r="C389" s="6" t="s">
        <v>192</v>
      </c>
      <c r="D389" s="7" t="s">
        <v>9</v>
      </c>
      <c r="E389" s="24">
        <v>301504</v>
      </c>
      <c r="F389" s="24">
        <v>281780</v>
      </c>
      <c r="G389" s="26">
        <v>307140</v>
      </c>
      <c r="H389" s="26">
        <v>70147</v>
      </c>
      <c r="I389" s="26">
        <f t="shared" si="124"/>
        <v>73724.497000000003</v>
      </c>
      <c r="J389" s="26">
        <f t="shared" si="125"/>
        <v>73724</v>
      </c>
      <c r="K389" s="26">
        <f>MIN(E389,F389,G389,J389)</f>
        <v>73724</v>
      </c>
      <c r="L389" s="26">
        <f>MAX(E389,F389,G389,J389)</f>
        <v>307140</v>
      </c>
      <c r="M389" s="26">
        <f>MEDIAN(E389,F389,G389,J389)</f>
        <v>291642</v>
      </c>
      <c r="N389" s="26">
        <f>AVERAGE(E389,F389,G389,J389)</f>
        <v>241037</v>
      </c>
      <c r="O389" s="49">
        <f t="shared" si="126"/>
        <v>182683</v>
      </c>
      <c r="P389" s="49">
        <f t="shared" si="127"/>
        <v>299391</v>
      </c>
      <c r="Q389" s="49">
        <f>HARMEAN(E389,F389,G389,J389)</f>
        <v>168879.53967971719</v>
      </c>
      <c r="R389" s="49">
        <f>STDEVA(E389,F389,G389,J389)</f>
        <v>112070.6573491325</v>
      </c>
      <c r="S389" s="56">
        <f t="shared" si="123"/>
        <v>0.3842747524332315</v>
      </c>
      <c r="T389" s="49">
        <f>ROUND(Q389,0)</f>
        <v>168880</v>
      </c>
      <c r="U389" s="82" t="s">
        <v>431</v>
      </c>
      <c r="AC389" s="3"/>
      <c r="AD389" s="3"/>
      <c r="AE389" s="3"/>
      <c r="AF389" s="3"/>
      <c r="AG389" s="3"/>
      <c r="AH389" s="3"/>
    </row>
    <row r="390" spans="1:34" s="1" customFormat="1" x14ac:dyDescent="0.2">
      <c r="A390" s="82">
        <v>2</v>
      </c>
      <c r="B390" s="5">
        <v>4315199</v>
      </c>
      <c r="C390" s="6" t="s">
        <v>193</v>
      </c>
      <c r="D390" s="7" t="s">
        <v>9</v>
      </c>
      <c r="E390" s="24">
        <v>339844</v>
      </c>
      <c r="F390" s="24">
        <v>320608</v>
      </c>
      <c r="G390" s="26">
        <v>352669.00000000006</v>
      </c>
      <c r="H390" s="26">
        <v>83556</v>
      </c>
      <c r="I390" s="26">
        <f t="shared" si="124"/>
        <v>87817.356</v>
      </c>
      <c r="J390" s="26">
        <f t="shared" si="125"/>
        <v>87817</v>
      </c>
      <c r="K390" s="26">
        <f>MIN(E390,F390,G390,J390)</f>
        <v>87817</v>
      </c>
      <c r="L390" s="26">
        <f>MAX(E390,F390,G390,J390)</f>
        <v>352669.00000000006</v>
      </c>
      <c r="M390" s="26">
        <f>MEDIAN(E390,F390,G390,J390)</f>
        <v>330226</v>
      </c>
      <c r="N390" s="26">
        <f>AVERAGE(E390,F390,G390,J390)</f>
        <v>275234.5</v>
      </c>
      <c r="O390" s="49">
        <f t="shared" si="126"/>
        <v>209021.5</v>
      </c>
      <c r="P390" s="49">
        <f t="shared" si="127"/>
        <v>341447.5</v>
      </c>
      <c r="Q390" s="49">
        <f>HARMEAN(E390,F390,G390,J390)</f>
        <v>197195.51370902287</v>
      </c>
      <c r="R390" s="49">
        <f>STDEVA(E390,F390,G390,J390)</f>
        <v>125637.7903458988</v>
      </c>
      <c r="S390" s="56">
        <f t="shared" si="123"/>
        <v>0.38046001933796492</v>
      </c>
      <c r="T390" s="49">
        <f>ROUND(Q390,0)</f>
        <v>197196</v>
      </c>
      <c r="U390" s="82" t="s">
        <v>431</v>
      </c>
      <c r="AC390" s="3"/>
      <c r="AD390" s="3"/>
      <c r="AE390" s="3"/>
      <c r="AF390" s="3"/>
      <c r="AG390" s="3"/>
      <c r="AH390" s="3"/>
    </row>
    <row r="391" spans="1:34" s="1" customFormat="1" x14ac:dyDescent="0.2">
      <c r="A391" s="82">
        <v>3</v>
      </c>
      <c r="B391" s="5">
        <v>4315199</v>
      </c>
      <c r="C391" s="6" t="s">
        <v>194</v>
      </c>
      <c r="D391" s="7" t="s">
        <v>9</v>
      </c>
      <c r="E391" s="24">
        <v>500906</v>
      </c>
      <c r="F391" s="24">
        <v>481640</v>
      </c>
      <c r="G391" s="26">
        <v>529804</v>
      </c>
      <c r="H391" s="26">
        <v>129556</v>
      </c>
      <c r="I391" s="26">
        <f t="shared" si="124"/>
        <v>136163.356</v>
      </c>
      <c r="J391" s="26">
        <f t="shared" si="125"/>
        <v>136163</v>
      </c>
      <c r="K391" s="26">
        <f>MIN(E391,F391,G391,J391)</f>
        <v>136163</v>
      </c>
      <c r="L391" s="26">
        <f>MAX(E391,F391,G391,J391)</f>
        <v>529804</v>
      </c>
      <c r="M391" s="26">
        <f>MEDIAN(E391,F391,G391,J391)</f>
        <v>491273</v>
      </c>
      <c r="N391" s="26">
        <f>AVERAGE(E391,F391,G391,J391)</f>
        <v>412128.25</v>
      </c>
      <c r="O391" s="49">
        <f t="shared" si="126"/>
        <v>313718</v>
      </c>
      <c r="P391" s="49">
        <f t="shared" si="127"/>
        <v>510538.5</v>
      </c>
      <c r="Q391" s="49">
        <f>HARMEAN(E391,F391,G391,J391)</f>
        <v>300655.77049692691</v>
      </c>
      <c r="R391" s="49">
        <f>STDEVA(E391,F391,G391,J391)</f>
        <v>185038.53078818475</v>
      </c>
      <c r="S391" s="56">
        <f t="shared" si="123"/>
        <v>0.37665113040648429</v>
      </c>
      <c r="T391" s="49">
        <f>ROUND(Q391,0)</f>
        <v>300656</v>
      </c>
      <c r="U391" s="82" t="s">
        <v>431</v>
      </c>
      <c r="AC391" s="3"/>
      <c r="AD391" s="3"/>
      <c r="AE391" s="3"/>
      <c r="AF391" s="3"/>
      <c r="AG391" s="3"/>
      <c r="AH391" s="3"/>
    </row>
    <row r="392" spans="1:34" s="1" customFormat="1" x14ac:dyDescent="0.2">
      <c r="A392" s="15"/>
      <c r="B392" s="15"/>
      <c r="C392" s="16"/>
      <c r="D392" s="15"/>
      <c r="E392" s="54"/>
      <c r="F392" s="54"/>
      <c r="G392" s="145"/>
      <c r="H392" s="145"/>
      <c r="I392" s="145"/>
      <c r="J392" s="145"/>
      <c r="K392" s="145"/>
      <c r="L392" s="145"/>
      <c r="M392" s="145"/>
      <c r="N392" s="145"/>
      <c r="O392" s="146"/>
      <c r="P392" s="146"/>
      <c r="Q392" s="146"/>
      <c r="R392" s="146"/>
      <c r="S392" s="147"/>
      <c r="T392" s="146"/>
      <c r="U392" s="148"/>
      <c r="AC392" s="3"/>
      <c r="AD392" s="3"/>
      <c r="AE392" s="3"/>
      <c r="AF392" s="3"/>
      <c r="AG392" s="3"/>
      <c r="AH392" s="3"/>
    </row>
    <row r="393" spans="1:34" s="1" customFormat="1" ht="22.5" customHeight="1" x14ac:dyDescent="0.2">
      <c r="A393" s="455" t="s">
        <v>195</v>
      </c>
      <c r="B393" s="456"/>
      <c r="C393" s="456"/>
      <c r="D393" s="456"/>
      <c r="E393" s="122"/>
      <c r="F393" s="122"/>
      <c r="G393" s="123"/>
      <c r="H393" s="123"/>
      <c r="I393" s="123"/>
      <c r="J393" s="123"/>
      <c r="K393" s="123"/>
      <c r="L393" s="123"/>
      <c r="M393" s="123"/>
      <c r="N393" s="123"/>
      <c r="O393" s="123"/>
      <c r="P393" s="123"/>
      <c r="Q393" s="123"/>
      <c r="R393" s="123"/>
      <c r="S393" s="124"/>
      <c r="T393" s="123"/>
      <c r="U393" s="125"/>
      <c r="AC393" s="3"/>
      <c r="AD393" s="3"/>
      <c r="AE393" s="3"/>
      <c r="AF393" s="3"/>
      <c r="AG393" s="3"/>
      <c r="AH393" s="3"/>
    </row>
    <row r="394" spans="1:34" s="1" customFormat="1" ht="21" customHeight="1" x14ac:dyDescent="0.2">
      <c r="A394" s="430" t="s">
        <v>196</v>
      </c>
      <c r="B394" s="431"/>
      <c r="C394" s="431"/>
      <c r="D394" s="431"/>
      <c r="E394" s="126"/>
      <c r="F394" s="126"/>
      <c r="G394" s="127"/>
      <c r="H394" s="127"/>
      <c r="I394" s="127"/>
      <c r="J394" s="127"/>
      <c r="K394" s="127"/>
      <c r="L394" s="127"/>
      <c r="M394" s="127"/>
      <c r="N394" s="127"/>
      <c r="O394" s="127"/>
      <c r="P394" s="127"/>
      <c r="Q394" s="127"/>
      <c r="R394" s="127"/>
      <c r="S394" s="128"/>
      <c r="T394" s="127"/>
      <c r="U394" s="129"/>
      <c r="AC394" s="3"/>
      <c r="AD394" s="3"/>
      <c r="AE394" s="3"/>
      <c r="AF394" s="3"/>
      <c r="AG394" s="3"/>
      <c r="AH394" s="3"/>
    </row>
    <row r="395" spans="1:34" s="1" customFormat="1" ht="24" customHeight="1" x14ac:dyDescent="0.2">
      <c r="A395" s="430" t="s">
        <v>197</v>
      </c>
      <c r="B395" s="431"/>
      <c r="C395" s="431"/>
      <c r="D395" s="431"/>
      <c r="E395" s="126"/>
      <c r="F395" s="126"/>
      <c r="G395" s="127"/>
      <c r="H395" s="127"/>
      <c r="I395" s="127"/>
      <c r="J395" s="127"/>
      <c r="K395" s="127"/>
      <c r="L395" s="127"/>
      <c r="M395" s="127"/>
      <c r="N395" s="127"/>
      <c r="O395" s="127"/>
      <c r="P395" s="127"/>
      <c r="Q395" s="127"/>
      <c r="R395" s="127"/>
      <c r="S395" s="128"/>
      <c r="T395" s="127"/>
      <c r="U395" s="129"/>
      <c r="AC395" s="3"/>
      <c r="AD395" s="3"/>
      <c r="AE395" s="3"/>
      <c r="AF395" s="3"/>
      <c r="AG395" s="3"/>
      <c r="AH395" s="3"/>
    </row>
    <row r="396" spans="1:34" s="1" customFormat="1" ht="12.75" customHeight="1" x14ac:dyDescent="0.2">
      <c r="A396" s="430" t="s">
        <v>240</v>
      </c>
      <c r="B396" s="431"/>
      <c r="C396" s="431"/>
      <c r="D396" s="431"/>
      <c r="E396" s="126"/>
      <c r="F396" s="126"/>
      <c r="G396" s="127"/>
      <c r="H396" s="127"/>
      <c r="I396" s="127"/>
      <c r="J396" s="127"/>
      <c r="K396" s="127"/>
      <c r="L396" s="127"/>
      <c r="M396" s="127"/>
      <c r="N396" s="127"/>
      <c r="O396" s="127"/>
      <c r="P396" s="127"/>
      <c r="Q396" s="127"/>
      <c r="R396" s="127"/>
      <c r="S396" s="128"/>
      <c r="T396" s="127"/>
      <c r="U396" s="129"/>
      <c r="AC396" s="3"/>
      <c r="AD396" s="3"/>
      <c r="AE396" s="3"/>
      <c r="AF396" s="3"/>
      <c r="AG396" s="3"/>
      <c r="AH396" s="3"/>
    </row>
    <row r="397" spans="1:34" s="1" customFormat="1" ht="13.5" customHeight="1" x14ac:dyDescent="0.2">
      <c r="A397" s="432"/>
      <c r="B397" s="433"/>
      <c r="C397" s="433"/>
      <c r="D397" s="433"/>
      <c r="E397" s="130"/>
      <c r="F397" s="130"/>
      <c r="G397" s="131"/>
      <c r="H397" s="466" t="s">
        <v>438</v>
      </c>
      <c r="I397" s="467"/>
      <c r="J397" s="468"/>
      <c r="K397" s="131"/>
      <c r="L397" s="131"/>
      <c r="M397" s="131"/>
      <c r="N397" s="131"/>
      <c r="O397" s="131"/>
      <c r="P397" s="131"/>
      <c r="Q397" s="131"/>
      <c r="R397" s="131"/>
      <c r="S397" s="132"/>
      <c r="T397" s="131"/>
      <c r="U397" s="133"/>
      <c r="AC397" s="3"/>
      <c r="AD397" s="3"/>
      <c r="AE397" s="3"/>
      <c r="AF397" s="3"/>
      <c r="AG397" s="3"/>
      <c r="AH397" s="3"/>
    </row>
    <row r="398" spans="1:34" s="1" customFormat="1" ht="76.5" customHeight="1" x14ac:dyDescent="0.2">
      <c r="A398" s="156" t="s">
        <v>4</v>
      </c>
      <c r="B398" s="156" t="s">
        <v>5</v>
      </c>
      <c r="C398" s="156" t="s">
        <v>6</v>
      </c>
      <c r="D398" s="156" t="s">
        <v>7</v>
      </c>
      <c r="E398" s="99" t="s">
        <v>435</v>
      </c>
      <c r="F398" s="99" t="s">
        <v>434</v>
      </c>
      <c r="G398" s="100" t="s">
        <v>436</v>
      </c>
      <c r="H398" s="157" t="s">
        <v>428</v>
      </c>
      <c r="I398" s="158" t="s">
        <v>429</v>
      </c>
      <c r="J398" s="157" t="s">
        <v>430</v>
      </c>
      <c r="K398" s="150"/>
      <c r="L398" s="150"/>
      <c r="M398" s="150"/>
      <c r="N398" s="150"/>
      <c r="O398" s="150"/>
      <c r="P398" s="150"/>
      <c r="Q398" s="150"/>
      <c r="R398" s="150"/>
      <c r="S398" s="151"/>
      <c r="T398" s="150"/>
      <c r="U398" s="152"/>
      <c r="AC398" s="3"/>
      <c r="AD398" s="3"/>
      <c r="AE398" s="3"/>
      <c r="AF398" s="3"/>
      <c r="AG398" s="3"/>
      <c r="AH398" s="3"/>
    </row>
    <row r="399" spans="1:34" s="1" customFormat="1" ht="16.5" customHeight="1" x14ac:dyDescent="0.2">
      <c r="A399" s="82">
        <v>1</v>
      </c>
      <c r="B399" s="5">
        <v>4315199</v>
      </c>
      <c r="C399" s="6" t="s">
        <v>198</v>
      </c>
      <c r="D399" s="7" t="s">
        <v>9</v>
      </c>
      <c r="E399" s="24">
        <v>906517</v>
      </c>
      <c r="F399" s="24">
        <v>863350.00000000012</v>
      </c>
      <c r="G399" s="26">
        <v>915151.00000000012</v>
      </c>
      <c r="H399" s="26">
        <v>55241</v>
      </c>
      <c r="I399" s="26">
        <f t="shared" si="124"/>
        <v>58058.290999999997</v>
      </c>
      <c r="J399" s="26">
        <f t="shared" si="125"/>
        <v>58058</v>
      </c>
      <c r="K399" s="26">
        <f t="shared" ref="K399:K421" si="128">MIN(E399,F399,G399,J399)</f>
        <v>58058</v>
      </c>
      <c r="L399" s="26">
        <f t="shared" ref="L399:L421" si="129">MAX(E399,F399,G399,J399)</f>
        <v>915151.00000000012</v>
      </c>
      <c r="M399" s="26">
        <f t="shared" ref="M399:M421" si="130">MEDIAN(E399,F399,G399,J399)</f>
        <v>884933.5</v>
      </c>
      <c r="N399" s="26">
        <f t="shared" ref="N399:N421" si="131">AVERAGE(E399,F399,G399,J399)</f>
        <v>685769</v>
      </c>
      <c r="O399" s="49">
        <f t="shared" si="126"/>
        <v>471495.75</v>
      </c>
      <c r="P399" s="49">
        <f t="shared" si="127"/>
        <v>900042.25</v>
      </c>
      <c r="Q399" s="49">
        <f t="shared" ref="Q399:Q421" si="132">HARMEAN(E399,F399,G399,J399)</f>
        <v>194379.77063800633</v>
      </c>
      <c r="R399" s="49">
        <f t="shared" ref="R399:R421" si="133">STDEVA(E399,F399,G399,J399)</f>
        <v>419087.06037051557</v>
      </c>
      <c r="S399" s="56">
        <f t="shared" si="123"/>
        <v>0.47358028639498401</v>
      </c>
      <c r="T399" s="49">
        <f t="shared" ref="T399:T410" si="134">ROUND(Q399,0)</f>
        <v>194380</v>
      </c>
      <c r="U399" s="82" t="s">
        <v>431</v>
      </c>
      <c r="AC399" s="3"/>
      <c r="AD399" s="3"/>
      <c r="AE399" s="3"/>
      <c r="AF399" s="3"/>
      <c r="AG399" s="3"/>
      <c r="AH399" s="3"/>
    </row>
    <row r="400" spans="1:34" s="1" customFormat="1" ht="16.5" customHeight="1" x14ac:dyDescent="0.2">
      <c r="A400" s="82">
        <v>2</v>
      </c>
      <c r="B400" s="5">
        <v>4315199</v>
      </c>
      <c r="C400" s="6" t="s">
        <v>199</v>
      </c>
      <c r="D400" s="7" t="s">
        <v>9</v>
      </c>
      <c r="E400" s="24">
        <v>1046869</v>
      </c>
      <c r="F400" s="24">
        <v>997018</v>
      </c>
      <c r="G400" s="26">
        <v>1076779</v>
      </c>
      <c r="H400" s="26">
        <v>80114</v>
      </c>
      <c r="I400" s="26">
        <f t="shared" si="124"/>
        <v>84199.813999999998</v>
      </c>
      <c r="J400" s="26">
        <f t="shared" si="125"/>
        <v>84200</v>
      </c>
      <c r="K400" s="26">
        <f t="shared" si="128"/>
        <v>84200</v>
      </c>
      <c r="L400" s="26">
        <f t="shared" si="129"/>
        <v>1076779</v>
      </c>
      <c r="M400" s="26">
        <f t="shared" si="130"/>
        <v>1021943.5</v>
      </c>
      <c r="N400" s="26">
        <f t="shared" si="131"/>
        <v>801216.5</v>
      </c>
      <c r="O400" s="49">
        <f t="shared" si="126"/>
        <v>553071.75</v>
      </c>
      <c r="P400" s="49">
        <f t="shared" si="127"/>
        <v>1049361.25</v>
      </c>
      <c r="Q400" s="49">
        <f t="shared" si="132"/>
        <v>270940.28895263496</v>
      </c>
      <c r="R400" s="49">
        <f t="shared" si="133"/>
        <v>479141.84776431293</v>
      </c>
      <c r="S400" s="56">
        <f t="shared" si="123"/>
        <v>0.46885355967752906</v>
      </c>
      <c r="T400" s="49">
        <f t="shared" si="134"/>
        <v>270940</v>
      </c>
      <c r="U400" s="82" t="s">
        <v>431</v>
      </c>
      <c r="AC400" s="3"/>
      <c r="AD400" s="3"/>
      <c r="AE400" s="3"/>
      <c r="AF400" s="3"/>
      <c r="AG400" s="3"/>
      <c r="AH400" s="3"/>
    </row>
    <row r="401" spans="1:34" s="1" customFormat="1" ht="16.5" customHeight="1" x14ac:dyDescent="0.2">
      <c r="A401" s="82">
        <v>3</v>
      </c>
      <c r="B401" s="5">
        <v>4315199</v>
      </c>
      <c r="C401" s="6" t="s">
        <v>200</v>
      </c>
      <c r="D401" s="7" t="s">
        <v>9</v>
      </c>
      <c r="E401" s="24">
        <v>611318</v>
      </c>
      <c r="F401" s="24">
        <v>571325</v>
      </c>
      <c r="G401" s="26">
        <v>605605</v>
      </c>
      <c r="H401" s="26">
        <v>79558</v>
      </c>
      <c r="I401" s="26">
        <f t="shared" si="124"/>
        <v>83615.457999999999</v>
      </c>
      <c r="J401" s="26">
        <f t="shared" si="125"/>
        <v>83615</v>
      </c>
      <c r="K401" s="26">
        <f t="shared" si="128"/>
        <v>83615</v>
      </c>
      <c r="L401" s="26">
        <f t="shared" si="129"/>
        <v>611318</v>
      </c>
      <c r="M401" s="26">
        <f t="shared" si="130"/>
        <v>588465</v>
      </c>
      <c r="N401" s="26">
        <f t="shared" si="131"/>
        <v>467965.75</v>
      </c>
      <c r="O401" s="49">
        <f t="shared" si="126"/>
        <v>336040</v>
      </c>
      <c r="P401" s="49">
        <f t="shared" si="127"/>
        <v>599891.5</v>
      </c>
      <c r="Q401" s="49">
        <f t="shared" si="132"/>
        <v>235336.40847139698</v>
      </c>
      <c r="R401" s="49">
        <f t="shared" si="133"/>
        <v>256841.75692875564</v>
      </c>
      <c r="S401" s="56">
        <f t="shared" si="123"/>
        <v>0.43646054893452568</v>
      </c>
      <c r="T401" s="49">
        <f t="shared" si="134"/>
        <v>235336</v>
      </c>
      <c r="U401" s="82" t="s">
        <v>431</v>
      </c>
      <c r="AC401" s="3"/>
      <c r="AD401" s="3"/>
      <c r="AE401" s="3"/>
      <c r="AF401" s="3"/>
      <c r="AG401" s="3"/>
      <c r="AH401" s="3"/>
    </row>
    <row r="402" spans="1:34" s="1" customFormat="1" ht="16.5" customHeight="1" x14ac:dyDescent="0.2">
      <c r="A402" s="82">
        <v>4</v>
      </c>
      <c r="B402" s="5">
        <v>4315199</v>
      </c>
      <c r="C402" s="6" t="s">
        <v>201</v>
      </c>
      <c r="D402" s="7" t="s">
        <v>9</v>
      </c>
      <c r="E402" s="24">
        <v>488409</v>
      </c>
      <c r="F402" s="24">
        <v>452231</v>
      </c>
      <c r="G402" s="26">
        <v>483887</v>
      </c>
      <c r="H402" s="26">
        <v>30115</v>
      </c>
      <c r="I402" s="26">
        <f t="shared" si="124"/>
        <v>31650.865000000002</v>
      </c>
      <c r="J402" s="26">
        <f t="shared" si="125"/>
        <v>31651</v>
      </c>
      <c r="K402" s="26">
        <f t="shared" si="128"/>
        <v>31651</v>
      </c>
      <c r="L402" s="26">
        <f t="shared" si="129"/>
        <v>488409</v>
      </c>
      <c r="M402" s="26">
        <f t="shared" si="130"/>
        <v>468059</v>
      </c>
      <c r="N402" s="26">
        <f t="shared" si="131"/>
        <v>364044.5</v>
      </c>
      <c r="O402" s="49">
        <f t="shared" si="126"/>
        <v>249855</v>
      </c>
      <c r="P402" s="49">
        <f t="shared" si="127"/>
        <v>478234</v>
      </c>
      <c r="Q402" s="49">
        <f t="shared" si="132"/>
        <v>105485.50976924163</v>
      </c>
      <c r="R402" s="49">
        <f t="shared" si="133"/>
        <v>222179.39545256365</v>
      </c>
      <c r="S402" s="56">
        <f t="shared" si="123"/>
        <v>0.47468245552924665</v>
      </c>
      <c r="T402" s="49">
        <f t="shared" si="134"/>
        <v>105486</v>
      </c>
      <c r="U402" s="82" t="s">
        <v>431</v>
      </c>
      <c r="AC402" s="3"/>
      <c r="AD402" s="3"/>
      <c r="AE402" s="3"/>
      <c r="AF402" s="3"/>
      <c r="AG402" s="3"/>
      <c r="AH402" s="3"/>
    </row>
    <row r="403" spans="1:34" s="1" customFormat="1" ht="16.5" customHeight="1" x14ac:dyDescent="0.2">
      <c r="A403" s="82">
        <v>5</v>
      </c>
      <c r="B403" s="5">
        <v>4315199</v>
      </c>
      <c r="C403" s="6" t="s">
        <v>202</v>
      </c>
      <c r="D403" s="7" t="s">
        <v>9</v>
      </c>
      <c r="E403" s="24">
        <v>329993</v>
      </c>
      <c r="F403" s="24">
        <v>308405</v>
      </c>
      <c r="G403" s="26">
        <v>326909</v>
      </c>
      <c r="H403" s="26">
        <v>40115</v>
      </c>
      <c r="I403" s="26">
        <f t="shared" si="124"/>
        <v>42160.864999999998</v>
      </c>
      <c r="J403" s="26">
        <f t="shared" si="125"/>
        <v>42161</v>
      </c>
      <c r="K403" s="26">
        <f t="shared" si="128"/>
        <v>42161</v>
      </c>
      <c r="L403" s="26">
        <f t="shared" si="129"/>
        <v>329993</v>
      </c>
      <c r="M403" s="26">
        <f t="shared" si="130"/>
        <v>317657</v>
      </c>
      <c r="N403" s="26">
        <f t="shared" si="131"/>
        <v>251867</v>
      </c>
      <c r="O403" s="49">
        <f t="shared" si="126"/>
        <v>179909</v>
      </c>
      <c r="P403" s="49">
        <f t="shared" si="127"/>
        <v>323825</v>
      </c>
      <c r="Q403" s="49">
        <f t="shared" si="132"/>
        <v>121027.22594340461</v>
      </c>
      <c r="R403" s="49">
        <f t="shared" si="133"/>
        <v>140128.66173627719</v>
      </c>
      <c r="S403" s="56">
        <f t="shared" si="123"/>
        <v>0.44113198115035146</v>
      </c>
      <c r="T403" s="49">
        <f t="shared" si="134"/>
        <v>121027</v>
      </c>
      <c r="U403" s="82" t="s">
        <v>431</v>
      </c>
      <c r="AC403" s="3"/>
      <c r="AD403" s="3"/>
      <c r="AE403" s="3"/>
      <c r="AF403" s="3"/>
      <c r="AG403" s="3"/>
      <c r="AH403" s="3"/>
    </row>
    <row r="404" spans="1:34" s="1" customFormat="1" ht="16.5" customHeight="1" x14ac:dyDescent="0.2">
      <c r="A404" s="82">
        <v>6</v>
      </c>
      <c r="B404" s="5">
        <v>4315199</v>
      </c>
      <c r="C404" s="6" t="s">
        <v>203</v>
      </c>
      <c r="D404" s="7" t="s">
        <v>9</v>
      </c>
      <c r="E404" s="24">
        <v>329632</v>
      </c>
      <c r="F404" s="24">
        <v>308067</v>
      </c>
      <c r="G404" s="26">
        <v>338874</v>
      </c>
      <c r="H404" s="26">
        <v>35241</v>
      </c>
      <c r="I404" s="26">
        <f t="shared" si="124"/>
        <v>37038.290999999997</v>
      </c>
      <c r="J404" s="26">
        <f t="shared" si="125"/>
        <v>37038</v>
      </c>
      <c r="K404" s="26">
        <f t="shared" si="128"/>
        <v>37038</v>
      </c>
      <c r="L404" s="26">
        <f t="shared" si="129"/>
        <v>338874</v>
      </c>
      <c r="M404" s="26">
        <f t="shared" si="130"/>
        <v>318849.5</v>
      </c>
      <c r="N404" s="26">
        <f t="shared" si="131"/>
        <v>253402.75</v>
      </c>
      <c r="O404" s="49">
        <f t="shared" si="126"/>
        <v>177943.75</v>
      </c>
      <c r="P404" s="49">
        <f t="shared" si="127"/>
        <v>328861.75</v>
      </c>
      <c r="Q404" s="49">
        <f t="shared" si="132"/>
        <v>110405.80047736035</v>
      </c>
      <c r="R404" s="49">
        <f t="shared" si="133"/>
        <v>144819.56405903865</v>
      </c>
      <c r="S404" s="56">
        <f t="shared" si="123"/>
        <v>0.45419410743638816</v>
      </c>
      <c r="T404" s="49">
        <f t="shared" si="134"/>
        <v>110406</v>
      </c>
      <c r="U404" s="82" t="s">
        <v>431</v>
      </c>
      <c r="AC404" s="3"/>
      <c r="AD404" s="3"/>
      <c r="AE404" s="3"/>
      <c r="AF404" s="3"/>
      <c r="AG404" s="3"/>
      <c r="AH404" s="3"/>
    </row>
    <row r="405" spans="1:34" s="1" customFormat="1" ht="16.5" customHeight="1" x14ac:dyDescent="0.2">
      <c r="A405" s="82">
        <v>7</v>
      </c>
      <c r="B405" s="5">
        <v>4315199</v>
      </c>
      <c r="C405" s="6" t="s">
        <v>204</v>
      </c>
      <c r="D405" s="7" t="s">
        <v>9</v>
      </c>
      <c r="E405" s="24">
        <v>358313</v>
      </c>
      <c r="F405" s="24">
        <v>338031</v>
      </c>
      <c r="G405" s="26">
        <v>354933</v>
      </c>
      <c r="H405" s="26">
        <v>43256</v>
      </c>
      <c r="I405" s="26">
        <f t="shared" si="124"/>
        <v>45462.055999999997</v>
      </c>
      <c r="J405" s="26">
        <f t="shared" si="125"/>
        <v>45462</v>
      </c>
      <c r="K405" s="26">
        <f t="shared" si="128"/>
        <v>45462</v>
      </c>
      <c r="L405" s="26">
        <f t="shared" si="129"/>
        <v>358313</v>
      </c>
      <c r="M405" s="26">
        <f t="shared" si="130"/>
        <v>346482</v>
      </c>
      <c r="N405" s="26">
        <f t="shared" si="131"/>
        <v>274184.75</v>
      </c>
      <c r="O405" s="49">
        <f t="shared" si="126"/>
        <v>195972</v>
      </c>
      <c r="P405" s="49">
        <f t="shared" si="127"/>
        <v>352397.5</v>
      </c>
      <c r="Q405" s="49">
        <f t="shared" si="132"/>
        <v>130877.24583874992</v>
      </c>
      <c r="R405" s="49">
        <f t="shared" si="133"/>
        <v>152739.73760698293</v>
      </c>
      <c r="S405" s="56">
        <f t="shared" si="123"/>
        <v>0.44083022381244319</v>
      </c>
      <c r="T405" s="49">
        <f t="shared" si="134"/>
        <v>130877</v>
      </c>
      <c r="U405" s="82" t="s">
        <v>431</v>
      </c>
      <c r="AC405" s="3"/>
      <c r="AD405" s="3"/>
      <c r="AE405" s="3"/>
      <c r="AF405" s="3"/>
      <c r="AG405" s="3"/>
      <c r="AH405" s="3"/>
    </row>
    <row r="406" spans="1:34" s="1" customFormat="1" ht="16.5" customHeight="1" x14ac:dyDescent="0.2">
      <c r="A406" s="82">
        <v>8</v>
      </c>
      <c r="B406" s="5">
        <v>4315199</v>
      </c>
      <c r="C406" s="6" t="s">
        <v>205</v>
      </c>
      <c r="D406" s="7" t="s">
        <v>9</v>
      </c>
      <c r="E406" s="24">
        <v>596955</v>
      </c>
      <c r="F406" s="24">
        <v>563165</v>
      </c>
      <c r="G406" s="26">
        <v>608218</v>
      </c>
      <c r="H406" s="26">
        <v>85478</v>
      </c>
      <c r="I406" s="26">
        <f t="shared" si="124"/>
        <v>89837.377999999997</v>
      </c>
      <c r="J406" s="26">
        <f t="shared" si="125"/>
        <v>89837</v>
      </c>
      <c r="K406" s="26">
        <f t="shared" si="128"/>
        <v>89837</v>
      </c>
      <c r="L406" s="26">
        <f t="shared" si="129"/>
        <v>608218</v>
      </c>
      <c r="M406" s="26">
        <f t="shared" si="130"/>
        <v>580060</v>
      </c>
      <c r="N406" s="26">
        <f t="shared" si="131"/>
        <v>464543.75</v>
      </c>
      <c r="O406" s="49">
        <f t="shared" si="126"/>
        <v>334948.5</v>
      </c>
      <c r="P406" s="49">
        <f t="shared" si="127"/>
        <v>594139</v>
      </c>
      <c r="Q406" s="49">
        <f t="shared" si="132"/>
        <v>246513.90687293417</v>
      </c>
      <c r="R406" s="49">
        <f t="shared" si="133"/>
        <v>250536.97577187416</v>
      </c>
      <c r="S406" s="56">
        <f t="shared" si="123"/>
        <v>0.43191562212852835</v>
      </c>
      <c r="T406" s="49">
        <f t="shared" si="134"/>
        <v>246514</v>
      </c>
      <c r="U406" s="82" t="s">
        <v>431</v>
      </c>
      <c r="AC406" s="3"/>
      <c r="AD406" s="3"/>
      <c r="AE406" s="3"/>
      <c r="AF406" s="3"/>
      <c r="AG406" s="3"/>
      <c r="AH406" s="3"/>
    </row>
    <row r="407" spans="1:34" s="1" customFormat="1" ht="16.5" customHeight="1" x14ac:dyDescent="0.2">
      <c r="A407" s="82">
        <v>9</v>
      </c>
      <c r="B407" s="5">
        <v>4315199</v>
      </c>
      <c r="C407" s="6" t="s">
        <v>206</v>
      </c>
      <c r="D407" s="7" t="s">
        <v>9</v>
      </c>
      <c r="E407" s="24">
        <v>74993</v>
      </c>
      <c r="F407" s="24">
        <v>72109</v>
      </c>
      <c r="G407" s="26">
        <v>78599</v>
      </c>
      <c r="H407" s="26">
        <v>11547</v>
      </c>
      <c r="I407" s="26">
        <f t="shared" si="124"/>
        <v>12135.897000000001</v>
      </c>
      <c r="J407" s="26">
        <f t="shared" si="125"/>
        <v>12136</v>
      </c>
      <c r="K407" s="26">
        <f t="shared" si="128"/>
        <v>12136</v>
      </c>
      <c r="L407" s="26">
        <f t="shared" si="129"/>
        <v>78599</v>
      </c>
      <c r="M407" s="26">
        <f t="shared" si="130"/>
        <v>73551</v>
      </c>
      <c r="N407" s="26">
        <f t="shared" si="131"/>
        <v>59459.25</v>
      </c>
      <c r="O407" s="49">
        <f t="shared" si="126"/>
        <v>42843.5</v>
      </c>
      <c r="P407" s="49">
        <f t="shared" si="127"/>
        <v>76075</v>
      </c>
      <c r="Q407" s="49">
        <f t="shared" si="132"/>
        <v>32699.841175996364</v>
      </c>
      <c r="R407" s="49">
        <f t="shared" si="133"/>
        <v>31660.351570747494</v>
      </c>
      <c r="S407" s="56">
        <f t="shared" si="123"/>
        <v>0.43045439995034052</v>
      </c>
      <c r="T407" s="49">
        <f t="shared" si="134"/>
        <v>32700</v>
      </c>
      <c r="U407" s="82" t="s">
        <v>431</v>
      </c>
      <c r="AC407" s="3"/>
      <c r="AD407" s="3"/>
      <c r="AE407" s="3"/>
      <c r="AF407" s="3"/>
      <c r="AG407" s="3"/>
      <c r="AH407" s="3"/>
    </row>
    <row r="408" spans="1:34" s="1" customFormat="1" ht="16.5" customHeight="1" x14ac:dyDescent="0.2">
      <c r="A408" s="82">
        <v>10</v>
      </c>
      <c r="B408" s="5">
        <v>4315199</v>
      </c>
      <c r="C408" s="6" t="s">
        <v>207</v>
      </c>
      <c r="D408" s="7" t="s">
        <v>9</v>
      </c>
      <c r="E408" s="24">
        <v>160970</v>
      </c>
      <c r="F408" s="24">
        <v>150439</v>
      </c>
      <c r="G408" s="26">
        <v>159465</v>
      </c>
      <c r="H408" s="26">
        <v>6257</v>
      </c>
      <c r="I408" s="26">
        <f t="shared" si="124"/>
        <v>6576.107</v>
      </c>
      <c r="J408" s="26">
        <f t="shared" si="125"/>
        <v>6576</v>
      </c>
      <c r="K408" s="26">
        <f t="shared" si="128"/>
        <v>6576</v>
      </c>
      <c r="L408" s="26">
        <f t="shared" si="129"/>
        <v>160970</v>
      </c>
      <c r="M408" s="26">
        <f t="shared" si="130"/>
        <v>154952</v>
      </c>
      <c r="N408" s="26">
        <f t="shared" si="131"/>
        <v>119362.5</v>
      </c>
      <c r="O408" s="49">
        <f t="shared" si="126"/>
        <v>80764</v>
      </c>
      <c r="P408" s="49">
        <f t="shared" si="127"/>
        <v>157961</v>
      </c>
      <c r="Q408" s="49">
        <f t="shared" si="132"/>
        <v>23364.670869839494</v>
      </c>
      <c r="R408" s="49">
        <f t="shared" si="133"/>
        <v>75334.671072930738</v>
      </c>
      <c r="S408" s="56">
        <f t="shared" si="123"/>
        <v>0.48618069513740214</v>
      </c>
      <c r="T408" s="49">
        <f t="shared" si="134"/>
        <v>23365</v>
      </c>
      <c r="U408" s="82" t="s">
        <v>431</v>
      </c>
      <c r="AC408" s="3"/>
      <c r="AD408" s="3"/>
      <c r="AE408" s="3"/>
      <c r="AF408" s="3"/>
      <c r="AG408" s="3"/>
      <c r="AH408" s="3"/>
    </row>
    <row r="409" spans="1:34" s="1" customFormat="1" ht="16.5" customHeight="1" x14ac:dyDescent="0.2">
      <c r="A409" s="82">
        <v>11</v>
      </c>
      <c r="B409" s="5">
        <v>4315199</v>
      </c>
      <c r="C409" s="6" t="s">
        <v>208</v>
      </c>
      <c r="D409" s="7" t="s">
        <v>9</v>
      </c>
      <c r="E409" s="24">
        <v>571044</v>
      </c>
      <c r="F409" s="24">
        <v>528745</v>
      </c>
      <c r="G409" s="26">
        <v>581620</v>
      </c>
      <c r="H409" s="26">
        <v>33256</v>
      </c>
      <c r="I409" s="26">
        <f t="shared" si="124"/>
        <v>34952.055999999997</v>
      </c>
      <c r="J409" s="26">
        <f t="shared" si="125"/>
        <v>34952</v>
      </c>
      <c r="K409" s="49">
        <f t="shared" si="128"/>
        <v>34952</v>
      </c>
      <c r="L409" s="26">
        <f t="shared" si="129"/>
        <v>581620</v>
      </c>
      <c r="M409" s="26">
        <f t="shared" si="130"/>
        <v>549894.5</v>
      </c>
      <c r="N409" s="26">
        <f t="shared" si="131"/>
        <v>429090.25</v>
      </c>
      <c r="O409" s="49">
        <f t="shared" si="126"/>
        <v>292423.25</v>
      </c>
      <c r="P409" s="49">
        <f t="shared" si="127"/>
        <v>565757.25</v>
      </c>
      <c r="Q409" s="49">
        <f t="shared" si="132"/>
        <v>117742.46108072794</v>
      </c>
      <c r="R409" s="49">
        <f t="shared" si="133"/>
        <v>263750.02122259</v>
      </c>
      <c r="S409" s="56">
        <f t="shared" si="123"/>
        <v>0.47963749632445862</v>
      </c>
      <c r="T409" s="49">
        <f t="shared" si="134"/>
        <v>117742</v>
      </c>
      <c r="U409" s="82" t="s">
        <v>431</v>
      </c>
      <c r="AC409" s="3"/>
      <c r="AD409" s="3"/>
      <c r="AE409" s="3"/>
      <c r="AF409" s="3"/>
      <c r="AG409" s="3"/>
      <c r="AH409" s="3"/>
    </row>
    <row r="410" spans="1:34" s="1" customFormat="1" ht="16.5" customHeight="1" x14ac:dyDescent="0.2">
      <c r="A410" s="82">
        <v>12</v>
      </c>
      <c r="B410" s="5">
        <v>4315199</v>
      </c>
      <c r="C410" s="6" t="s">
        <v>209</v>
      </c>
      <c r="D410" s="7" t="s">
        <v>9</v>
      </c>
      <c r="E410" s="24">
        <v>497580</v>
      </c>
      <c r="F410" s="24">
        <v>469415</v>
      </c>
      <c r="G410" s="26">
        <v>502274.00000000006</v>
      </c>
      <c r="H410" s="26">
        <v>50124</v>
      </c>
      <c r="I410" s="26">
        <f t="shared" si="124"/>
        <v>52680.324000000001</v>
      </c>
      <c r="J410" s="26">
        <f t="shared" si="125"/>
        <v>52680</v>
      </c>
      <c r="K410" s="49">
        <f t="shared" si="128"/>
        <v>52680</v>
      </c>
      <c r="L410" s="26">
        <f t="shared" si="129"/>
        <v>502274.00000000006</v>
      </c>
      <c r="M410" s="26">
        <f t="shared" si="130"/>
        <v>483497.5</v>
      </c>
      <c r="N410" s="26">
        <f t="shared" si="131"/>
        <v>380487.25</v>
      </c>
      <c r="O410" s="49">
        <f t="shared" si="126"/>
        <v>268088.75</v>
      </c>
      <c r="P410" s="49">
        <f t="shared" si="127"/>
        <v>492885.75</v>
      </c>
      <c r="Q410" s="49">
        <f t="shared" si="132"/>
        <v>159276.75953617191</v>
      </c>
      <c r="R410" s="49">
        <f t="shared" si="133"/>
        <v>219019.37695917074</v>
      </c>
      <c r="S410" s="56">
        <f t="shared" si="123"/>
        <v>0.45298967824894798</v>
      </c>
      <c r="T410" s="49">
        <f t="shared" si="134"/>
        <v>159277</v>
      </c>
      <c r="U410" s="82" t="s">
        <v>431</v>
      </c>
      <c r="AC410" s="3"/>
      <c r="AD410" s="3"/>
      <c r="AE410" s="3"/>
      <c r="AF410" s="3"/>
      <c r="AG410" s="3"/>
      <c r="AH410" s="3"/>
    </row>
    <row r="411" spans="1:34" s="1" customFormat="1" ht="16.5" customHeight="1" x14ac:dyDescent="0.2">
      <c r="A411" s="82">
        <v>13</v>
      </c>
      <c r="B411" s="5">
        <v>4315199</v>
      </c>
      <c r="C411" s="6" t="s">
        <v>210</v>
      </c>
      <c r="D411" s="7" t="s">
        <v>9</v>
      </c>
      <c r="E411" s="24">
        <v>150536</v>
      </c>
      <c r="F411" s="24">
        <v>144746</v>
      </c>
      <c r="G411" s="26">
        <v>159221</v>
      </c>
      <c r="H411" s="26">
        <v>48557</v>
      </c>
      <c r="I411" s="26">
        <f t="shared" si="124"/>
        <v>51033.406999999999</v>
      </c>
      <c r="J411" s="26">
        <f t="shared" si="125"/>
        <v>51033</v>
      </c>
      <c r="K411" s="49">
        <f t="shared" si="128"/>
        <v>51033</v>
      </c>
      <c r="L411" s="26">
        <f t="shared" si="129"/>
        <v>159221</v>
      </c>
      <c r="M411" s="26">
        <f t="shared" si="130"/>
        <v>147641</v>
      </c>
      <c r="N411" s="26">
        <f t="shared" si="131"/>
        <v>126384</v>
      </c>
      <c r="O411" s="49">
        <f t="shared" si="126"/>
        <v>99337</v>
      </c>
      <c r="P411" s="49">
        <f t="shared" si="127"/>
        <v>153431</v>
      </c>
      <c r="Q411" s="49">
        <f t="shared" si="132"/>
        <v>101452.48115640318</v>
      </c>
      <c r="R411" s="49">
        <f t="shared" si="133"/>
        <v>50584.990916278715</v>
      </c>
      <c r="S411" s="56">
        <f t="shared" si="123"/>
        <v>0.34262156796742582</v>
      </c>
      <c r="T411" s="49">
        <f>K411</f>
        <v>51033</v>
      </c>
      <c r="U411" s="82" t="s">
        <v>432</v>
      </c>
      <c r="AC411" s="3"/>
      <c r="AD411" s="3"/>
      <c r="AE411" s="3"/>
      <c r="AF411" s="3"/>
      <c r="AG411" s="3"/>
      <c r="AH411" s="3"/>
    </row>
    <row r="412" spans="1:34" s="1" customFormat="1" ht="16.5" customHeight="1" x14ac:dyDescent="0.2">
      <c r="A412" s="82">
        <v>14</v>
      </c>
      <c r="B412" s="5">
        <v>4315199</v>
      </c>
      <c r="C412" s="6" t="s">
        <v>211</v>
      </c>
      <c r="D412" s="7" t="s">
        <v>9</v>
      </c>
      <c r="E412" s="24">
        <v>1029716.0000000001</v>
      </c>
      <c r="F412" s="24">
        <v>980682</v>
      </c>
      <c r="G412" s="26">
        <v>1039523</v>
      </c>
      <c r="H412" s="26">
        <v>120556</v>
      </c>
      <c r="I412" s="26">
        <f t="shared" si="124"/>
        <v>126704.356</v>
      </c>
      <c r="J412" s="26">
        <f t="shared" si="125"/>
        <v>126704</v>
      </c>
      <c r="K412" s="49">
        <f t="shared" si="128"/>
        <v>126704</v>
      </c>
      <c r="L412" s="26">
        <f t="shared" si="129"/>
        <v>1039523</v>
      </c>
      <c r="M412" s="26">
        <f t="shared" si="130"/>
        <v>1005199</v>
      </c>
      <c r="N412" s="26">
        <f t="shared" si="131"/>
        <v>794156.25</v>
      </c>
      <c r="O412" s="49">
        <f t="shared" si="126"/>
        <v>565951.5</v>
      </c>
      <c r="P412" s="49">
        <f t="shared" si="127"/>
        <v>1022361</v>
      </c>
      <c r="Q412" s="49">
        <f t="shared" si="132"/>
        <v>368825.72723668057</v>
      </c>
      <c r="R412" s="49">
        <f t="shared" si="133"/>
        <v>445712.01437278982</v>
      </c>
      <c r="S412" s="56">
        <f t="shared" si="123"/>
        <v>0.44340674271740205</v>
      </c>
      <c r="T412" s="49">
        <f t="shared" ref="T412:T421" si="135">ROUND(Q412,0)</f>
        <v>368826</v>
      </c>
      <c r="U412" s="82" t="s">
        <v>431</v>
      </c>
      <c r="AC412" s="3"/>
      <c r="AD412" s="3"/>
      <c r="AE412" s="3"/>
      <c r="AF412" s="3"/>
      <c r="AG412" s="3"/>
      <c r="AH412" s="3"/>
    </row>
    <row r="413" spans="1:34" s="1" customFormat="1" ht="16.5" customHeight="1" x14ac:dyDescent="0.2">
      <c r="A413" s="82">
        <v>15</v>
      </c>
      <c r="B413" s="5">
        <v>4315199</v>
      </c>
      <c r="C413" s="6" t="s">
        <v>212</v>
      </c>
      <c r="D413" s="7" t="s">
        <v>9</v>
      </c>
      <c r="E413" s="24">
        <v>1843365</v>
      </c>
      <c r="F413" s="24">
        <v>1772467</v>
      </c>
      <c r="G413" s="26">
        <v>1878815.0000000002</v>
      </c>
      <c r="H413" s="26">
        <v>205115</v>
      </c>
      <c r="I413" s="26">
        <f t="shared" si="124"/>
        <v>215575.86499999999</v>
      </c>
      <c r="J413" s="26">
        <f t="shared" si="125"/>
        <v>215576</v>
      </c>
      <c r="K413" s="49">
        <f t="shared" si="128"/>
        <v>215576</v>
      </c>
      <c r="L413" s="26">
        <f t="shared" si="129"/>
        <v>1878815.0000000002</v>
      </c>
      <c r="M413" s="26">
        <f t="shared" si="130"/>
        <v>1807916</v>
      </c>
      <c r="N413" s="26">
        <f t="shared" si="131"/>
        <v>1427555.75</v>
      </c>
      <c r="O413" s="49">
        <f t="shared" si="126"/>
        <v>1011746</v>
      </c>
      <c r="P413" s="49">
        <f t="shared" si="127"/>
        <v>1843365.5</v>
      </c>
      <c r="Q413" s="49">
        <f t="shared" si="132"/>
        <v>637180.37648098276</v>
      </c>
      <c r="R413" s="49">
        <f t="shared" si="133"/>
        <v>809195.26442071854</v>
      </c>
      <c r="S413" s="56">
        <f t="shared" si="123"/>
        <v>0.44758454730237385</v>
      </c>
      <c r="T413" s="49">
        <f t="shared" si="135"/>
        <v>637180</v>
      </c>
      <c r="U413" s="82" t="s">
        <v>431</v>
      </c>
      <c r="AC413" s="3"/>
      <c r="AD413" s="3"/>
      <c r="AE413" s="3"/>
      <c r="AF413" s="3"/>
      <c r="AG413" s="3"/>
      <c r="AH413" s="3"/>
    </row>
    <row r="414" spans="1:34" s="1" customFormat="1" ht="18" customHeight="1" x14ac:dyDescent="0.2">
      <c r="A414" s="82">
        <v>16</v>
      </c>
      <c r="B414" s="5">
        <v>4315199</v>
      </c>
      <c r="C414" s="6" t="s">
        <v>213</v>
      </c>
      <c r="D414" s="7" t="s">
        <v>9</v>
      </c>
      <c r="E414" s="24">
        <v>593153</v>
      </c>
      <c r="F414" s="24">
        <v>559579</v>
      </c>
      <c r="G414" s="26">
        <v>598750</v>
      </c>
      <c r="H414" s="26">
        <v>87448</v>
      </c>
      <c r="I414" s="26">
        <f t="shared" si="124"/>
        <v>91907.847999999998</v>
      </c>
      <c r="J414" s="26">
        <f t="shared" si="125"/>
        <v>91908</v>
      </c>
      <c r="K414" s="26">
        <f t="shared" si="128"/>
        <v>91908</v>
      </c>
      <c r="L414" s="26">
        <f t="shared" si="129"/>
        <v>598750</v>
      </c>
      <c r="M414" s="26">
        <f t="shared" si="130"/>
        <v>576366</v>
      </c>
      <c r="N414" s="26">
        <f t="shared" si="131"/>
        <v>460847.5</v>
      </c>
      <c r="O414" s="49">
        <f t="shared" si="126"/>
        <v>334137</v>
      </c>
      <c r="P414" s="49">
        <f t="shared" si="127"/>
        <v>587558</v>
      </c>
      <c r="Q414" s="49">
        <f t="shared" si="132"/>
        <v>249632.49056140741</v>
      </c>
      <c r="R414" s="49">
        <f t="shared" si="133"/>
        <v>246567.17042150334</v>
      </c>
      <c r="S414" s="56">
        <f t="shared" si="123"/>
        <v>0.42779617538422349</v>
      </c>
      <c r="T414" s="49">
        <f t="shared" si="135"/>
        <v>249632</v>
      </c>
      <c r="U414" s="82" t="s">
        <v>431</v>
      </c>
      <c r="AC414" s="3"/>
      <c r="AD414" s="3"/>
      <c r="AE414" s="3"/>
      <c r="AF414" s="3"/>
      <c r="AG414" s="3"/>
      <c r="AH414" s="3"/>
    </row>
    <row r="415" spans="1:34" s="1" customFormat="1" ht="18" customHeight="1" x14ac:dyDescent="0.2">
      <c r="A415" s="82">
        <v>17</v>
      </c>
      <c r="B415" s="5">
        <v>4315199</v>
      </c>
      <c r="C415" s="6" t="s">
        <v>214</v>
      </c>
      <c r="D415" s="7" t="s">
        <v>9</v>
      </c>
      <c r="E415" s="24">
        <v>572257</v>
      </c>
      <c r="F415" s="24">
        <v>550247</v>
      </c>
      <c r="G415" s="26">
        <v>605272</v>
      </c>
      <c r="H415" s="26">
        <v>85699</v>
      </c>
      <c r="I415" s="26">
        <f t="shared" si="124"/>
        <v>90069.649000000005</v>
      </c>
      <c r="J415" s="26">
        <f t="shared" si="125"/>
        <v>90070</v>
      </c>
      <c r="K415" s="26">
        <f t="shared" si="128"/>
        <v>90070</v>
      </c>
      <c r="L415" s="26">
        <f t="shared" si="129"/>
        <v>605272</v>
      </c>
      <c r="M415" s="26">
        <f t="shared" si="130"/>
        <v>561252</v>
      </c>
      <c r="N415" s="26">
        <f t="shared" si="131"/>
        <v>454461.5</v>
      </c>
      <c r="O415" s="49">
        <f t="shared" si="126"/>
        <v>325661</v>
      </c>
      <c r="P415" s="49">
        <f t="shared" si="127"/>
        <v>583262</v>
      </c>
      <c r="Q415" s="49">
        <f t="shared" si="132"/>
        <v>245106.18095404259</v>
      </c>
      <c r="R415" s="49">
        <f t="shared" si="133"/>
        <v>243977.87742129408</v>
      </c>
      <c r="S415" s="56">
        <f t="shared" si="123"/>
        <v>0.43470290960440955</v>
      </c>
      <c r="T415" s="49">
        <f t="shared" si="135"/>
        <v>245106</v>
      </c>
      <c r="U415" s="82" t="s">
        <v>431</v>
      </c>
      <c r="AC415" s="3"/>
      <c r="AD415" s="3"/>
      <c r="AE415" s="3"/>
      <c r="AF415" s="3"/>
      <c r="AG415" s="3"/>
      <c r="AH415" s="3"/>
    </row>
    <row r="416" spans="1:34" s="1" customFormat="1" ht="18" customHeight="1" x14ac:dyDescent="0.2">
      <c r="A416" s="82">
        <v>18</v>
      </c>
      <c r="B416" s="5">
        <v>4315199</v>
      </c>
      <c r="C416" s="6" t="s">
        <v>215</v>
      </c>
      <c r="D416" s="7" t="s">
        <v>9</v>
      </c>
      <c r="E416" s="24">
        <v>153290</v>
      </c>
      <c r="F416" s="24">
        <v>141935</v>
      </c>
      <c r="G416" s="26">
        <v>153290</v>
      </c>
      <c r="H416" s="26">
        <v>30251</v>
      </c>
      <c r="I416" s="26">
        <f t="shared" si="124"/>
        <v>31793.800999999999</v>
      </c>
      <c r="J416" s="26">
        <f t="shared" si="125"/>
        <v>31794</v>
      </c>
      <c r="K416" s="26">
        <f t="shared" si="128"/>
        <v>31794</v>
      </c>
      <c r="L416" s="26">
        <f t="shared" si="129"/>
        <v>153290</v>
      </c>
      <c r="M416" s="26">
        <f t="shared" si="130"/>
        <v>147612.5</v>
      </c>
      <c r="N416" s="26">
        <f t="shared" si="131"/>
        <v>120077.25</v>
      </c>
      <c r="O416" s="49">
        <f t="shared" si="126"/>
        <v>89703.25</v>
      </c>
      <c r="P416" s="49">
        <f t="shared" si="127"/>
        <v>150451.25</v>
      </c>
      <c r="Q416" s="49">
        <f t="shared" si="132"/>
        <v>77601.915532021871</v>
      </c>
      <c r="R416" s="49">
        <f t="shared" si="133"/>
        <v>59098.412248130662</v>
      </c>
      <c r="S416" s="56">
        <f t="shared" si="123"/>
        <v>0.40036184095608884</v>
      </c>
      <c r="T416" s="49">
        <f t="shared" si="135"/>
        <v>77602</v>
      </c>
      <c r="U416" s="82" t="s">
        <v>431</v>
      </c>
      <c r="AC416" s="3"/>
      <c r="AD416" s="3"/>
      <c r="AE416" s="3"/>
      <c r="AF416" s="3"/>
      <c r="AG416" s="3"/>
      <c r="AH416" s="3"/>
    </row>
    <row r="417" spans="1:34" s="1" customFormat="1" ht="18" customHeight="1" x14ac:dyDescent="0.2">
      <c r="A417" s="82">
        <v>19</v>
      </c>
      <c r="B417" s="5">
        <v>4315199</v>
      </c>
      <c r="C417" s="6" t="s">
        <v>216</v>
      </c>
      <c r="D417" s="7" t="s">
        <v>9</v>
      </c>
      <c r="E417" s="24">
        <v>1020215</v>
      </c>
      <c r="F417" s="24">
        <v>971633.00000000012</v>
      </c>
      <c r="G417" s="26">
        <v>1068796</v>
      </c>
      <c r="H417" s="26">
        <v>60256</v>
      </c>
      <c r="I417" s="26">
        <f t="shared" si="124"/>
        <v>63329.055999999997</v>
      </c>
      <c r="J417" s="26">
        <f t="shared" si="125"/>
        <v>63329</v>
      </c>
      <c r="K417" s="26">
        <f t="shared" si="128"/>
        <v>63329</v>
      </c>
      <c r="L417" s="26">
        <f t="shared" si="129"/>
        <v>1068796</v>
      </c>
      <c r="M417" s="26">
        <f t="shared" si="130"/>
        <v>995924</v>
      </c>
      <c r="N417" s="26">
        <f t="shared" si="131"/>
        <v>780993.25</v>
      </c>
      <c r="O417" s="49">
        <f t="shared" si="126"/>
        <v>529626.5</v>
      </c>
      <c r="P417" s="49">
        <f t="shared" si="127"/>
        <v>1032360</v>
      </c>
      <c r="Q417" s="49">
        <f t="shared" si="132"/>
        <v>213497.67458071045</v>
      </c>
      <c r="R417" s="49">
        <f t="shared" si="133"/>
        <v>480084.35320915218</v>
      </c>
      <c r="S417" s="56">
        <f t="shared" si="123"/>
        <v>0.4820491856900247</v>
      </c>
      <c r="T417" s="49">
        <f t="shared" si="135"/>
        <v>213498</v>
      </c>
      <c r="U417" s="82" t="s">
        <v>431</v>
      </c>
      <c r="AC417" s="3"/>
      <c r="AD417" s="3"/>
      <c r="AE417" s="3"/>
      <c r="AF417" s="3"/>
      <c r="AG417" s="3"/>
      <c r="AH417" s="3"/>
    </row>
    <row r="418" spans="1:34" s="1" customFormat="1" ht="15.75" customHeight="1" x14ac:dyDescent="0.2">
      <c r="A418" s="82">
        <v>20</v>
      </c>
      <c r="B418" s="5">
        <v>4315199</v>
      </c>
      <c r="C418" s="6" t="s">
        <v>217</v>
      </c>
      <c r="D418" s="7" t="s">
        <v>9</v>
      </c>
      <c r="E418" s="24">
        <v>235023</v>
      </c>
      <c r="F418" s="24">
        <v>223831</v>
      </c>
      <c r="G418" s="26">
        <v>246214</v>
      </c>
      <c r="H418" s="26">
        <v>50110</v>
      </c>
      <c r="I418" s="26">
        <f t="shared" si="124"/>
        <v>52665.61</v>
      </c>
      <c r="J418" s="26">
        <f t="shared" si="125"/>
        <v>52666</v>
      </c>
      <c r="K418" s="26">
        <f t="shared" si="128"/>
        <v>52666</v>
      </c>
      <c r="L418" s="26">
        <f t="shared" si="129"/>
        <v>246214</v>
      </c>
      <c r="M418" s="26">
        <f t="shared" si="130"/>
        <v>229427</v>
      </c>
      <c r="N418" s="26">
        <f t="shared" si="131"/>
        <v>189433.5</v>
      </c>
      <c r="O418" s="49">
        <f t="shared" si="126"/>
        <v>141046.5</v>
      </c>
      <c r="P418" s="49">
        <f t="shared" si="127"/>
        <v>237820.5</v>
      </c>
      <c r="Q418" s="49">
        <f t="shared" si="132"/>
        <v>125898.40827350073</v>
      </c>
      <c r="R418" s="49">
        <f t="shared" si="133"/>
        <v>91635.081988286562</v>
      </c>
      <c r="S418" s="56">
        <f t="shared" si="123"/>
        <v>0.3994084479520133</v>
      </c>
      <c r="T418" s="49">
        <f t="shared" si="135"/>
        <v>125898</v>
      </c>
      <c r="U418" s="82" t="s">
        <v>431</v>
      </c>
      <c r="AC418" s="3"/>
      <c r="AD418" s="3"/>
      <c r="AE418" s="3"/>
      <c r="AF418" s="3"/>
      <c r="AG418" s="3"/>
      <c r="AH418" s="3"/>
    </row>
    <row r="419" spans="1:34" s="1" customFormat="1" x14ac:dyDescent="0.2">
      <c r="A419" s="82">
        <v>21</v>
      </c>
      <c r="B419" s="5">
        <v>4315199</v>
      </c>
      <c r="C419" s="6" t="s">
        <v>218</v>
      </c>
      <c r="D419" s="7" t="s">
        <v>9</v>
      </c>
      <c r="E419" s="24">
        <v>444180.00000000006</v>
      </c>
      <c r="F419" s="24">
        <v>415121</v>
      </c>
      <c r="G419" s="26">
        <v>456633</v>
      </c>
      <c r="H419" s="26">
        <v>18559</v>
      </c>
      <c r="I419" s="26">
        <f t="shared" si="124"/>
        <v>19505.508999999998</v>
      </c>
      <c r="J419" s="26">
        <f t="shared" si="125"/>
        <v>19506</v>
      </c>
      <c r="K419" s="26">
        <f t="shared" si="128"/>
        <v>19506</v>
      </c>
      <c r="L419" s="26">
        <f t="shared" si="129"/>
        <v>456633</v>
      </c>
      <c r="M419" s="26">
        <f t="shared" si="130"/>
        <v>429650.5</v>
      </c>
      <c r="N419" s="26">
        <f t="shared" si="131"/>
        <v>333860</v>
      </c>
      <c r="O419" s="49">
        <f t="shared" si="126"/>
        <v>224578.25</v>
      </c>
      <c r="P419" s="49">
        <f t="shared" si="127"/>
        <v>443141.75</v>
      </c>
      <c r="Q419" s="49">
        <f t="shared" si="132"/>
        <v>68827.274989666883</v>
      </c>
      <c r="R419" s="49">
        <f t="shared" si="133"/>
        <v>210289.87879115817</v>
      </c>
      <c r="S419" s="56">
        <f t="shared" si="123"/>
        <v>0.48944404531394281</v>
      </c>
      <c r="T419" s="49">
        <f t="shared" si="135"/>
        <v>68827</v>
      </c>
      <c r="U419" s="82" t="s">
        <v>431</v>
      </c>
      <c r="AC419" s="3"/>
      <c r="AD419" s="3"/>
      <c r="AE419" s="3"/>
      <c r="AF419" s="3"/>
      <c r="AG419" s="3"/>
      <c r="AH419" s="3"/>
    </row>
    <row r="420" spans="1:34" s="1" customFormat="1" ht="24.75" customHeight="1" x14ac:dyDescent="0.2">
      <c r="A420" s="82">
        <v>22</v>
      </c>
      <c r="B420" s="5">
        <v>4315199</v>
      </c>
      <c r="C420" s="6" t="s">
        <v>219</v>
      </c>
      <c r="D420" s="7" t="s">
        <v>9</v>
      </c>
      <c r="E420" s="24">
        <v>539420</v>
      </c>
      <c r="F420" s="24">
        <v>518673</v>
      </c>
      <c r="G420" s="26">
        <v>570540</v>
      </c>
      <c r="H420" s="26">
        <v>54552</v>
      </c>
      <c r="I420" s="26">
        <f t="shared" si="124"/>
        <v>57334.152000000002</v>
      </c>
      <c r="J420" s="26">
        <f t="shared" si="125"/>
        <v>57334</v>
      </c>
      <c r="K420" s="26">
        <f t="shared" si="128"/>
        <v>57334</v>
      </c>
      <c r="L420" s="26">
        <f t="shared" si="129"/>
        <v>570540</v>
      </c>
      <c r="M420" s="26">
        <f t="shared" si="130"/>
        <v>529046.5</v>
      </c>
      <c r="N420" s="26">
        <f t="shared" si="131"/>
        <v>421491.75</v>
      </c>
      <c r="O420" s="49">
        <f t="shared" si="126"/>
        <v>293190.25</v>
      </c>
      <c r="P420" s="49">
        <f t="shared" si="127"/>
        <v>549793.25</v>
      </c>
      <c r="Q420" s="49">
        <f t="shared" si="132"/>
        <v>174093.01642558389</v>
      </c>
      <c r="R420" s="49">
        <f t="shared" si="133"/>
        <v>243705.77562076092</v>
      </c>
      <c r="S420" s="56">
        <f t="shared" si="123"/>
        <v>0.46065095529553812</v>
      </c>
      <c r="T420" s="49">
        <f t="shared" si="135"/>
        <v>174093</v>
      </c>
      <c r="U420" s="82" t="s">
        <v>431</v>
      </c>
      <c r="AC420" s="3"/>
      <c r="AD420" s="3"/>
      <c r="AE420" s="3"/>
      <c r="AF420" s="3"/>
      <c r="AG420" s="3"/>
      <c r="AH420" s="3"/>
    </row>
    <row r="421" spans="1:34" s="1" customFormat="1" ht="24.75" customHeight="1" x14ac:dyDescent="0.2">
      <c r="A421" s="82">
        <v>23</v>
      </c>
      <c r="B421" s="5">
        <v>4315199</v>
      </c>
      <c r="C421" s="6" t="s">
        <v>220</v>
      </c>
      <c r="D421" s="7" t="s">
        <v>9</v>
      </c>
      <c r="E421" s="24">
        <v>157123.00000000003</v>
      </c>
      <c r="F421" s="24">
        <v>148229</v>
      </c>
      <c r="G421" s="26">
        <v>158605</v>
      </c>
      <c r="H421" s="26">
        <v>23010</v>
      </c>
      <c r="I421" s="26">
        <f t="shared" si="124"/>
        <v>24183.51</v>
      </c>
      <c r="J421" s="26">
        <f t="shared" si="125"/>
        <v>24184</v>
      </c>
      <c r="K421" s="26">
        <f t="shared" si="128"/>
        <v>24184</v>
      </c>
      <c r="L421" s="26">
        <f t="shared" si="129"/>
        <v>158605</v>
      </c>
      <c r="M421" s="26">
        <f t="shared" si="130"/>
        <v>152676</v>
      </c>
      <c r="N421" s="26">
        <f t="shared" si="131"/>
        <v>122035.25</v>
      </c>
      <c r="O421" s="49">
        <f t="shared" si="126"/>
        <v>88430</v>
      </c>
      <c r="P421" s="49">
        <f t="shared" si="127"/>
        <v>155640.5</v>
      </c>
      <c r="Q421" s="49">
        <f t="shared" si="132"/>
        <v>65826.952901593439</v>
      </c>
      <c r="R421" s="49">
        <f t="shared" si="133"/>
        <v>65394.893992191777</v>
      </c>
      <c r="S421" s="56">
        <f t="shared" si="123"/>
        <v>0.42832464822363553</v>
      </c>
      <c r="T421" s="49">
        <f t="shared" si="135"/>
        <v>65827</v>
      </c>
      <c r="U421" s="82" t="s">
        <v>431</v>
      </c>
      <c r="AC421" s="3"/>
      <c r="AD421" s="3"/>
      <c r="AE421" s="3"/>
      <c r="AF421" s="3"/>
      <c r="AG421" s="3"/>
      <c r="AH421" s="3"/>
    </row>
    <row r="422" spans="1:34" s="1" customFormat="1" ht="16.5" customHeight="1" x14ac:dyDescent="0.2">
      <c r="A422" s="15"/>
      <c r="B422" s="15"/>
      <c r="C422" s="16"/>
      <c r="D422" s="15"/>
      <c r="E422" s="54"/>
      <c r="F422" s="54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3"/>
      <c r="T422" s="102"/>
      <c r="U422" s="21"/>
      <c r="AC422" s="3"/>
      <c r="AD422" s="3"/>
      <c r="AE422" s="3"/>
      <c r="AF422" s="3"/>
      <c r="AG422" s="3"/>
      <c r="AH422" s="3"/>
    </row>
    <row r="423" spans="1:34" s="1" customFormat="1" ht="16.5" customHeight="1" x14ac:dyDescent="0.2">
      <c r="A423" s="423" t="s">
        <v>1</v>
      </c>
      <c r="B423" s="424"/>
      <c r="C423" s="424"/>
      <c r="D423" s="424"/>
      <c r="E423" s="167"/>
      <c r="F423" s="167"/>
      <c r="G423" s="123"/>
      <c r="H423" s="123"/>
      <c r="I423" s="123"/>
      <c r="J423" s="123"/>
      <c r="K423" s="123"/>
      <c r="L423" s="123"/>
      <c r="M423" s="123"/>
      <c r="N423" s="123"/>
      <c r="O423" s="123"/>
      <c r="P423" s="123"/>
      <c r="Q423" s="123"/>
      <c r="R423" s="123"/>
      <c r="S423" s="124"/>
      <c r="T423" s="123"/>
      <c r="U423" s="125"/>
      <c r="AC423" s="3"/>
      <c r="AD423" s="3"/>
      <c r="AE423" s="3"/>
      <c r="AF423" s="3"/>
      <c r="AG423" s="3"/>
      <c r="AH423" s="3"/>
    </row>
    <row r="424" spans="1:34" s="1" customFormat="1" ht="16.5" customHeight="1" x14ac:dyDescent="0.2">
      <c r="A424" s="418" t="s">
        <v>221</v>
      </c>
      <c r="B424" s="419"/>
      <c r="C424" s="419"/>
      <c r="D424" s="419"/>
      <c r="E424" s="168"/>
      <c r="F424" s="168"/>
      <c r="G424" s="127"/>
      <c r="H424" s="127"/>
      <c r="I424" s="127"/>
      <c r="J424" s="127"/>
      <c r="K424" s="127"/>
      <c r="L424" s="127"/>
      <c r="M424" s="127"/>
      <c r="N424" s="127"/>
      <c r="O424" s="127"/>
      <c r="P424" s="127"/>
      <c r="Q424" s="127"/>
      <c r="R424" s="127"/>
      <c r="S424" s="128"/>
      <c r="T424" s="127"/>
      <c r="U424" s="129"/>
      <c r="AC424" s="3"/>
      <c r="AD424" s="3"/>
      <c r="AE424" s="3"/>
      <c r="AF424" s="3"/>
      <c r="AG424" s="3"/>
      <c r="AH424" s="3"/>
    </row>
    <row r="425" spans="1:34" s="1" customFormat="1" x14ac:dyDescent="0.2">
      <c r="A425" s="430" t="s">
        <v>240</v>
      </c>
      <c r="B425" s="431"/>
      <c r="C425" s="431"/>
      <c r="D425" s="431"/>
      <c r="E425" s="126"/>
      <c r="F425" s="126"/>
      <c r="G425" s="127"/>
      <c r="H425" s="127"/>
      <c r="I425" s="127"/>
      <c r="J425" s="127"/>
      <c r="K425" s="127"/>
      <c r="L425" s="127"/>
      <c r="M425" s="127"/>
      <c r="N425" s="127"/>
      <c r="O425" s="127"/>
      <c r="P425" s="127"/>
      <c r="Q425" s="127"/>
      <c r="R425" s="127"/>
      <c r="S425" s="128"/>
      <c r="T425" s="127"/>
      <c r="U425" s="129"/>
      <c r="AC425" s="3"/>
      <c r="AD425" s="3"/>
      <c r="AE425" s="3"/>
      <c r="AF425" s="3"/>
      <c r="AG425" s="3"/>
      <c r="AH425" s="3"/>
    </row>
    <row r="426" spans="1:34" s="1" customFormat="1" ht="12.75" customHeight="1" x14ac:dyDescent="0.2">
      <c r="A426" s="432"/>
      <c r="B426" s="433"/>
      <c r="C426" s="433"/>
      <c r="D426" s="433"/>
      <c r="E426" s="130"/>
      <c r="F426" s="130"/>
      <c r="G426" s="131"/>
      <c r="H426" s="466" t="s">
        <v>438</v>
      </c>
      <c r="I426" s="467"/>
      <c r="J426" s="468"/>
      <c r="K426" s="131"/>
      <c r="L426" s="131"/>
      <c r="M426" s="131"/>
      <c r="N426" s="131"/>
      <c r="O426" s="131"/>
      <c r="P426" s="131"/>
      <c r="Q426" s="131"/>
      <c r="R426" s="131"/>
      <c r="S426" s="132"/>
      <c r="T426" s="131"/>
      <c r="U426" s="133"/>
      <c r="AC426" s="3"/>
      <c r="AD426" s="3"/>
      <c r="AE426" s="3"/>
      <c r="AF426" s="3"/>
      <c r="AG426" s="3"/>
      <c r="AH426" s="3"/>
    </row>
    <row r="427" spans="1:34" s="1" customFormat="1" ht="76.5" customHeight="1" x14ac:dyDescent="0.2">
      <c r="A427" s="156" t="s">
        <v>4</v>
      </c>
      <c r="B427" s="156" t="s">
        <v>5</v>
      </c>
      <c r="C427" s="156" t="s">
        <v>6</v>
      </c>
      <c r="D427" s="156" t="s">
        <v>7</v>
      </c>
      <c r="E427" s="99" t="s">
        <v>435</v>
      </c>
      <c r="F427" s="99" t="s">
        <v>434</v>
      </c>
      <c r="G427" s="100" t="s">
        <v>436</v>
      </c>
      <c r="H427" s="157" t="s">
        <v>428</v>
      </c>
      <c r="I427" s="158" t="s">
        <v>429</v>
      </c>
      <c r="J427" s="157" t="s">
        <v>430</v>
      </c>
      <c r="K427" s="150"/>
      <c r="L427" s="150"/>
      <c r="M427" s="150"/>
      <c r="N427" s="150"/>
      <c r="O427" s="150"/>
      <c r="P427" s="150"/>
      <c r="Q427" s="150"/>
      <c r="R427" s="150"/>
      <c r="S427" s="151"/>
      <c r="T427" s="150"/>
      <c r="U427" s="152"/>
      <c r="AC427" s="3"/>
      <c r="AD427" s="3"/>
      <c r="AE427" s="3"/>
      <c r="AF427" s="3"/>
      <c r="AG427" s="3"/>
      <c r="AH427" s="3"/>
    </row>
    <row r="428" spans="1:34" s="1" customFormat="1" ht="17.25" customHeight="1" x14ac:dyDescent="0.2">
      <c r="A428" s="82">
        <v>1</v>
      </c>
      <c r="B428" s="5">
        <v>4315199</v>
      </c>
      <c r="C428" s="6" t="s">
        <v>222</v>
      </c>
      <c r="D428" s="7" t="s">
        <v>9</v>
      </c>
      <c r="E428" s="24">
        <v>388441</v>
      </c>
      <c r="F428" s="24">
        <v>359668</v>
      </c>
      <c r="G428" s="26">
        <v>384845.00000000006</v>
      </c>
      <c r="H428" s="26">
        <v>25874</v>
      </c>
      <c r="I428" s="26">
        <f t="shared" ref="I428:I460" si="136">H428+(H428*5.1%)</f>
        <v>27193.574000000001</v>
      </c>
      <c r="J428" s="26">
        <f t="shared" ref="J428:J460" si="137">ROUND(I428,0)</f>
        <v>27194</v>
      </c>
      <c r="K428" s="26">
        <f>MIN(E428,F428,G428,J428)</f>
        <v>27194</v>
      </c>
      <c r="L428" s="26">
        <f>MAX(E428,F428,G428,J428)</f>
        <v>388441</v>
      </c>
      <c r="M428" s="26">
        <f>MEDIAN(E428,F428,G428,J428)</f>
        <v>372256.5</v>
      </c>
      <c r="N428" s="26">
        <f>AVERAGE(E428,F428,G428,J428)</f>
        <v>290037</v>
      </c>
      <c r="O428" s="49">
        <f t="shared" ref="O428:O460" si="138">AVERAGE(K428,M428)</f>
        <v>199725.25</v>
      </c>
      <c r="P428" s="49">
        <f t="shared" ref="P428:P460" si="139">AVERAGE(M428,L428)</f>
        <v>380348.75</v>
      </c>
      <c r="Q428" s="49">
        <f>HARMEAN(E428,F428,G428,J428)</f>
        <v>89433.435828657486</v>
      </c>
      <c r="R428" s="49">
        <f>STDEVA(E428,F428,G428,J428)</f>
        <v>175695.59175839709</v>
      </c>
      <c r="S428" s="56">
        <f t="shared" ref="S428:S460" si="140">R428/M428</f>
        <v>0.47197454378472126</v>
      </c>
      <c r="T428" s="49">
        <f>ROUND(Q428,0)</f>
        <v>89433</v>
      </c>
      <c r="U428" s="82" t="s">
        <v>431</v>
      </c>
      <c r="AC428" s="3"/>
      <c r="AD428" s="3"/>
      <c r="AE428" s="3"/>
      <c r="AF428" s="3"/>
      <c r="AG428" s="3"/>
      <c r="AH428" s="3"/>
    </row>
    <row r="429" spans="1:34" s="1" customFormat="1" x14ac:dyDescent="0.2">
      <c r="A429" s="82">
        <v>2</v>
      </c>
      <c r="B429" s="5">
        <v>4315199</v>
      </c>
      <c r="C429" s="6" t="s">
        <v>223</v>
      </c>
      <c r="D429" s="7" t="s">
        <v>9</v>
      </c>
      <c r="E429" s="24">
        <v>909098.00000000012</v>
      </c>
      <c r="F429" s="24">
        <v>857640</v>
      </c>
      <c r="G429" s="26">
        <v>951980</v>
      </c>
      <c r="H429" s="26">
        <v>71554</v>
      </c>
      <c r="I429" s="26">
        <f t="shared" si="136"/>
        <v>75203.254000000001</v>
      </c>
      <c r="J429" s="26">
        <f t="shared" si="137"/>
        <v>75203</v>
      </c>
      <c r="K429" s="26">
        <f>MIN(E429,F429,G429,J429)</f>
        <v>75203</v>
      </c>
      <c r="L429" s="26">
        <f>MAX(E429,F429,G429,J429)</f>
        <v>951980</v>
      </c>
      <c r="M429" s="26">
        <f>MEDIAN(E429,F429,G429,J429)</f>
        <v>883369</v>
      </c>
      <c r="N429" s="26">
        <f>AVERAGE(E429,F429,G429,J429)</f>
        <v>698480.25</v>
      </c>
      <c r="O429" s="49">
        <f t="shared" si="138"/>
        <v>479286</v>
      </c>
      <c r="P429" s="49">
        <f t="shared" si="139"/>
        <v>917674.5</v>
      </c>
      <c r="Q429" s="49">
        <f>HARMEAN(E429,F429,G429,J429)</f>
        <v>240764.19649253684</v>
      </c>
      <c r="R429" s="49">
        <f>STDEVA(E429,F429,G429,J429)</f>
        <v>417304.17213856132</v>
      </c>
      <c r="S429" s="56">
        <f t="shared" si="140"/>
        <v>0.47240074322119219</v>
      </c>
      <c r="T429" s="49">
        <f>ROUND(Q429,0)</f>
        <v>240764</v>
      </c>
      <c r="U429" s="82" t="s">
        <v>431</v>
      </c>
      <c r="AC429" s="3"/>
      <c r="AD429" s="3"/>
      <c r="AE429" s="3"/>
      <c r="AF429" s="3"/>
      <c r="AG429" s="3"/>
      <c r="AH429" s="3"/>
    </row>
    <row r="430" spans="1:34" s="1" customFormat="1" x14ac:dyDescent="0.2">
      <c r="A430" s="82">
        <v>3</v>
      </c>
      <c r="B430" s="5">
        <v>4315199</v>
      </c>
      <c r="C430" s="6" t="s">
        <v>224</v>
      </c>
      <c r="D430" s="7" t="s">
        <v>9</v>
      </c>
      <c r="E430" s="24">
        <v>621121</v>
      </c>
      <c r="F430" s="24">
        <v>597232</v>
      </c>
      <c r="G430" s="26">
        <v>633066.00000000012</v>
      </c>
      <c r="H430" s="26">
        <v>105224</v>
      </c>
      <c r="I430" s="26">
        <f t="shared" si="136"/>
        <v>110590.424</v>
      </c>
      <c r="J430" s="26">
        <f t="shared" si="137"/>
        <v>110590</v>
      </c>
      <c r="K430" s="26">
        <f>MIN(E430,F430,G430,J430)</f>
        <v>110590</v>
      </c>
      <c r="L430" s="26">
        <f>MAX(E430,F430,G430,J430)</f>
        <v>633066.00000000012</v>
      </c>
      <c r="M430" s="26">
        <f>MEDIAN(E430,F430,G430,J430)</f>
        <v>609176.5</v>
      </c>
      <c r="N430" s="26">
        <f>AVERAGE(E430,F430,G430,J430)</f>
        <v>490502.25</v>
      </c>
      <c r="O430" s="49">
        <f t="shared" si="138"/>
        <v>359883.25</v>
      </c>
      <c r="P430" s="49">
        <f t="shared" si="139"/>
        <v>621121.25</v>
      </c>
      <c r="Q430" s="49">
        <f>HARMEAN(E430,F430,G430,J430)</f>
        <v>287637.21286640165</v>
      </c>
      <c r="R430" s="49">
        <f>STDEVA(E430,F430,G430,J430)</f>
        <v>253712.59192292762</v>
      </c>
      <c r="S430" s="56">
        <f t="shared" si="140"/>
        <v>0.41648453596441692</v>
      </c>
      <c r="T430" s="49">
        <f>ROUND(Q430,0)</f>
        <v>287637</v>
      </c>
      <c r="U430" s="82" t="s">
        <v>431</v>
      </c>
      <c r="AC430" s="3"/>
      <c r="AD430" s="3"/>
      <c r="AE430" s="3"/>
      <c r="AF430" s="3"/>
      <c r="AG430" s="3"/>
      <c r="AH430" s="3"/>
    </row>
    <row r="431" spans="1:34" s="1" customFormat="1" ht="27" customHeight="1" x14ac:dyDescent="0.2">
      <c r="A431" s="82">
        <v>4</v>
      </c>
      <c r="B431" s="5">
        <v>4315199</v>
      </c>
      <c r="C431" s="6" t="s">
        <v>225</v>
      </c>
      <c r="D431" s="7" t="s">
        <v>9</v>
      </c>
      <c r="E431" s="24">
        <v>2225141</v>
      </c>
      <c r="F431" s="24">
        <v>2139558</v>
      </c>
      <c r="G431" s="26">
        <v>2353514</v>
      </c>
      <c r="H431" s="26">
        <v>330010</v>
      </c>
      <c r="I431" s="26">
        <f t="shared" si="136"/>
        <v>346840.51</v>
      </c>
      <c r="J431" s="26">
        <f t="shared" si="137"/>
        <v>346841</v>
      </c>
      <c r="K431" s="26">
        <f>MIN(E431,F431,G431,J431)</f>
        <v>346841</v>
      </c>
      <c r="L431" s="26">
        <f>MAX(E431,F431,G431,J431)</f>
        <v>2353514</v>
      </c>
      <c r="M431" s="26">
        <f>MEDIAN(E431,F431,G431,J431)</f>
        <v>2182349.5</v>
      </c>
      <c r="N431" s="26">
        <f>AVERAGE(E431,F431,G431,J431)</f>
        <v>1766263.5</v>
      </c>
      <c r="O431" s="49">
        <f t="shared" si="138"/>
        <v>1264595.25</v>
      </c>
      <c r="P431" s="49">
        <f t="shared" si="139"/>
        <v>2267931.75</v>
      </c>
      <c r="Q431" s="49">
        <f>HARMEAN(E431,F431,G431,J431)</f>
        <v>946777.37803476269</v>
      </c>
      <c r="R431" s="49">
        <f>STDEVA(E431,F431,G431,J431)</f>
        <v>950357.95484175335</v>
      </c>
      <c r="S431" s="56">
        <f t="shared" si="140"/>
        <v>0.43547468214497875</v>
      </c>
      <c r="T431" s="49">
        <f>ROUND(Q431,0)</f>
        <v>946777</v>
      </c>
      <c r="U431" s="82" t="s">
        <v>431</v>
      </c>
      <c r="AC431" s="3"/>
      <c r="AD431" s="3"/>
      <c r="AE431" s="3"/>
      <c r="AF431" s="3"/>
      <c r="AG431" s="3"/>
      <c r="AH431" s="3"/>
    </row>
    <row r="432" spans="1:34" s="1" customFormat="1" x14ac:dyDescent="0.2">
      <c r="A432" s="15"/>
      <c r="B432" s="15"/>
      <c r="C432" s="16"/>
      <c r="D432" s="15"/>
      <c r="E432" s="54"/>
      <c r="F432" s="54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3"/>
      <c r="T432" s="102"/>
      <c r="U432" s="21"/>
      <c r="AC432" s="3"/>
      <c r="AD432" s="3"/>
      <c r="AE432" s="3"/>
      <c r="AF432" s="3"/>
      <c r="AG432" s="3"/>
      <c r="AH432" s="3"/>
    </row>
    <row r="433" spans="1:34" s="1" customFormat="1" ht="27.75" customHeight="1" x14ac:dyDescent="0.2">
      <c r="A433" s="455" t="s">
        <v>226</v>
      </c>
      <c r="B433" s="456"/>
      <c r="C433" s="456"/>
      <c r="D433" s="456"/>
      <c r="E433" s="122"/>
      <c r="F433" s="122"/>
      <c r="G433" s="123"/>
      <c r="H433" s="123"/>
      <c r="I433" s="123"/>
      <c r="J433" s="123"/>
      <c r="K433" s="123"/>
      <c r="L433" s="123"/>
      <c r="M433" s="123"/>
      <c r="N433" s="123"/>
      <c r="O433" s="123"/>
      <c r="P433" s="123"/>
      <c r="Q433" s="123"/>
      <c r="R433" s="123"/>
      <c r="S433" s="124"/>
      <c r="T433" s="123"/>
      <c r="U433" s="125"/>
      <c r="AC433" s="3"/>
      <c r="AD433" s="3"/>
      <c r="AE433" s="3"/>
      <c r="AF433" s="3"/>
      <c r="AG433" s="3"/>
      <c r="AH433" s="3"/>
    </row>
    <row r="434" spans="1:34" s="1" customFormat="1" ht="16.5" customHeight="1" x14ac:dyDescent="0.2">
      <c r="A434" s="430" t="s">
        <v>240</v>
      </c>
      <c r="B434" s="431"/>
      <c r="C434" s="431"/>
      <c r="D434" s="431"/>
      <c r="E434" s="126"/>
      <c r="F434" s="126"/>
      <c r="G434" s="127"/>
      <c r="H434" s="127"/>
      <c r="I434" s="127"/>
      <c r="J434" s="127"/>
      <c r="K434" s="127"/>
      <c r="L434" s="127"/>
      <c r="M434" s="127"/>
      <c r="N434" s="127"/>
      <c r="O434" s="127"/>
      <c r="P434" s="127"/>
      <c r="Q434" s="127"/>
      <c r="R434" s="127"/>
      <c r="S434" s="128"/>
      <c r="T434" s="127"/>
      <c r="U434" s="129"/>
      <c r="AC434" s="3"/>
      <c r="AD434" s="3"/>
      <c r="AE434" s="3"/>
      <c r="AF434" s="3"/>
      <c r="AG434" s="3"/>
      <c r="AH434" s="3"/>
    </row>
    <row r="435" spans="1:34" s="1" customFormat="1" ht="24.75" customHeight="1" x14ac:dyDescent="0.2">
      <c r="A435" s="432"/>
      <c r="B435" s="433"/>
      <c r="C435" s="433"/>
      <c r="D435" s="433"/>
      <c r="E435" s="130"/>
      <c r="F435" s="130"/>
      <c r="G435" s="131"/>
      <c r="H435" s="466" t="s">
        <v>438</v>
      </c>
      <c r="I435" s="467"/>
      <c r="J435" s="468"/>
      <c r="K435" s="131"/>
      <c r="L435" s="131"/>
      <c r="M435" s="131"/>
      <c r="N435" s="131"/>
      <c r="O435" s="131"/>
      <c r="P435" s="131"/>
      <c r="Q435" s="131"/>
      <c r="R435" s="131"/>
      <c r="S435" s="132"/>
      <c r="T435" s="131"/>
      <c r="U435" s="133"/>
      <c r="AC435" s="3"/>
      <c r="AD435" s="3"/>
      <c r="AE435" s="3"/>
      <c r="AF435" s="3"/>
      <c r="AG435" s="3"/>
      <c r="AH435" s="3"/>
    </row>
    <row r="436" spans="1:34" s="1" customFormat="1" ht="53.25" customHeight="1" x14ac:dyDescent="0.2">
      <c r="A436" s="156" t="s">
        <v>4</v>
      </c>
      <c r="B436" s="156" t="s">
        <v>5</v>
      </c>
      <c r="C436" s="156" t="s">
        <v>6</v>
      </c>
      <c r="D436" s="156" t="s">
        <v>7</v>
      </c>
      <c r="E436" s="99" t="s">
        <v>435</v>
      </c>
      <c r="F436" s="99" t="s">
        <v>434</v>
      </c>
      <c r="G436" s="100" t="s">
        <v>436</v>
      </c>
      <c r="H436" s="157" t="s">
        <v>428</v>
      </c>
      <c r="I436" s="158" t="s">
        <v>429</v>
      </c>
      <c r="J436" s="157" t="s">
        <v>430</v>
      </c>
      <c r="K436" s="150"/>
      <c r="L436" s="150"/>
      <c r="M436" s="150"/>
      <c r="N436" s="150"/>
      <c r="O436" s="150"/>
      <c r="P436" s="150"/>
      <c r="Q436" s="150"/>
      <c r="R436" s="150"/>
      <c r="S436" s="151"/>
      <c r="T436" s="150"/>
      <c r="U436" s="152"/>
      <c r="AC436" s="3"/>
      <c r="AD436" s="3"/>
      <c r="AE436" s="3"/>
      <c r="AF436" s="3"/>
      <c r="AG436" s="3"/>
      <c r="AH436" s="3"/>
    </row>
    <row r="437" spans="1:34" s="1" customFormat="1" ht="29.25" customHeight="1" x14ac:dyDescent="0.2">
      <c r="A437" s="82">
        <v>1</v>
      </c>
      <c r="B437" s="5">
        <v>4315199</v>
      </c>
      <c r="C437" s="6" t="s">
        <v>227</v>
      </c>
      <c r="D437" s="7" t="s">
        <v>9</v>
      </c>
      <c r="E437" s="24">
        <v>594698</v>
      </c>
      <c r="F437" s="24">
        <v>561036</v>
      </c>
      <c r="G437" s="26">
        <v>617140</v>
      </c>
      <c r="H437" s="26">
        <v>79558</v>
      </c>
      <c r="I437" s="26">
        <f t="shared" si="136"/>
        <v>83615.457999999999</v>
      </c>
      <c r="J437" s="26">
        <f t="shared" si="137"/>
        <v>83615</v>
      </c>
      <c r="K437" s="26">
        <f>MIN(E437,F437,G437,J437)</f>
        <v>83615</v>
      </c>
      <c r="L437" s="26">
        <f>MAX(E437,F437,G437,J437)</f>
        <v>617140</v>
      </c>
      <c r="M437" s="26">
        <f>MEDIAN(E437,F437,G437,J437)</f>
        <v>577867</v>
      </c>
      <c r="N437" s="26">
        <f>AVERAGE(E437,F437,G437,J437)</f>
        <v>464122.25</v>
      </c>
      <c r="O437" s="49">
        <f t="shared" si="138"/>
        <v>330741</v>
      </c>
      <c r="P437" s="49">
        <f t="shared" si="139"/>
        <v>597503.5</v>
      </c>
      <c r="Q437" s="49">
        <f>HARMEAN(E437,F437,G437,J437)</f>
        <v>234688.11060610833</v>
      </c>
      <c r="R437" s="49">
        <f>STDEVA(E437,F437,G437,J437)</f>
        <v>254717.1637619198</v>
      </c>
      <c r="S437" s="56">
        <f t="shared" si="140"/>
        <v>0.44078856166197378</v>
      </c>
      <c r="T437" s="49">
        <f>ROUND(Q437,0)</f>
        <v>234688</v>
      </c>
      <c r="U437" s="82" t="s">
        <v>431</v>
      </c>
      <c r="AC437" s="3"/>
      <c r="AD437" s="3"/>
      <c r="AE437" s="3"/>
      <c r="AF437" s="3"/>
      <c r="AG437" s="3"/>
      <c r="AH437" s="3"/>
    </row>
    <row r="438" spans="1:34" s="1" customFormat="1" x14ac:dyDescent="0.2">
      <c r="A438" s="82">
        <v>2</v>
      </c>
      <c r="B438" s="5">
        <v>4315199</v>
      </c>
      <c r="C438" s="6" t="s">
        <v>208</v>
      </c>
      <c r="D438" s="7" t="s">
        <v>9</v>
      </c>
      <c r="E438" s="24">
        <v>546342</v>
      </c>
      <c r="F438" s="24">
        <v>505872</v>
      </c>
      <c r="G438" s="26">
        <v>546342</v>
      </c>
      <c r="H438" s="26">
        <v>34551</v>
      </c>
      <c r="I438" s="26">
        <f t="shared" si="136"/>
        <v>36313.101000000002</v>
      </c>
      <c r="J438" s="26">
        <f t="shared" si="137"/>
        <v>36313</v>
      </c>
      <c r="K438" s="26">
        <f>MIN(E438,F438,G438,J438)</f>
        <v>36313</v>
      </c>
      <c r="L438" s="26">
        <f>MAX(E438,F438,G438,J438)</f>
        <v>546342</v>
      </c>
      <c r="M438" s="26">
        <f>MEDIAN(E438,F438,G438,J438)</f>
        <v>526107</v>
      </c>
      <c r="N438" s="26">
        <f>AVERAGE(E438,F438,G438,J438)</f>
        <v>408717.25</v>
      </c>
      <c r="O438" s="49">
        <f t="shared" si="138"/>
        <v>281210</v>
      </c>
      <c r="P438" s="49">
        <f t="shared" si="139"/>
        <v>536224.5</v>
      </c>
      <c r="Q438" s="49">
        <f>HARMEAN(E438,F438,G438,J438)</f>
        <v>120569.6585525213</v>
      </c>
      <c r="R438" s="49">
        <f>STDEVA(E438,F438,G438,J438)</f>
        <v>249001.4153177648</v>
      </c>
      <c r="S438" s="56">
        <f t="shared" si="140"/>
        <v>0.47329044342265886</v>
      </c>
      <c r="T438" s="49">
        <f>ROUND(Q438,0)</f>
        <v>120570</v>
      </c>
      <c r="U438" s="82" t="s">
        <v>431</v>
      </c>
      <c r="AC438" s="3"/>
      <c r="AD438" s="3"/>
      <c r="AE438" s="3"/>
      <c r="AF438" s="3"/>
      <c r="AG438" s="3"/>
      <c r="AH438" s="3"/>
    </row>
    <row r="439" spans="1:34" s="1" customFormat="1" x14ac:dyDescent="0.2">
      <c r="A439" s="82">
        <v>3</v>
      </c>
      <c r="B439" s="5">
        <v>4315199</v>
      </c>
      <c r="C439" s="6" t="s">
        <v>207</v>
      </c>
      <c r="D439" s="7" t="s">
        <v>9</v>
      </c>
      <c r="E439" s="24">
        <v>224471.00000000003</v>
      </c>
      <c r="F439" s="24">
        <v>215837</v>
      </c>
      <c r="G439" s="26">
        <v>233104</v>
      </c>
      <c r="H439" s="26">
        <v>13662</v>
      </c>
      <c r="I439" s="26">
        <f t="shared" si="136"/>
        <v>14358.762000000001</v>
      </c>
      <c r="J439" s="26">
        <f t="shared" si="137"/>
        <v>14359</v>
      </c>
      <c r="K439" s="26">
        <f>MIN(E439,F439,G439,J439)</f>
        <v>14359</v>
      </c>
      <c r="L439" s="26">
        <f>MAX(E439,F439,G439,J439)</f>
        <v>233104</v>
      </c>
      <c r="M439" s="26">
        <f>MEDIAN(E439,F439,G439,J439)</f>
        <v>220154</v>
      </c>
      <c r="N439" s="26">
        <f>AVERAGE(E439,F439,G439,J439)</f>
        <v>171942.75</v>
      </c>
      <c r="O439" s="49">
        <f t="shared" si="138"/>
        <v>117256.5</v>
      </c>
      <c r="P439" s="49">
        <f t="shared" si="139"/>
        <v>226629</v>
      </c>
      <c r="Q439" s="49">
        <f>HARMEAN(E439,F439,G439,J439)</f>
        <v>48180.750374885727</v>
      </c>
      <c r="R439" s="49">
        <f>STDEVA(E439,F439,G439,J439)</f>
        <v>105292.0683887601</v>
      </c>
      <c r="S439" s="56">
        <f t="shared" si="140"/>
        <v>0.47826552499050712</v>
      </c>
      <c r="T439" s="49">
        <f>ROUND(Q439,0)</f>
        <v>48181</v>
      </c>
      <c r="U439" s="82" t="s">
        <v>431</v>
      </c>
      <c r="AC439" s="3"/>
      <c r="AD439" s="3"/>
      <c r="AE439" s="3"/>
      <c r="AF439" s="3"/>
      <c r="AG439" s="3"/>
      <c r="AH439" s="3"/>
    </row>
    <row r="440" spans="1:34" s="1" customFormat="1" x14ac:dyDescent="0.2">
      <c r="A440" s="82">
        <v>4</v>
      </c>
      <c r="B440" s="5">
        <v>4315199</v>
      </c>
      <c r="C440" s="6" t="s">
        <v>228</v>
      </c>
      <c r="D440" s="7" t="s">
        <v>9</v>
      </c>
      <c r="E440" s="24">
        <v>358635.00000000006</v>
      </c>
      <c r="F440" s="24">
        <v>341557</v>
      </c>
      <c r="G440" s="26">
        <v>368882</v>
      </c>
      <c r="H440" s="26">
        <v>32556</v>
      </c>
      <c r="I440" s="26">
        <f t="shared" si="136"/>
        <v>34216.356</v>
      </c>
      <c r="J440" s="26">
        <f t="shared" si="137"/>
        <v>34216</v>
      </c>
      <c r="K440" s="26">
        <f>MIN(E440,F440,G440,J440)</f>
        <v>34216</v>
      </c>
      <c r="L440" s="26">
        <f>MAX(E440,F440,G440,J440)</f>
        <v>368882</v>
      </c>
      <c r="M440" s="26">
        <f>MEDIAN(E440,F440,G440,J440)</f>
        <v>350096</v>
      </c>
      <c r="N440" s="26">
        <f>AVERAGE(E440,F440,G440,J440)</f>
        <v>275822.5</v>
      </c>
      <c r="O440" s="49">
        <f t="shared" si="138"/>
        <v>192156</v>
      </c>
      <c r="P440" s="49">
        <f t="shared" si="139"/>
        <v>359489</v>
      </c>
      <c r="Q440" s="49">
        <f>HARMEAN(E440,F440,G440,J440)</f>
        <v>106232.93504962005</v>
      </c>
      <c r="R440" s="49">
        <f>STDEVA(E440,F440,G440,J440)</f>
        <v>161464.86308069222</v>
      </c>
      <c r="S440" s="56">
        <f t="shared" si="140"/>
        <v>0.46120167919854044</v>
      </c>
      <c r="T440" s="49">
        <f>ROUND(Q440,0)</f>
        <v>106233</v>
      </c>
      <c r="U440" s="82" t="s">
        <v>431</v>
      </c>
      <c r="AC440" s="3"/>
      <c r="AD440" s="3"/>
      <c r="AE440" s="3"/>
      <c r="AF440" s="3"/>
      <c r="AG440" s="3"/>
      <c r="AH440" s="3"/>
    </row>
    <row r="441" spans="1:34" s="1" customFormat="1" x14ac:dyDescent="0.2">
      <c r="A441" s="15"/>
      <c r="B441" s="15"/>
      <c r="C441" s="16"/>
      <c r="D441" s="15"/>
      <c r="E441" s="54"/>
      <c r="F441" s="54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3"/>
      <c r="T441" s="102"/>
      <c r="U441" s="21"/>
      <c r="AC441" s="3"/>
      <c r="AD441" s="3"/>
      <c r="AE441" s="3"/>
      <c r="AF441" s="3"/>
      <c r="AG441" s="3"/>
      <c r="AH441" s="3"/>
    </row>
    <row r="442" spans="1:34" s="1" customFormat="1" ht="27" customHeight="1" x14ac:dyDescent="0.2">
      <c r="A442" s="455" t="s">
        <v>229</v>
      </c>
      <c r="B442" s="456"/>
      <c r="C442" s="456"/>
      <c r="D442" s="456"/>
      <c r="E442" s="122"/>
      <c r="F442" s="122"/>
      <c r="G442" s="123"/>
      <c r="H442" s="123"/>
      <c r="I442" s="123"/>
      <c r="J442" s="123"/>
      <c r="K442" s="123"/>
      <c r="L442" s="123"/>
      <c r="M442" s="123"/>
      <c r="N442" s="123"/>
      <c r="O442" s="123"/>
      <c r="P442" s="123"/>
      <c r="Q442" s="123"/>
      <c r="R442" s="123"/>
      <c r="S442" s="124"/>
      <c r="T442" s="123"/>
      <c r="U442" s="125"/>
      <c r="AC442" s="3"/>
      <c r="AD442" s="3"/>
      <c r="AE442" s="3"/>
      <c r="AF442" s="3"/>
      <c r="AG442" s="3"/>
      <c r="AH442" s="3"/>
    </row>
    <row r="443" spans="1:34" s="1" customFormat="1" x14ac:dyDescent="0.2">
      <c r="A443" s="430" t="s">
        <v>240</v>
      </c>
      <c r="B443" s="431"/>
      <c r="C443" s="431"/>
      <c r="D443" s="431"/>
      <c r="E443" s="126"/>
      <c r="F443" s="126"/>
      <c r="G443" s="127"/>
      <c r="H443" s="127"/>
      <c r="I443" s="127"/>
      <c r="J443" s="127"/>
      <c r="K443" s="127"/>
      <c r="L443" s="127"/>
      <c r="M443" s="127"/>
      <c r="N443" s="127"/>
      <c r="O443" s="127"/>
      <c r="P443" s="127"/>
      <c r="Q443" s="127"/>
      <c r="R443" s="127"/>
      <c r="S443" s="128"/>
      <c r="T443" s="127"/>
      <c r="U443" s="129"/>
      <c r="AC443" s="3"/>
      <c r="AD443" s="3"/>
      <c r="AE443" s="3"/>
      <c r="AF443" s="3"/>
      <c r="AG443" s="3"/>
      <c r="AH443" s="3"/>
    </row>
    <row r="444" spans="1:34" s="1" customFormat="1" ht="13.5" customHeight="1" x14ac:dyDescent="0.2">
      <c r="A444" s="432"/>
      <c r="B444" s="433"/>
      <c r="C444" s="433"/>
      <c r="D444" s="433"/>
      <c r="E444" s="130"/>
      <c r="F444" s="130"/>
      <c r="G444" s="131"/>
      <c r="H444" s="466" t="s">
        <v>438</v>
      </c>
      <c r="I444" s="467"/>
      <c r="J444" s="468"/>
      <c r="K444" s="131"/>
      <c r="L444" s="131"/>
      <c r="M444" s="131"/>
      <c r="N444" s="131"/>
      <c r="O444" s="131"/>
      <c r="P444" s="131"/>
      <c r="Q444" s="131"/>
      <c r="R444" s="131"/>
      <c r="S444" s="132"/>
      <c r="T444" s="131"/>
      <c r="U444" s="133"/>
      <c r="AC444" s="3"/>
      <c r="AD444" s="3"/>
      <c r="AE444" s="3"/>
      <c r="AF444" s="3"/>
      <c r="AG444" s="3"/>
      <c r="AH444" s="3"/>
    </row>
    <row r="445" spans="1:34" s="1" customFormat="1" ht="69" customHeight="1" x14ac:dyDescent="0.2">
      <c r="A445" s="156" t="s">
        <v>4</v>
      </c>
      <c r="B445" s="156" t="s">
        <v>5</v>
      </c>
      <c r="C445" s="156" t="s">
        <v>6</v>
      </c>
      <c r="D445" s="156" t="s">
        <v>7</v>
      </c>
      <c r="E445" s="99" t="s">
        <v>435</v>
      </c>
      <c r="F445" s="99" t="s">
        <v>434</v>
      </c>
      <c r="G445" s="100" t="s">
        <v>436</v>
      </c>
      <c r="H445" s="157" t="s">
        <v>428</v>
      </c>
      <c r="I445" s="158" t="s">
        <v>429</v>
      </c>
      <c r="J445" s="157" t="s">
        <v>430</v>
      </c>
      <c r="K445" s="150"/>
      <c r="L445" s="150"/>
      <c r="M445" s="150"/>
      <c r="N445" s="150"/>
      <c r="O445" s="150"/>
      <c r="P445" s="150"/>
      <c r="Q445" s="150"/>
      <c r="R445" s="150"/>
      <c r="S445" s="151"/>
      <c r="T445" s="150"/>
      <c r="U445" s="152"/>
      <c r="AC445" s="3"/>
      <c r="AD445" s="3"/>
      <c r="AE445" s="3"/>
      <c r="AF445" s="3"/>
      <c r="AG445" s="3"/>
      <c r="AH445" s="3"/>
    </row>
    <row r="446" spans="1:34" s="1" customFormat="1" x14ac:dyDescent="0.2">
      <c r="A446" s="82">
        <v>1</v>
      </c>
      <c r="B446" s="5">
        <v>4325201</v>
      </c>
      <c r="C446" s="6" t="s">
        <v>230</v>
      </c>
      <c r="D446" s="7" t="s">
        <v>9</v>
      </c>
      <c r="E446" s="24">
        <v>1229631</v>
      </c>
      <c r="F446" s="24">
        <v>1171077</v>
      </c>
      <c r="G446" s="26">
        <v>1299895.0000000002</v>
      </c>
      <c r="H446" s="26">
        <v>147884</v>
      </c>
      <c r="I446" s="26">
        <f t="shared" si="136"/>
        <v>155426.084</v>
      </c>
      <c r="J446" s="26">
        <f t="shared" si="137"/>
        <v>155426</v>
      </c>
      <c r="K446" s="26">
        <f>MIN(E446,F446,G446,J446)</f>
        <v>155426</v>
      </c>
      <c r="L446" s="26">
        <f>MAX(E446,F446,G446,J446)</f>
        <v>1299895.0000000002</v>
      </c>
      <c r="M446" s="26">
        <f>MEDIAN(E446,F446,G446,J446)</f>
        <v>1200354</v>
      </c>
      <c r="N446" s="26">
        <f>AVERAGE(E446,F446,G446,J446)</f>
        <v>964007.25</v>
      </c>
      <c r="O446" s="49">
        <f t="shared" si="138"/>
        <v>677890</v>
      </c>
      <c r="P446" s="49">
        <f t="shared" si="139"/>
        <v>1250124.5</v>
      </c>
      <c r="Q446" s="49">
        <f>HARMEAN(E446,F446,G446,J446)</f>
        <v>450938.46954911854</v>
      </c>
      <c r="R446" s="49">
        <f>STDEVA(E446,F446,G446,J446)</f>
        <v>541620.4317849509</v>
      </c>
      <c r="S446" s="56">
        <f t="shared" si="140"/>
        <v>0.4512172507318265</v>
      </c>
      <c r="T446" s="49">
        <f>ROUND(Q446,0)</f>
        <v>450938</v>
      </c>
      <c r="U446" s="82" t="s">
        <v>431</v>
      </c>
      <c r="AC446" s="3"/>
      <c r="AD446" s="3"/>
      <c r="AE446" s="3"/>
      <c r="AF446" s="3"/>
      <c r="AG446" s="3"/>
      <c r="AH446" s="3"/>
    </row>
    <row r="447" spans="1:34" s="1" customFormat="1" x14ac:dyDescent="0.2">
      <c r="A447" s="82">
        <v>2</v>
      </c>
      <c r="B447" s="5">
        <v>4325201</v>
      </c>
      <c r="C447" s="6" t="s">
        <v>231</v>
      </c>
      <c r="D447" s="7" t="s">
        <v>9</v>
      </c>
      <c r="E447" s="24">
        <v>725860</v>
      </c>
      <c r="F447" s="24">
        <v>684774</v>
      </c>
      <c r="G447" s="26">
        <v>732708.00000000012</v>
      </c>
      <c r="H447" s="26">
        <v>120552</v>
      </c>
      <c r="I447" s="26">
        <f t="shared" si="136"/>
        <v>126700.152</v>
      </c>
      <c r="J447" s="26">
        <f t="shared" si="137"/>
        <v>126700</v>
      </c>
      <c r="K447" s="26">
        <f>MIN(E447,F447,G447,J447)</f>
        <v>126700</v>
      </c>
      <c r="L447" s="26">
        <f>MAX(E447,F447,G447,J447)</f>
        <v>732708.00000000012</v>
      </c>
      <c r="M447" s="26">
        <f>MEDIAN(E447,F447,G447,J447)</f>
        <v>705317</v>
      </c>
      <c r="N447" s="26">
        <f>AVERAGE(E447,F447,G447,J447)</f>
        <v>567510.5</v>
      </c>
      <c r="O447" s="49">
        <f t="shared" si="138"/>
        <v>416008.5</v>
      </c>
      <c r="P447" s="49">
        <f t="shared" si="139"/>
        <v>719012.5</v>
      </c>
      <c r="Q447" s="49">
        <f>HARMEAN(E447,F447,G447,J447)</f>
        <v>330702.26755218598</v>
      </c>
      <c r="R447" s="49">
        <f>STDEVA(E447,F447,G447,J447)</f>
        <v>294635.03044670948</v>
      </c>
      <c r="S447" s="56">
        <f t="shared" si="140"/>
        <v>0.41773419674658274</v>
      </c>
      <c r="T447" s="49">
        <f>ROUND(Q447,0)</f>
        <v>330702</v>
      </c>
      <c r="U447" s="82" t="s">
        <v>431</v>
      </c>
      <c r="AC447" s="3"/>
      <c r="AD447" s="3"/>
      <c r="AE447" s="3"/>
      <c r="AF447" s="3"/>
      <c r="AG447" s="3"/>
      <c r="AH447" s="3"/>
    </row>
    <row r="448" spans="1:34" s="1" customFormat="1" x14ac:dyDescent="0.2">
      <c r="A448" s="15"/>
      <c r="B448" s="15"/>
      <c r="C448" s="16"/>
      <c r="D448" s="15"/>
      <c r="E448" s="54"/>
      <c r="F448" s="54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3"/>
      <c r="T448" s="102"/>
      <c r="U448" s="21"/>
      <c r="AC448" s="3"/>
      <c r="AD448" s="3"/>
      <c r="AE448" s="3"/>
      <c r="AF448" s="3"/>
      <c r="AG448" s="3"/>
      <c r="AH448" s="3"/>
    </row>
    <row r="449" spans="1:34" s="1" customFormat="1" ht="27" customHeight="1" x14ac:dyDescent="0.2">
      <c r="A449" s="455" t="s">
        <v>232</v>
      </c>
      <c r="B449" s="456"/>
      <c r="C449" s="456"/>
      <c r="D449" s="456"/>
      <c r="E449" s="122"/>
      <c r="F449" s="122"/>
      <c r="G449" s="123"/>
      <c r="H449" s="123"/>
      <c r="I449" s="123"/>
      <c r="J449" s="123"/>
      <c r="K449" s="123"/>
      <c r="L449" s="123"/>
      <c r="M449" s="123"/>
      <c r="N449" s="123"/>
      <c r="O449" s="123"/>
      <c r="P449" s="123"/>
      <c r="Q449" s="123"/>
      <c r="R449" s="123"/>
      <c r="S449" s="124"/>
      <c r="T449" s="123"/>
      <c r="U449" s="125"/>
      <c r="AC449" s="3"/>
      <c r="AD449" s="3"/>
      <c r="AE449" s="3"/>
      <c r="AF449" s="3"/>
      <c r="AG449" s="3"/>
      <c r="AH449" s="3"/>
    </row>
    <row r="450" spans="1:34" s="1" customFormat="1" x14ac:dyDescent="0.2">
      <c r="A450" s="430" t="s">
        <v>240</v>
      </c>
      <c r="B450" s="431"/>
      <c r="C450" s="431"/>
      <c r="D450" s="431"/>
      <c r="E450" s="126"/>
      <c r="F450" s="126"/>
      <c r="G450" s="127"/>
      <c r="H450" s="127"/>
      <c r="I450" s="127"/>
      <c r="J450" s="127"/>
      <c r="K450" s="127"/>
      <c r="L450" s="127"/>
      <c r="M450" s="127"/>
      <c r="N450" s="127"/>
      <c r="O450" s="127"/>
      <c r="P450" s="127"/>
      <c r="Q450" s="127"/>
      <c r="R450" s="127"/>
      <c r="S450" s="128"/>
      <c r="T450" s="127"/>
      <c r="U450" s="129"/>
      <c r="AC450" s="3"/>
      <c r="AD450" s="3"/>
      <c r="AE450" s="3"/>
      <c r="AF450" s="3"/>
      <c r="AG450" s="3"/>
      <c r="AH450" s="3"/>
    </row>
    <row r="451" spans="1:34" s="1" customFormat="1" ht="13.5" customHeight="1" x14ac:dyDescent="0.2">
      <c r="A451" s="432"/>
      <c r="B451" s="433"/>
      <c r="C451" s="433"/>
      <c r="D451" s="433"/>
      <c r="E451" s="130"/>
      <c r="F451" s="130"/>
      <c r="G451" s="131"/>
      <c r="H451" s="466" t="s">
        <v>438</v>
      </c>
      <c r="I451" s="467"/>
      <c r="J451" s="468"/>
      <c r="K451" s="131"/>
      <c r="L451" s="131"/>
      <c r="M451" s="131"/>
      <c r="N451" s="131"/>
      <c r="O451" s="131"/>
      <c r="P451" s="131"/>
      <c r="Q451" s="131"/>
      <c r="R451" s="131"/>
      <c r="S451" s="132"/>
      <c r="T451" s="131"/>
      <c r="U451" s="133"/>
      <c r="AC451" s="3"/>
      <c r="AD451" s="3"/>
      <c r="AE451" s="3"/>
      <c r="AF451" s="3"/>
      <c r="AG451" s="3"/>
      <c r="AH451" s="3"/>
    </row>
    <row r="452" spans="1:34" s="1" customFormat="1" ht="66" customHeight="1" x14ac:dyDescent="0.2">
      <c r="A452" s="156" t="s">
        <v>4</v>
      </c>
      <c r="B452" s="156" t="s">
        <v>5</v>
      </c>
      <c r="C452" s="156" t="s">
        <v>6</v>
      </c>
      <c r="D452" s="156" t="s">
        <v>7</v>
      </c>
      <c r="E452" s="99" t="s">
        <v>435</v>
      </c>
      <c r="F452" s="99" t="s">
        <v>434</v>
      </c>
      <c r="G452" s="100" t="s">
        <v>436</v>
      </c>
      <c r="H452" s="157" t="s">
        <v>428</v>
      </c>
      <c r="I452" s="158" t="s">
        <v>429</v>
      </c>
      <c r="J452" s="157" t="s">
        <v>430</v>
      </c>
      <c r="K452" s="150"/>
      <c r="L452" s="150"/>
      <c r="M452" s="150"/>
      <c r="N452" s="150"/>
      <c r="O452" s="150"/>
      <c r="P452" s="150"/>
      <c r="Q452" s="150"/>
      <c r="R452" s="150"/>
      <c r="S452" s="151"/>
      <c r="T452" s="150"/>
      <c r="U452" s="152"/>
      <c r="AC452" s="3"/>
      <c r="AD452" s="3"/>
      <c r="AE452" s="3"/>
      <c r="AF452" s="3"/>
      <c r="AG452" s="3"/>
      <c r="AH452" s="3"/>
    </row>
    <row r="453" spans="1:34" s="1" customFormat="1" x14ac:dyDescent="0.2">
      <c r="A453" s="82">
        <v>1</v>
      </c>
      <c r="B453" s="5">
        <v>4325201</v>
      </c>
      <c r="C453" s="6" t="s">
        <v>230</v>
      </c>
      <c r="D453" s="7" t="s">
        <v>9</v>
      </c>
      <c r="E453" s="24">
        <v>376060</v>
      </c>
      <c r="F453" s="24">
        <v>354774</v>
      </c>
      <c r="G453" s="26">
        <v>386704</v>
      </c>
      <c r="H453" s="26">
        <v>27448</v>
      </c>
      <c r="I453" s="26">
        <f t="shared" si="136"/>
        <v>28847.847999999998</v>
      </c>
      <c r="J453" s="26">
        <f t="shared" si="137"/>
        <v>28848</v>
      </c>
      <c r="K453" s="26">
        <f t="shared" ref="K453:K460" si="141">MIN(E453,F453,G453,J453)</f>
        <v>28848</v>
      </c>
      <c r="L453" s="26">
        <f t="shared" ref="L453:L460" si="142">MAX(E453,F453,G453,J453)</f>
        <v>386704</v>
      </c>
      <c r="M453" s="26">
        <f t="shared" ref="M453:M460" si="143">MEDIAN(E453,F453,G453,J453)</f>
        <v>365417</v>
      </c>
      <c r="N453" s="26">
        <f t="shared" ref="N453:N460" si="144">AVERAGE(E453,F453,G453,J453)</f>
        <v>286596.5</v>
      </c>
      <c r="O453" s="49">
        <f t="shared" si="138"/>
        <v>197132.5</v>
      </c>
      <c r="P453" s="49">
        <f t="shared" si="139"/>
        <v>376060.5</v>
      </c>
      <c r="Q453" s="49">
        <f t="shared" ref="Q453:Q460" si="145">HARMEAN(E453,F453,G453,J453)</f>
        <v>93614.877146416286</v>
      </c>
      <c r="R453" s="49">
        <f t="shared" ref="R453:R460" si="146">STDEVA(E453,F453,G453,J453)</f>
        <v>172344.3163621398</v>
      </c>
      <c r="S453" s="56">
        <f t="shared" si="140"/>
        <v>0.47163737965704877</v>
      </c>
      <c r="T453" s="49">
        <f t="shared" ref="T453:T460" si="147">ROUND(Q453,0)</f>
        <v>93615</v>
      </c>
      <c r="U453" s="82" t="s">
        <v>431</v>
      </c>
      <c r="AC453" s="3"/>
      <c r="AD453" s="3"/>
      <c r="AE453" s="3"/>
      <c r="AF453" s="3"/>
      <c r="AG453" s="3"/>
      <c r="AH453" s="3"/>
    </row>
    <row r="454" spans="1:34" s="1" customFormat="1" x14ac:dyDescent="0.2">
      <c r="A454" s="82">
        <v>2</v>
      </c>
      <c r="B454" s="5">
        <v>4325201</v>
      </c>
      <c r="C454" s="6" t="s">
        <v>231</v>
      </c>
      <c r="D454" s="7" t="s">
        <v>9</v>
      </c>
      <c r="E454" s="24">
        <v>739338</v>
      </c>
      <c r="F454" s="24">
        <v>684572</v>
      </c>
      <c r="G454" s="26">
        <v>746183.00000000012</v>
      </c>
      <c r="H454" s="26">
        <v>73552</v>
      </c>
      <c r="I454" s="26">
        <f t="shared" si="136"/>
        <v>77303.152000000002</v>
      </c>
      <c r="J454" s="26">
        <f t="shared" si="137"/>
        <v>77303</v>
      </c>
      <c r="K454" s="26">
        <f t="shared" si="141"/>
        <v>77303</v>
      </c>
      <c r="L454" s="26">
        <f t="shared" si="142"/>
        <v>746183.00000000012</v>
      </c>
      <c r="M454" s="26">
        <f t="shared" si="143"/>
        <v>711955</v>
      </c>
      <c r="N454" s="26">
        <f t="shared" si="144"/>
        <v>561849</v>
      </c>
      <c r="O454" s="49">
        <f t="shared" si="138"/>
        <v>394629</v>
      </c>
      <c r="P454" s="49">
        <f t="shared" si="139"/>
        <v>729069</v>
      </c>
      <c r="Q454" s="49">
        <f t="shared" si="145"/>
        <v>234060.61195284422</v>
      </c>
      <c r="R454" s="49">
        <f t="shared" si="146"/>
        <v>324205.24852938455</v>
      </c>
      <c r="S454" s="56">
        <f t="shared" si="140"/>
        <v>0.45537323079321662</v>
      </c>
      <c r="T454" s="49">
        <f t="shared" si="147"/>
        <v>234061</v>
      </c>
      <c r="U454" s="82" t="s">
        <v>431</v>
      </c>
      <c r="AC454" s="3"/>
      <c r="AD454" s="3"/>
      <c r="AE454" s="3"/>
      <c r="AF454" s="3"/>
      <c r="AG454" s="3"/>
      <c r="AH454" s="3"/>
    </row>
    <row r="455" spans="1:34" s="1" customFormat="1" x14ac:dyDescent="0.2">
      <c r="A455" s="82">
        <v>3</v>
      </c>
      <c r="B455" s="5">
        <v>4325201</v>
      </c>
      <c r="C455" s="6" t="s">
        <v>233</v>
      </c>
      <c r="D455" s="7" t="s">
        <v>9</v>
      </c>
      <c r="E455" s="24">
        <v>307494</v>
      </c>
      <c r="F455" s="24">
        <v>295667</v>
      </c>
      <c r="G455" s="26">
        <v>328190</v>
      </c>
      <c r="H455" s="26">
        <v>35226</v>
      </c>
      <c r="I455" s="26">
        <f t="shared" si="136"/>
        <v>37022.525999999998</v>
      </c>
      <c r="J455" s="26">
        <f t="shared" si="137"/>
        <v>37023</v>
      </c>
      <c r="K455" s="26">
        <f t="shared" si="141"/>
        <v>37023</v>
      </c>
      <c r="L455" s="26">
        <f t="shared" si="142"/>
        <v>328190</v>
      </c>
      <c r="M455" s="26">
        <f t="shared" si="143"/>
        <v>301580.5</v>
      </c>
      <c r="N455" s="26">
        <f t="shared" si="144"/>
        <v>242093.5</v>
      </c>
      <c r="O455" s="49">
        <f t="shared" si="138"/>
        <v>169301.75</v>
      </c>
      <c r="P455" s="49">
        <f t="shared" si="139"/>
        <v>314885.25</v>
      </c>
      <c r="Q455" s="49">
        <f t="shared" si="145"/>
        <v>109016.98079533022</v>
      </c>
      <c r="R455" s="49">
        <f t="shared" si="146"/>
        <v>137372.80490815252</v>
      </c>
      <c r="S455" s="56">
        <f t="shared" si="140"/>
        <v>0.45550957342451692</v>
      </c>
      <c r="T455" s="49">
        <f t="shared" si="147"/>
        <v>109017</v>
      </c>
      <c r="U455" s="82" t="s">
        <v>431</v>
      </c>
      <c r="AC455" s="3"/>
      <c r="AD455" s="3"/>
      <c r="AE455" s="3"/>
      <c r="AF455" s="3"/>
      <c r="AG455" s="3"/>
      <c r="AH455" s="3"/>
    </row>
    <row r="456" spans="1:34" s="1" customFormat="1" x14ac:dyDescent="0.2">
      <c r="A456" s="82">
        <v>4</v>
      </c>
      <c r="B456" s="5">
        <v>4325201</v>
      </c>
      <c r="C456" s="6" t="s">
        <v>234</v>
      </c>
      <c r="D456" s="7" t="s">
        <v>9</v>
      </c>
      <c r="E456" s="24">
        <v>910630</v>
      </c>
      <c r="F456" s="24">
        <v>843176.00000000012</v>
      </c>
      <c r="G456" s="26">
        <v>910630</v>
      </c>
      <c r="H456" s="26">
        <v>103226</v>
      </c>
      <c r="I456" s="26">
        <f t="shared" si="136"/>
        <v>108490.526</v>
      </c>
      <c r="J456" s="26">
        <f t="shared" si="137"/>
        <v>108491</v>
      </c>
      <c r="K456" s="26">
        <f t="shared" si="141"/>
        <v>108491</v>
      </c>
      <c r="L456" s="26">
        <f t="shared" si="142"/>
        <v>910630</v>
      </c>
      <c r="M456" s="26">
        <f t="shared" si="143"/>
        <v>876903</v>
      </c>
      <c r="N456" s="26">
        <f t="shared" si="144"/>
        <v>693231.75</v>
      </c>
      <c r="O456" s="49">
        <f t="shared" si="138"/>
        <v>492697</v>
      </c>
      <c r="P456" s="49">
        <f t="shared" si="139"/>
        <v>893766.5</v>
      </c>
      <c r="Q456" s="49">
        <f t="shared" si="145"/>
        <v>317469.68681775598</v>
      </c>
      <c r="R456" s="49">
        <f t="shared" si="146"/>
        <v>391121.89959344303</v>
      </c>
      <c r="S456" s="56">
        <f t="shared" si="140"/>
        <v>0.44602641294811746</v>
      </c>
      <c r="T456" s="49">
        <f t="shared" si="147"/>
        <v>317470</v>
      </c>
      <c r="U456" s="82" t="s">
        <v>431</v>
      </c>
      <c r="AC456" s="3"/>
      <c r="AD456" s="3"/>
      <c r="AE456" s="3"/>
      <c r="AF456" s="3"/>
      <c r="AG456" s="3"/>
      <c r="AH456" s="3"/>
    </row>
    <row r="457" spans="1:34" s="1" customFormat="1" x14ac:dyDescent="0.2">
      <c r="A457" s="82">
        <v>5</v>
      </c>
      <c r="B457" s="5">
        <v>4325201</v>
      </c>
      <c r="C457" s="6" t="s">
        <v>235</v>
      </c>
      <c r="D457" s="7" t="s">
        <v>9</v>
      </c>
      <c r="E457" s="24">
        <v>93339</v>
      </c>
      <c r="F457" s="24">
        <v>86425.000000000015</v>
      </c>
      <c r="G457" s="26">
        <v>91611</v>
      </c>
      <c r="H457" s="26">
        <v>20115</v>
      </c>
      <c r="I457" s="26">
        <f t="shared" si="136"/>
        <v>21140.865000000002</v>
      </c>
      <c r="J457" s="26">
        <f t="shared" si="137"/>
        <v>21141</v>
      </c>
      <c r="K457" s="26">
        <f t="shared" si="141"/>
        <v>21141</v>
      </c>
      <c r="L457" s="26">
        <f t="shared" si="142"/>
        <v>93339</v>
      </c>
      <c r="M457" s="26">
        <f t="shared" si="143"/>
        <v>89018</v>
      </c>
      <c r="N457" s="26">
        <f t="shared" si="144"/>
        <v>73129</v>
      </c>
      <c r="O457" s="49">
        <f t="shared" si="138"/>
        <v>55079.5</v>
      </c>
      <c r="P457" s="49">
        <f t="shared" si="139"/>
        <v>91178.5</v>
      </c>
      <c r="Q457" s="49">
        <f t="shared" si="145"/>
        <v>49688.494635240269</v>
      </c>
      <c r="R457" s="49">
        <f t="shared" si="146"/>
        <v>34782.966060990271</v>
      </c>
      <c r="S457" s="56">
        <f t="shared" si="140"/>
        <v>0.39074081714923131</v>
      </c>
      <c r="T457" s="49">
        <f t="shared" si="147"/>
        <v>49688</v>
      </c>
      <c r="U457" s="82" t="s">
        <v>431</v>
      </c>
      <c r="AC457" s="3"/>
      <c r="AD457" s="3"/>
      <c r="AE457" s="3"/>
      <c r="AF457" s="3"/>
      <c r="AG457" s="3"/>
      <c r="AH457" s="3"/>
    </row>
    <row r="458" spans="1:34" s="1" customFormat="1" x14ac:dyDescent="0.2">
      <c r="A458" s="82">
        <v>6</v>
      </c>
      <c r="B458" s="5">
        <v>4325201</v>
      </c>
      <c r="C458" s="6" t="s">
        <v>236</v>
      </c>
      <c r="D458" s="7" t="s">
        <v>9</v>
      </c>
      <c r="E458" s="24">
        <v>1495893</v>
      </c>
      <c r="F458" s="24">
        <v>1385086</v>
      </c>
      <c r="G458" s="26">
        <v>1495893</v>
      </c>
      <c r="H458" s="26">
        <v>130225</v>
      </c>
      <c r="I458" s="26">
        <f t="shared" si="136"/>
        <v>136866.47500000001</v>
      </c>
      <c r="J458" s="26">
        <f t="shared" si="137"/>
        <v>136866</v>
      </c>
      <c r="K458" s="26">
        <f t="shared" si="141"/>
        <v>136866</v>
      </c>
      <c r="L458" s="26">
        <f t="shared" si="142"/>
        <v>1495893</v>
      </c>
      <c r="M458" s="26">
        <f t="shared" si="143"/>
        <v>1440489.5</v>
      </c>
      <c r="N458" s="26">
        <f t="shared" si="144"/>
        <v>1128434.5</v>
      </c>
      <c r="O458" s="49">
        <f t="shared" si="138"/>
        <v>788677.75</v>
      </c>
      <c r="P458" s="49">
        <f t="shared" si="139"/>
        <v>1468191.25</v>
      </c>
      <c r="Q458" s="49">
        <f t="shared" si="145"/>
        <v>427104.59816121432</v>
      </c>
      <c r="R458" s="49">
        <f t="shared" si="146"/>
        <v>663106.22102571174</v>
      </c>
      <c r="S458" s="56">
        <f t="shared" si="140"/>
        <v>0.46033394969259528</v>
      </c>
      <c r="T458" s="49">
        <f t="shared" si="147"/>
        <v>427105</v>
      </c>
      <c r="U458" s="82" t="s">
        <v>431</v>
      </c>
      <c r="AC458" s="3"/>
      <c r="AD458" s="3"/>
      <c r="AE458" s="3"/>
      <c r="AF458" s="3"/>
      <c r="AG458" s="3"/>
      <c r="AH458" s="3"/>
    </row>
    <row r="459" spans="1:34" s="1" customFormat="1" x14ac:dyDescent="0.2">
      <c r="A459" s="82">
        <v>7</v>
      </c>
      <c r="B459" s="5">
        <v>4325201</v>
      </c>
      <c r="C459" s="6" t="s">
        <v>237</v>
      </c>
      <c r="D459" s="7" t="s">
        <v>9</v>
      </c>
      <c r="E459" s="24">
        <v>859321</v>
      </c>
      <c r="F459" s="24">
        <v>795668</v>
      </c>
      <c r="G459" s="26">
        <v>843408</v>
      </c>
      <c r="H459" s="26">
        <v>83225</v>
      </c>
      <c r="I459" s="26">
        <f t="shared" si="136"/>
        <v>87469.475000000006</v>
      </c>
      <c r="J459" s="26">
        <f t="shared" si="137"/>
        <v>87469</v>
      </c>
      <c r="K459" s="26">
        <f t="shared" si="141"/>
        <v>87469</v>
      </c>
      <c r="L459" s="26">
        <f t="shared" si="142"/>
        <v>859321</v>
      </c>
      <c r="M459" s="26">
        <f t="shared" si="143"/>
        <v>819538</v>
      </c>
      <c r="N459" s="26">
        <f t="shared" si="144"/>
        <v>646466.5</v>
      </c>
      <c r="O459" s="49">
        <f t="shared" si="138"/>
        <v>453503.5</v>
      </c>
      <c r="P459" s="49">
        <f t="shared" si="139"/>
        <v>839429.5</v>
      </c>
      <c r="Q459" s="49">
        <f t="shared" si="145"/>
        <v>265978.62062623631</v>
      </c>
      <c r="R459" s="49">
        <f t="shared" si="146"/>
        <v>373645.23512774339</v>
      </c>
      <c r="S459" s="56">
        <f t="shared" si="140"/>
        <v>0.45592179389820042</v>
      </c>
      <c r="T459" s="49">
        <f t="shared" si="147"/>
        <v>265979</v>
      </c>
      <c r="U459" s="82" t="s">
        <v>431</v>
      </c>
      <c r="AC459" s="3"/>
      <c r="AD459" s="3"/>
      <c r="AE459" s="3"/>
      <c r="AF459" s="3"/>
      <c r="AG459" s="3"/>
      <c r="AH459" s="3"/>
    </row>
    <row r="460" spans="1:34" s="1" customFormat="1" x14ac:dyDescent="0.2">
      <c r="A460" s="82">
        <v>8</v>
      </c>
      <c r="B460" s="5">
        <v>4325201</v>
      </c>
      <c r="C460" s="6" t="s">
        <v>238</v>
      </c>
      <c r="D460" s="7" t="s">
        <v>9</v>
      </c>
      <c r="E460" s="24">
        <v>807715</v>
      </c>
      <c r="F460" s="24">
        <v>747884</v>
      </c>
      <c r="G460" s="26">
        <v>792757</v>
      </c>
      <c r="H460" s="26">
        <v>94115</v>
      </c>
      <c r="I460" s="26">
        <f t="shared" si="136"/>
        <v>98914.865000000005</v>
      </c>
      <c r="J460" s="26">
        <f t="shared" si="137"/>
        <v>98915</v>
      </c>
      <c r="K460" s="26">
        <f t="shared" si="141"/>
        <v>98915</v>
      </c>
      <c r="L460" s="26">
        <f t="shared" si="142"/>
        <v>807715</v>
      </c>
      <c r="M460" s="26">
        <f t="shared" si="143"/>
        <v>770320.5</v>
      </c>
      <c r="N460" s="26">
        <f t="shared" si="144"/>
        <v>611817.75</v>
      </c>
      <c r="O460" s="49">
        <f t="shared" si="138"/>
        <v>434617.75</v>
      </c>
      <c r="P460" s="49">
        <f t="shared" si="139"/>
        <v>789017.75</v>
      </c>
      <c r="Q460" s="49">
        <f t="shared" si="145"/>
        <v>286814.89827535738</v>
      </c>
      <c r="R460" s="49">
        <f t="shared" si="146"/>
        <v>342878.98744540079</v>
      </c>
      <c r="S460" s="56">
        <f t="shared" si="140"/>
        <v>0.44511211560045566</v>
      </c>
      <c r="T460" s="49">
        <f t="shared" si="147"/>
        <v>286815</v>
      </c>
      <c r="U460" s="82" t="s">
        <v>431</v>
      </c>
      <c r="AC460" s="3"/>
      <c r="AD460" s="3"/>
      <c r="AE460" s="3"/>
      <c r="AF460" s="3"/>
      <c r="AG460" s="3"/>
      <c r="AH460" s="3"/>
    </row>
    <row r="461" spans="1:34" s="1" customFormat="1" x14ac:dyDescent="0.2">
      <c r="A461" s="86"/>
      <c r="B461" s="86"/>
      <c r="C461" s="83"/>
      <c r="D461" s="86"/>
      <c r="E461" s="89"/>
      <c r="F461" s="90"/>
      <c r="G461" s="27"/>
      <c r="H461" s="27"/>
      <c r="I461" s="27"/>
      <c r="J461" s="27"/>
      <c r="K461" s="27"/>
      <c r="L461" s="27"/>
      <c r="M461" s="27"/>
      <c r="N461" s="28"/>
      <c r="O461" s="86"/>
      <c r="P461" s="86"/>
      <c r="Q461" s="86"/>
      <c r="R461" s="86"/>
      <c r="S461" s="86"/>
      <c r="T461" s="86"/>
      <c r="U461" s="82"/>
    </row>
    <row r="462" spans="1:34" s="1" customFormat="1" x14ac:dyDescent="0.2">
      <c r="A462" s="87"/>
      <c r="B462" s="87"/>
      <c r="C462" s="91"/>
      <c r="D462" s="87"/>
      <c r="E462" s="92"/>
      <c r="F462" s="93"/>
      <c r="G462" s="29"/>
      <c r="H462" s="29"/>
      <c r="I462" s="29"/>
      <c r="J462" s="29"/>
      <c r="K462" s="29"/>
      <c r="L462" s="29"/>
      <c r="M462" s="29"/>
      <c r="N462" s="30"/>
      <c r="O462" s="87"/>
      <c r="P462" s="87"/>
      <c r="Q462" s="87"/>
      <c r="R462" s="87"/>
      <c r="S462" s="87"/>
      <c r="T462" s="87"/>
      <c r="U462" s="88"/>
    </row>
    <row r="463" spans="1:34" s="1" customFormat="1" hidden="1" x14ac:dyDescent="0.2">
      <c r="C463" s="2"/>
      <c r="E463" s="50"/>
      <c r="F463" s="29"/>
      <c r="G463" s="29"/>
      <c r="H463" s="29"/>
      <c r="I463" s="29"/>
      <c r="J463" s="29"/>
      <c r="K463" s="29"/>
      <c r="L463" s="29"/>
      <c r="M463" s="29"/>
      <c r="N463" s="30"/>
      <c r="O463" s="30"/>
      <c r="P463" s="30"/>
      <c r="Q463" s="30"/>
      <c r="R463" s="30"/>
      <c r="S463" s="30"/>
      <c r="T463" s="29">
        <f>SUM(T12:T461)</f>
        <v>149620789.00186247</v>
      </c>
      <c r="U463" s="46"/>
      <c r="V463" s="30"/>
    </row>
    <row r="464" spans="1:34" s="1" customFormat="1" hidden="1" x14ac:dyDescent="0.2">
      <c r="C464" s="2"/>
      <c r="E464" s="50"/>
      <c r="F464" s="29"/>
      <c r="G464" s="29"/>
      <c r="H464" s="29"/>
      <c r="I464" s="29"/>
      <c r="J464" s="29"/>
      <c r="K464" s="29"/>
      <c r="L464" s="29"/>
      <c r="M464" s="29"/>
      <c r="N464" s="30"/>
      <c r="O464" s="30"/>
      <c r="P464" s="30"/>
      <c r="Q464" s="30"/>
      <c r="R464" s="30"/>
      <c r="S464" s="30"/>
      <c r="T464" s="30"/>
      <c r="U464" s="46"/>
      <c r="V464" s="30"/>
    </row>
    <row r="465" spans="3:22" s="1" customFormat="1" hidden="1" x14ac:dyDescent="0.2">
      <c r="C465" s="2"/>
      <c r="E465" s="50"/>
      <c r="F465" s="29"/>
      <c r="G465" s="29"/>
      <c r="H465" s="29"/>
      <c r="I465" s="29"/>
      <c r="J465" s="29"/>
      <c r="K465" s="29"/>
      <c r="L465" s="29"/>
      <c r="M465" s="29"/>
      <c r="N465" s="30"/>
      <c r="O465" s="30"/>
      <c r="P465" s="30"/>
      <c r="Q465" s="30"/>
      <c r="R465" s="30"/>
      <c r="S465" s="30"/>
      <c r="T465" s="30"/>
      <c r="U465" s="46"/>
      <c r="V465" s="30"/>
    </row>
    <row r="466" spans="3:22" s="1" customFormat="1" ht="20.25" hidden="1" customHeight="1" x14ac:dyDescent="0.2">
      <c r="C466" s="2"/>
      <c r="E466" s="50"/>
      <c r="F466" s="29"/>
      <c r="G466" s="29"/>
      <c r="H466" s="29"/>
      <c r="I466" s="29"/>
      <c r="J466" s="29"/>
      <c r="K466" s="29"/>
      <c r="L466" s="29"/>
      <c r="M466" s="29"/>
      <c r="N466" s="30"/>
      <c r="O466" s="30"/>
      <c r="P466" s="30"/>
      <c r="Q466" s="30"/>
      <c r="R466" s="31" t="s">
        <v>417</v>
      </c>
      <c r="S466" s="32">
        <f>AVERAGE(S12:S460)</f>
        <v>0.4446909751529165</v>
      </c>
      <c r="T466" s="33">
        <f>SUM(T432:T461)</f>
        <v>3075062</v>
      </c>
      <c r="U466" s="34"/>
      <c r="V466" s="30"/>
    </row>
    <row r="467" spans="3:22" s="1" customFormat="1" ht="24.75" hidden="1" customHeight="1" x14ac:dyDescent="0.2">
      <c r="C467" s="2"/>
      <c r="E467" s="50"/>
      <c r="F467" s="29"/>
      <c r="G467" s="29"/>
      <c r="H467" s="29"/>
      <c r="I467" s="29"/>
      <c r="J467" s="29"/>
      <c r="K467" s="29"/>
      <c r="L467" s="29"/>
      <c r="M467" s="29"/>
      <c r="N467" s="30"/>
      <c r="O467" s="30"/>
      <c r="P467" s="30"/>
      <c r="Q467" s="30"/>
      <c r="R467" s="31" t="s">
        <v>418</v>
      </c>
      <c r="S467" s="32">
        <f>MEDIAN(S12:S461)</f>
        <v>0.45377194853054215</v>
      </c>
      <c r="T467" s="33"/>
      <c r="U467" s="34"/>
      <c r="V467" s="30"/>
    </row>
    <row r="468" spans="3:22" s="1" customFormat="1" ht="17.25" hidden="1" customHeight="1" x14ac:dyDescent="0.2">
      <c r="C468" s="2"/>
      <c r="E468" s="50"/>
      <c r="F468" s="29"/>
      <c r="G468" s="29"/>
      <c r="H468" s="29"/>
      <c r="I468" s="29"/>
      <c r="J468" s="29"/>
      <c r="K468" s="29"/>
      <c r="L468" s="29"/>
      <c r="M468" s="29"/>
      <c r="N468" s="30"/>
      <c r="O468" s="30"/>
      <c r="P468" s="30"/>
      <c r="Q468" s="30"/>
      <c r="R468" s="33"/>
      <c r="S468" s="35"/>
      <c r="T468" s="33"/>
      <c r="U468" s="34"/>
      <c r="V468" s="30"/>
    </row>
    <row r="469" spans="3:22" s="1" customFormat="1" ht="24" hidden="1" customHeight="1" x14ac:dyDescent="0.2">
      <c r="C469" s="2"/>
      <c r="E469" s="50"/>
      <c r="F469" s="29"/>
      <c r="G469" s="29"/>
      <c r="H469" s="29"/>
      <c r="I469" s="29"/>
      <c r="J469" s="29"/>
      <c r="K469" s="29"/>
      <c r="L469" s="29"/>
      <c r="M469" s="29"/>
      <c r="N469" s="30"/>
      <c r="O469" s="30"/>
      <c r="P469" s="30"/>
      <c r="Q469" s="30"/>
      <c r="R469" s="36"/>
      <c r="S469" s="37"/>
      <c r="T469" s="38" t="s">
        <v>419</v>
      </c>
      <c r="U469" s="39"/>
      <c r="V469" s="30"/>
    </row>
    <row r="470" spans="3:22" s="1" customFormat="1" ht="26.25" hidden="1" customHeight="1" x14ac:dyDescent="0.2">
      <c r="C470" s="2"/>
      <c r="E470" s="50"/>
      <c r="F470" s="29"/>
      <c r="G470" s="29"/>
      <c r="H470" s="29"/>
      <c r="I470" s="29"/>
      <c r="J470" s="29"/>
      <c r="K470" s="29"/>
      <c r="L470" s="29"/>
      <c r="M470" s="29"/>
      <c r="N470" s="30"/>
      <c r="O470" s="30"/>
      <c r="P470" s="30"/>
      <c r="Q470" s="30"/>
      <c r="R470" s="40" t="s">
        <v>420</v>
      </c>
      <c r="S470" s="41">
        <f>S467/2</f>
        <v>0.22688597426527107</v>
      </c>
      <c r="T470" s="42">
        <f>S470</f>
        <v>0.22688597426527107</v>
      </c>
      <c r="U470" s="43" t="s">
        <v>421</v>
      </c>
      <c r="V470" s="30"/>
    </row>
    <row r="471" spans="3:22" s="1" customFormat="1" ht="45" hidden="1" customHeight="1" x14ac:dyDescent="0.2">
      <c r="C471" s="2"/>
      <c r="E471" s="50"/>
      <c r="F471" s="29"/>
      <c r="G471" s="29"/>
      <c r="H471" s="29"/>
      <c r="I471" s="29"/>
      <c r="J471" s="29"/>
      <c r="K471" s="29"/>
      <c r="L471" s="29"/>
      <c r="M471" s="29"/>
      <c r="N471" s="30"/>
      <c r="O471" s="30"/>
      <c r="P471" s="30"/>
      <c r="Q471" s="30"/>
      <c r="R471" s="40" t="s">
        <v>422</v>
      </c>
      <c r="S471" s="41">
        <f>S467</f>
        <v>0.45377194853054215</v>
      </c>
      <c r="T471" s="42">
        <f>S471</f>
        <v>0.45377194853054215</v>
      </c>
      <c r="U471" s="43" t="s">
        <v>423</v>
      </c>
      <c r="V471" s="30"/>
    </row>
    <row r="472" spans="3:22" s="1" customFormat="1" ht="39" hidden="1" customHeight="1" x14ac:dyDescent="0.2">
      <c r="C472" s="2"/>
      <c r="E472" s="50"/>
      <c r="F472" s="29"/>
      <c r="G472" s="29"/>
      <c r="H472" s="29"/>
      <c r="I472" s="29"/>
      <c r="J472" s="29"/>
      <c r="K472" s="29"/>
      <c r="L472" s="29"/>
      <c r="M472" s="29"/>
      <c r="N472" s="30"/>
      <c r="O472" s="30"/>
      <c r="P472" s="30"/>
      <c r="Q472" s="30"/>
      <c r="R472" s="40" t="s">
        <v>424</v>
      </c>
      <c r="S472" s="41">
        <f>S471*2</f>
        <v>0.90754389706108429</v>
      </c>
      <c r="T472" s="42">
        <f>S472</f>
        <v>0.90754389706108429</v>
      </c>
      <c r="U472" s="43" t="s">
        <v>425</v>
      </c>
      <c r="V472" s="30"/>
    </row>
    <row r="473" spans="3:22" s="1" customFormat="1" ht="43.5" hidden="1" customHeight="1" x14ac:dyDescent="0.2">
      <c r="C473" s="2"/>
      <c r="E473" s="50"/>
      <c r="F473" s="29"/>
      <c r="G473" s="29"/>
      <c r="H473" s="29"/>
      <c r="I473" s="29"/>
      <c r="J473" s="29"/>
      <c r="K473" s="29"/>
      <c r="L473" s="29"/>
      <c r="M473" s="29"/>
      <c r="N473" s="30"/>
      <c r="O473" s="30"/>
      <c r="P473" s="30"/>
      <c r="Q473" s="30"/>
      <c r="R473" s="40" t="s">
        <v>426</v>
      </c>
      <c r="S473" s="44"/>
      <c r="T473" s="45"/>
      <c r="U473" s="43" t="s">
        <v>427</v>
      </c>
      <c r="V473" s="30"/>
    </row>
    <row r="474" spans="3:22" s="1" customFormat="1" x14ac:dyDescent="0.2">
      <c r="C474" s="2"/>
      <c r="E474" s="50"/>
      <c r="F474" s="29"/>
      <c r="G474" s="29"/>
      <c r="H474" s="29"/>
      <c r="I474" s="29"/>
      <c r="J474" s="29"/>
      <c r="K474" s="29"/>
      <c r="L474" s="29"/>
      <c r="M474" s="29"/>
      <c r="N474" s="30"/>
      <c r="O474" s="30"/>
      <c r="P474" s="30"/>
      <c r="Q474" s="30"/>
      <c r="R474" s="30"/>
      <c r="S474" s="30"/>
      <c r="T474" s="30"/>
      <c r="U474" s="46"/>
      <c r="V474" s="30"/>
    </row>
    <row r="475" spans="3:22" s="1" customFormat="1" x14ac:dyDescent="0.2">
      <c r="C475" s="2"/>
      <c r="E475" s="50"/>
      <c r="F475" s="29"/>
      <c r="G475" s="29"/>
      <c r="H475" s="29"/>
      <c r="I475" s="29"/>
      <c r="J475" s="29"/>
      <c r="K475" s="29"/>
      <c r="L475" s="29"/>
      <c r="M475" s="29"/>
      <c r="N475" s="30"/>
      <c r="O475" s="30"/>
      <c r="P475" s="30"/>
      <c r="Q475" s="30"/>
      <c r="R475" s="30"/>
      <c r="S475" s="30"/>
      <c r="T475" s="30"/>
      <c r="U475" s="46"/>
      <c r="V475" s="30"/>
    </row>
    <row r="476" spans="3:22" s="1" customFormat="1" x14ac:dyDescent="0.2">
      <c r="C476" s="2"/>
      <c r="E476" s="50"/>
      <c r="F476" s="29"/>
      <c r="G476" s="29"/>
      <c r="H476" s="29"/>
      <c r="I476" s="29"/>
      <c r="J476" s="29"/>
      <c r="K476" s="29"/>
      <c r="L476" s="29"/>
      <c r="M476" s="29"/>
      <c r="N476" s="30"/>
      <c r="O476" s="30"/>
      <c r="P476" s="30"/>
      <c r="Q476" s="30"/>
      <c r="R476" s="30"/>
      <c r="S476" s="30"/>
      <c r="T476" s="30"/>
      <c r="U476" s="46"/>
      <c r="V476" s="30"/>
    </row>
    <row r="477" spans="3:22" s="1" customFormat="1" x14ac:dyDescent="0.2">
      <c r="C477" s="2"/>
      <c r="E477" s="50"/>
      <c r="F477" s="29"/>
      <c r="G477" s="29"/>
      <c r="H477" s="29"/>
      <c r="I477" s="29"/>
      <c r="J477" s="29"/>
      <c r="K477" s="29"/>
      <c r="L477" s="29"/>
      <c r="M477" s="29"/>
      <c r="N477" s="30"/>
      <c r="O477" s="30"/>
      <c r="P477" s="30"/>
      <c r="Q477" s="30"/>
      <c r="R477" s="30"/>
      <c r="S477" s="30"/>
      <c r="T477" s="30"/>
      <c r="U477" s="46"/>
      <c r="V477" s="30"/>
    </row>
    <row r="478" spans="3:22" s="1" customFormat="1" x14ac:dyDescent="0.2">
      <c r="C478" s="2"/>
      <c r="E478" s="50"/>
      <c r="F478" s="29"/>
      <c r="G478" s="29"/>
      <c r="H478" s="29"/>
      <c r="I478" s="29"/>
      <c r="J478" s="29"/>
      <c r="K478" s="29"/>
      <c r="L478" s="29"/>
      <c r="M478" s="29"/>
      <c r="N478" s="30"/>
      <c r="O478" s="30"/>
      <c r="P478" s="30"/>
      <c r="Q478" s="30"/>
      <c r="R478" s="30"/>
      <c r="S478" s="30"/>
      <c r="T478" s="30"/>
      <c r="U478" s="46"/>
      <c r="V478" s="30"/>
    </row>
    <row r="479" spans="3:22" s="1" customFormat="1" x14ac:dyDescent="0.2">
      <c r="C479" s="2"/>
      <c r="E479" s="50"/>
      <c r="F479" s="29"/>
      <c r="G479" s="29"/>
      <c r="H479" s="29"/>
      <c r="I479" s="29"/>
      <c r="J479" s="29"/>
      <c r="K479" s="29"/>
      <c r="L479" s="29"/>
      <c r="M479" s="29"/>
      <c r="N479" s="30"/>
      <c r="O479" s="30"/>
      <c r="P479" s="30"/>
      <c r="Q479" s="30"/>
      <c r="R479" s="30"/>
      <c r="S479" s="30"/>
      <c r="T479" s="30"/>
      <c r="U479" s="46"/>
      <c r="V479" s="30"/>
    </row>
    <row r="480" spans="3:22" s="1" customFormat="1" x14ac:dyDescent="0.2">
      <c r="C480" s="2"/>
      <c r="E480" s="50"/>
      <c r="F480" s="29"/>
      <c r="G480" s="29"/>
      <c r="H480" s="29"/>
      <c r="I480" s="29"/>
      <c r="J480" s="29"/>
      <c r="K480" s="29"/>
      <c r="L480" s="29"/>
      <c r="M480" s="29"/>
      <c r="N480" s="30"/>
      <c r="O480" s="30"/>
      <c r="P480" s="30"/>
      <c r="Q480" s="30"/>
      <c r="R480" s="30"/>
      <c r="S480" s="30"/>
      <c r="T480" s="30"/>
      <c r="U480" s="46"/>
      <c r="V480" s="30"/>
    </row>
    <row r="481" spans="3:22" s="1" customFormat="1" x14ac:dyDescent="0.2">
      <c r="C481" s="2"/>
      <c r="E481" s="50"/>
      <c r="F481" s="29"/>
      <c r="G481" s="29"/>
      <c r="H481" s="29"/>
      <c r="I481" s="29"/>
      <c r="J481" s="29"/>
      <c r="K481" s="29"/>
      <c r="L481" s="29"/>
      <c r="M481" s="29"/>
      <c r="N481" s="30"/>
      <c r="O481" s="30"/>
      <c r="P481" s="30"/>
      <c r="Q481" s="30"/>
      <c r="R481" s="30"/>
      <c r="S481" s="30"/>
      <c r="T481" s="30"/>
      <c r="U481" s="46"/>
      <c r="V481" s="30"/>
    </row>
    <row r="482" spans="3:22" s="1" customFormat="1" x14ac:dyDescent="0.2">
      <c r="C482" s="2"/>
      <c r="E482" s="50"/>
      <c r="F482" s="29"/>
      <c r="G482" s="29"/>
      <c r="H482" s="29"/>
      <c r="I482" s="29"/>
      <c r="J482" s="29"/>
      <c r="K482" s="29"/>
      <c r="L482" s="29"/>
      <c r="M482" s="29"/>
      <c r="N482" s="30"/>
      <c r="O482" s="30"/>
      <c r="P482" s="30"/>
      <c r="Q482" s="30"/>
      <c r="R482" s="30"/>
      <c r="S482" s="30"/>
      <c r="T482" s="30"/>
      <c r="U482" s="46"/>
      <c r="V482" s="30"/>
    </row>
    <row r="483" spans="3:22" s="1" customFormat="1" x14ac:dyDescent="0.2">
      <c r="C483" s="2"/>
      <c r="E483" s="50"/>
      <c r="F483" s="29"/>
      <c r="G483" s="29"/>
      <c r="H483" s="29"/>
      <c r="I483" s="29"/>
      <c r="J483" s="29"/>
      <c r="K483" s="29"/>
      <c r="L483" s="29"/>
      <c r="M483" s="29"/>
      <c r="N483" s="30"/>
      <c r="O483" s="30"/>
      <c r="P483" s="30"/>
      <c r="Q483" s="30"/>
      <c r="R483" s="30"/>
      <c r="S483" s="30"/>
      <c r="T483" s="30"/>
      <c r="U483" s="46"/>
      <c r="V483" s="30"/>
    </row>
    <row r="484" spans="3:22" s="1" customFormat="1" x14ac:dyDescent="0.2">
      <c r="C484" s="2"/>
      <c r="E484" s="50"/>
      <c r="F484" s="29"/>
      <c r="G484" s="29"/>
      <c r="H484" s="29"/>
      <c r="I484" s="29"/>
      <c r="J484" s="29"/>
      <c r="K484" s="29"/>
      <c r="L484" s="29"/>
      <c r="M484" s="29"/>
      <c r="N484" s="30"/>
      <c r="O484" s="30"/>
      <c r="P484" s="30"/>
      <c r="Q484" s="30"/>
      <c r="R484" s="30"/>
      <c r="S484" s="30"/>
      <c r="T484" s="30"/>
      <c r="U484" s="46"/>
      <c r="V484" s="30"/>
    </row>
    <row r="485" spans="3:22" s="1" customFormat="1" x14ac:dyDescent="0.2">
      <c r="C485" s="2"/>
      <c r="E485" s="50"/>
      <c r="F485" s="29"/>
      <c r="G485" s="29"/>
      <c r="H485" s="29"/>
      <c r="I485" s="29"/>
      <c r="J485" s="29"/>
      <c r="K485" s="29"/>
      <c r="L485" s="29"/>
      <c r="M485" s="29"/>
      <c r="N485" s="30"/>
      <c r="O485" s="30"/>
      <c r="P485" s="30"/>
      <c r="Q485" s="30"/>
      <c r="R485" s="30"/>
      <c r="S485" s="30"/>
      <c r="T485" s="30"/>
      <c r="U485" s="46"/>
      <c r="V485" s="30"/>
    </row>
    <row r="486" spans="3:22" s="1" customFormat="1" x14ac:dyDescent="0.2">
      <c r="C486" s="2"/>
      <c r="E486" s="50"/>
      <c r="F486" s="29"/>
      <c r="G486" s="29"/>
      <c r="H486" s="29"/>
      <c r="I486" s="29"/>
      <c r="J486" s="29"/>
      <c r="K486" s="29"/>
      <c r="L486" s="29"/>
      <c r="M486" s="29"/>
      <c r="N486" s="30"/>
      <c r="O486" s="30"/>
      <c r="P486" s="30"/>
      <c r="Q486" s="30"/>
      <c r="R486" s="30"/>
      <c r="S486" s="30"/>
      <c r="T486" s="30"/>
      <c r="U486" s="46"/>
      <c r="V486" s="30"/>
    </row>
    <row r="487" spans="3:22" s="1" customFormat="1" x14ac:dyDescent="0.2">
      <c r="C487" s="2"/>
      <c r="E487" s="50"/>
      <c r="F487" s="29"/>
      <c r="G487" s="29"/>
      <c r="H487" s="29"/>
      <c r="I487" s="29"/>
      <c r="J487" s="29"/>
      <c r="K487" s="29"/>
      <c r="L487" s="29"/>
      <c r="M487" s="29"/>
      <c r="N487" s="30"/>
      <c r="O487" s="30"/>
      <c r="P487" s="30"/>
      <c r="Q487" s="30"/>
      <c r="R487" s="30"/>
      <c r="S487" s="30"/>
      <c r="T487" s="30"/>
      <c r="U487" s="46"/>
      <c r="V487" s="30"/>
    </row>
    <row r="488" spans="3:22" s="1" customFormat="1" x14ac:dyDescent="0.2">
      <c r="C488" s="2"/>
      <c r="E488" s="50"/>
      <c r="F488" s="29"/>
      <c r="G488" s="29"/>
      <c r="H488" s="29"/>
      <c r="I488" s="29"/>
      <c r="J488" s="29"/>
      <c r="K488" s="29"/>
      <c r="L488" s="29"/>
      <c r="M488" s="29"/>
      <c r="N488" s="30"/>
      <c r="O488" s="30"/>
      <c r="P488" s="30"/>
      <c r="Q488" s="30"/>
      <c r="R488" s="30"/>
      <c r="S488" s="30"/>
      <c r="T488" s="30"/>
      <c r="U488" s="46"/>
      <c r="V488" s="30"/>
    </row>
    <row r="489" spans="3:22" s="1" customFormat="1" x14ac:dyDescent="0.2">
      <c r="C489" s="2"/>
      <c r="E489" s="50"/>
      <c r="F489" s="29"/>
      <c r="G489" s="29"/>
      <c r="H489" s="29"/>
      <c r="I489" s="29"/>
      <c r="J489" s="29"/>
      <c r="K489" s="29"/>
      <c r="L489" s="29"/>
      <c r="M489" s="29"/>
      <c r="N489" s="30"/>
      <c r="O489" s="30"/>
      <c r="P489" s="30"/>
      <c r="Q489" s="30"/>
      <c r="R489" s="30"/>
      <c r="S489" s="30"/>
      <c r="T489" s="30"/>
      <c r="U489" s="46"/>
      <c r="V489" s="30"/>
    </row>
    <row r="490" spans="3:22" s="1" customFormat="1" x14ac:dyDescent="0.2">
      <c r="C490" s="2"/>
      <c r="E490" s="50"/>
      <c r="F490" s="29"/>
      <c r="G490" s="29"/>
      <c r="H490" s="29"/>
      <c r="I490" s="29"/>
      <c r="J490" s="29"/>
      <c r="K490" s="29"/>
      <c r="L490" s="29"/>
      <c r="M490" s="29"/>
      <c r="N490" s="30"/>
      <c r="O490" s="30"/>
      <c r="P490" s="30"/>
      <c r="Q490" s="30"/>
      <c r="R490" s="30"/>
      <c r="S490" s="30"/>
      <c r="T490" s="30"/>
      <c r="U490" s="46"/>
      <c r="V490" s="30"/>
    </row>
    <row r="491" spans="3:22" s="1" customFormat="1" x14ac:dyDescent="0.2">
      <c r="C491" s="2"/>
      <c r="E491" s="50"/>
      <c r="F491" s="29"/>
      <c r="G491" s="29"/>
      <c r="H491" s="29"/>
      <c r="I491" s="29"/>
      <c r="J491" s="29"/>
      <c r="K491" s="29"/>
      <c r="L491" s="29"/>
      <c r="M491" s="29"/>
      <c r="N491" s="30"/>
      <c r="O491" s="30"/>
      <c r="P491" s="30"/>
      <c r="Q491" s="30"/>
      <c r="R491" s="30"/>
      <c r="S491" s="30"/>
      <c r="T491" s="30"/>
      <c r="U491" s="46"/>
      <c r="V491" s="30"/>
    </row>
    <row r="492" spans="3:22" s="1" customFormat="1" x14ac:dyDescent="0.2">
      <c r="C492" s="2"/>
      <c r="E492" s="50"/>
      <c r="F492" s="29"/>
      <c r="G492" s="29"/>
      <c r="H492" s="29"/>
      <c r="I492" s="29"/>
      <c r="J492" s="29"/>
      <c r="K492" s="29"/>
      <c r="L492" s="29"/>
      <c r="M492" s="29"/>
      <c r="N492" s="30"/>
      <c r="O492" s="30"/>
      <c r="P492" s="30"/>
      <c r="Q492" s="30"/>
      <c r="R492" s="30"/>
      <c r="S492" s="30"/>
      <c r="T492" s="30"/>
      <c r="U492" s="46"/>
      <c r="V492" s="30"/>
    </row>
    <row r="493" spans="3:22" s="1" customFormat="1" x14ac:dyDescent="0.2">
      <c r="C493" s="2"/>
      <c r="E493" s="50"/>
      <c r="F493" s="29"/>
      <c r="G493" s="29"/>
      <c r="H493" s="29"/>
      <c r="I493" s="29"/>
      <c r="J493" s="29"/>
      <c r="K493" s="29"/>
      <c r="L493" s="29"/>
      <c r="M493" s="29"/>
      <c r="N493" s="30"/>
      <c r="O493" s="30"/>
      <c r="P493" s="30"/>
      <c r="Q493" s="30"/>
      <c r="R493" s="30"/>
      <c r="S493" s="30"/>
      <c r="T493" s="30"/>
      <c r="U493" s="46"/>
      <c r="V493" s="30"/>
    </row>
    <row r="494" spans="3:22" s="1" customFormat="1" x14ac:dyDescent="0.2">
      <c r="C494" s="2"/>
      <c r="E494" s="50"/>
      <c r="F494" s="29"/>
      <c r="G494" s="29"/>
      <c r="H494" s="29"/>
      <c r="I494" s="29"/>
      <c r="J494" s="29"/>
      <c r="K494" s="29"/>
      <c r="L494" s="29"/>
      <c r="M494" s="29"/>
      <c r="N494" s="30"/>
      <c r="O494" s="30"/>
      <c r="P494" s="30"/>
      <c r="Q494" s="30"/>
      <c r="R494" s="30"/>
      <c r="S494" s="30"/>
      <c r="T494" s="30"/>
      <c r="U494" s="46"/>
      <c r="V494" s="30"/>
    </row>
    <row r="495" spans="3:22" s="1" customFormat="1" x14ac:dyDescent="0.2">
      <c r="C495" s="2"/>
      <c r="E495" s="50"/>
      <c r="F495" s="29"/>
      <c r="G495" s="29"/>
      <c r="H495" s="29"/>
      <c r="I495" s="29"/>
      <c r="J495" s="29"/>
      <c r="K495" s="29"/>
      <c r="L495" s="29"/>
      <c r="M495" s="29"/>
      <c r="N495" s="30"/>
      <c r="O495" s="30"/>
      <c r="P495" s="30"/>
      <c r="Q495" s="30"/>
      <c r="R495" s="30"/>
      <c r="S495" s="30"/>
      <c r="T495" s="30"/>
      <c r="U495" s="46"/>
      <c r="V495" s="30"/>
    </row>
    <row r="496" spans="3:22" s="1" customFormat="1" x14ac:dyDescent="0.2">
      <c r="C496" s="2"/>
      <c r="E496" s="50"/>
      <c r="F496" s="29"/>
      <c r="G496" s="29"/>
      <c r="H496" s="29"/>
      <c r="I496" s="29"/>
      <c r="J496" s="29"/>
      <c r="K496" s="29"/>
      <c r="L496" s="29"/>
      <c r="M496" s="29"/>
      <c r="N496" s="30"/>
      <c r="O496" s="30"/>
      <c r="P496" s="30"/>
      <c r="Q496" s="30"/>
      <c r="R496" s="30"/>
      <c r="S496" s="30"/>
      <c r="T496" s="30"/>
      <c r="U496" s="46"/>
      <c r="V496" s="30"/>
    </row>
    <row r="497" spans="3:22" s="1" customFormat="1" x14ac:dyDescent="0.2">
      <c r="C497" s="2"/>
      <c r="E497" s="50"/>
      <c r="F497" s="29"/>
      <c r="G497" s="29"/>
      <c r="H497" s="29"/>
      <c r="I497" s="29"/>
      <c r="J497" s="29"/>
      <c r="K497" s="29"/>
      <c r="L497" s="29"/>
      <c r="M497" s="29"/>
      <c r="N497" s="30"/>
      <c r="O497" s="30"/>
      <c r="P497" s="30"/>
      <c r="Q497" s="30"/>
      <c r="R497" s="30"/>
      <c r="S497" s="30"/>
      <c r="T497" s="30"/>
      <c r="U497" s="46"/>
      <c r="V497" s="30"/>
    </row>
    <row r="498" spans="3:22" s="1" customFormat="1" x14ac:dyDescent="0.2">
      <c r="C498" s="2"/>
      <c r="E498" s="50"/>
      <c r="F498" s="29"/>
      <c r="G498" s="29"/>
      <c r="H498" s="29"/>
      <c r="I498" s="29"/>
      <c r="J498" s="29"/>
      <c r="K498" s="29"/>
      <c r="L498" s="29"/>
      <c r="M498" s="29"/>
      <c r="N498" s="30"/>
      <c r="O498" s="30"/>
      <c r="P498" s="30"/>
      <c r="Q498" s="30"/>
      <c r="R498" s="30"/>
      <c r="S498" s="30"/>
      <c r="T498" s="30"/>
      <c r="U498" s="46"/>
      <c r="V498" s="30"/>
    </row>
    <row r="499" spans="3:22" s="1" customFormat="1" x14ac:dyDescent="0.2">
      <c r="C499" s="2"/>
      <c r="E499" s="50"/>
      <c r="F499" s="29"/>
      <c r="G499" s="29"/>
      <c r="H499" s="29"/>
      <c r="I499" s="29"/>
      <c r="J499" s="29"/>
      <c r="K499" s="29"/>
      <c r="L499" s="29"/>
      <c r="M499" s="29"/>
      <c r="N499" s="30"/>
      <c r="O499" s="30"/>
      <c r="P499" s="30"/>
      <c r="Q499" s="30"/>
      <c r="R499" s="30"/>
      <c r="S499" s="30"/>
      <c r="T499" s="30"/>
      <c r="U499" s="46"/>
      <c r="V499" s="30"/>
    </row>
    <row r="500" spans="3:22" s="1" customFormat="1" x14ac:dyDescent="0.2">
      <c r="C500" s="2"/>
      <c r="E500" s="50"/>
      <c r="F500" s="29"/>
      <c r="G500" s="29"/>
      <c r="H500" s="29"/>
      <c r="I500" s="29"/>
      <c r="J500" s="29"/>
      <c r="K500" s="29"/>
      <c r="L500" s="29"/>
      <c r="M500" s="29"/>
      <c r="N500" s="30"/>
      <c r="O500" s="30"/>
      <c r="P500" s="30"/>
      <c r="Q500" s="30"/>
      <c r="R500" s="30"/>
      <c r="S500" s="30"/>
      <c r="T500" s="30"/>
      <c r="U500" s="46"/>
      <c r="V500" s="30"/>
    </row>
    <row r="501" spans="3:22" s="1" customFormat="1" x14ac:dyDescent="0.2">
      <c r="C501" s="2"/>
      <c r="E501" s="50"/>
      <c r="F501" s="29"/>
      <c r="G501" s="29"/>
      <c r="H501" s="29"/>
      <c r="I501" s="29"/>
      <c r="J501" s="29"/>
      <c r="K501" s="29"/>
      <c r="L501" s="29"/>
      <c r="M501" s="29"/>
      <c r="N501" s="30"/>
      <c r="O501" s="30"/>
      <c r="P501" s="30"/>
      <c r="Q501" s="30"/>
      <c r="R501" s="30"/>
      <c r="S501" s="30"/>
      <c r="T501" s="30"/>
      <c r="U501" s="46"/>
      <c r="V501" s="30"/>
    </row>
    <row r="502" spans="3:22" s="1" customFormat="1" x14ac:dyDescent="0.2">
      <c r="C502" s="2"/>
      <c r="E502" s="50"/>
      <c r="F502" s="29"/>
      <c r="G502" s="29"/>
      <c r="H502" s="29"/>
      <c r="I502" s="29"/>
      <c r="J502" s="29"/>
      <c r="K502" s="29"/>
      <c r="L502" s="29"/>
      <c r="M502" s="29"/>
      <c r="N502" s="30"/>
      <c r="O502" s="30"/>
      <c r="P502" s="30"/>
      <c r="Q502" s="30"/>
      <c r="R502" s="30"/>
      <c r="S502" s="30"/>
      <c r="T502" s="30"/>
      <c r="U502" s="46"/>
      <c r="V502" s="30"/>
    </row>
    <row r="503" spans="3:22" s="1" customFormat="1" x14ac:dyDescent="0.2">
      <c r="C503" s="2"/>
      <c r="E503" s="50"/>
      <c r="F503" s="29"/>
      <c r="G503" s="29"/>
      <c r="H503" s="29"/>
      <c r="I503" s="29"/>
      <c r="J503" s="29"/>
      <c r="K503" s="29"/>
      <c r="L503" s="29"/>
      <c r="M503" s="29"/>
      <c r="N503" s="30"/>
      <c r="O503" s="30"/>
      <c r="P503" s="30"/>
      <c r="Q503" s="30"/>
      <c r="R503" s="30"/>
      <c r="S503" s="30"/>
      <c r="T503" s="30"/>
      <c r="U503" s="46"/>
      <c r="V503" s="30"/>
    </row>
    <row r="504" spans="3:22" s="1" customFormat="1" x14ac:dyDescent="0.2">
      <c r="C504" s="2"/>
      <c r="E504" s="50"/>
      <c r="F504" s="29"/>
      <c r="G504" s="29"/>
      <c r="H504" s="29"/>
      <c r="I504" s="29"/>
      <c r="J504" s="29"/>
      <c r="K504" s="29"/>
      <c r="L504" s="29"/>
      <c r="M504" s="29"/>
      <c r="N504" s="30"/>
      <c r="O504" s="30"/>
      <c r="P504" s="30"/>
      <c r="Q504" s="30"/>
      <c r="R504" s="30"/>
      <c r="S504" s="30"/>
      <c r="T504" s="30"/>
      <c r="U504" s="46"/>
      <c r="V504" s="30"/>
    </row>
    <row r="505" spans="3:22" s="1" customFormat="1" x14ac:dyDescent="0.2">
      <c r="C505" s="2"/>
      <c r="E505" s="50"/>
      <c r="F505" s="29"/>
      <c r="G505" s="29"/>
      <c r="H505" s="29"/>
      <c r="I505" s="29"/>
      <c r="J505" s="29"/>
      <c r="K505" s="29"/>
      <c r="L505" s="29"/>
      <c r="M505" s="29"/>
      <c r="N505" s="30"/>
      <c r="O505" s="30"/>
      <c r="P505" s="30"/>
      <c r="Q505" s="30"/>
      <c r="R505" s="30"/>
      <c r="S505" s="30"/>
      <c r="T505" s="30"/>
      <c r="U505" s="46"/>
      <c r="V505" s="30"/>
    </row>
    <row r="506" spans="3:22" s="1" customFormat="1" x14ac:dyDescent="0.2">
      <c r="C506" s="2"/>
      <c r="E506" s="50"/>
      <c r="F506" s="29"/>
      <c r="G506" s="29"/>
      <c r="H506" s="29"/>
      <c r="I506" s="29"/>
      <c r="J506" s="29"/>
      <c r="K506" s="29"/>
      <c r="L506" s="29"/>
      <c r="M506" s="29"/>
      <c r="N506" s="30"/>
      <c r="O506" s="30"/>
      <c r="P506" s="30"/>
      <c r="Q506" s="30"/>
      <c r="R506" s="30"/>
      <c r="S506" s="30"/>
      <c r="T506" s="30"/>
      <c r="U506" s="46"/>
      <c r="V506" s="30"/>
    </row>
    <row r="507" spans="3:22" s="1" customFormat="1" x14ac:dyDescent="0.2">
      <c r="C507" s="2"/>
      <c r="E507" s="50"/>
      <c r="F507" s="23"/>
      <c r="G507" s="23"/>
      <c r="H507" s="23"/>
      <c r="I507" s="23"/>
      <c r="J507" s="23"/>
      <c r="K507" s="23"/>
      <c r="L507" s="23"/>
      <c r="M507" s="23"/>
      <c r="U507" s="17"/>
    </row>
    <row r="508" spans="3:22" s="1" customFormat="1" x14ac:dyDescent="0.2">
      <c r="C508" s="2"/>
      <c r="E508" s="50"/>
      <c r="F508" s="23"/>
      <c r="G508" s="23"/>
      <c r="H508" s="23"/>
      <c r="I508" s="23"/>
      <c r="J508" s="23"/>
      <c r="K508" s="23"/>
      <c r="L508" s="23"/>
      <c r="M508" s="23"/>
      <c r="U508" s="17"/>
    </row>
  </sheetData>
  <sheetProtection algorithmName="SHA-512" hashValue="QugxYDDBZpqf0VBlh1sQLu+qXAmwVBXrESi5mckrnS2wEvv3s9XW2Wk5D8+hKQ2f07bOSs8A8i+gJeoxNT6Xrg==" saltValue="uosjczJD39/gRyQ+R0bbAw==" spinCount="100000" sheet="1" objects="1" scenarios="1"/>
  <autoFilter ref="A11:U463" xr:uid="{07A6F62E-DC1F-402C-8840-0F8036195D76}"/>
  <mergeCells count="90">
    <mergeCell ref="H426:J426"/>
    <mergeCell ref="H435:J435"/>
    <mergeCell ref="H444:J444"/>
    <mergeCell ref="H451:J451"/>
    <mergeCell ref="H314:J314"/>
    <mergeCell ref="H369:J369"/>
    <mergeCell ref="H377:J377"/>
    <mergeCell ref="H387:J387"/>
    <mergeCell ref="H397:J397"/>
    <mergeCell ref="H140:J140"/>
    <mergeCell ref="H162:J162"/>
    <mergeCell ref="H181:J181"/>
    <mergeCell ref="H201:J201"/>
    <mergeCell ref="H258:J258"/>
    <mergeCell ref="H46:J46"/>
    <mergeCell ref="H72:J72"/>
    <mergeCell ref="H10:J10"/>
    <mergeCell ref="E10:E11"/>
    <mergeCell ref="F10:F11"/>
    <mergeCell ref="G10:G11"/>
    <mergeCell ref="L10:L11"/>
    <mergeCell ref="K10:K11"/>
    <mergeCell ref="C10:C11"/>
    <mergeCell ref="B10:B11"/>
    <mergeCell ref="A10:A11"/>
    <mergeCell ref="D10:D11"/>
    <mergeCell ref="Q10:Q11"/>
    <mergeCell ref="P10:P11"/>
    <mergeCell ref="O10:O11"/>
    <mergeCell ref="N10:N11"/>
    <mergeCell ref="M10:M11"/>
    <mergeCell ref="A450:D451"/>
    <mergeCell ref="A425:D426"/>
    <mergeCell ref="A433:D433"/>
    <mergeCell ref="A434:D435"/>
    <mergeCell ref="A442:D442"/>
    <mergeCell ref="A443:D444"/>
    <mergeCell ref="A449:D449"/>
    <mergeCell ref="A424:D424"/>
    <mergeCell ref="A367:D367"/>
    <mergeCell ref="A368:D369"/>
    <mergeCell ref="A375:D375"/>
    <mergeCell ref="A376:D377"/>
    <mergeCell ref="A385:D385"/>
    <mergeCell ref="A386:D387"/>
    <mergeCell ref="A393:D393"/>
    <mergeCell ref="A394:D394"/>
    <mergeCell ref="A395:D395"/>
    <mergeCell ref="A396:D397"/>
    <mergeCell ref="A423:D423"/>
    <mergeCell ref="A313:D314"/>
    <mergeCell ref="A196:D196"/>
    <mergeCell ref="A197:D197"/>
    <mergeCell ref="A198:D198"/>
    <mergeCell ref="A199:D199"/>
    <mergeCell ref="A200:D201"/>
    <mergeCell ref="A254:D254"/>
    <mergeCell ref="A255:D255"/>
    <mergeCell ref="A256:D256"/>
    <mergeCell ref="A257:D258"/>
    <mergeCell ref="A311:D311"/>
    <mergeCell ref="A312:D312"/>
    <mergeCell ref="A195:D195"/>
    <mergeCell ref="A160:D160"/>
    <mergeCell ref="A161:D162"/>
    <mergeCell ref="A178:D178"/>
    <mergeCell ref="A179:D179"/>
    <mergeCell ref="A180:D181"/>
    <mergeCell ref="A189:D189"/>
    <mergeCell ref="A190:D190"/>
    <mergeCell ref="A191:D191"/>
    <mergeCell ref="A192:D192"/>
    <mergeCell ref="A193:D193"/>
    <mergeCell ref="A194:D194"/>
    <mergeCell ref="A4:U4"/>
    <mergeCell ref="U10:U11"/>
    <mergeCell ref="A159:D159"/>
    <mergeCell ref="A68:D68"/>
    <mergeCell ref="A69:D69"/>
    <mergeCell ref="A70:D70"/>
    <mergeCell ref="A71:D71"/>
    <mergeCell ref="A139:D139"/>
    <mergeCell ref="A154:D154"/>
    <mergeCell ref="A155:D155"/>
    <mergeCell ref="A156:D156"/>
    <mergeCell ref="A157:D157"/>
    <mergeCell ref="A158:D158"/>
    <mergeCell ref="T10:T11"/>
    <mergeCell ref="S10:S11"/>
    <mergeCell ref="R10:R11"/>
  </mergeCells>
  <pageMargins left="0.39370078740157483" right="0.19685039370078741" top="0.59055118110236227" bottom="0.39370078740157483" header="0" footer="0"/>
  <pageSetup paperSize="162" scale="78" orientation="portrait" r:id="rId1"/>
  <headerFooter>
    <oddFooter>&amp;CPágina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727C9-EE71-40CE-AA71-968A5C01FFAF}">
  <sheetPr>
    <tabColor rgb="FF00B050"/>
  </sheetPr>
  <dimension ref="A1:BA327"/>
  <sheetViews>
    <sheetView topLeftCell="A274" zoomScale="85" zoomScaleNormal="85" workbookViewId="0">
      <selection activeCell="T14" sqref="T14:T280"/>
    </sheetView>
  </sheetViews>
  <sheetFormatPr baseColWidth="10" defaultColWidth="11.5703125" defaultRowHeight="24" customHeight="1" x14ac:dyDescent="0.2"/>
  <cols>
    <col min="1" max="1" width="11.5703125" style="20" customWidth="1"/>
    <col min="2" max="2" width="12.42578125" style="20" customWidth="1"/>
    <col min="3" max="3" width="36.5703125" style="20" customWidth="1"/>
    <col min="4" max="4" width="17.28515625" style="20" customWidth="1"/>
    <col min="5" max="5" width="17.28515625" style="59" customWidth="1"/>
    <col min="6" max="6" width="16" style="57" customWidth="1"/>
    <col min="7" max="7" width="14.5703125" style="57" customWidth="1"/>
    <col min="8" max="8" width="14.28515625" style="57" customWidth="1"/>
    <col min="9" max="9" width="12.7109375" style="57" customWidth="1"/>
    <col min="10" max="10" width="13.28515625" style="57" customWidth="1"/>
    <col min="11" max="18" width="11.5703125" style="57"/>
    <col min="19" max="19" width="11.5703125" style="1"/>
    <col min="20" max="20" width="14.42578125" style="17" customWidth="1"/>
    <col min="21" max="21" width="15.140625" style="17" customWidth="1"/>
    <col min="22" max="50" width="11.5703125" style="1"/>
    <col min="51" max="16384" width="11.5703125" style="3"/>
  </cols>
  <sheetData>
    <row r="1" spans="1:53" s="1" customFormat="1" ht="24" customHeight="1" x14ac:dyDescent="0.2">
      <c r="A1" s="17"/>
      <c r="B1" s="17"/>
      <c r="C1" s="17"/>
      <c r="D1" s="1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T1" s="17"/>
      <c r="U1" s="17"/>
    </row>
    <row r="2" spans="1:53" s="1" customFormat="1" ht="12.75" x14ac:dyDescent="0.2">
      <c r="A2" s="412" t="s">
        <v>242</v>
      </c>
      <c r="B2" s="413"/>
      <c r="C2" s="413"/>
      <c r="D2" s="413"/>
      <c r="E2" s="413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66"/>
      <c r="T2" s="75"/>
      <c r="U2" s="67"/>
    </row>
    <row r="3" spans="1:53" s="1" customFormat="1" ht="12.75" x14ac:dyDescent="0.2">
      <c r="A3" s="414"/>
      <c r="B3" s="415"/>
      <c r="C3" s="415"/>
      <c r="D3" s="415"/>
      <c r="E3" s="41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69"/>
      <c r="T3" s="96"/>
      <c r="U3" s="70"/>
    </row>
    <row r="4" spans="1:53" s="1" customFormat="1" ht="12.6" customHeight="1" x14ac:dyDescent="0.2">
      <c r="A4" s="47" t="s">
        <v>243</v>
      </c>
      <c r="B4" s="63"/>
      <c r="C4" s="63"/>
      <c r="D4" s="63"/>
      <c r="E4" s="94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69"/>
      <c r="T4" s="96"/>
      <c r="U4" s="70"/>
      <c r="AY4" s="3"/>
      <c r="AZ4" s="3"/>
      <c r="BA4" s="3"/>
    </row>
    <row r="5" spans="1:53" s="1" customFormat="1" ht="12.6" customHeight="1" x14ac:dyDescent="0.2">
      <c r="A5" s="47" t="s">
        <v>244</v>
      </c>
      <c r="B5" s="63"/>
      <c r="C5" s="63"/>
      <c r="D5" s="63"/>
      <c r="E5" s="94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69"/>
      <c r="T5" s="96"/>
      <c r="U5" s="70"/>
      <c r="AY5" s="3"/>
      <c r="AZ5" s="3"/>
      <c r="BA5" s="3"/>
    </row>
    <row r="6" spans="1:53" s="1" customFormat="1" ht="12.6" customHeight="1" x14ac:dyDescent="0.2">
      <c r="A6" s="47" t="s">
        <v>2</v>
      </c>
      <c r="B6" s="63"/>
      <c r="C6" s="63"/>
      <c r="D6" s="63"/>
      <c r="E6" s="94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69"/>
      <c r="T6" s="96"/>
      <c r="U6" s="70"/>
      <c r="AY6" s="3"/>
      <c r="AZ6" s="3"/>
      <c r="BA6" s="3"/>
    </row>
    <row r="7" spans="1:53" s="1" customFormat="1" ht="12.6" customHeight="1" x14ac:dyDescent="0.2">
      <c r="A7" s="47" t="s">
        <v>245</v>
      </c>
      <c r="B7" s="63"/>
      <c r="C7" s="63"/>
      <c r="D7" s="63"/>
      <c r="E7" s="94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69"/>
      <c r="T7" s="96"/>
      <c r="U7" s="70"/>
      <c r="AY7" s="3"/>
      <c r="AZ7" s="3"/>
      <c r="BA7" s="3"/>
    </row>
    <row r="8" spans="1:53" s="1" customFormat="1" ht="12.6" customHeight="1" x14ac:dyDescent="0.2">
      <c r="A8" s="47" t="s">
        <v>246</v>
      </c>
      <c r="B8" s="63"/>
      <c r="C8" s="63"/>
      <c r="D8" s="63"/>
      <c r="E8" s="94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69"/>
      <c r="T8" s="96"/>
      <c r="U8" s="70"/>
      <c r="AY8" s="3"/>
      <c r="AZ8" s="3"/>
      <c r="BA8" s="3"/>
    </row>
    <row r="9" spans="1:53" s="1" customFormat="1" ht="12.6" customHeight="1" x14ac:dyDescent="0.2">
      <c r="A9" s="47" t="s">
        <v>247</v>
      </c>
      <c r="B9" s="63"/>
      <c r="C9" s="63"/>
      <c r="D9" s="63"/>
      <c r="E9" s="94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69"/>
      <c r="T9" s="96"/>
      <c r="U9" s="70"/>
      <c r="AY9" s="3"/>
      <c r="AZ9" s="3"/>
      <c r="BA9" s="3"/>
    </row>
    <row r="10" spans="1:53" s="1" customFormat="1" ht="12.6" customHeight="1" x14ac:dyDescent="0.2">
      <c r="A10" s="47" t="s">
        <v>247</v>
      </c>
      <c r="B10" s="63"/>
      <c r="C10" s="63"/>
      <c r="D10" s="63"/>
      <c r="E10" s="94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69"/>
      <c r="T10" s="96"/>
      <c r="U10" s="70"/>
      <c r="AY10" s="3"/>
      <c r="AZ10" s="3"/>
      <c r="BA10" s="3"/>
    </row>
    <row r="11" spans="1:53" s="1" customFormat="1" ht="21.75" customHeight="1" x14ac:dyDescent="0.2">
      <c r="A11" s="13" t="s">
        <v>381</v>
      </c>
      <c r="B11" s="14"/>
      <c r="C11" s="14"/>
      <c r="D11" s="14"/>
      <c r="E11" s="58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72"/>
      <c r="T11" s="98"/>
      <c r="U11" s="73"/>
      <c r="AY11" s="3"/>
      <c r="AZ11" s="3"/>
      <c r="BA11" s="3"/>
    </row>
    <row r="12" spans="1:53" s="1" customFormat="1" ht="21.75" customHeight="1" x14ac:dyDescent="0.2">
      <c r="A12" s="416" t="s">
        <v>4</v>
      </c>
      <c r="B12" s="416" t="s">
        <v>5</v>
      </c>
      <c r="C12" s="416" t="s">
        <v>6</v>
      </c>
      <c r="D12" s="416" t="s">
        <v>7</v>
      </c>
      <c r="E12" s="417" t="s">
        <v>435</v>
      </c>
      <c r="F12" s="425" t="s">
        <v>434</v>
      </c>
      <c r="G12" s="425" t="s">
        <v>436</v>
      </c>
      <c r="H12" s="426" t="s">
        <v>438</v>
      </c>
      <c r="I12" s="427"/>
      <c r="J12" s="427"/>
      <c r="K12" s="410" t="s">
        <v>421</v>
      </c>
      <c r="L12" s="410" t="s">
        <v>439</v>
      </c>
      <c r="M12" s="410" t="s">
        <v>425</v>
      </c>
      <c r="N12" s="410" t="s">
        <v>440</v>
      </c>
      <c r="O12" s="410" t="s">
        <v>443</v>
      </c>
      <c r="P12" s="410" t="s">
        <v>442</v>
      </c>
      <c r="Q12" s="410" t="s">
        <v>431</v>
      </c>
      <c r="R12" s="410" t="s">
        <v>441</v>
      </c>
      <c r="S12" s="420" t="s">
        <v>444</v>
      </c>
      <c r="T12" s="410" t="s">
        <v>437</v>
      </c>
      <c r="U12" s="420" t="s">
        <v>445</v>
      </c>
      <c r="AY12" s="3"/>
      <c r="AZ12" s="3"/>
      <c r="BA12" s="3"/>
    </row>
    <row r="13" spans="1:53" s="1" customFormat="1" ht="102" customHeight="1" x14ac:dyDescent="0.2">
      <c r="A13" s="416"/>
      <c r="B13" s="416"/>
      <c r="C13" s="416"/>
      <c r="D13" s="416"/>
      <c r="E13" s="417"/>
      <c r="F13" s="425"/>
      <c r="G13" s="425"/>
      <c r="H13" s="80" t="s">
        <v>428</v>
      </c>
      <c r="I13" s="80" t="s">
        <v>429</v>
      </c>
      <c r="J13" s="80" t="s">
        <v>430</v>
      </c>
      <c r="K13" s="411"/>
      <c r="L13" s="411"/>
      <c r="M13" s="411"/>
      <c r="N13" s="411"/>
      <c r="O13" s="411"/>
      <c r="P13" s="411"/>
      <c r="Q13" s="411"/>
      <c r="R13" s="411"/>
      <c r="S13" s="421"/>
      <c r="T13" s="411"/>
      <c r="U13" s="421"/>
      <c r="AY13" s="3"/>
      <c r="AZ13" s="3"/>
      <c r="BA13" s="3"/>
    </row>
    <row r="14" spans="1:53" s="1" customFormat="1" ht="24" customHeight="1" x14ac:dyDescent="0.2">
      <c r="A14" s="82">
        <v>1</v>
      </c>
      <c r="B14" s="84" t="s">
        <v>248</v>
      </c>
      <c r="C14" s="84" t="s">
        <v>249</v>
      </c>
      <c r="D14" s="84" t="s">
        <v>250</v>
      </c>
      <c r="E14" s="85">
        <v>791274</v>
      </c>
      <c r="F14" s="49">
        <v>787151.00000000012</v>
      </c>
      <c r="G14" s="49">
        <v>865866</v>
      </c>
      <c r="H14" s="49">
        <v>126416</v>
      </c>
      <c r="I14" s="49">
        <f>H14+(H14*5.1%)</f>
        <v>132863.21599999999</v>
      </c>
      <c r="J14" s="49">
        <f>ROUND(I14,0)</f>
        <v>132863</v>
      </c>
      <c r="K14" s="90">
        <f>MIN(E14,F14,G14,J14)</f>
        <v>132863</v>
      </c>
      <c r="L14" s="90">
        <f>MAX(E14,F14,G14,J14)</f>
        <v>865866</v>
      </c>
      <c r="M14" s="90">
        <f>MEDIAN(E14,F14,G14,J14)</f>
        <v>789212.5</v>
      </c>
      <c r="N14" s="90">
        <f>AVERAGE(E14,F14,G14,J14)</f>
        <v>644288.5</v>
      </c>
      <c r="O14" s="90">
        <f t="shared" ref="O14" si="0">AVERAGE(K14,M14)</f>
        <v>461037.75</v>
      </c>
      <c r="P14" s="90">
        <f t="shared" ref="P14" si="1">AVERAGE(M14,L14)</f>
        <v>827539.25</v>
      </c>
      <c r="Q14" s="90">
        <f>HARMEAN(E14,F14,G14,J14)</f>
        <v>356644.4454669563</v>
      </c>
      <c r="R14" s="90">
        <f>STDEVA(E14,F14,G14,J14)</f>
        <v>342863.94856317778</v>
      </c>
      <c r="S14" s="56">
        <f t="shared" ref="S14" si="2">R14/M14</f>
        <v>0.43443806143868446</v>
      </c>
      <c r="T14" s="49">
        <f t="shared" ref="T14:T30" si="3">ROUND(Q14,0)</f>
        <v>356644</v>
      </c>
      <c r="U14" s="82" t="s">
        <v>431</v>
      </c>
      <c r="AY14" s="3"/>
      <c r="AZ14" s="3"/>
      <c r="BA14" s="3"/>
    </row>
    <row r="15" spans="1:53" s="1" customFormat="1" ht="24" customHeight="1" x14ac:dyDescent="0.2">
      <c r="A15" s="82">
        <v>2</v>
      </c>
      <c r="B15" s="84" t="s">
        <v>248</v>
      </c>
      <c r="C15" s="84" t="s">
        <v>251</v>
      </c>
      <c r="D15" s="84" t="s">
        <v>250</v>
      </c>
      <c r="E15" s="85">
        <v>796459</v>
      </c>
      <c r="F15" s="49">
        <v>758532.00000000012</v>
      </c>
      <c r="G15" s="49">
        <v>796459</v>
      </c>
      <c r="H15" s="49">
        <v>104958</v>
      </c>
      <c r="I15" s="49">
        <f t="shared" ref="I15:I78" si="4">H15+(H15*5.1%)</f>
        <v>110310.85799999999</v>
      </c>
      <c r="J15" s="49">
        <f t="shared" ref="J15:J78" si="5">ROUND(I15,0)</f>
        <v>110311</v>
      </c>
      <c r="K15" s="90">
        <f t="shared" ref="K15:K78" si="6">MIN(E15,F15,G15,J15)</f>
        <v>110311</v>
      </c>
      <c r="L15" s="90">
        <f t="shared" ref="L15:L78" si="7">MAX(E15,F15,G15,J15)</f>
        <v>796459</v>
      </c>
      <c r="M15" s="90">
        <f t="shared" ref="M15:M78" si="8">MEDIAN(E15,F15,G15,J15)</f>
        <v>777495.5</v>
      </c>
      <c r="N15" s="90">
        <f t="shared" ref="N15:N78" si="9">AVERAGE(E15,F15,G15,J15)</f>
        <v>615440.25</v>
      </c>
      <c r="O15" s="90">
        <f t="shared" ref="O15:O78" si="10">AVERAGE(K15,M15)</f>
        <v>443903.25</v>
      </c>
      <c r="P15" s="90">
        <f t="shared" ref="P15:P78" si="11">AVERAGE(M15,L15)</f>
        <v>786977.25</v>
      </c>
      <c r="Q15" s="90">
        <f t="shared" ref="Q15:Q78" si="12">HARMEAN(E15,F15,G15,J15)</f>
        <v>310204.25007422367</v>
      </c>
      <c r="R15" s="90">
        <f t="shared" ref="R15:R78" si="13">STDEVA(E15,F15,G15,J15)</f>
        <v>337227.11626180063</v>
      </c>
      <c r="S15" s="56">
        <f t="shared" ref="S15:S78" si="14">R15/M15</f>
        <v>0.43373513578123685</v>
      </c>
      <c r="T15" s="49">
        <f t="shared" si="3"/>
        <v>310204</v>
      </c>
      <c r="U15" s="82" t="s">
        <v>431</v>
      </c>
      <c r="AY15" s="3"/>
      <c r="AZ15" s="3"/>
      <c r="BA15" s="3"/>
    </row>
    <row r="16" spans="1:53" s="1" customFormat="1" ht="24" customHeight="1" x14ac:dyDescent="0.2">
      <c r="A16" s="82">
        <v>3</v>
      </c>
      <c r="B16" s="84" t="s">
        <v>248</v>
      </c>
      <c r="C16" s="84" t="s">
        <v>252</v>
      </c>
      <c r="D16" s="84" t="s">
        <v>250</v>
      </c>
      <c r="E16" s="85">
        <v>552091</v>
      </c>
      <c r="F16" s="49">
        <v>520841</v>
      </c>
      <c r="G16" s="49">
        <v>552091</v>
      </c>
      <c r="H16" s="49">
        <v>117540</v>
      </c>
      <c r="I16" s="49">
        <f t="shared" si="4"/>
        <v>123534.54</v>
      </c>
      <c r="J16" s="49">
        <f t="shared" si="5"/>
        <v>123535</v>
      </c>
      <c r="K16" s="90">
        <f t="shared" si="6"/>
        <v>123535</v>
      </c>
      <c r="L16" s="90">
        <f t="shared" si="7"/>
        <v>552091</v>
      </c>
      <c r="M16" s="90">
        <f t="shared" si="8"/>
        <v>536466</v>
      </c>
      <c r="N16" s="90">
        <f t="shared" si="9"/>
        <v>437139.5</v>
      </c>
      <c r="O16" s="90">
        <f t="shared" si="10"/>
        <v>330000.5</v>
      </c>
      <c r="P16" s="90">
        <f t="shared" si="11"/>
        <v>544278.5</v>
      </c>
      <c r="Q16" s="90">
        <f t="shared" si="12"/>
        <v>293310.29236437631</v>
      </c>
      <c r="R16" s="90">
        <f t="shared" si="13"/>
        <v>209588.02305713942</v>
      </c>
      <c r="S16" s="56">
        <f t="shared" si="14"/>
        <v>0.3906827703100279</v>
      </c>
      <c r="T16" s="49">
        <f t="shared" si="3"/>
        <v>293310</v>
      </c>
      <c r="U16" s="82" t="s">
        <v>431</v>
      </c>
      <c r="AY16" s="3"/>
      <c r="AZ16" s="3"/>
      <c r="BA16" s="3"/>
    </row>
    <row r="17" spans="1:53" s="1" customFormat="1" ht="24" customHeight="1" x14ac:dyDescent="0.2">
      <c r="A17" s="82">
        <v>4</v>
      </c>
      <c r="B17" s="84" t="s">
        <v>248</v>
      </c>
      <c r="C17" s="84" t="s">
        <v>253</v>
      </c>
      <c r="D17" s="84" t="s">
        <v>250</v>
      </c>
      <c r="E17" s="85">
        <v>1307436</v>
      </c>
      <c r="F17" s="49">
        <v>1269355</v>
      </c>
      <c r="G17" s="49">
        <v>1370903</v>
      </c>
      <c r="H17" s="49">
        <v>165648</v>
      </c>
      <c r="I17" s="49">
        <f t="shared" si="4"/>
        <v>174096.04800000001</v>
      </c>
      <c r="J17" s="49">
        <f t="shared" si="5"/>
        <v>174096</v>
      </c>
      <c r="K17" s="90">
        <f t="shared" si="6"/>
        <v>174096</v>
      </c>
      <c r="L17" s="90">
        <f t="shared" si="7"/>
        <v>1370903</v>
      </c>
      <c r="M17" s="90">
        <f t="shared" si="8"/>
        <v>1288395.5</v>
      </c>
      <c r="N17" s="90">
        <f t="shared" si="9"/>
        <v>1030447.5</v>
      </c>
      <c r="O17" s="90">
        <f t="shared" si="10"/>
        <v>731245.75</v>
      </c>
      <c r="P17" s="90">
        <f t="shared" si="11"/>
        <v>1329649.25</v>
      </c>
      <c r="Q17" s="90">
        <f t="shared" si="12"/>
        <v>498376.47375528578</v>
      </c>
      <c r="R17" s="90">
        <f t="shared" si="13"/>
        <v>572435.51652012882</v>
      </c>
      <c r="S17" s="56">
        <f t="shared" si="14"/>
        <v>0.4443010834174202</v>
      </c>
      <c r="T17" s="49">
        <f t="shared" si="3"/>
        <v>498376</v>
      </c>
      <c r="U17" s="82" t="s">
        <v>431</v>
      </c>
      <c r="AY17" s="3"/>
      <c r="AZ17" s="3"/>
      <c r="BA17" s="3"/>
    </row>
    <row r="18" spans="1:53" s="1" customFormat="1" ht="57.75" customHeight="1" x14ac:dyDescent="0.2">
      <c r="A18" s="82">
        <v>5</v>
      </c>
      <c r="B18" s="84" t="s">
        <v>248</v>
      </c>
      <c r="C18" s="84" t="s">
        <v>254</v>
      </c>
      <c r="D18" s="84" t="s">
        <v>250</v>
      </c>
      <c r="E18" s="85">
        <v>1391250</v>
      </c>
      <c r="F18" s="49">
        <v>1312500</v>
      </c>
      <c r="G18" s="49">
        <v>1378125</v>
      </c>
      <c r="H18" s="49">
        <v>204518</v>
      </c>
      <c r="I18" s="49">
        <f t="shared" si="4"/>
        <v>214948.41800000001</v>
      </c>
      <c r="J18" s="49">
        <f t="shared" si="5"/>
        <v>214948</v>
      </c>
      <c r="K18" s="90">
        <f t="shared" si="6"/>
        <v>214948</v>
      </c>
      <c r="L18" s="90">
        <f t="shared" si="7"/>
        <v>1391250</v>
      </c>
      <c r="M18" s="90">
        <f t="shared" si="8"/>
        <v>1345312.5</v>
      </c>
      <c r="N18" s="90">
        <f t="shared" si="9"/>
        <v>1074205.75</v>
      </c>
      <c r="O18" s="90">
        <f t="shared" si="10"/>
        <v>780130.25</v>
      </c>
      <c r="P18" s="90">
        <f t="shared" si="11"/>
        <v>1368281.25</v>
      </c>
      <c r="Q18" s="90">
        <f t="shared" si="12"/>
        <v>583209.8760619004</v>
      </c>
      <c r="R18" s="90">
        <f t="shared" si="13"/>
        <v>573873.38832903723</v>
      </c>
      <c r="S18" s="56">
        <f t="shared" si="14"/>
        <v>0.42657255346176981</v>
      </c>
      <c r="T18" s="49">
        <f t="shared" si="3"/>
        <v>583210</v>
      </c>
      <c r="U18" s="82" t="s">
        <v>431</v>
      </c>
      <c r="AY18" s="3"/>
      <c r="AZ18" s="3"/>
      <c r="BA18" s="3"/>
    </row>
    <row r="19" spans="1:53" s="1" customFormat="1" ht="24" customHeight="1" x14ac:dyDescent="0.2">
      <c r="A19" s="82">
        <v>6</v>
      </c>
      <c r="B19" s="84" t="s">
        <v>248</v>
      </c>
      <c r="C19" s="84" t="s">
        <v>255</v>
      </c>
      <c r="D19" s="84" t="s">
        <v>250</v>
      </c>
      <c r="E19" s="85">
        <v>385435</v>
      </c>
      <c r="F19" s="49">
        <v>370611</v>
      </c>
      <c r="G19" s="49">
        <v>389142</v>
      </c>
      <c r="H19" s="49">
        <v>39040</v>
      </c>
      <c r="I19" s="49">
        <f t="shared" si="4"/>
        <v>41031.040000000001</v>
      </c>
      <c r="J19" s="49">
        <f t="shared" si="5"/>
        <v>41031</v>
      </c>
      <c r="K19" s="90">
        <f t="shared" si="6"/>
        <v>41031</v>
      </c>
      <c r="L19" s="90">
        <f t="shared" si="7"/>
        <v>389142</v>
      </c>
      <c r="M19" s="90">
        <f t="shared" si="8"/>
        <v>378023</v>
      </c>
      <c r="N19" s="90">
        <f t="shared" si="9"/>
        <v>296554.75</v>
      </c>
      <c r="O19" s="90">
        <f t="shared" si="10"/>
        <v>209527</v>
      </c>
      <c r="P19" s="90">
        <f t="shared" si="11"/>
        <v>383582.5</v>
      </c>
      <c r="Q19" s="90">
        <f t="shared" si="12"/>
        <v>124091.45437427121</v>
      </c>
      <c r="R19" s="90">
        <f t="shared" si="13"/>
        <v>170537.2028627478</v>
      </c>
      <c r="S19" s="56">
        <f t="shared" si="14"/>
        <v>0.45112917167142685</v>
      </c>
      <c r="T19" s="49">
        <f t="shared" si="3"/>
        <v>124091</v>
      </c>
      <c r="U19" s="82" t="s">
        <v>431</v>
      </c>
      <c r="AY19" s="3"/>
      <c r="AZ19" s="3"/>
      <c r="BA19" s="3"/>
    </row>
    <row r="20" spans="1:53" s="1" customFormat="1" ht="52.5" customHeight="1" x14ac:dyDescent="0.2">
      <c r="A20" s="82">
        <v>7</v>
      </c>
      <c r="B20" s="84" t="s">
        <v>248</v>
      </c>
      <c r="C20" s="84" t="s">
        <v>256</v>
      </c>
      <c r="D20" s="84" t="s">
        <v>250</v>
      </c>
      <c r="E20" s="85">
        <v>1004952.0000000001</v>
      </c>
      <c r="F20" s="49">
        <v>975682.00000000012</v>
      </c>
      <c r="G20" s="49">
        <v>1053737</v>
      </c>
      <c r="H20" s="49">
        <v>124355</v>
      </c>
      <c r="I20" s="49">
        <f t="shared" si="4"/>
        <v>130697.105</v>
      </c>
      <c r="J20" s="49">
        <f t="shared" si="5"/>
        <v>130697</v>
      </c>
      <c r="K20" s="90">
        <f t="shared" si="6"/>
        <v>130697</v>
      </c>
      <c r="L20" s="90">
        <f t="shared" si="7"/>
        <v>1053737</v>
      </c>
      <c r="M20" s="90">
        <f t="shared" si="8"/>
        <v>990317.00000000012</v>
      </c>
      <c r="N20" s="90">
        <f t="shared" si="9"/>
        <v>791267</v>
      </c>
      <c r="O20" s="90">
        <f t="shared" si="10"/>
        <v>560507</v>
      </c>
      <c r="P20" s="90">
        <f t="shared" si="11"/>
        <v>1022027</v>
      </c>
      <c r="Q20" s="90">
        <f t="shared" si="12"/>
        <v>376637.72877846565</v>
      </c>
      <c r="R20" s="90">
        <f t="shared" si="13"/>
        <v>441555.35600495985</v>
      </c>
      <c r="S20" s="56">
        <f t="shared" si="14"/>
        <v>0.44587274176345532</v>
      </c>
      <c r="T20" s="49">
        <f t="shared" si="3"/>
        <v>376638</v>
      </c>
      <c r="U20" s="82" t="s">
        <v>431</v>
      </c>
      <c r="AY20" s="3"/>
      <c r="AZ20" s="3"/>
      <c r="BA20" s="3"/>
    </row>
    <row r="21" spans="1:53" s="1" customFormat="1" ht="24" customHeight="1" x14ac:dyDescent="0.2">
      <c r="A21" s="82">
        <v>8</v>
      </c>
      <c r="B21" s="84" t="s">
        <v>248</v>
      </c>
      <c r="C21" s="84" t="s">
        <v>257</v>
      </c>
      <c r="D21" s="84" t="s">
        <v>250</v>
      </c>
      <c r="E21" s="85">
        <v>1312023</v>
      </c>
      <c r="F21" s="49">
        <v>1261560</v>
      </c>
      <c r="G21" s="49">
        <v>1337254.0000000002</v>
      </c>
      <c r="H21" s="49">
        <v>197838</v>
      </c>
      <c r="I21" s="49">
        <f t="shared" si="4"/>
        <v>207927.73800000001</v>
      </c>
      <c r="J21" s="49">
        <f t="shared" si="5"/>
        <v>207928</v>
      </c>
      <c r="K21" s="90">
        <f t="shared" si="6"/>
        <v>207928</v>
      </c>
      <c r="L21" s="90">
        <f t="shared" si="7"/>
        <v>1337254.0000000002</v>
      </c>
      <c r="M21" s="90">
        <f t="shared" si="8"/>
        <v>1286791.5</v>
      </c>
      <c r="N21" s="90">
        <f t="shared" si="9"/>
        <v>1029691.25</v>
      </c>
      <c r="O21" s="90">
        <f t="shared" si="10"/>
        <v>747359.75</v>
      </c>
      <c r="P21" s="90">
        <f t="shared" si="11"/>
        <v>1312022.75</v>
      </c>
      <c r="Q21" s="90">
        <f t="shared" si="12"/>
        <v>562428.9584542712</v>
      </c>
      <c r="R21" s="90">
        <f t="shared" si="13"/>
        <v>548745.24098855176</v>
      </c>
      <c r="S21" s="56">
        <f t="shared" si="14"/>
        <v>0.42644456463114011</v>
      </c>
      <c r="T21" s="49">
        <f t="shared" si="3"/>
        <v>562429</v>
      </c>
      <c r="U21" s="82" t="s">
        <v>431</v>
      </c>
      <c r="AY21" s="3"/>
      <c r="AZ21" s="3"/>
      <c r="BA21" s="3"/>
    </row>
    <row r="22" spans="1:53" s="1" customFormat="1" ht="24" customHeight="1" x14ac:dyDescent="0.2">
      <c r="A22" s="82">
        <v>9</v>
      </c>
      <c r="B22" s="84" t="s">
        <v>248</v>
      </c>
      <c r="C22" s="84" t="s">
        <v>258</v>
      </c>
      <c r="D22" s="84" t="s">
        <v>250</v>
      </c>
      <c r="E22" s="85">
        <v>111671</v>
      </c>
      <c r="F22" s="49">
        <v>105350</v>
      </c>
      <c r="G22" s="49">
        <v>112725</v>
      </c>
      <c r="H22" s="49">
        <v>28232</v>
      </c>
      <c r="I22" s="49">
        <f t="shared" si="4"/>
        <v>29671.831999999999</v>
      </c>
      <c r="J22" s="49">
        <f t="shared" si="5"/>
        <v>29672</v>
      </c>
      <c r="K22" s="90">
        <f t="shared" si="6"/>
        <v>29672</v>
      </c>
      <c r="L22" s="90">
        <f t="shared" si="7"/>
        <v>112725</v>
      </c>
      <c r="M22" s="90">
        <f t="shared" si="8"/>
        <v>108510.5</v>
      </c>
      <c r="N22" s="90">
        <f t="shared" si="9"/>
        <v>89854.5</v>
      </c>
      <c r="O22" s="90">
        <f t="shared" si="10"/>
        <v>69091.25</v>
      </c>
      <c r="P22" s="90">
        <f t="shared" si="11"/>
        <v>110617.75</v>
      </c>
      <c r="Q22" s="90">
        <f t="shared" si="12"/>
        <v>65552.279713073425</v>
      </c>
      <c r="R22" s="90">
        <f t="shared" si="13"/>
        <v>40253.626209324299</v>
      </c>
      <c r="S22" s="56">
        <f t="shared" si="14"/>
        <v>0.3709652633553831</v>
      </c>
      <c r="T22" s="49">
        <f t="shared" si="3"/>
        <v>65552</v>
      </c>
      <c r="U22" s="82" t="s">
        <v>431</v>
      </c>
      <c r="AY22" s="3"/>
      <c r="AZ22" s="3"/>
      <c r="BA22" s="3"/>
    </row>
    <row r="23" spans="1:53" s="1" customFormat="1" ht="24" customHeight="1" x14ac:dyDescent="0.2">
      <c r="A23" s="82">
        <v>10</v>
      </c>
      <c r="B23" s="84" t="s">
        <v>248</v>
      </c>
      <c r="C23" s="84" t="s">
        <v>259</v>
      </c>
      <c r="D23" s="84" t="s">
        <v>250</v>
      </c>
      <c r="E23" s="85">
        <v>321516</v>
      </c>
      <c r="F23" s="49">
        <v>300483</v>
      </c>
      <c r="G23" s="49">
        <v>324522</v>
      </c>
      <c r="H23" s="49">
        <v>48701</v>
      </c>
      <c r="I23" s="49">
        <f t="shared" si="4"/>
        <v>51184.750999999997</v>
      </c>
      <c r="J23" s="49">
        <f t="shared" si="5"/>
        <v>51185</v>
      </c>
      <c r="K23" s="90">
        <f t="shared" si="6"/>
        <v>51185</v>
      </c>
      <c r="L23" s="90">
        <f t="shared" si="7"/>
        <v>324522</v>
      </c>
      <c r="M23" s="90">
        <f t="shared" si="8"/>
        <v>310999.5</v>
      </c>
      <c r="N23" s="90">
        <f t="shared" si="9"/>
        <v>249426.5</v>
      </c>
      <c r="O23" s="90">
        <f t="shared" si="10"/>
        <v>181092.25</v>
      </c>
      <c r="P23" s="90">
        <f t="shared" si="11"/>
        <v>317760.75</v>
      </c>
      <c r="Q23" s="90">
        <f t="shared" si="12"/>
        <v>137662.02711578039</v>
      </c>
      <c r="R23" s="90">
        <f t="shared" si="13"/>
        <v>132592.97196684295</v>
      </c>
      <c r="S23" s="56">
        <f t="shared" si="14"/>
        <v>0.42634464674973094</v>
      </c>
      <c r="T23" s="49">
        <f t="shared" si="3"/>
        <v>137662</v>
      </c>
      <c r="U23" s="82" t="s">
        <v>431</v>
      </c>
      <c r="AY23" s="3"/>
      <c r="AZ23" s="3"/>
      <c r="BA23" s="3"/>
    </row>
    <row r="24" spans="1:53" s="1" customFormat="1" ht="24" customHeight="1" x14ac:dyDescent="0.2">
      <c r="A24" s="82">
        <v>11</v>
      </c>
      <c r="B24" s="84" t="s">
        <v>248</v>
      </c>
      <c r="C24" s="84" t="s">
        <v>260</v>
      </c>
      <c r="D24" s="84" t="s">
        <v>250</v>
      </c>
      <c r="E24" s="85">
        <v>388726.00000000006</v>
      </c>
      <c r="F24" s="49">
        <v>363295</v>
      </c>
      <c r="G24" s="49">
        <v>388726.00000000006</v>
      </c>
      <c r="H24" s="49">
        <v>55511</v>
      </c>
      <c r="I24" s="49">
        <f t="shared" si="4"/>
        <v>58342.061000000002</v>
      </c>
      <c r="J24" s="49">
        <f t="shared" si="5"/>
        <v>58342</v>
      </c>
      <c r="K24" s="90">
        <f t="shared" si="6"/>
        <v>58342</v>
      </c>
      <c r="L24" s="90">
        <f t="shared" si="7"/>
        <v>388726.00000000006</v>
      </c>
      <c r="M24" s="90">
        <f t="shared" si="8"/>
        <v>376010.5</v>
      </c>
      <c r="N24" s="90">
        <f t="shared" si="9"/>
        <v>299772.25</v>
      </c>
      <c r="O24" s="90">
        <f t="shared" si="10"/>
        <v>217176.25</v>
      </c>
      <c r="P24" s="90">
        <f t="shared" si="11"/>
        <v>382368.25</v>
      </c>
      <c r="Q24" s="90">
        <f t="shared" si="12"/>
        <v>159757.76416777188</v>
      </c>
      <c r="R24" s="90">
        <f t="shared" si="13"/>
        <v>161399.34392756992</v>
      </c>
      <c r="S24" s="56">
        <f t="shared" si="14"/>
        <v>0.42924158747580166</v>
      </c>
      <c r="T24" s="49">
        <f t="shared" si="3"/>
        <v>159758</v>
      </c>
      <c r="U24" s="82" t="s">
        <v>431</v>
      </c>
      <c r="AY24" s="3"/>
      <c r="AZ24" s="3"/>
      <c r="BA24" s="3"/>
    </row>
    <row r="25" spans="1:53" s="1" customFormat="1" ht="24" customHeight="1" x14ac:dyDescent="0.2">
      <c r="A25" s="82">
        <v>12</v>
      </c>
      <c r="B25" s="84" t="s">
        <v>248</v>
      </c>
      <c r="C25" s="84" t="s">
        <v>261</v>
      </c>
      <c r="D25" s="84" t="s">
        <v>250</v>
      </c>
      <c r="E25" s="85">
        <v>851068</v>
      </c>
      <c r="F25" s="49">
        <v>826279</v>
      </c>
      <c r="G25" s="49">
        <v>875856</v>
      </c>
      <c r="H25" s="49">
        <v>115890</v>
      </c>
      <c r="I25" s="49">
        <f t="shared" si="4"/>
        <v>121800.39</v>
      </c>
      <c r="J25" s="49">
        <f t="shared" si="5"/>
        <v>121800</v>
      </c>
      <c r="K25" s="90">
        <f t="shared" si="6"/>
        <v>121800</v>
      </c>
      <c r="L25" s="90">
        <f t="shared" si="7"/>
        <v>875856</v>
      </c>
      <c r="M25" s="90">
        <f t="shared" si="8"/>
        <v>838673.5</v>
      </c>
      <c r="N25" s="90">
        <f t="shared" si="9"/>
        <v>668750.75</v>
      </c>
      <c r="O25" s="90">
        <f t="shared" si="10"/>
        <v>480236.75</v>
      </c>
      <c r="P25" s="90">
        <f t="shared" si="11"/>
        <v>857264.75</v>
      </c>
      <c r="Q25" s="90">
        <f t="shared" si="12"/>
        <v>340797.94352513703</v>
      </c>
      <c r="R25" s="90">
        <f t="shared" si="13"/>
        <v>365195.12441923883</v>
      </c>
      <c r="S25" s="56">
        <f t="shared" si="14"/>
        <v>0.43544373873651526</v>
      </c>
      <c r="T25" s="49">
        <f t="shared" si="3"/>
        <v>340798</v>
      </c>
      <c r="U25" s="82" t="s">
        <v>431</v>
      </c>
      <c r="AY25" s="3"/>
      <c r="AZ25" s="3"/>
      <c r="BA25" s="3"/>
    </row>
    <row r="26" spans="1:53" s="1" customFormat="1" ht="24" customHeight="1" x14ac:dyDescent="0.2">
      <c r="A26" s="82">
        <v>13</v>
      </c>
      <c r="B26" s="84" t="s">
        <v>248</v>
      </c>
      <c r="C26" s="84" t="s">
        <v>262</v>
      </c>
      <c r="D26" s="84" t="s">
        <v>250</v>
      </c>
      <c r="E26" s="85">
        <v>1112399</v>
      </c>
      <c r="F26" s="49">
        <v>1079999</v>
      </c>
      <c r="G26" s="49">
        <v>1144799</v>
      </c>
      <c r="H26" s="49">
        <v>206064</v>
      </c>
      <c r="I26" s="49">
        <f t="shared" si="4"/>
        <v>216573.264</v>
      </c>
      <c r="J26" s="49">
        <f t="shared" si="5"/>
        <v>216573</v>
      </c>
      <c r="K26" s="90">
        <f t="shared" si="6"/>
        <v>216573</v>
      </c>
      <c r="L26" s="90">
        <f t="shared" si="7"/>
        <v>1144799</v>
      </c>
      <c r="M26" s="90">
        <f t="shared" si="8"/>
        <v>1096199</v>
      </c>
      <c r="N26" s="90">
        <f t="shared" si="9"/>
        <v>888442.5</v>
      </c>
      <c r="O26" s="90">
        <f t="shared" si="10"/>
        <v>656386</v>
      </c>
      <c r="P26" s="90">
        <f t="shared" si="11"/>
        <v>1120499</v>
      </c>
      <c r="Q26" s="90">
        <f t="shared" si="12"/>
        <v>546763.19833326968</v>
      </c>
      <c r="R26" s="90">
        <f t="shared" si="13"/>
        <v>448693.54304357892</v>
      </c>
      <c r="S26" s="56">
        <f t="shared" si="14"/>
        <v>0.40931759930777067</v>
      </c>
      <c r="T26" s="49">
        <f t="shared" si="3"/>
        <v>546763</v>
      </c>
      <c r="U26" s="82" t="s">
        <v>431</v>
      </c>
      <c r="AY26" s="3"/>
      <c r="AZ26" s="3"/>
      <c r="BA26" s="3"/>
    </row>
    <row r="27" spans="1:53" s="1" customFormat="1" ht="24" customHeight="1" x14ac:dyDescent="0.2">
      <c r="A27" s="82">
        <v>14</v>
      </c>
      <c r="B27" s="84" t="s">
        <v>248</v>
      </c>
      <c r="C27" s="84" t="s">
        <v>263</v>
      </c>
      <c r="D27" s="84" t="s">
        <v>250</v>
      </c>
      <c r="E27" s="85">
        <v>1059986</v>
      </c>
      <c r="F27" s="49">
        <v>990641.00000000012</v>
      </c>
      <c r="G27" s="49">
        <v>1079799</v>
      </c>
      <c r="H27" s="49">
        <v>258454</v>
      </c>
      <c r="I27" s="49">
        <f t="shared" si="4"/>
        <v>271635.15399999998</v>
      </c>
      <c r="J27" s="49">
        <f t="shared" si="5"/>
        <v>271635</v>
      </c>
      <c r="K27" s="90">
        <f t="shared" si="6"/>
        <v>271635</v>
      </c>
      <c r="L27" s="90">
        <f t="shared" si="7"/>
        <v>1079799</v>
      </c>
      <c r="M27" s="90">
        <f t="shared" si="8"/>
        <v>1025313.5</v>
      </c>
      <c r="N27" s="90">
        <f t="shared" si="9"/>
        <v>850515.25</v>
      </c>
      <c r="O27" s="90">
        <f t="shared" si="10"/>
        <v>648474.25</v>
      </c>
      <c r="P27" s="90">
        <f t="shared" si="11"/>
        <v>1052556.25</v>
      </c>
      <c r="Q27" s="90">
        <f t="shared" si="12"/>
        <v>609722.16274796345</v>
      </c>
      <c r="R27" s="90">
        <f t="shared" si="13"/>
        <v>387808.6309735555</v>
      </c>
      <c r="S27" s="56">
        <f t="shared" si="14"/>
        <v>0.37823419956291954</v>
      </c>
      <c r="T27" s="49">
        <f t="shared" si="3"/>
        <v>609722</v>
      </c>
      <c r="U27" s="82" t="s">
        <v>431</v>
      </c>
      <c r="AY27" s="3"/>
      <c r="AZ27" s="3"/>
      <c r="BA27" s="3"/>
    </row>
    <row r="28" spans="1:53" s="1" customFormat="1" ht="24" customHeight="1" x14ac:dyDescent="0.2">
      <c r="A28" s="82">
        <v>15</v>
      </c>
      <c r="B28" s="84" t="s">
        <v>248</v>
      </c>
      <c r="C28" s="84" t="s">
        <v>264</v>
      </c>
      <c r="D28" s="84" t="s">
        <v>250</v>
      </c>
      <c r="E28" s="85">
        <v>737524.00000000012</v>
      </c>
      <c r="F28" s="49">
        <v>716043</v>
      </c>
      <c r="G28" s="49">
        <v>751845</v>
      </c>
      <c r="H28" s="49">
        <v>113743</v>
      </c>
      <c r="I28" s="49">
        <f t="shared" si="4"/>
        <v>119543.893</v>
      </c>
      <c r="J28" s="49">
        <f t="shared" si="5"/>
        <v>119544</v>
      </c>
      <c r="K28" s="90">
        <f t="shared" si="6"/>
        <v>119544</v>
      </c>
      <c r="L28" s="90">
        <f t="shared" si="7"/>
        <v>751845</v>
      </c>
      <c r="M28" s="90">
        <f t="shared" si="8"/>
        <v>726783.5</v>
      </c>
      <c r="N28" s="90">
        <f t="shared" si="9"/>
        <v>581239</v>
      </c>
      <c r="O28" s="90">
        <f t="shared" si="10"/>
        <v>423163.75</v>
      </c>
      <c r="P28" s="90">
        <f t="shared" si="11"/>
        <v>739314.25</v>
      </c>
      <c r="Q28" s="90">
        <f t="shared" si="12"/>
        <v>321346.19822221482</v>
      </c>
      <c r="R28" s="90">
        <f t="shared" si="13"/>
        <v>308148.12450183771</v>
      </c>
      <c r="S28" s="56">
        <f t="shared" si="14"/>
        <v>0.42398888321190248</v>
      </c>
      <c r="T28" s="49">
        <f t="shared" si="3"/>
        <v>321346</v>
      </c>
      <c r="U28" s="82" t="s">
        <v>431</v>
      </c>
      <c r="AY28" s="3"/>
      <c r="AZ28" s="3"/>
      <c r="BA28" s="3"/>
    </row>
    <row r="29" spans="1:53" s="1" customFormat="1" ht="24" customHeight="1" x14ac:dyDescent="0.2">
      <c r="A29" s="82">
        <v>16</v>
      </c>
      <c r="B29" s="84" t="s">
        <v>248</v>
      </c>
      <c r="C29" s="84" t="s">
        <v>265</v>
      </c>
      <c r="D29" s="84" t="s">
        <v>250</v>
      </c>
      <c r="E29" s="85">
        <v>134309</v>
      </c>
      <c r="F29" s="49">
        <v>129143.00000000001</v>
      </c>
      <c r="G29" s="49">
        <v>138183</v>
      </c>
      <c r="H29" s="49">
        <v>19577</v>
      </c>
      <c r="I29" s="49">
        <f t="shared" si="4"/>
        <v>20575.427</v>
      </c>
      <c r="J29" s="49">
        <f t="shared" si="5"/>
        <v>20575</v>
      </c>
      <c r="K29" s="90">
        <f t="shared" si="6"/>
        <v>20575</v>
      </c>
      <c r="L29" s="90">
        <f t="shared" si="7"/>
        <v>138183</v>
      </c>
      <c r="M29" s="90">
        <f t="shared" si="8"/>
        <v>131726</v>
      </c>
      <c r="N29" s="90">
        <f t="shared" si="9"/>
        <v>105552.5</v>
      </c>
      <c r="O29" s="90">
        <f t="shared" si="10"/>
        <v>76150.5</v>
      </c>
      <c r="P29" s="90">
        <f t="shared" si="11"/>
        <v>134954.5</v>
      </c>
      <c r="Q29" s="90">
        <f t="shared" si="12"/>
        <v>56315.561392111027</v>
      </c>
      <c r="R29" s="90">
        <f t="shared" si="13"/>
        <v>56772.56678772474</v>
      </c>
      <c r="S29" s="56">
        <f t="shared" si="14"/>
        <v>0.43098983334895724</v>
      </c>
      <c r="T29" s="49">
        <f t="shared" si="3"/>
        <v>56316</v>
      </c>
      <c r="U29" s="82" t="s">
        <v>431</v>
      </c>
      <c r="AY29" s="3"/>
      <c r="AZ29" s="3"/>
      <c r="BA29" s="3"/>
    </row>
    <row r="30" spans="1:53" s="1" customFormat="1" ht="24" customHeight="1" x14ac:dyDescent="0.2">
      <c r="A30" s="82">
        <v>17</v>
      </c>
      <c r="B30" s="84" t="s">
        <v>248</v>
      </c>
      <c r="C30" s="84" t="s">
        <v>266</v>
      </c>
      <c r="D30" s="84" t="s">
        <v>250</v>
      </c>
      <c r="E30" s="85">
        <v>1355615</v>
      </c>
      <c r="F30" s="49">
        <v>1303476</v>
      </c>
      <c r="G30" s="49">
        <v>1433824</v>
      </c>
      <c r="H30" s="49">
        <v>98676</v>
      </c>
      <c r="I30" s="49">
        <f t="shared" si="4"/>
        <v>103708.476</v>
      </c>
      <c r="J30" s="49">
        <f t="shared" si="5"/>
        <v>103708</v>
      </c>
      <c r="K30" s="90">
        <f t="shared" si="6"/>
        <v>103708</v>
      </c>
      <c r="L30" s="90">
        <f t="shared" si="7"/>
        <v>1433824</v>
      </c>
      <c r="M30" s="90">
        <f t="shared" si="8"/>
        <v>1329545.5</v>
      </c>
      <c r="N30" s="90">
        <f t="shared" si="9"/>
        <v>1049155.75</v>
      </c>
      <c r="O30" s="90">
        <f t="shared" si="10"/>
        <v>716626.75</v>
      </c>
      <c r="P30" s="90">
        <f t="shared" si="11"/>
        <v>1381684.75</v>
      </c>
      <c r="Q30" s="90">
        <f t="shared" si="12"/>
        <v>337702.48996469856</v>
      </c>
      <c r="R30" s="90">
        <f t="shared" si="13"/>
        <v>632570.72648275201</v>
      </c>
      <c r="S30" s="56">
        <f t="shared" si="14"/>
        <v>0.47577967544755106</v>
      </c>
      <c r="T30" s="49">
        <f t="shared" si="3"/>
        <v>337702</v>
      </c>
      <c r="U30" s="82" t="s">
        <v>431</v>
      </c>
      <c r="AY30" s="3"/>
      <c r="AZ30" s="3"/>
      <c r="BA30" s="3"/>
    </row>
    <row r="31" spans="1:53" s="1" customFormat="1" ht="24" customHeight="1" x14ac:dyDescent="0.2">
      <c r="A31" s="82">
        <v>18</v>
      </c>
      <c r="B31" s="84" t="s">
        <v>248</v>
      </c>
      <c r="C31" s="84" t="s">
        <v>267</v>
      </c>
      <c r="D31" s="84" t="s">
        <v>250</v>
      </c>
      <c r="E31" s="85">
        <v>95270</v>
      </c>
      <c r="F31" s="49">
        <v>89037.000000000015</v>
      </c>
      <c r="G31" s="49">
        <v>98831</v>
      </c>
      <c r="H31" s="49">
        <v>26684</v>
      </c>
      <c r="I31" s="49">
        <f t="shared" si="4"/>
        <v>28044.883999999998</v>
      </c>
      <c r="J31" s="49">
        <f t="shared" si="5"/>
        <v>28045</v>
      </c>
      <c r="K31" s="49">
        <f t="shared" si="6"/>
        <v>28045</v>
      </c>
      <c r="L31" s="49">
        <f t="shared" si="7"/>
        <v>98831</v>
      </c>
      <c r="M31" s="49">
        <f t="shared" si="8"/>
        <v>92153.5</v>
      </c>
      <c r="N31" s="49">
        <f t="shared" si="9"/>
        <v>77795.75</v>
      </c>
      <c r="O31" s="49">
        <f t="shared" si="10"/>
        <v>60099.25</v>
      </c>
      <c r="P31" s="49">
        <f t="shared" si="11"/>
        <v>95492.25</v>
      </c>
      <c r="Q31" s="49">
        <f t="shared" si="12"/>
        <v>59256.597429420086</v>
      </c>
      <c r="R31" s="49">
        <f t="shared" si="13"/>
        <v>33413.240802362583</v>
      </c>
      <c r="S31" s="56">
        <f t="shared" si="14"/>
        <v>0.36258243910825505</v>
      </c>
      <c r="T31" s="49">
        <f>ROUND(K31,0)</f>
        <v>28045</v>
      </c>
      <c r="U31" s="82" t="s">
        <v>432</v>
      </c>
      <c r="AY31" s="3"/>
      <c r="AZ31" s="3"/>
      <c r="BA31" s="3"/>
    </row>
    <row r="32" spans="1:53" s="1" customFormat="1" ht="24" customHeight="1" x14ac:dyDescent="0.2">
      <c r="A32" s="82">
        <v>19</v>
      </c>
      <c r="B32" s="84" t="s">
        <v>248</v>
      </c>
      <c r="C32" s="84" t="s">
        <v>268</v>
      </c>
      <c r="D32" s="84" t="s">
        <v>250</v>
      </c>
      <c r="E32" s="85">
        <v>1554530</v>
      </c>
      <c r="F32" s="49">
        <v>1509253</v>
      </c>
      <c r="G32" s="49">
        <v>1599808.0000000002</v>
      </c>
      <c r="H32" s="49">
        <v>435336</v>
      </c>
      <c r="I32" s="49">
        <f t="shared" si="4"/>
        <v>457538.136</v>
      </c>
      <c r="J32" s="49">
        <f t="shared" si="5"/>
        <v>457538</v>
      </c>
      <c r="K32" s="49">
        <f t="shared" si="6"/>
        <v>457538</v>
      </c>
      <c r="L32" s="49">
        <f t="shared" si="7"/>
        <v>1599808.0000000002</v>
      </c>
      <c r="M32" s="49">
        <f t="shared" si="8"/>
        <v>1531891.5</v>
      </c>
      <c r="N32" s="49">
        <f t="shared" si="9"/>
        <v>1280282.25</v>
      </c>
      <c r="O32" s="49">
        <f t="shared" si="10"/>
        <v>994714.75</v>
      </c>
      <c r="P32" s="49">
        <f t="shared" si="11"/>
        <v>1565849.75</v>
      </c>
      <c r="Q32" s="49">
        <f t="shared" si="12"/>
        <v>971688.28155298403</v>
      </c>
      <c r="R32" s="49">
        <f t="shared" si="13"/>
        <v>549740.61718740023</v>
      </c>
      <c r="S32" s="56">
        <f t="shared" si="14"/>
        <v>0.35886393859317073</v>
      </c>
      <c r="T32" s="49">
        <f>ROUND(K32,0)</f>
        <v>457538</v>
      </c>
      <c r="U32" s="82" t="s">
        <v>432</v>
      </c>
      <c r="AY32" s="3"/>
      <c r="AZ32" s="3"/>
      <c r="BA32" s="3"/>
    </row>
    <row r="33" spans="1:53" s="1" customFormat="1" ht="24" customHeight="1" x14ac:dyDescent="0.2">
      <c r="A33" s="82">
        <v>20</v>
      </c>
      <c r="B33" s="84" t="s">
        <v>248</v>
      </c>
      <c r="C33" s="84" t="s">
        <v>269</v>
      </c>
      <c r="D33" s="84" t="s">
        <v>250</v>
      </c>
      <c r="E33" s="85">
        <v>1250517</v>
      </c>
      <c r="F33" s="49">
        <v>1202420</v>
      </c>
      <c r="G33" s="49">
        <v>1322662</v>
      </c>
      <c r="H33" s="49">
        <v>169099</v>
      </c>
      <c r="I33" s="49">
        <f t="shared" si="4"/>
        <v>177723.049</v>
      </c>
      <c r="J33" s="49">
        <f t="shared" si="5"/>
        <v>177723</v>
      </c>
      <c r="K33" s="90">
        <f t="shared" si="6"/>
        <v>177723</v>
      </c>
      <c r="L33" s="90">
        <f t="shared" si="7"/>
        <v>1322662</v>
      </c>
      <c r="M33" s="90">
        <f t="shared" si="8"/>
        <v>1226468.5</v>
      </c>
      <c r="N33" s="90">
        <f t="shared" si="9"/>
        <v>988330.5</v>
      </c>
      <c r="O33" s="90">
        <f t="shared" si="10"/>
        <v>702095.75</v>
      </c>
      <c r="P33" s="90">
        <f t="shared" si="11"/>
        <v>1274565.25</v>
      </c>
      <c r="Q33" s="90">
        <f t="shared" si="12"/>
        <v>499119.66466311697</v>
      </c>
      <c r="R33" s="90">
        <f t="shared" si="13"/>
        <v>542659.54512352101</v>
      </c>
      <c r="S33" s="56">
        <f t="shared" si="14"/>
        <v>0.44245697718573368</v>
      </c>
      <c r="T33" s="49">
        <f t="shared" ref="T33:T41" si="15">ROUND(Q33,0)</f>
        <v>499120</v>
      </c>
      <c r="U33" s="82" t="s">
        <v>431</v>
      </c>
      <c r="AY33" s="3"/>
      <c r="AZ33" s="3"/>
      <c r="BA33" s="3"/>
    </row>
    <row r="34" spans="1:53" s="1" customFormat="1" ht="30" customHeight="1" x14ac:dyDescent="0.2">
      <c r="A34" s="82">
        <v>21</v>
      </c>
      <c r="B34" s="84" t="s">
        <v>248</v>
      </c>
      <c r="C34" s="84" t="s">
        <v>270</v>
      </c>
      <c r="D34" s="84" t="s">
        <v>250</v>
      </c>
      <c r="E34" s="85">
        <v>1106079</v>
      </c>
      <c r="F34" s="49">
        <v>1053409</v>
      </c>
      <c r="G34" s="49">
        <v>1137682</v>
      </c>
      <c r="H34" s="49">
        <v>113879</v>
      </c>
      <c r="I34" s="49">
        <f t="shared" si="4"/>
        <v>119686.829</v>
      </c>
      <c r="J34" s="49">
        <f t="shared" si="5"/>
        <v>119687</v>
      </c>
      <c r="K34" s="90">
        <f t="shared" si="6"/>
        <v>119687</v>
      </c>
      <c r="L34" s="90">
        <f t="shared" si="7"/>
        <v>1137682</v>
      </c>
      <c r="M34" s="90">
        <f t="shared" si="8"/>
        <v>1079744</v>
      </c>
      <c r="N34" s="90">
        <f t="shared" si="9"/>
        <v>854214.25</v>
      </c>
      <c r="O34" s="90">
        <f t="shared" si="10"/>
        <v>599715.5</v>
      </c>
      <c r="P34" s="90">
        <f t="shared" si="11"/>
        <v>1108713</v>
      </c>
      <c r="Q34" s="90">
        <f t="shared" si="12"/>
        <v>360766.62976550154</v>
      </c>
      <c r="R34" s="90">
        <f t="shared" si="13"/>
        <v>490917.04900208616</v>
      </c>
      <c r="S34" s="56">
        <f t="shared" si="14"/>
        <v>0.45466059455026947</v>
      </c>
      <c r="T34" s="49">
        <f t="shared" si="15"/>
        <v>360767</v>
      </c>
      <c r="U34" s="82" t="s">
        <v>431</v>
      </c>
      <c r="AY34" s="3"/>
      <c r="AZ34" s="3"/>
      <c r="BA34" s="3"/>
    </row>
    <row r="35" spans="1:53" s="1" customFormat="1" ht="41.25" customHeight="1" x14ac:dyDescent="0.2">
      <c r="A35" s="82">
        <v>22</v>
      </c>
      <c r="B35" s="84" t="s">
        <v>248</v>
      </c>
      <c r="C35" s="84" t="s">
        <v>271</v>
      </c>
      <c r="D35" s="84" t="s">
        <v>250</v>
      </c>
      <c r="E35" s="85">
        <v>701141</v>
      </c>
      <c r="F35" s="49">
        <v>661454</v>
      </c>
      <c r="G35" s="49">
        <v>734214</v>
      </c>
      <c r="H35" s="49">
        <v>66452</v>
      </c>
      <c r="I35" s="49">
        <f t="shared" si="4"/>
        <v>69841.051999999996</v>
      </c>
      <c r="J35" s="49">
        <f t="shared" si="5"/>
        <v>69841</v>
      </c>
      <c r="K35" s="90">
        <f t="shared" si="6"/>
        <v>69841</v>
      </c>
      <c r="L35" s="90">
        <f t="shared" si="7"/>
        <v>734214</v>
      </c>
      <c r="M35" s="90">
        <f t="shared" si="8"/>
        <v>681297.5</v>
      </c>
      <c r="N35" s="90">
        <f t="shared" si="9"/>
        <v>541662.5</v>
      </c>
      <c r="O35" s="90">
        <f t="shared" si="10"/>
        <v>375569.25</v>
      </c>
      <c r="P35" s="90">
        <f t="shared" si="11"/>
        <v>707755.75</v>
      </c>
      <c r="Q35" s="90">
        <f t="shared" si="12"/>
        <v>214842.32350823338</v>
      </c>
      <c r="R35" s="90">
        <f t="shared" si="13"/>
        <v>315950.94737896684</v>
      </c>
      <c r="S35" s="56">
        <f t="shared" si="14"/>
        <v>0.46374887237802404</v>
      </c>
      <c r="T35" s="49">
        <f t="shared" si="15"/>
        <v>214842</v>
      </c>
      <c r="U35" s="82" t="s">
        <v>431</v>
      </c>
      <c r="AY35" s="3"/>
      <c r="AZ35" s="3"/>
      <c r="BA35" s="3"/>
    </row>
    <row r="36" spans="1:53" s="1" customFormat="1" ht="44.25" customHeight="1" x14ac:dyDescent="0.2">
      <c r="A36" s="82">
        <v>23</v>
      </c>
      <c r="B36" s="84" t="s">
        <v>248</v>
      </c>
      <c r="C36" s="84" t="s">
        <v>272</v>
      </c>
      <c r="D36" s="84" t="s">
        <v>250</v>
      </c>
      <c r="E36" s="85">
        <v>892963</v>
      </c>
      <c r="F36" s="49">
        <v>834545.00000000012</v>
      </c>
      <c r="G36" s="49">
        <v>918000</v>
      </c>
      <c r="H36" s="49">
        <v>133866</v>
      </c>
      <c r="I36" s="49">
        <f t="shared" si="4"/>
        <v>140693.166</v>
      </c>
      <c r="J36" s="49">
        <f t="shared" si="5"/>
        <v>140693</v>
      </c>
      <c r="K36" s="90">
        <f t="shared" si="6"/>
        <v>140693</v>
      </c>
      <c r="L36" s="90">
        <f t="shared" si="7"/>
        <v>918000</v>
      </c>
      <c r="M36" s="90">
        <f t="shared" si="8"/>
        <v>863754</v>
      </c>
      <c r="N36" s="90">
        <f t="shared" si="9"/>
        <v>696550.25</v>
      </c>
      <c r="O36" s="90">
        <f t="shared" si="10"/>
        <v>502223.5</v>
      </c>
      <c r="P36" s="90">
        <f t="shared" si="11"/>
        <v>890877</v>
      </c>
      <c r="Q36" s="90">
        <f t="shared" si="12"/>
        <v>380404.463162317</v>
      </c>
      <c r="R36" s="90">
        <f t="shared" si="13"/>
        <v>372217.5858028697</v>
      </c>
      <c r="S36" s="56">
        <f t="shared" si="14"/>
        <v>0.43093008634735086</v>
      </c>
      <c r="T36" s="49">
        <f t="shared" si="15"/>
        <v>380404</v>
      </c>
      <c r="U36" s="82" t="s">
        <v>431</v>
      </c>
      <c r="AY36" s="3"/>
      <c r="AZ36" s="3"/>
      <c r="BA36" s="3"/>
    </row>
    <row r="37" spans="1:53" s="1" customFormat="1" ht="24" customHeight="1" x14ac:dyDescent="0.2">
      <c r="A37" s="82">
        <v>24</v>
      </c>
      <c r="B37" s="84" t="s">
        <v>248</v>
      </c>
      <c r="C37" s="84" t="s">
        <v>273</v>
      </c>
      <c r="D37" s="84" t="s">
        <v>250</v>
      </c>
      <c r="E37" s="85">
        <v>1557393</v>
      </c>
      <c r="F37" s="49">
        <v>1512032.0000000002</v>
      </c>
      <c r="G37" s="49">
        <v>1617874</v>
      </c>
      <c r="H37" s="49">
        <v>87651</v>
      </c>
      <c r="I37" s="49">
        <f t="shared" si="4"/>
        <v>92121.201000000001</v>
      </c>
      <c r="J37" s="49">
        <f t="shared" si="5"/>
        <v>92121</v>
      </c>
      <c r="K37" s="90">
        <f t="shared" si="6"/>
        <v>92121</v>
      </c>
      <c r="L37" s="90">
        <f t="shared" si="7"/>
        <v>1617874</v>
      </c>
      <c r="M37" s="90">
        <f t="shared" si="8"/>
        <v>1534712.5</v>
      </c>
      <c r="N37" s="90">
        <f t="shared" si="9"/>
        <v>1194855</v>
      </c>
      <c r="O37" s="90">
        <f t="shared" si="10"/>
        <v>813416.75</v>
      </c>
      <c r="P37" s="90">
        <f t="shared" si="11"/>
        <v>1576293.25</v>
      </c>
      <c r="Q37" s="90">
        <f t="shared" si="12"/>
        <v>313066.36616911099</v>
      </c>
      <c r="R37" s="90">
        <f t="shared" si="13"/>
        <v>736433.38686989655</v>
      </c>
      <c r="S37" s="56">
        <f t="shared" si="14"/>
        <v>0.47985103846479166</v>
      </c>
      <c r="T37" s="49">
        <f t="shared" si="15"/>
        <v>313066</v>
      </c>
      <c r="U37" s="82" t="s">
        <v>431</v>
      </c>
      <c r="AY37" s="3"/>
      <c r="AZ37" s="3"/>
      <c r="BA37" s="3"/>
    </row>
    <row r="38" spans="1:53" s="1" customFormat="1" ht="42" customHeight="1" x14ac:dyDescent="0.2">
      <c r="A38" s="82">
        <v>25</v>
      </c>
      <c r="B38" s="84" t="s">
        <v>248</v>
      </c>
      <c r="C38" s="84" t="s">
        <v>274</v>
      </c>
      <c r="D38" s="84" t="s">
        <v>250</v>
      </c>
      <c r="E38" s="85">
        <v>1879612</v>
      </c>
      <c r="F38" s="49">
        <v>1790107</v>
      </c>
      <c r="G38" s="49">
        <v>1969118</v>
      </c>
      <c r="H38" s="49">
        <v>251053</v>
      </c>
      <c r="I38" s="49">
        <f t="shared" si="4"/>
        <v>263856.70299999998</v>
      </c>
      <c r="J38" s="49">
        <f t="shared" si="5"/>
        <v>263857</v>
      </c>
      <c r="K38" s="90">
        <f t="shared" si="6"/>
        <v>263857</v>
      </c>
      <c r="L38" s="90">
        <f t="shared" si="7"/>
        <v>1969118</v>
      </c>
      <c r="M38" s="90">
        <f t="shared" si="8"/>
        <v>1834859.5</v>
      </c>
      <c r="N38" s="90">
        <f t="shared" si="9"/>
        <v>1475673.5</v>
      </c>
      <c r="O38" s="90">
        <f t="shared" si="10"/>
        <v>1049358.25</v>
      </c>
      <c r="P38" s="90">
        <f t="shared" si="11"/>
        <v>1901988.75</v>
      </c>
      <c r="Q38" s="90">
        <f t="shared" si="12"/>
        <v>742332.11259300169</v>
      </c>
      <c r="R38" s="90">
        <f t="shared" si="13"/>
        <v>811176.39716586925</v>
      </c>
      <c r="S38" s="56">
        <f t="shared" si="14"/>
        <v>0.44209183164480398</v>
      </c>
      <c r="T38" s="49">
        <f t="shared" si="15"/>
        <v>742332</v>
      </c>
      <c r="U38" s="82" t="s">
        <v>431</v>
      </c>
      <c r="AY38" s="3"/>
      <c r="AZ38" s="3"/>
      <c r="BA38" s="3"/>
    </row>
    <row r="39" spans="1:53" s="1" customFormat="1" ht="39.75" customHeight="1" x14ac:dyDescent="0.2">
      <c r="A39" s="82">
        <v>26</v>
      </c>
      <c r="B39" s="84" t="s">
        <v>248</v>
      </c>
      <c r="C39" s="84" t="s">
        <v>275</v>
      </c>
      <c r="D39" s="84" t="s">
        <v>250</v>
      </c>
      <c r="E39" s="85">
        <v>887715</v>
      </c>
      <c r="F39" s="49">
        <v>837467</v>
      </c>
      <c r="G39" s="49">
        <v>929588</v>
      </c>
      <c r="H39" s="49">
        <v>97716</v>
      </c>
      <c r="I39" s="49">
        <f t="shared" si="4"/>
        <v>102699.516</v>
      </c>
      <c r="J39" s="49">
        <f t="shared" si="5"/>
        <v>102700</v>
      </c>
      <c r="K39" s="90">
        <f t="shared" si="6"/>
        <v>102700</v>
      </c>
      <c r="L39" s="90">
        <f t="shared" si="7"/>
        <v>929588</v>
      </c>
      <c r="M39" s="90">
        <f t="shared" si="8"/>
        <v>862591</v>
      </c>
      <c r="N39" s="90">
        <f t="shared" si="9"/>
        <v>689367.5</v>
      </c>
      <c r="O39" s="90">
        <f t="shared" si="10"/>
        <v>482645.5</v>
      </c>
      <c r="P39" s="90">
        <f t="shared" si="11"/>
        <v>896089.5</v>
      </c>
      <c r="Q39" s="90">
        <f t="shared" si="12"/>
        <v>304566.78947504691</v>
      </c>
      <c r="R39" s="90">
        <f t="shared" si="13"/>
        <v>392920.61829034454</v>
      </c>
      <c r="S39" s="56">
        <f t="shared" si="14"/>
        <v>0.45551207732325583</v>
      </c>
      <c r="T39" s="49">
        <f t="shared" si="15"/>
        <v>304567</v>
      </c>
      <c r="U39" s="82" t="s">
        <v>431</v>
      </c>
      <c r="AY39" s="3"/>
      <c r="AZ39" s="3"/>
      <c r="BA39" s="3"/>
    </row>
    <row r="40" spans="1:53" s="1" customFormat="1" ht="24" customHeight="1" x14ac:dyDescent="0.2">
      <c r="A40" s="82">
        <v>27</v>
      </c>
      <c r="B40" s="84" t="s">
        <v>248</v>
      </c>
      <c r="C40" s="84" t="s">
        <v>276</v>
      </c>
      <c r="D40" s="84" t="s">
        <v>250</v>
      </c>
      <c r="E40" s="85">
        <v>471963</v>
      </c>
      <c r="F40" s="49">
        <v>449488</v>
      </c>
      <c r="G40" s="49">
        <v>471962</v>
      </c>
      <c r="H40" s="49">
        <v>50073</v>
      </c>
      <c r="I40" s="49">
        <f t="shared" si="4"/>
        <v>52626.722999999998</v>
      </c>
      <c r="J40" s="49">
        <f t="shared" si="5"/>
        <v>52627</v>
      </c>
      <c r="K40" s="90">
        <f t="shared" si="6"/>
        <v>52627</v>
      </c>
      <c r="L40" s="90">
        <f t="shared" si="7"/>
        <v>471963</v>
      </c>
      <c r="M40" s="90">
        <f t="shared" si="8"/>
        <v>460725</v>
      </c>
      <c r="N40" s="90">
        <f t="shared" si="9"/>
        <v>361510</v>
      </c>
      <c r="O40" s="90">
        <f t="shared" si="10"/>
        <v>256676</v>
      </c>
      <c r="P40" s="90">
        <f t="shared" si="11"/>
        <v>466344</v>
      </c>
      <c r="Q40" s="90">
        <f t="shared" si="12"/>
        <v>157084.31744093099</v>
      </c>
      <c r="R40" s="90">
        <f t="shared" si="13"/>
        <v>206194.36274706121</v>
      </c>
      <c r="S40" s="56">
        <f t="shared" si="14"/>
        <v>0.44754324759251446</v>
      </c>
      <c r="T40" s="49">
        <f t="shared" si="15"/>
        <v>157084</v>
      </c>
      <c r="U40" s="82" t="s">
        <v>431</v>
      </c>
      <c r="AY40" s="3"/>
      <c r="AZ40" s="3"/>
      <c r="BA40" s="3"/>
    </row>
    <row r="41" spans="1:53" s="1" customFormat="1" ht="24" customHeight="1" x14ac:dyDescent="0.2">
      <c r="A41" s="82">
        <v>28</v>
      </c>
      <c r="B41" s="84" t="s">
        <v>248</v>
      </c>
      <c r="C41" s="84" t="s">
        <v>277</v>
      </c>
      <c r="D41" s="84" t="s">
        <v>250</v>
      </c>
      <c r="E41" s="85">
        <v>667255</v>
      </c>
      <c r="F41" s="49">
        <v>641591</v>
      </c>
      <c r="G41" s="49">
        <v>712166</v>
      </c>
      <c r="H41" s="49">
        <v>67683</v>
      </c>
      <c r="I41" s="49">
        <f t="shared" si="4"/>
        <v>71134.832999999999</v>
      </c>
      <c r="J41" s="49">
        <f t="shared" si="5"/>
        <v>71135</v>
      </c>
      <c r="K41" s="90">
        <f t="shared" si="6"/>
        <v>71135</v>
      </c>
      <c r="L41" s="90">
        <f t="shared" si="7"/>
        <v>712166</v>
      </c>
      <c r="M41" s="90">
        <f t="shared" si="8"/>
        <v>654423</v>
      </c>
      <c r="N41" s="90">
        <f t="shared" si="9"/>
        <v>523036.75</v>
      </c>
      <c r="O41" s="90">
        <f t="shared" si="10"/>
        <v>362779</v>
      </c>
      <c r="P41" s="90">
        <f t="shared" si="11"/>
        <v>683294.5</v>
      </c>
      <c r="Q41" s="90">
        <f t="shared" si="12"/>
        <v>215991.50048801725</v>
      </c>
      <c r="R41" s="90">
        <f t="shared" si="13"/>
        <v>302676.43817821366</v>
      </c>
      <c r="S41" s="56">
        <f t="shared" si="14"/>
        <v>0.46250886380554118</v>
      </c>
      <c r="T41" s="49">
        <f t="shared" si="15"/>
        <v>215992</v>
      </c>
      <c r="U41" s="82" t="s">
        <v>431</v>
      </c>
      <c r="AY41" s="3"/>
      <c r="AZ41" s="3"/>
      <c r="BA41" s="3"/>
    </row>
    <row r="42" spans="1:53" s="1" customFormat="1" ht="24" customHeight="1" x14ac:dyDescent="0.2">
      <c r="A42" s="21"/>
      <c r="B42" s="21"/>
      <c r="C42" s="21"/>
      <c r="D42" s="21"/>
      <c r="E42" s="102"/>
      <c r="F42" s="102"/>
      <c r="G42" s="102"/>
      <c r="H42" s="102"/>
      <c r="I42" s="102"/>
      <c r="J42" s="102"/>
      <c r="K42" s="169"/>
      <c r="L42" s="169"/>
      <c r="M42" s="169"/>
      <c r="N42" s="169"/>
      <c r="O42" s="169"/>
      <c r="P42" s="169"/>
      <c r="Q42" s="169"/>
      <c r="R42" s="169"/>
      <c r="S42" s="103"/>
      <c r="T42" s="169"/>
      <c r="U42" s="15"/>
    </row>
    <row r="43" spans="1:53" s="1" customFormat="1" ht="14.25" customHeight="1" x14ac:dyDescent="0.2">
      <c r="A43" s="171" t="s">
        <v>36</v>
      </c>
      <c r="B43" s="172"/>
      <c r="C43" s="172"/>
      <c r="D43" s="172"/>
      <c r="E43" s="173"/>
      <c r="F43" s="123"/>
      <c r="G43" s="123"/>
      <c r="H43" s="123"/>
      <c r="I43" s="123"/>
      <c r="J43" s="123"/>
      <c r="K43" s="174"/>
      <c r="L43" s="174"/>
      <c r="M43" s="174"/>
      <c r="N43" s="174"/>
      <c r="O43" s="174"/>
      <c r="P43" s="174"/>
      <c r="Q43" s="174"/>
      <c r="R43" s="174"/>
      <c r="S43" s="124"/>
      <c r="T43" s="174"/>
      <c r="U43" s="175"/>
      <c r="AY43" s="3"/>
      <c r="AZ43" s="3"/>
      <c r="BA43" s="3"/>
    </row>
    <row r="44" spans="1:53" s="1" customFormat="1" ht="14.25" customHeight="1" x14ac:dyDescent="0.2">
      <c r="A44" s="176" t="s">
        <v>278</v>
      </c>
      <c r="B44" s="177"/>
      <c r="C44" s="177"/>
      <c r="D44" s="177"/>
      <c r="E44" s="178"/>
      <c r="F44" s="127"/>
      <c r="G44" s="127"/>
      <c r="H44" s="127"/>
      <c r="I44" s="127"/>
      <c r="J44" s="127"/>
      <c r="K44" s="179"/>
      <c r="L44" s="179"/>
      <c r="M44" s="179"/>
      <c r="N44" s="179"/>
      <c r="O44" s="179"/>
      <c r="P44" s="179"/>
      <c r="Q44" s="179"/>
      <c r="R44" s="179"/>
      <c r="S44" s="128"/>
      <c r="T44" s="179"/>
      <c r="U44" s="180"/>
      <c r="AY44" s="3"/>
      <c r="AZ44" s="3"/>
      <c r="BA44" s="3"/>
    </row>
    <row r="45" spans="1:53" s="1" customFormat="1" ht="14.25" customHeight="1" x14ac:dyDescent="0.2">
      <c r="A45" s="176" t="s">
        <v>38</v>
      </c>
      <c r="B45" s="177"/>
      <c r="C45" s="177"/>
      <c r="D45" s="177"/>
      <c r="E45" s="178"/>
      <c r="F45" s="127"/>
      <c r="G45" s="127"/>
      <c r="H45" s="127"/>
      <c r="I45" s="127"/>
      <c r="J45" s="127"/>
      <c r="K45" s="179"/>
      <c r="L45" s="179"/>
      <c r="M45" s="179"/>
      <c r="N45" s="179"/>
      <c r="O45" s="179"/>
      <c r="P45" s="179"/>
      <c r="Q45" s="179"/>
      <c r="R45" s="179"/>
      <c r="S45" s="128"/>
      <c r="T45" s="179"/>
      <c r="U45" s="180"/>
      <c r="AY45" s="3"/>
      <c r="AZ45" s="3"/>
      <c r="BA45" s="3"/>
    </row>
    <row r="46" spans="1:53" s="1" customFormat="1" ht="14.25" customHeight="1" x14ac:dyDescent="0.2">
      <c r="A46" s="176" t="s">
        <v>39</v>
      </c>
      <c r="B46" s="177"/>
      <c r="C46" s="177"/>
      <c r="D46" s="177"/>
      <c r="E46" s="178"/>
      <c r="F46" s="127"/>
      <c r="G46" s="127"/>
      <c r="H46" s="127"/>
      <c r="I46" s="127"/>
      <c r="J46" s="127"/>
      <c r="K46" s="179"/>
      <c r="L46" s="179"/>
      <c r="M46" s="179"/>
      <c r="N46" s="179"/>
      <c r="O46" s="179"/>
      <c r="P46" s="179"/>
      <c r="Q46" s="179"/>
      <c r="R46" s="179"/>
      <c r="S46" s="128"/>
      <c r="T46" s="179"/>
      <c r="U46" s="180"/>
      <c r="AY46" s="3"/>
      <c r="AZ46" s="3"/>
      <c r="BA46" s="3"/>
    </row>
    <row r="47" spans="1:53" s="1" customFormat="1" ht="14.25" customHeight="1" x14ac:dyDescent="0.2">
      <c r="A47" s="176" t="s">
        <v>279</v>
      </c>
      <c r="B47" s="177"/>
      <c r="C47" s="177"/>
      <c r="D47" s="177"/>
      <c r="E47" s="178"/>
      <c r="F47" s="127"/>
      <c r="G47" s="127"/>
      <c r="H47" s="127"/>
      <c r="I47" s="127"/>
      <c r="J47" s="127"/>
      <c r="K47" s="179"/>
      <c r="L47" s="179"/>
      <c r="M47" s="179"/>
      <c r="N47" s="179"/>
      <c r="O47" s="179"/>
      <c r="P47" s="179"/>
      <c r="Q47" s="179"/>
      <c r="R47" s="179"/>
      <c r="S47" s="128"/>
      <c r="T47" s="179"/>
      <c r="U47" s="180"/>
      <c r="AY47" s="3"/>
      <c r="AZ47" s="3"/>
      <c r="BA47" s="3"/>
    </row>
    <row r="48" spans="1:53" s="1" customFormat="1" ht="14.25" customHeight="1" x14ac:dyDescent="0.2">
      <c r="A48" s="176" t="s">
        <v>41</v>
      </c>
      <c r="B48" s="177"/>
      <c r="C48" s="177"/>
      <c r="D48" s="177"/>
      <c r="E48" s="178"/>
      <c r="F48" s="127"/>
      <c r="G48" s="127"/>
      <c r="H48" s="127"/>
      <c r="I48" s="127"/>
      <c r="J48" s="127"/>
      <c r="K48" s="179"/>
      <c r="L48" s="179"/>
      <c r="M48" s="179"/>
      <c r="N48" s="179"/>
      <c r="O48" s="179"/>
      <c r="P48" s="179"/>
      <c r="Q48" s="179"/>
      <c r="R48" s="179"/>
      <c r="S48" s="128"/>
      <c r="T48" s="179"/>
      <c r="U48" s="180"/>
      <c r="AY48" s="3"/>
      <c r="AZ48" s="3"/>
      <c r="BA48" s="3"/>
    </row>
    <row r="49" spans="1:53" s="1" customFormat="1" ht="14.25" customHeight="1" x14ac:dyDescent="0.2">
      <c r="A49" s="181" t="s">
        <v>32</v>
      </c>
      <c r="B49" s="182"/>
      <c r="C49" s="182"/>
      <c r="D49" s="182"/>
      <c r="E49" s="183"/>
      <c r="F49" s="131"/>
      <c r="G49" s="131"/>
      <c r="H49" s="131"/>
      <c r="I49" s="131"/>
      <c r="J49" s="131"/>
      <c r="K49" s="184"/>
      <c r="L49" s="184"/>
      <c r="M49" s="184"/>
      <c r="N49" s="184"/>
      <c r="O49" s="184"/>
      <c r="P49" s="184"/>
      <c r="Q49" s="184"/>
      <c r="R49" s="184"/>
      <c r="S49" s="132"/>
      <c r="T49" s="184"/>
      <c r="U49" s="185"/>
      <c r="AY49" s="3"/>
      <c r="AZ49" s="3"/>
      <c r="BA49" s="3"/>
    </row>
    <row r="50" spans="1:53" s="1" customFormat="1" ht="38.25" customHeight="1" x14ac:dyDescent="0.2">
      <c r="A50" s="186" t="s">
        <v>382</v>
      </c>
      <c r="B50" s="186"/>
      <c r="C50" s="186"/>
      <c r="D50" s="186"/>
      <c r="E50" s="187"/>
      <c r="F50" s="188"/>
      <c r="G50" s="188"/>
      <c r="H50" s="422" t="s">
        <v>438</v>
      </c>
      <c r="I50" s="422"/>
      <c r="J50" s="422"/>
      <c r="K50" s="189"/>
      <c r="L50" s="189"/>
      <c r="M50" s="189"/>
      <c r="N50" s="189"/>
      <c r="O50" s="189"/>
      <c r="P50" s="189"/>
      <c r="Q50" s="189"/>
      <c r="R50" s="189"/>
      <c r="S50" s="190"/>
      <c r="T50" s="189"/>
      <c r="U50" s="191"/>
      <c r="AY50" s="3"/>
      <c r="AZ50" s="3"/>
      <c r="BA50" s="3"/>
    </row>
    <row r="51" spans="1:53" s="1" customFormat="1" ht="72.75" customHeight="1" x14ac:dyDescent="0.2">
      <c r="A51" s="77" t="s">
        <v>4</v>
      </c>
      <c r="B51" s="77" t="s">
        <v>5</v>
      </c>
      <c r="C51" s="77" t="s">
        <v>6</v>
      </c>
      <c r="D51" s="77" t="s">
        <v>7</v>
      </c>
      <c r="E51" s="78" t="s">
        <v>435</v>
      </c>
      <c r="F51" s="78" t="s">
        <v>434</v>
      </c>
      <c r="G51" s="79" t="s">
        <v>436</v>
      </c>
      <c r="H51" s="80" t="s">
        <v>428</v>
      </c>
      <c r="I51" s="81" t="s">
        <v>429</v>
      </c>
      <c r="J51" s="80" t="s">
        <v>430</v>
      </c>
      <c r="K51" s="61"/>
      <c r="L51" s="61"/>
      <c r="M51" s="61"/>
      <c r="N51" s="61"/>
      <c r="O51" s="61"/>
      <c r="P51" s="61"/>
      <c r="Q51" s="61"/>
      <c r="R51" s="61"/>
      <c r="S51" s="101"/>
      <c r="T51" s="61"/>
      <c r="U51" s="60"/>
      <c r="AY51" s="3"/>
      <c r="AZ51" s="3"/>
      <c r="BA51" s="3"/>
    </row>
    <row r="52" spans="1:53" s="1" customFormat="1" ht="45.75" customHeight="1" x14ac:dyDescent="0.2">
      <c r="A52" s="82">
        <v>1</v>
      </c>
      <c r="B52" s="84" t="s">
        <v>280</v>
      </c>
      <c r="C52" s="84" t="s">
        <v>281</v>
      </c>
      <c r="D52" s="84" t="s">
        <v>250</v>
      </c>
      <c r="E52" s="85">
        <v>307849</v>
      </c>
      <c r="F52" s="49">
        <v>293190</v>
      </c>
      <c r="G52" s="49">
        <v>316645</v>
      </c>
      <c r="H52" s="49">
        <v>59578</v>
      </c>
      <c r="I52" s="49">
        <f t="shared" si="4"/>
        <v>62616.478000000003</v>
      </c>
      <c r="J52" s="49">
        <f t="shared" si="5"/>
        <v>62616</v>
      </c>
      <c r="K52" s="90">
        <f t="shared" si="6"/>
        <v>62616</v>
      </c>
      <c r="L52" s="90">
        <f t="shared" si="7"/>
        <v>316645</v>
      </c>
      <c r="M52" s="90">
        <f t="shared" si="8"/>
        <v>300519.5</v>
      </c>
      <c r="N52" s="90">
        <f t="shared" si="9"/>
        <v>245075</v>
      </c>
      <c r="O52" s="90">
        <f t="shared" si="10"/>
        <v>181567.75</v>
      </c>
      <c r="P52" s="90">
        <f t="shared" si="11"/>
        <v>308582.25</v>
      </c>
      <c r="Q52" s="90">
        <f t="shared" si="12"/>
        <v>155113.47183151389</v>
      </c>
      <c r="R52" s="90">
        <f t="shared" si="13"/>
        <v>122023.46752708404</v>
      </c>
      <c r="S52" s="56">
        <f t="shared" si="14"/>
        <v>0.40604176277108156</v>
      </c>
      <c r="T52" s="49">
        <f>ROUND(Q52,0)</f>
        <v>155113</v>
      </c>
      <c r="U52" s="82" t="s">
        <v>431</v>
      </c>
      <c r="AY52" s="3"/>
      <c r="AZ52" s="3"/>
      <c r="BA52" s="3"/>
    </row>
    <row r="53" spans="1:53" s="1" customFormat="1" ht="37.5" customHeight="1" x14ac:dyDescent="0.2">
      <c r="A53" s="82">
        <v>2</v>
      </c>
      <c r="B53" s="84" t="s">
        <v>280</v>
      </c>
      <c r="C53" s="84" t="s">
        <v>282</v>
      </c>
      <c r="D53" s="84" t="s">
        <v>250</v>
      </c>
      <c r="E53" s="85">
        <v>188849</v>
      </c>
      <c r="F53" s="49">
        <v>178159</v>
      </c>
      <c r="G53" s="49">
        <v>195975</v>
      </c>
      <c r="H53" s="49">
        <v>38501</v>
      </c>
      <c r="I53" s="49">
        <f t="shared" si="4"/>
        <v>40464.550999999999</v>
      </c>
      <c r="J53" s="49">
        <f t="shared" si="5"/>
        <v>40465</v>
      </c>
      <c r="K53" s="90">
        <f t="shared" si="6"/>
        <v>40465</v>
      </c>
      <c r="L53" s="90">
        <f t="shared" si="7"/>
        <v>195975</v>
      </c>
      <c r="M53" s="90">
        <f t="shared" si="8"/>
        <v>183504</v>
      </c>
      <c r="N53" s="90">
        <f t="shared" si="9"/>
        <v>150862</v>
      </c>
      <c r="O53" s="90">
        <f t="shared" si="10"/>
        <v>111984.5</v>
      </c>
      <c r="P53" s="90">
        <f t="shared" si="11"/>
        <v>189739.5</v>
      </c>
      <c r="Q53" s="90">
        <f t="shared" si="12"/>
        <v>98223.129012941921</v>
      </c>
      <c r="R53" s="90">
        <f t="shared" si="13"/>
        <v>73961.29338151589</v>
      </c>
      <c r="S53" s="56">
        <f t="shared" si="14"/>
        <v>0.40305003368600079</v>
      </c>
      <c r="T53" s="49">
        <f>ROUND(Q53,0)</f>
        <v>98223</v>
      </c>
      <c r="U53" s="82" t="s">
        <v>431</v>
      </c>
      <c r="AY53" s="3"/>
      <c r="AZ53" s="3"/>
      <c r="BA53" s="3"/>
    </row>
    <row r="54" spans="1:53" s="1" customFormat="1" ht="37.5" customHeight="1" x14ac:dyDescent="0.2">
      <c r="A54" s="82">
        <v>3</v>
      </c>
      <c r="B54" s="84" t="s">
        <v>280</v>
      </c>
      <c r="C54" s="84" t="s">
        <v>283</v>
      </c>
      <c r="D54" s="84" t="s">
        <v>250</v>
      </c>
      <c r="E54" s="85">
        <v>131688</v>
      </c>
      <c r="F54" s="49">
        <v>126623</v>
      </c>
      <c r="G54" s="49">
        <v>140552</v>
      </c>
      <c r="H54" s="49">
        <v>27646</v>
      </c>
      <c r="I54" s="49">
        <f t="shared" si="4"/>
        <v>29055.946</v>
      </c>
      <c r="J54" s="49">
        <f t="shared" si="5"/>
        <v>29056</v>
      </c>
      <c r="K54" s="90">
        <f t="shared" si="6"/>
        <v>29056</v>
      </c>
      <c r="L54" s="90">
        <f t="shared" si="7"/>
        <v>140552</v>
      </c>
      <c r="M54" s="90">
        <f t="shared" si="8"/>
        <v>129155.5</v>
      </c>
      <c r="N54" s="90">
        <f t="shared" si="9"/>
        <v>106979.75</v>
      </c>
      <c r="O54" s="90">
        <f t="shared" si="10"/>
        <v>79105.75</v>
      </c>
      <c r="P54" s="90">
        <f t="shared" si="11"/>
        <v>134853.75</v>
      </c>
      <c r="Q54" s="90">
        <f t="shared" si="12"/>
        <v>70148.03192268523</v>
      </c>
      <c r="R54" s="90">
        <f t="shared" si="13"/>
        <v>52267.13968562529</v>
      </c>
      <c r="S54" s="56">
        <f t="shared" si="14"/>
        <v>0.40468380894058165</v>
      </c>
      <c r="T54" s="49">
        <f>ROUND(Q54,0)</f>
        <v>70148</v>
      </c>
      <c r="U54" s="82" t="s">
        <v>431</v>
      </c>
      <c r="AY54" s="3"/>
      <c r="AZ54" s="3"/>
      <c r="BA54" s="3"/>
    </row>
    <row r="55" spans="1:53" s="1" customFormat="1" ht="37.5" customHeight="1" x14ac:dyDescent="0.2">
      <c r="A55" s="82">
        <v>4</v>
      </c>
      <c r="B55" s="84" t="s">
        <v>280</v>
      </c>
      <c r="C55" s="84" t="s">
        <v>284</v>
      </c>
      <c r="D55" s="84" t="s">
        <v>250</v>
      </c>
      <c r="E55" s="85">
        <v>107427</v>
      </c>
      <c r="F55" s="49">
        <v>102312.00000000001</v>
      </c>
      <c r="G55" s="49">
        <v>109474</v>
      </c>
      <c r="H55" s="49">
        <v>34989</v>
      </c>
      <c r="I55" s="49">
        <f t="shared" si="4"/>
        <v>36773.438999999998</v>
      </c>
      <c r="J55" s="49">
        <f t="shared" si="5"/>
        <v>36773</v>
      </c>
      <c r="K55" s="49">
        <f t="shared" si="6"/>
        <v>36773</v>
      </c>
      <c r="L55" s="49">
        <f t="shared" si="7"/>
        <v>109474</v>
      </c>
      <c r="M55" s="49">
        <f t="shared" si="8"/>
        <v>104869.5</v>
      </c>
      <c r="N55" s="49">
        <f t="shared" si="9"/>
        <v>88996.5</v>
      </c>
      <c r="O55" s="49">
        <f t="shared" si="10"/>
        <v>70821.25</v>
      </c>
      <c r="P55" s="49">
        <f t="shared" si="11"/>
        <v>107171.75</v>
      </c>
      <c r="Q55" s="49">
        <f t="shared" si="12"/>
        <v>72187.669304337425</v>
      </c>
      <c r="R55" s="49">
        <f t="shared" si="13"/>
        <v>34945.709460056278</v>
      </c>
      <c r="S55" s="56">
        <f t="shared" si="14"/>
        <v>0.33323043840255057</v>
      </c>
      <c r="T55" s="49">
        <f>K55</f>
        <v>36773</v>
      </c>
      <c r="U55" s="82" t="s">
        <v>432</v>
      </c>
      <c r="AY55" s="3"/>
      <c r="AZ55" s="3"/>
      <c r="BA55" s="3"/>
    </row>
    <row r="56" spans="1:53" s="1" customFormat="1" ht="37.5" customHeight="1" x14ac:dyDescent="0.2">
      <c r="A56" s="82">
        <v>5</v>
      </c>
      <c r="B56" s="84" t="s">
        <v>280</v>
      </c>
      <c r="C56" s="84" t="s">
        <v>285</v>
      </c>
      <c r="D56" s="84" t="s">
        <v>250</v>
      </c>
      <c r="E56" s="85">
        <v>474169</v>
      </c>
      <c r="F56" s="49">
        <v>447329</v>
      </c>
      <c r="G56" s="49">
        <v>474169</v>
      </c>
      <c r="H56" s="49">
        <v>37367</v>
      </c>
      <c r="I56" s="49">
        <f t="shared" si="4"/>
        <v>39272.716999999997</v>
      </c>
      <c r="J56" s="49">
        <f t="shared" si="5"/>
        <v>39273</v>
      </c>
      <c r="K56" s="90">
        <f t="shared" si="6"/>
        <v>39273</v>
      </c>
      <c r="L56" s="90">
        <f t="shared" si="7"/>
        <v>474169</v>
      </c>
      <c r="M56" s="90">
        <f t="shared" si="8"/>
        <v>460749</v>
      </c>
      <c r="N56" s="90">
        <f t="shared" si="9"/>
        <v>358735</v>
      </c>
      <c r="O56" s="90">
        <f t="shared" si="10"/>
        <v>250011</v>
      </c>
      <c r="P56" s="90">
        <f t="shared" si="11"/>
        <v>467459</v>
      </c>
      <c r="Q56" s="90">
        <f t="shared" si="12"/>
        <v>125328.27127462253</v>
      </c>
      <c r="R56" s="90">
        <f t="shared" si="13"/>
        <v>213350.16833990702</v>
      </c>
      <c r="S56" s="56">
        <f t="shared" si="14"/>
        <v>0.46305074637146693</v>
      </c>
      <c r="T56" s="49">
        <f>ROUND(Q56,0)</f>
        <v>125328</v>
      </c>
      <c r="U56" s="82" t="s">
        <v>431</v>
      </c>
      <c r="AY56" s="3"/>
      <c r="AZ56" s="3"/>
      <c r="BA56" s="3"/>
    </row>
    <row r="57" spans="1:53" s="1" customFormat="1" ht="37.5" customHeight="1" x14ac:dyDescent="0.2">
      <c r="A57" s="82">
        <v>6</v>
      </c>
      <c r="B57" s="84" t="s">
        <v>280</v>
      </c>
      <c r="C57" s="84" t="s">
        <v>286</v>
      </c>
      <c r="D57" s="84" t="s">
        <v>250</v>
      </c>
      <c r="E57" s="85">
        <v>308340</v>
      </c>
      <c r="F57" s="49">
        <v>290887</v>
      </c>
      <c r="G57" s="49">
        <v>317067</v>
      </c>
      <c r="H57" s="49">
        <v>111935</v>
      </c>
      <c r="I57" s="49">
        <f t="shared" si="4"/>
        <v>117643.685</v>
      </c>
      <c r="J57" s="49">
        <f t="shared" si="5"/>
        <v>117644</v>
      </c>
      <c r="K57" s="49">
        <f t="shared" si="6"/>
        <v>117644</v>
      </c>
      <c r="L57" s="49">
        <f t="shared" si="7"/>
        <v>317067</v>
      </c>
      <c r="M57" s="49">
        <f t="shared" si="8"/>
        <v>299613.5</v>
      </c>
      <c r="N57" s="49">
        <f t="shared" si="9"/>
        <v>258484.5</v>
      </c>
      <c r="O57" s="49">
        <f t="shared" si="10"/>
        <v>208628.75</v>
      </c>
      <c r="P57" s="49">
        <f t="shared" si="11"/>
        <v>308340.25</v>
      </c>
      <c r="Q57" s="49">
        <f t="shared" si="12"/>
        <v>218161.23905141957</v>
      </c>
      <c r="R57" s="49">
        <f t="shared" si="13"/>
        <v>94522.393524850326</v>
      </c>
      <c r="S57" s="56">
        <f t="shared" si="14"/>
        <v>0.31548108988697215</v>
      </c>
      <c r="T57" s="49">
        <f>K57</f>
        <v>117644</v>
      </c>
      <c r="U57" s="82" t="s">
        <v>432</v>
      </c>
      <c r="AY57" s="3"/>
      <c r="AZ57" s="3"/>
      <c r="BA57" s="3"/>
    </row>
    <row r="58" spans="1:53" s="1" customFormat="1" ht="17.25" customHeight="1" x14ac:dyDescent="0.2">
      <c r="A58" s="21"/>
      <c r="B58" s="21"/>
      <c r="C58" s="21"/>
      <c r="D58" s="21"/>
      <c r="E58" s="102"/>
      <c r="F58" s="102"/>
      <c r="G58" s="102"/>
      <c r="H58" s="102"/>
      <c r="I58" s="102"/>
      <c r="J58" s="102"/>
      <c r="K58" s="169"/>
      <c r="L58" s="169"/>
      <c r="M58" s="169"/>
      <c r="N58" s="169"/>
      <c r="O58" s="169"/>
      <c r="P58" s="169"/>
      <c r="Q58" s="169"/>
      <c r="R58" s="169"/>
      <c r="S58" s="103"/>
      <c r="T58" s="169"/>
      <c r="U58" s="15"/>
    </row>
    <row r="59" spans="1:53" s="1" customFormat="1" ht="16.5" customHeight="1" x14ac:dyDescent="0.2">
      <c r="A59" s="423" t="s">
        <v>287</v>
      </c>
      <c r="B59" s="424"/>
      <c r="C59" s="424"/>
      <c r="D59" s="192"/>
      <c r="E59" s="193"/>
      <c r="F59" s="123"/>
      <c r="G59" s="123"/>
      <c r="H59" s="123"/>
      <c r="I59" s="123"/>
      <c r="J59" s="123"/>
      <c r="K59" s="174"/>
      <c r="L59" s="174"/>
      <c r="M59" s="174"/>
      <c r="N59" s="174"/>
      <c r="O59" s="174"/>
      <c r="P59" s="174"/>
      <c r="Q59" s="174"/>
      <c r="R59" s="174"/>
      <c r="S59" s="124"/>
      <c r="T59" s="174"/>
      <c r="U59" s="175"/>
      <c r="AY59" s="3"/>
      <c r="AZ59" s="3"/>
      <c r="BA59" s="3"/>
    </row>
    <row r="60" spans="1:53" s="1" customFormat="1" ht="16.5" customHeight="1" x14ac:dyDescent="0.2">
      <c r="A60" s="418" t="s">
        <v>123</v>
      </c>
      <c r="B60" s="419"/>
      <c r="C60" s="419"/>
      <c r="D60" s="194"/>
      <c r="E60" s="195"/>
      <c r="F60" s="127"/>
      <c r="G60" s="127"/>
      <c r="H60" s="127"/>
      <c r="I60" s="127"/>
      <c r="J60" s="127"/>
      <c r="K60" s="179"/>
      <c r="L60" s="179"/>
      <c r="M60" s="179"/>
      <c r="N60" s="179"/>
      <c r="O60" s="179"/>
      <c r="P60" s="179"/>
      <c r="Q60" s="179"/>
      <c r="R60" s="179"/>
      <c r="S60" s="128"/>
      <c r="T60" s="179"/>
      <c r="U60" s="180"/>
      <c r="AY60" s="3"/>
      <c r="AZ60" s="3"/>
      <c r="BA60" s="3"/>
    </row>
    <row r="61" spans="1:53" s="1" customFormat="1" ht="16.5" customHeight="1" x14ac:dyDescent="0.2">
      <c r="A61" s="418" t="s">
        <v>124</v>
      </c>
      <c r="B61" s="419"/>
      <c r="C61" s="419"/>
      <c r="D61" s="194"/>
      <c r="E61" s="195"/>
      <c r="F61" s="127"/>
      <c r="G61" s="127"/>
      <c r="H61" s="127"/>
      <c r="I61" s="127"/>
      <c r="J61" s="127"/>
      <c r="K61" s="179"/>
      <c r="L61" s="179"/>
      <c r="M61" s="179"/>
      <c r="N61" s="179"/>
      <c r="O61" s="179"/>
      <c r="P61" s="179"/>
      <c r="Q61" s="179"/>
      <c r="R61" s="179"/>
      <c r="S61" s="128"/>
      <c r="T61" s="179"/>
      <c r="U61" s="180"/>
      <c r="AY61" s="3"/>
      <c r="AZ61" s="3"/>
      <c r="BA61" s="3"/>
    </row>
    <row r="62" spans="1:53" s="1" customFormat="1" ht="16.5" customHeight="1" x14ac:dyDescent="0.2">
      <c r="A62" s="418" t="s">
        <v>125</v>
      </c>
      <c r="B62" s="419"/>
      <c r="C62" s="419"/>
      <c r="D62" s="194"/>
      <c r="E62" s="195"/>
      <c r="F62" s="127"/>
      <c r="G62" s="127"/>
      <c r="H62" s="127"/>
      <c r="I62" s="127"/>
      <c r="J62" s="127"/>
      <c r="K62" s="179"/>
      <c r="L62" s="179"/>
      <c r="M62" s="179"/>
      <c r="N62" s="179"/>
      <c r="O62" s="179"/>
      <c r="P62" s="179"/>
      <c r="Q62" s="179"/>
      <c r="R62" s="179"/>
      <c r="S62" s="128"/>
      <c r="T62" s="179"/>
      <c r="U62" s="180"/>
      <c r="AY62" s="3"/>
      <c r="AZ62" s="3"/>
      <c r="BA62" s="3"/>
    </row>
    <row r="63" spans="1:53" s="1" customFormat="1" ht="16.5" customHeight="1" x14ac:dyDescent="0.2">
      <c r="A63" s="418" t="s">
        <v>126</v>
      </c>
      <c r="B63" s="419"/>
      <c r="C63" s="419"/>
      <c r="D63" s="194"/>
      <c r="E63" s="195"/>
      <c r="F63" s="127"/>
      <c r="G63" s="127"/>
      <c r="H63" s="127"/>
      <c r="I63" s="127"/>
      <c r="J63" s="127"/>
      <c r="K63" s="179"/>
      <c r="L63" s="179"/>
      <c r="M63" s="179"/>
      <c r="N63" s="179"/>
      <c r="O63" s="179"/>
      <c r="P63" s="179"/>
      <c r="Q63" s="179"/>
      <c r="R63" s="179"/>
      <c r="S63" s="128"/>
      <c r="T63" s="179"/>
      <c r="U63" s="180"/>
      <c r="AY63" s="3"/>
      <c r="AZ63" s="3"/>
      <c r="BA63" s="3"/>
    </row>
    <row r="64" spans="1:53" s="1" customFormat="1" ht="16.5" customHeight="1" x14ac:dyDescent="0.2">
      <c r="A64" s="418" t="s">
        <v>127</v>
      </c>
      <c r="B64" s="419"/>
      <c r="C64" s="419"/>
      <c r="D64" s="194"/>
      <c r="E64" s="195"/>
      <c r="F64" s="127"/>
      <c r="G64" s="127"/>
      <c r="H64" s="127"/>
      <c r="I64" s="127"/>
      <c r="J64" s="127"/>
      <c r="K64" s="179"/>
      <c r="L64" s="179"/>
      <c r="M64" s="179"/>
      <c r="N64" s="179"/>
      <c r="O64" s="179"/>
      <c r="P64" s="179"/>
      <c r="Q64" s="179"/>
      <c r="R64" s="179"/>
      <c r="S64" s="128"/>
      <c r="T64" s="179"/>
      <c r="U64" s="180"/>
      <c r="AY64" s="3"/>
      <c r="AZ64" s="3"/>
      <c r="BA64" s="3"/>
    </row>
    <row r="65" spans="1:53" s="1" customFormat="1" ht="16.5" customHeight="1" x14ac:dyDescent="0.2">
      <c r="A65" s="418" t="s">
        <v>128</v>
      </c>
      <c r="B65" s="419"/>
      <c r="C65" s="419"/>
      <c r="D65" s="194"/>
      <c r="E65" s="195"/>
      <c r="F65" s="127"/>
      <c r="G65" s="127"/>
      <c r="H65" s="127"/>
      <c r="I65" s="127"/>
      <c r="J65" s="127"/>
      <c r="K65" s="179"/>
      <c r="L65" s="179"/>
      <c r="M65" s="179"/>
      <c r="N65" s="179"/>
      <c r="O65" s="179"/>
      <c r="P65" s="179"/>
      <c r="Q65" s="179"/>
      <c r="R65" s="179"/>
      <c r="S65" s="128"/>
      <c r="T65" s="179"/>
      <c r="U65" s="180"/>
      <c r="AY65" s="3"/>
      <c r="AZ65" s="3"/>
      <c r="BA65" s="3"/>
    </row>
    <row r="66" spans="1:53" s="1" customFormat="1" ht="16.5" customHeight="1" x14ac:dyDescent="0.2">
      <c r="A66" s="418" t="s">
        <v>129</v>
      </c>
      <c r="B66" s="419"/>
      <c r="C66" s="419"/>
      <c r="D66" s="194"/>
      <c r="E66" s="195"/>
      <c r="F66" s="127"/>
      <c r="G66" s="127"/>
      <c r="H66" s="127"/>
      <c r="I66" s="127"/>
      <c r="J66" s="127"/>
      <c r="K66" s="179"/>
      <c r="L66" s="179"/>
      <c r="M66" s="179"/>
      <c r="N66" s="179"/>
      <c r="O66" s="179"/>
      <c r="P66" s="179"/>
      <c r="Q66" s="179"/>
      <c r="R66" s="179"/>
      <c r="S66" s="128"/>
      <c r="T66" s="179"/>
      <c r="U66" s="180"/>
      <c r="AY66" s="3"/>
      <c r="AZ66" s="3"/>
      <c r="BA66" s="3"/>
    </row>
    <row r="67" spans="1:53" s="1" customFormat="1" ht="16.5" customHeight="1" x14ac:dyDescent="0.2">
      <c r="A67" s="418" t="s">
        <v>123</v>
      </c>
      <c r="B67" s="419"/>
      <c r="C67" s="419"/>
      <c r="D67" s="194"/>
      <c r="E67" s="195"/>
      <c r="F67" s="127"/>
      <c r="G67" s="127"/>
      <c r="H67" s="127"/>
      <c r="I67" s="127"/>
      <c r="J67" s="127"/>
      <c r="K67" s="179"/>
      <c r="L67" s="179"/>
      <c r="M67" s="179"/>
      <c r="N67" s="179"/>
      <c r="O67" s="179"/>
      <c r="P67" s="179"/>
      <c r="Q67" s="179"/>
      <c r="R67" s="179"/>
      <c r="S67" s="128"/>
      <c r="T67" s="179"/>
      <c r="U67" s="180"/>
      <c r="AY67" s="3"/>
      <c r="AZ67" s="3"/>
      <c r="BA67" s="3"/>
    </row>
    <row r="68" spans="1:53" s="1" customFormat="1" ht="16.5" customHeight="1" x14ac:dyDescent="0.2">
      <c r="A68" s="418" t="s">
        <v>130</v>
      </c>
      <c r="B68" s="419"/>
      <c r="C68" s="419"/>
      <c r="D68" s="194"/>
      <c r="E68" s="195"/>
      <c r="F68" s="127"/>
      <c r="G68" s="127"/>
      <c r="H68" s="127"/>
      <c r="I68" s="127"/>
      <c r="J68" s="127"/>
      <c r="K68" s="179"/>
      <c r="L68" s="179"/>
      <c r="M68" s="179"/>
      <c r="N68" s="179"/>
      <c r="O68" s="179"/>
      <c r="P68" s="179"/>
      <c r="Q68" s="179"/>
      <c r="R68" s="179"/>
      <c r="S68" s="128"/>
      <c r="T68" s="179"/>
      <c r="U68" s="180"/>
      <c r="AY68" s="3"/>
      <c r="AZ68" s="3"/>
      <c r="BA68" s="3"/>
    </row>
    <row r="69" spans="1:53" ht="25.5" customHeight="1" x14ac:dyDescent="0.2">
      <c r="A69" s="418" t="s">
        <v>131</v>
      </c>
      <c r="B69" s="419"/>
      <c r="C69" s="419"/>
      <c r="D69" s="194"/>
      <c r="E69" s="195"/>
      <c r="F69" s="127"/>
      <c r="G69" s="127"/>
      <c r="H69" s="127"/>
      <c r="I69" s="127"/>
      <c r="J69" s="127"/>
      <c r="K69" s="179"/>
      <c r="L69" s="179"/>
      <c r="M69" s="179"/>
      <c r="N69" s="179"/>
      <c r="O69" s="179"/>
      <c r="P69" s="179"/>
      <c r="Q69" s="179"/>
      <c r="R69" s="179"/>
      <c r="S69" s="128"/>
      <c r="T69" s="179"/>
      <c r="U69" s="180"/>
    </row>
    <row r="70" spans="1:53" ht="14.25" customHeight="1" x14ac:dyDescent="0.2">
      <c r="A70" s="430" t="s">
        <v>382</v>
      </c>
      <c r="B70" s="431"/>
      <c r="C70" s="431"/>
      <c r="D70" s="431"/>
      <c r="E70" s="178"/>
      <c r="F70" s="127"/>
      <c r="G70" s="127"/>
      <c r="H70" s="127"/>
      <c r="I70" s="127"/>
      <c r="J70" s="127"/>
      <c r="K70" s="179"/>
      <c r="L70" s="179"/>
      <c r="M70" s="179"/>
      <c r="N70" s="179"/>
      <c r="O70" s="179"/>
      <c r="P70" s="179"/>
      <c r="Q70" s="179"/>
      <c r="R70" s="179"/>
      <c r="S70" s="128"/>
      <c r="T70" s="179"/>
      <c r="U70" s="180"/>
    </row>
    <row r="71" spans="1:53" ht="30" customHeight="1" x14ac:dyDescent="0.2">
      <c r="A71" s="432"/>
      <c r="B71" s="433"/>
      <c r="C71" s="433"/>
      <c r="D71" s="433"/>
      <c r="E71" s="183"/>
      <c r="F71" s="131"/>
      <c r="G71" s="131"/>
      <c r="H71" s="422" t="s">
        <v>438</v>
      </c>
      <c r="I71" s="422"/>
      <c r="J71" s="422"/>
      <c r="K71" s="184"/>
      <c r="L71" s="184"/>
      <c r="M71" s="184"/>
      <c r="N71" s="184"/>
      <c r="O71" s="184"/>
      <c r="P71" s="184"/>
      <c r="Q71" s="184"/>
      <c r="R71" s="184"/>
      <c r="S71" s="132"/>
      <c r="T71" s="184"/>
      <c r="U71" s="185"/>
    </row>
    <row r="72" spans="1:53" ht="96" customHeight="1" x14ac:dyDescent="0.2">
      <c r="A72" s="77" t="s">
        <v>4</v>
      </c>
      <c r="B72" s="77" t="s">
        <v>5</v>
      </c>
      <c r="C72" s="77" t="s">
        <v>6</v>
      </c>
      <c r="D72" s="77" t="s">
        <v>7</v>
      </c>
      <c r="E72" s="78" t="s">
        <v>435</v>
      </c>
      <c r="F72" s="78" t="s">
        <v>434</v>
      </c>
      <c r="G72" s="79" t="s">
        <v>436</v>
      </c>
      <c r="H72" s="80" t="s">
        <v>428</v>
      </c>
      <c r="I72" s="81" t="s">
        <v>429</v>
      </c>
      <c r="J72" s="80" t="s">
        <v>430</v>
      </c>
      <c r="K72" s="196"/>
      <c r="L72" s="196"/>
      <c r="M72" s="196"/>
      <c r="N72" s="196"/>
      <c r="O72" s="196"/>
      <c r="P72" s="196"/>
      <c r="Q72" s="196"/>
      <c r="R72" s="196"/>
      <c r="S72" s="151"/>
      <c r="T72" s="196"/>
      <c r="U72" s="197"/>
    </row>
    <row r="73" spans="1:53" ht="30" customHeight="1" x14ac:dyDescent="0.2">
      <c r="A73" s="82">
        <v>1</v>
      </c>
      <c r="B73" s="82">
        <v>8715202</v>
      </c>
      <c r="C73" s="84" t="s">
        <v>288</v>
      </c>
      <c r="D73" s="84" t="s">
        <v>250</v>
      </c>
      <c r="E73" s="85">
        <v>420764</v>
      </c>
      <c r="F73" s="49">
        <v>393238.00000000006</v>
      </c>
      <c r="G73" s="49">
        <v>428629.00000000006</v>
      </c>
      <c r="H73" s="49">
        <v>50873</v>
      </c>
      <c r="I73" s="49">
        <f t="shared" si="4"/>
        <v>53467.523000000001</v>
      </c>
      <c r="J73" s="49">
        <f t="shared" si="5"/>
        <v>53468</v>
      </c>
      <c r="K73" s="90">
        <f t="shared" si="6"/>
        <v>53468</v>
      </c>
      <c r="L73" s="90">
        <f t="shared" si="7"/>
        <v>428629.00000000006</v>
      </c>
      <c r="M73" s="90">
        <f t="shared" si="8"/>
        <v>407001</v>
      </c>
      <c r="N73" s="90">
        <f t="shared" si="9"/>
        <v>324024.75</v>
      </c>
      <c r="O73" s="90">
        <f t="shared" si="10"/>
        <v>230234.5</v>
      </c>
      <c r="P73" s="90">
        <f t="shared" si="11"/>
        <v>417815</v>
      </c>
      <c r="Q73" s="90">
        <f t="shared" si="12"/>
        <v>154110.4305022386</v>
      </c>
      <c r="R73" s="90">
        <f t="shared" si="13"/>
        <v>181008.25078317113</v>
      </c>
      <c r="S73" s="56">
        <f t="shared" si="14"/>
        <v>0.44473662419298998</v>
      </c>
      <c r="T73" s="49">
        <f>ROUND(Q73,0)</f>
        <v>154110</v>
      </c>
      <c r="U73" s="82" t="s">
        <v>431</v>
      </c>
    </row>
    <row r="74" spans="1:53" ht="24" customHeight="1" x14ac:dyDescent="0.2">
      <c r="A74" s="82">
        <v>2</v>
      </c>
      <c r="B74" s="82">
        <v>8715202</v>
      </c>
      <c r="C74" s="84" t="s">
        <v>289</v>
      </c>
      <c r="D74" s="84" t="s">
        <v>250</v>
      </c>
      <c r="E74" s="85">
        <v>447740.00000000006</v>
      </c>
      <c r="F74" s="49">
        <v>430519.00000000006</v>
      </c>
      <c r="G74" s="49">
        <v>477876</v>
      </c>
      <c r="H74" s="49">
        <v>65868</v>
      </c>
      <c r="I74" s="49">
        <f t="shared" si="4"/>
        <v>69227.267999999996</v>
      </c>
      <c r="J74" s="49">
        <f t="shared" si="5"/>
        <v>69227</v>
      </c>
      <c r="K74" s="90">
        <f t="shared" si="6"/>
        <v>69227</v>
      </c>
      <c r="L74" s="90">
        <f t="shared" si="7"/>
        <v>477876</v>
      </c>
      <c r="M74" s="90">
        <f t="shared" si="8"/>
        <v>439129.50000000006</v>
      </c>
      <c r="N74" s="90">
        <f t="shared" si="9"/>
        <v>356340.5</v>
      </c>
      <c r="O74" s="90">
        <f t="shared" si="10"/>
        <v>254178.25000000003</v>
      </c>
      <c r="P74" s="90">
        <f t="shared" si="11"/>
        <v>458502.75</v>
      </c>
      <c r="Q74" s="90">
        <f t="shared" si="12"/>
        <v>189627.01478313631</v>
      </c>
      <c r="R74" s="90">
        <f t="shared" si="13"/>
        <v>192406.99753820471</v>
      </c>
      <c r="S74" s="56">
        <f t="shared" si="14"/>
        <v>0.43815548155659023</v>
      </c>
      <c r="T74" s="49">
        <f>ROUND(Q74,0)</f>
        <v>189627</v>
      </c>
      <c r="U74" s="82" t="s">
        <v>431</v>
      </c>
    </row>
    <row r="75" spans="1:53" ht="24" customHeight="1" x14ac:dyDescent="0.2">
      <c r="A75" s="82">
        <v>3</v>
      </c>
      <c r="B75" s="82">
        <v>8715202</v>
      </c>
      <c r="C75" s="84" t="s">
        <v>290</v>
      </c>
      <c r="D75" s="84" t="s">
        <v>250</v>
      </c>
      <c r="E75" s="85">
        <v>981247.00000000012</v>
      </c>
      <c r="F75" s="49">
        <v>934521.00000000012</v>
      </c>
      <c r="G75" s="49">
        <v>999937</v>
      </c>
      <c r="H75" s="49">
        <v>133290</v>
      </c>
      <c r="I75" s="49">
        <f t="shared" si="4"/>
        <v>140087.79</v>
      </c>
      <c r="J75" s="49">
        <f t="shared" si="5"/>
        <v>140088</v>
      </c>
      <c r="K75" s="90">
        <f t="shared" si="6"/>
        <v>140088</v>
      </c>
      <c r="L75" s="90">
        <f t="shared" si="7"/>
        <v>999937</v>
      </c>
      <c r="M75" s="90">
        <f t="shared" si="8"/>
        <v>957884.00000000012</v>
      </c>
      <c r="N75" s="90">
        <f t="shared" si="9"/>
        <v>763948.25</v>
      </c>
      <c r="O75" s="90">
        <f t="shared" si="10"/>
        <v>548986</v>
      </c>
      <c r="P75" s="90">
        <f t="shared" si="11"/>
        <v>978910.5</v>
      </c>
      <c r="Q75" s="90">
        <f t="shared" si="12"/>
        <v>391098.15702082415</v>
      </c>
      <c r="R75" s="90">
        <f t="shared" si="13"/>
        <v>416815.75124218076</v>
      </c>
      <c r="S75" s="56">
        <f t="shared" si="14"/>
        <v>0.43514220014342103</v>
      </c>
      <c r="T75" s="49">
        <f>ROUND(Q75,0)</f>
        <v>391098</v>
      </c>
      <c r="U75" s="82" t="s">
        <v>431</v>
      </c>
    </row>
    <row r="76" spans="1:53" ht="24" customHeight="1" x14ac:dyDescent="0.2">
      <c r="A76" s="82">
        <v>4</v>
      </c>
      <c r="B76" s="82">
        <v>8715202</v>
      </c>
      <c r="C76" s="84" t="s">
        <v>291</v>
      </c>
      <c r="D76" s="84" t="s">
        <v>250</v>
      </c>
      <c r="E76" s="85">
        <v>1706857</v>
      </c>
      <c r="F76" s="49">
        <v>1657142.0000000002</v>
      </c>
      <c r="G76" s="49">
        <v>1773142.0000000002</v>
      </c>
      <c r="H76" s="49">
        <v>205194</v>
      </c>
      <c r="I76" s="49">
        <f t="shared" si="4"/>
        <v>215658.894</v>
      </c>
      <c r="J76" s="49">
        <f t="shared" si="5"/>
        <v>215659</v>
      </c>
      <c r="K76" s="90">
        <f t="shared" si="6"/>
        <v>215659</v>
      </c>
      <c r="L76" s="90">
        <f t="shared" si="7"/>
        <v>1773142.0000000002</v>
      </c>
      <c r="M76" s="90">
        <f t="shared" si="8"/>
        <v>1681999.5</v>
      </c>
      <c r="N76" s="90">
        <f t="shared" si="9"/>
        <v>1338200</v>
      </c>
      <c r="O76" s="90">
        <f t="shared" si="10"/>
        <v>948829.25</v>
      </c>
      <c r="P76" s="90">
        <f t="shared" si="11"/>
        <v>1727570.75</v>
      </c>
      <c r="Q76" s="90">
        <f t="shared" si="12"/>
        <v>625954.44622614363</v>
      </c>
      <c r="R76" s="90">
        <f t="shared" si="13"/>
        <v>749867.72679319954</v>
      </c>
      <c r="S76" s="56">
        <f t="shared" si="14"/>
        <v>0.44581923287920094</v>
      </c>
      <c r="T76" s="49">
        <f>ROUND(Q76,0)</f>
        <v>625954</v>
      </c>
      <c r="U76" s="82" t="s">
        <v>431</v>
      </c>
    </row>
    <row r="77" spans="1:53" ht="24" customHeight="1" x14ac:dyDescent="0.2">
      <c r="A77" s="82">
        <v>5</v>
      </c>
      <c r="B77" s="82">
        <v>8715202</v>
      </c>
      <c r="C77" s="84" t="s">
        <v>292</v>
      </c>
      <c r="D77" s="84" t="s">
        <v>250</v>
      </c>
      <c r="E77" s="85">
        <v>537747</v>
      </c>
      <c r="F77" s="49">
        <v>502568</v>
      </c>
      <c r="G77" s="49">
        <v>527696</v>
      </c>
      <c r="H77" s="49">
        <v>90440</v>
      </c>
      <c r="I77" s="49">
        <f t="shared" si="4"/>
        <v>95052.44</v>
      </c>
      <c r="J77" s="49">
        <f t="shared" si="5"/>
        <v>95052</v>
      </c>
      <c r="K77" s="90">
        <f t="shared" si="6"/>
        <v>95052</v>
      </c>
      <c r="L77" s="90">
        <f t="shared" si="7"/>
        <v>537747</v>
      </c>
      <c r="M77" s="90">
        <f t="shared" si="8"/>
        <v>515132</v>
      </c>
      <c r="N77" s="90">
        <f t="shared" si="9"/>
        <v>415765.75</v>
      </c>
      <c r="O77" s="90">
        <f t="shared" si="10"/>
        <v>305092</v>
      </c>
      <c r="P77" s="90">
        <f t="shared" si="11"/>
        <v>526439.5</v>
      </c>
      <c r="Q77" s="90">
        <f t="shared" si="12"/>
        <v>245927.15899534317</v>
      </c>
      <c r="R77" s="90">
        <f t="shared" si="13"/>
        <v>214320.43475502596</v>
      </c>
      <c r="S77" s="56">
        <f t="shared" si="14"/>
        <v>0.41604954604844185</v>
      </c>
      <c r="T77" s="49">
        <f>ROUND(Q77,0)</f>
        <v>245927</v>
      </c>
      <c r="U77" s="82" t="s">
        <v>431</v>
      </c>
    </row>
    <row r="78" spans="1:53" ht="24" customHeight="1" x14ac:dyDescent="0.2">
      <c r="A78" s="82">
        <v>6</v>
      </c>
      <c r="B78" s="82">
        <v>8715202</v>
      </c>
      <c r="C78" s="84" t="s">
        <v>293</v>
      </c>
      <c r="D78" s="84" t="s">
        <v>250</v>
      </c>
      <c r="E78" s="85">
        <v>386877</v>
      </c>
      <c r="F78" s="49">
        <v>361568</v>
      </c>
      <c r="G78" s="49">
        <v>386878</v>
      </c>
      <c r="H78" s="49">
        <v>105802</v>
      </c>
      <c r="I78" s="49">
        <f t="shared" si="4"/>
        <v>111197.902</v>
      </c>
      <c r="J78" s="49">
        <f t="shared" si="5"/>
        <v>111198</v>
      </c>
      <c r="K78" s="49">
        <f t="shared" si="6"/>
        <v>111198</v>
      </c>
      <c r="L78" s="49">
        <f t="shared" si="7"/>
        <v>386878</v>
      </c>
      <c r="M78" s="49">
        <f t="shared" si="8"/>
        <v>374222.5</v>
      </c>
      <c r="N78" s="49">
        <f t="shared" si="9"/>
        <v>311630.25</v>
      </c>
      <c r="O78" s="49">
        <f t="shared" si="10"/>
        <v>242710.25</v>
      </c>
      <c r="P78" s="49">
        <f t="shared" si="11"/>
        <v>380550.25</v>
      </c>
      <c r="Q78" s="49">
        <f t="shared" si="12"/>
        <v>236290.79211178413</v>
      </c>
      <c r="R78" s="49">
        <f t="shared" si="13"/>
        <v>134153.10032539937</v>
      </c>
      <c r="S78" s="56">
        <f t="shared" si="14"/>
        <v>0.35848485947637937</v>
      </c>
      <c r="T78" s="49">
        <f>K78</f>
        <v>111198</v>
      </c>
      <c r="U78" s="82" t="s">
        <v>432</v>
      </c>
    </row>
    <row r="79" spans="1:53" ht="24" customHeight="1" x14ac:dyDescent="0.2">
      <c r="A79" s="82">
        <v>7</v>
      </c>
      <c r="B79" s="82">
        <v>8715202</v>
      </c>
      <c r="C79" s="84" t="s">
        <v>294</v>
      </c>
      <c r="D79" s="84" t="s">
        <v>250</v>
      </c>
      <c r="E79" s="85">
        <v>840538.00000000012</v>
      </c>
      <c r="F79" s="49">
        <v>800512</v>
      </c>
      <c r="G79" s="49">
        <v>872558</v>
      </c>
      <c r="H79" s="49">
        <v>116723</v>
      </c>
      <c r="I79" s="49">
        <f t="shared" ref="I79:I142" si="16">H79+(H79*5.1%)</f>
        <v>122675.87299999999</v>
      </c>
      <c r="J79" s="49">
        <f t="shared" ref="J79:J142" si="17">ROUND(I79,0)</f>
        <v>122676</v>
      </c>
      <c r="K79" s="90">
        <f t="shared" ref="K79:K142" si="18">MIN(E79,F79,G79,J79)</f>
        <v>122676</v>
      </c>
      <c r="L79" s="90">
        <f t="shared" ref="L79:L142" si="19">MAX(E79,F79,G79,J79)</f>
        <v>872558</v>
      </c>
      <c r="M79" s="90">
        <f t="shared" ref="M79:M142" si="20">MEDIAN(E79,F79,G79,J79)</f>
        <v>820525</v>
      </c>
      <c r="N79" s="90">
        <f t="shared" ref="N79:N142" si="21">AVERAGE(E79,F79,G79,J79)</f>
        <v>659071</v>
      </c>
      <c r="O79" s="90">
        <f t="shared" ref="O79:O142" si="22">AVERAGE(K79,M79)</f>
        <v>471600.5</v>
      </c>
      <c r="P79" s="90">
        <f t="shared" ref="P79:P142" si="23">AVERAGE(M79,L79)</f>
        <v>846541.5</v>
      </c>
      <c r="Q79" s="90">
        <f t="shared" ref="Q79:Q142" si="24">HARMEAN(E79,F79,G79,J79)</f>
        <v>340816.41135565063</v>
      </c>
      <c r="R79" s="90">
        <f t="shared" ref="R79:R142" si="25">STDEVA(E79,F79,G79,J79)</f>
        <v>358809.19895491359</v>
      </c>
      <c r="S79" s="56">
        <f t="shared" ref="S79:S142" si="26">R79/M79</f>
        <v>0.43729222016990776</v>
      </c>
      <c r="T79" s="49">
        <f t="shared" ref="T79:T99" si="27">ROUND(Q79,0)</f>
        <v>340816</v>
      </c>
      <c r="U79" s="82" t="s">
        <v>431</v>
      </c>
    </row>
    <row r="80" spans="1:53" ht="24" customHeight="1" x14ac:dyDescent="0.2">
      <c r="A80" s="82">
        <v>8</v>
      </c>
      <c r="B80" s="82">
        <v>8715202</v>
      </c>
      <c r="C80" s="84" t="s">
        <v>295</v>
      </c>
      <c r="D80" s="84" t="s">
        <v>250</v>
      </c>
      <c r="E80" s="85">
        <v>579595</v>
      </c>
      <c r="F80" s="49">
        <v>562714</v>
      </c>
      <c r="G80" s="49">
        <v>596477</v>
      </c>
      <c r="H80" s="49">
        <v>52841</v>
      </c>
      <c r="I80" s="49">
        <f t="shared" si="16"/>
        <v>55535.891000000003</v>
      </c>
      <c r="J80" s="49">
        <f t="shared" si="17"/>
        <v>55536</v>
      </c>
      <c r="K80" s="90">
        <f t="shared" si="18"/>
        <v>55536</v>
      </c>
      <c r="L80" s="90">
        <f t="shared" si="19"/>
        <v>596477</v>
      </c>
      <c r="M80" s="90">
        <f t="shared" si="20"/>
        <v>571154.5</v>
      </c>
      <c r="N80" s="90">
        <f t="shared" si="21"/>
        <v>448580.5</v>
      </c>
      <c r="O80" s="90">
        <f t="shared" si="22"/>
        <v>313345.25</v>
      </c>
      <c r="P80" s="90">
        <f t="shared" si="23"/>
        <v>583815.75</v>
      </c>
      <c r="Q80" s="90">
        <f t="shared" si="24"/>
        <v>172523.15795375482</v>
      </c>
      <c r="R80" s="90">
        <f t="shared" si="25"/>
        <v>262391.95155657246</v>
      </c>
      <c r="S80" s="56">
        <f t="shared" si="26"/>
        <v>0.4594062579504713</v>
      </c>
      <c r="T80" s="49">
        <f t="shared" si="27"/>
        <v>172523</v>
      </c>
      <c r="U80" s="82" t="s">
        <v>431</v>
      </c>
    </row>
    <row r="81" spans="1:53" ht="24" customHeight="1" x14ac:dyDescent="0.2">
      <c r="A81" s="82">
        <v>9</v>
      </c>
      <c r="B81" s="82">
        <v>8715202</v>
      </c>
      <c r="C81" s="84" t="s">
        <v>296</v>
      </c>
      <c r="D81" s="84" t="s">
        <v>250</v>
      </c>
      <c r="E81" s="85">
        <v>447870</v>
      </c>
      <c r="F81" s="49">
        <v>434825.00000000006</v>
      </c>
      <c r="G81" s="49">
        <v>465263.00000000006</v>
      </c>
      <c r="H81" s="49">
        <v>81147</v>
      </c>
      <c r="I81" s="49">
        <f t="shared" si="16"/>
        <v>85285.497000000003</v>
      </c>
      <c r="J81" s="49">
        <f t="shared" si="17"/>
        <v>85285</v>
      </c>
      <c r="K81" s="90">
        <f t="shared" si="18"/>
        <v>85285</v>
      </c>
      <c r="L81" s="90">
        <f t="shared" si="19"/>
        <v>465263.00000000006</v>
      </c>
      <c r="M81" s="90">
        <f t="shared" si="20"/>
        <v>441347.5</v>
      </c>
      <c r="N81" s="90">
        <f t="shared" si="21"/>
        <v>358310.75</v>
      </c>
      <c r="O81" s="90">
        <f t="shared" si="22"/>
        <v>263316.25</v>
      </c>
      <c r="P81" s="90">
        <f t="shared" si="23"/>
        <v>453305.25</v>
      </c>
      <c r="Q81" s="90">
        <f t="shared" si="24"/>
        <v>217305.3285769478</v>
      </c>
      <c r="R81" s="90">
        <f t="shared" si="25"/>
        <v>182443.72068919419</v>
      </c>
      <c r="S81" s="56">
        <f t="shared" si="26"/>
        <v>0.41337884702914185</v>
      </c>
      <c r="T81" s="49">
        <f t="shared" si="27"/>
        <v>217305</v>
      </c>
      <c r="U81" s="82" t="s">
        <v>431</v>
      </c>
    </row>
    <row r="82" spans="1:53" s="19" customFormat="1" ht="24" customHeight="1" x14ac:dyDescent="0.2">
      <c r="A82" s="82">
        <v>10</v>
      </c>
      <c r="B82" s="82">
        <v>8715202</v>
      </c>
      <c r="C82" s="84" t="s">
        <v>297</v>
      </c>
      <c r="D82" s="84" t="s">
        <v>250</v>
      </c>
      <c r="E82" s="85">
        <v>2464850</v>
      </c>
      <c r="F82" s="49">
        <v>2325330</v>
      </c>
      <c r="G82" s="49">
        <v>2581116.0000000005</v>
      </c>
      <c r="H82" s="49">
        <v>367413</v>
      </c>
      <c r="I82" s="49">
        <f t="shared" si="16"/>
        <v>386151.06300000002</v>
      </c>
      <c r="J82" s="49">
        <f t="shared" si="17"/>
        <v>386151</v>
      </c>
      <c r="K82" s="90">
        <f t="shared" si="18"/>
        <v>386151</v>
      </c>
      <c r="L82" s="90">
        <f t="shared" si="19"/>
        <v>2581116.0000000005</v>
      </c>
      <c r="M82" s="90">
        <f t="shared" si="20"/>
        <v>2395090</v>
      </c>
      <c r="N82" s="90">
        <f t="shared" si="21"/>
        <v>1939361.75</v>
      </c>
      <c r="O82" s="90">
        <f t="shared" si="22"/>
        <v>1390620.5</v>
      </c>
      <c r="P82" s="90">
        <f t="shared" si="23"/>
        <v>2488103</v>
      </c>
      <c r="Q82" s="90">
        <f t="shared" si="24"/>
        <v>1049086.6257858842</v>
      </c>
      <c r="R82" s="90">
        <f t="shared" si="25"/>
        <v>1040740.3682322743</v>
      </c>
      <c r="S82" s="56">
        <f t="shared" si="26"/>
        <v>0.43453079768704905</v>
      </c>
      <c r="T82" s="49">
        <f t="shared" si="27"/>
        <v>1049087</v>
      </c>
      <c r="U82" s="82" t="s">
        <v>431</v>
      </c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spans="1:53" s="19" customFormat="1" ht="24" customHeight="1" x14ac:dyDescent="0.2">
      <c r="A83" s="82">
        <v>11</v>
      </c>
      <c r="B83" s="82">
        <v>8715202</v>
      </c>
      <c r="C83" s="84" t="s">
        <v>298</v>
      </c>
      <c r="D83" s="84" t="s">
        <v>250</v>
      </c>
      <c r="E83" s="85">
        <v>1884785</v>
      </c>
      <c r="F83" s="49">
        <v>1812294.0000000002</v>
      </c>
      <c r="G83" s="49">
        <v>1957278</v>
      </c>
      <c r="H83" s="49">
        <v>379015</v>
      </c>
      <c r="I83" s="49">
        <f t="shared" si="16"/>
        <v>398344.76500000001</v>
      </c>
      <c r="J83" s="49">
        <f t="shared" si="17"/>
        <v>398345</v>
      </c>
      <c r="K83" s="90">
        <f t="shared" si="18"/>
        <v>398345</v>
      </c>
      <c r="L83" s="90">
        <f t="shared" si="19"/>
        <v>1957278</v>
      </c>
      <c r="M83" s="90">
        <f t="shared" si="20"/>
        <v>1848539.5</v>
      </c>
      <c r="N83" s="90">
        <f t="shared" si="21"/>
        <v>1513175.5</v>
      </c>
      <c r="O83" s="90">
        <f t="shared" si="22"/>
        <v>1123442.25</v>
      </c>
      <c r="P83" s="90">
        <f t="shared" si="23"/>
        <v>1902908.75</v>
      </c>
      <c r="Q83" s="90">
        <f t="shared" si="24"/>
        <v>974741.59500865021</v>
      </c>
      <c r="R83" s="90">
        <f t="shared" si="25"/>
        <v>745573.50895557797</v>
      </c>
      <c r="S83" s="56">
        <f t="shared" si="26"/>
        <v>0.40333112111241226</v>
      </c>
      <c r="T83" s="49">
        <f t="shared" si="27"/>
        <v>974742</v>
      </c>
      <c r="U83" s="82" t="s">
        <v>431</v>
      </c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spans="1:53" s="1" customFormat="1" ht="63" customHeight="1" x14ac:dyDescent="0.2">
      <c r="A84" s="82">
        <v>12</v>
      </c>
      <c r="B84" s="82">
        <v>8715202</v>
      </c>
      <c r="C84" s="84" t="s">
        <v>299</v>
      </c>
      <c r="D84" s="84" t="s">
        <v>250</v>
      </c>
      <c r="E84" s="85">
        <v>1207909</v>
      </c>
      <c r="F84" s="49">
        <v>1172727</v>
      </c>
      <c r="G84" s="49">
        <v>1243091</v>
      </c>
      <c r="H84" s="49">
        <v>196965</v>
      </c>
      <c r="I84" s="49">
        <f t="shared" si="16"/>
        <v>207010.215</v>
      </c>
      <c r="J84" s="49">
        <f t="shared" si="17"/>
        <v>207010</v>
      </c>
      <c r="K84" s="90">
        <f t="shared" si="18"/>
        <v>207010</v>
      </c>
      <c r="L84" s="90">
        <f t="shared" si="19"/>
        <v>1243091</v>
      </c>
      <c r="M84" s="90">
        <f t="shared" si="20"/>
        <v>1190318</v>
      </c>
      <c r="N84" s="90">
        <f t="shared" si="21"/>
        <v>957684.25</v>
      </c>
      <c r="O84" s="90">
        <f t="shared" si="22"/>
        <v>698664</v>
      </c>
      <c r="P84" s="90">
        <f t="shared" si="23"/>
        <v>1216704.5</v>
      </c>
      <c r="Q84" s="90">
        <f t="shared" si="24"/>
        <v>546767.69594541425</v>
      </c>
      <c r="R84" s="90">
        <f t="shared" si="25"/>
        <v>501273.26293441647</v>
      </c>
      <c r="S84" s="56">
        <f t="shared" si="26"/>
        <v>0.42112550002135268</v>
      </c>
      <c r="T84" s="49">
        <f t="shared" si="27"/>
        <v>546768</v>
      </c>
      <c r="U84" s="82" t="s">
        <v>431</v>
      </c>
      <c r="AY84" s="3"/>
      <c r="AZ84" s="3"/>
      <c r="BA84" s="3"/>
    </row>
    <row r="85" spans="1:53" s="1" customFormat="1" ht="45" customHeight="1" x14ac:dyDescent="0.2">
      <c r="A85" s="82">
        <v>13</v>
      </c>
      <c r="B85" s="82">
        <v>8715202</v>
      </c>
      <c r="C85" s="84" t="s">
        <v>300</v>
      </c>
      <c r="D85" s="84" t="s">
        <v>250</v>
      </c>
      <c r="E85" s="85">
        <v>1181470</v>
      </c>
      <c r="F85" s="49">
        <v>1147059</v>
      </c>
      <c r="G85" s="49">
        <v>1261765</v>
      </c>
      <c r="H85" s="49">
        <v>141830</v>
      </c>
      <c r="I85" s="49">
        <f t="shared" si="16"/>
        <v>149063.32999999999</v>
      </c>
      <c r="J85" s="49">
        <f t="shared" si="17"/>
        <v>149063</v>
      </c>
      <c r="K85" s="90">
        <f t="shared" si="18"/>
        <v>149063</v>
      </c>
      <c r="L85" s="90">
        <f t="shared" si="19"/>
        <v>1261765</v>
      </c>
      <c r="M85" s="90">
        <f t="shared" si="20"/>
        <v>1164264.5</v>
      </c>
      <c r="N85" s="90">
        <f t="shared" si="21"/>
        <v>934839.25</v>
      </c>
      <c r="O85" s="90">
        <f t="shared" si="22"/>
        <v>656663.75</v>
      </c>
      <c r="P85" s="90">
        <f t="shared" si="23"/>
        <v>1213014.75</v>
      </c>
      <c r="Q85" s="90">
        <f t="shared" si="24"/>
        <v>433871.88141892565</v>
      </c>
      <c r="R85" s="90">
        <f t="shared" si="25"/>
        <v>526050.9196559937</v>
      </c>
      <c r="S85" s="56">
        <f t="shared" si="26"/>
        <v>0.4518311085290273</v>
      </c>
      <c r="T85" s="49">
        <f t="shared" si="27"/>
        <v>433872</v>
      </c>
      <c r="U85" s="82" t="s">
        <v>431</v>
      </c>
      <c r="AY85" s="3"/>
      <c r="AZ85" s="3"/>
      <c r="BA85" s="3"/>
    </row>
    <row r="86" spans="1:53" s="1" customFormat="1" ht="64.5" customHeight="1" x14ac:dyDescent="0.2">
      <c r="A86" s="82">
        <v>14</v>
      </c>
      <c r="B86" s="82">
        <v>8715202</v>
      </c>
      <c r="C86" s="84" t="s">
        <v>301</v>
      </c>
      <c r="D86" s="84" t="s">
        <v>250</v>
      </c>
      <c r="E86" s="85">
        <v>692755</v>
      </c>
      <c r="F86" s="49">
        <v>653542.00000000012</v>
      </c>
      <c r="G86" s="49">
        <v>686219.00000000012</v>
      </c>
      <c r="H86" s="49">
        <v>131376</v>
      </c>
      <c r="I86" s="49">
        <f t="shared" si="16"/>
        <v>138076.17600000001</v>
      </c>
      <c r="J86" s="49">
        <f t="shared" si="17"/>
        <v>138076</v>
      </c>
      <c r="K86" s="90">
        <f t="shared" si="18"/>
        <v>138076</v>
      </c>
      <c r="L86" s="90">
        <f t="shared" si="19"/>
        <v>692755</v>
      </c>
      <c r="M86" s="90">
        <f t="shared" si="20"/>
        <v>669880.50000000012</v>
      </c>
      <c r="N86" s="90">
        <f t="shared" si="21"/>
        <v>542648</v>
      </c>
      <c r="O86" s="90">
        <f t="shared" si="22"/>
        <v>403978.25000000006</v>
      </c>
      <c r="P86" s="90">
        <f t="shared" si="23"/>
        <v>681317.75</v>
      </c>
      <c r="Q86" s="90">
        <f t="shared" si="24"/>
        <v>342662.77582835458</v>
      </c>
      <c r="R86" s="90">
        <f t="shared" si="25"/>
        <v>270259.58256831538</v>
      </c>
      <c r="S86" s="56">
        <f t="shared" si="26"/>
        <v>0.40344446892888408</v>
      </c>
      <c r="T86" s="49">
        <f t="shared" si="27"/>
        <v>342663</v>
      </c>
      <c r="U86" s="82" t="s">
        <v>431</v>
      </c>
      <c r="AY86" s="3"/>
      <c r="AZ86" s="3"/>
      <c r="BA86" s="3"/>
    </row>
    <row r="87" spans="1:53" s="1" customFormat="1" ht="87.75" customHeight="1" x14ac:dyDescent="0.2">
      <c r="A87" s="82">
        <v>15</v>
      </c>
      <c r="B87" s="82">
        <v>8715202</v>
      </c>
      <c r="C87" s="84" t="s">
        <v>302</v>
      </c>
      <c r="D87" s="84" t="s">
        <v>250</v>
      </c>
      <c r="E87" s="85">
        <v>795711.00000000012</v>
      </c>
      <c r="F87" s="49">
        <v>757820</v>
      </c>
      <c r="G87" s="49">
        <v>803289</v>
      </c>
      <c r="H87" s="49">
        <v>154168</v>
      </c>
      <c r="I87" s="49">
        <f t="shared" si="16"/>
        <v>162030.568</v>
      </c>
      <c r="J87" s="49">
        <f t="shared" si="17"/>
        <v>162031</v>
      </c>
      <c r="K87" s="90">
        <f t="shared" si="18"/>
        <v>162031</v>
      </c>
      <c r="L87" s="90">
        <f t="shared" si="19"/>
        <v>803289</v>
      </c>
      <c r="M87" s="90">
        <f t="shared" si="20"/>
        <v>776765.5</v>
      </c>
      <c r="N87" s="90">
        <f t="shared" si="21"/>
        <v>629712.75</v>
      </c>
      <c r="O87" s="90">
        <f t="shared" si="22"/>
        <v>469398.25</v>
      </c>
      <c r="P87" s="90">
        <f t="shared" si="23"/>
        <v>790027.25</v>
      </c>
      <c r="Q87" s="90">
        <f t="shared" si="24"/>
        <v>400286.09476618841</v>
      </c>
      <c r="R87" s="90">
        <f t="shared" si="25"/>
        <v>312421.62769391743</v>
      </c>
      <c r="S87" s="56">
        <f t="shared" si="26"/>
        <v>0.40220842415621888</v>
      </c>
      <c r="T87" s="49">
        <f t="shared" si="27"/>
        <v>400286</v>
      </c>
      <c r="U87" s="82" t="s">
        <v>431</v>
      </c>
      <c r="AY87" s="3"/>
      <c r="AZ87" s="3"/>
      <c r="BA87" s="3"/>
    </row>
    <row r="88" spans="1:53" s="1" customFormat="1" ht="68.25" customHeight="1" x14ac:dyDescent="0.2">
      <c r="A88" s="82">
        <v>16</v>
      </c>
      <c r="B88" s="82">
        <v>8715202</v>
      </c>
      <c r="C88" s="84" t="s">
        <v>303</v>
      </c>
      <c r="D88" s="84" t="s">
        <v>250</v>
      </c>
      <c r="E88" s="85">
        <v>4105576</v>
      </c>
      <c r="F88" s="49">
        <v>3873185</v>
      </c>
      <c r="G88" s="49">
        <v>4144308</v>
      </c>
      <c r="H88" s="49">
        <v>409179</v>
      </c>
      <c r="I88" s="49">
        <f t="shared" si="16"/>
        <v>430047.12900000002</v>
      </c>
      <c r="J88" s="49">
        <f t="shared" si="17"/>
        <v>430047</v>
      </c>
      <c r="K88" s="90">
        <f t="shared" si="18"/>
        <v>430047</v>
      </c>
      <c r="L88" s="90">
        <f t="shared" si="19"/>
        <v>4144308</v>
      </c>
      <c r="M88" s="90">
        <f t="shared" si="20"/>
        <v>3989380.5</v>
      </c>
      <c r="N88" s="90">
        <f t="shared" si="21"/>
        <v>3138279</v>
      </c>
      <c r="O88" s="90">
        <f t="shared" si="22"/>
        <v>2209713.75</v>
      </c>
      <c r="P88" s="90">
        <f t="shared" si="23"/>
        <v>4066844.25</v>
      </c>
      <c r="Q88" s="90">
        <f t="shared" si="24"/>
        <v>1303620.0654524986</v>
      </c>
      <c r="R88" s="90">
        <f t="shared" si="25"/>
        <v>1809453.4377089306</v>
      </c>
      <c r="S88" s="56">
        <f t="shared" si="26"/>
        <v>0.45356752450886312</v>
      </c>
      <c r="T88" s="49">
        <f t="shared" si="27"/>
        <v>1303620</v>
      </c>
      <c r="U88" s="82" t="s">
        <v>431</v>
      </c>
      <c r="AY88" s="3"/>
      <c r="AZ88" s="3"/>
      <c r="BA88" s="3"/>
    </row>
    <row r="89" spans="1:53" s="1" customFormat="1" ht="43.5" customHeight="1" x14ac:dyDescent="0.2">
      <c r="A89" s="82">
        <v>17</v>
      </c>
      <c r="B89" s="5">
        <v>8715202</v>
      </c>
      <c r="C89" s="7" t="s">
        <v>304</v>
      </c>
      <c r="D89" s="7" t="s">
        <v>250</v>
      </c>
      <c r="E89" s="24">
        <v>681234</v>
      </c>
      <c r="F89" s="26">
        <v>655032</v>
      </c>
      <c r="G89" s="26">
        <v>694334</v>
      </c>
      <c r="H89" s="26">
        <v>70177</v>
      </c>
      <c r="I89" s="26">
        <f t="shared" si="16"/>
        <v>73756.027000000002</v>
      </c>
      <c r="J89" s="26">
        <f t="shared" si="17"/>
        <v>73756</v>
      </c>
      <c r="K89" s="27">
        <f t="shared" si="18"/>
        <v>73756</v>
      </c>
      <c r="L89" s="27">
        <f t="shared" si="19"/>
        <v>694334</v>
      </c>
      <c r="M89" s="90">
        <f t="shared" si="20"/>
        <v>668133</v>
      </c>
      <c r="N89" s="90">
        <f t="shared" si="21"/>
        <v>526089</v>
      </c>
      <c r="O89" s="90">
        <f t="shared" si="22"/>
        <v>370944.5</v>
      </c>
      <c r="P89" s="90">
        <f t="shared" si="23"/>
        <v>681233.5</v>
      </c>
      <c r="Q89" s="90">
        <f t="shared" si="24"/>
        <v>222308.48527750577</v>
      </c>
      <c r="R89" s="90">
        <f t="shared" si="25"/>
        <v>301997.67724713823</v>
      </c>
      <c r="S89" s="56">
        <f t="shared" si="26"/>
        <v>0.45200233673106738</v>
      </c>
      <c r="T89" s="49">
        <f t="shared" si="27"/>
        <v>222308</v>
      </c>
      <c r="U89" s="82" t="s">
        <v>431</v>
      </c>
      <c r="AY89" s="3"/>
      <c r="AZ89" s="3"/>
      <c r="BA89" s="3"/>
    </row>
    <row r="90" spans="1:53" s="1" customFormat="1" ht="28.5" customHeight="1" x14ac:dyDescent="0.2">
      <c r="A90" s="82">
        <v>18</v>
      </c>
      <c r="B90" s="5">
        <v>8715202</v>
      </c>
      <c r="C90" s="7" t="s">
        <v>305</v>
      </c>
      <c r="D90" s="7" t="s">
        <v>250</v>
      </c>
      <c r="E90" s="24">
        <v>599778</v>
      </c>
      <c r="F90" s="26">
        <v>582309</v>
      </c>
      <c r="G90" s="26">
        <v>617248</v>
      </c>
      <c r="H90" s="26">
        <v>83808</v>
      </c>
      <c r="I90" s="26">
        <f t="shared" si="16"/>
        <v>88082.207999999999</v>
      </c>
      <c r="J90" s="26">
        <f t="shared" si="17"/>
        <v>88082</v>
      </c>
      <c r="K90" s="27">
        <f t="shared" si="18"/>
        <v>88082</v>
      </c>
      <c r="L90" s="27">
        <f t="shared" si="19"/>
        <v>617248</v>
      </c>
      <c r="M90" s="90">
        <f t="shared" si="20"/>
        <v>591043.5</v>
      </c>
      <c r="N90" s="90">
        <f t="shared" si="21"/>
        <v>471854.25</v>
      </c>
      <c r="O90" s="90">
        <f t="shared" si="22"/>
        <v>339562.75</v>
      </c>
      <c r="P90" s="90">
        <f t="shared" si="23"/>
        <v>604145.75</v>
      </c>
      <c r="Q90" s="90">
        <f t="shared" si="24"/>
        <v>244532.60865840659</v>
      </c>
      <c r="R90" s="90">
        <f t="shared" si="25"/>
        <v>256245.46826610743</v>
      </c>
      <c r="S90" s="56">
        <f t="shared" si="26"/>
        <v>0.43354756167034647</v>
      </c>
      <c r="T90" s="49">
        <f t="shared" si="27"/>
        <v>244533</v>
      </c>
      <c r="U90" s="82" t="s">
        <v>431</v>
      </c>
      <c r="AY90" s="3"/>
      <c r="AZ90" s="3"/>
      <c r="BA90" s="3"/>
    </row>
    <row r="91" spans="1:53" s="1" customFormat="1" ht="28.5" customHeight="1" x14ac:dyDescent="0.2">
      <c r="A91" s="82">
        <v>19</v>
      </c>
      <c r="B91" s="5">
        <v>8715202</v>
      </c>
      <c r="C91" s="7" t="s">
        <v>306</v>
      </c>
      <c r="D91" s="7" t="s">
        <v>250</v>
      </c>
      <c r="E91" s="24">
        <v>1324544.0000000002</v>
      </c>
      <c r="F91" s="26">
        <v>1261470</v>
      </c>
      <c r="G91" s="26">
        <v>1387617</v>
      </c>
      <c r="H91" s="26">
        <v>162100</v>
      </c>
      <c r="I91" s="26">
        <f t="shared" si="16"/>
        <v>170367.1</v>
      </c>
      <c r="J91" s="26">
        <f t="shared" si="17"/>
        <v>170367</v>
      </c>
      <c r="K91" s="27">
        <f t="shared" si="18"/>
        <v>170367</v>
      </c>
      <c r="L91" s="27">
        <f t="shared" si="19"/>
        <v>1387617</v>
      </c>
      <c r="M91" s="90">
        <f t="shared" si="20"/>
        <v>1293007</v>
      </c>
      <c r="N91" s="90">
        <f t="shared" si="21"/>
        <v>1035999.5</v>
      </c>
      <c r="O91" s="90">
        <f t="shared" si="22"/>
        <v>731687</v>
      </c>
      <c r="P91" s="90">
        <f t="shared" si="23"/>
        <v>1340312</v>
      </c>
      <c r="Q91" s="90">
        <f t="shared" si="24"/>
        <v>491518.59834513062</v>
      </c>
      <c r="R91" s="90">
        <f t="shared" si="25"/>
        <v>579381.67219113884</v>
      </c>
      <c r="S91" s="56">
        <f t="shared" si="26"/>
        <v>0.44808858126146173</v>
      </c>
      <c r="T91" s="49">
        <f t="shared" si="27"/>
        <v>491519</v>
      </c>
      <c r="U91" s="82" t="s">
        <v>431</v>
      </c>
      <c r="AY91" s="3"/>
      <c r="AZ91" s="3"/>
      <c r="BA91" s="3"/>
    </row>
    <row r="92" spans="1:53" s="1" customFormat="1" ht="23.25" customHeight="1" x14ac:dyDescent="0.2">
      <c r="A92" s="82">
        <v>20</v>
      </c>
      <c r="B92" s="5">
        <v>8715202</v>
      </c>
      <c r="C92" s="7" t="s">
        <v>307</v>
      </c>
      <c r="D92" s="7" t="s">
        <v>250</v>
      </c>
      <c r="E92" s="24">
        <v>616949</v>
      </c>
      <c r="F92" s="26">
        <v>576588</v>
      </c>
      <c r="G92" s="26">
        <v>634247</v>
      </c>
      <c r="H92" s="26">
        <v>48002</v>
      </c>
      <c r="I92" s="26">
        <f t="shared" si="16"/>
        <v>50450.101999999999</v>
      </c>
      <c r="J92" s="26">
        <f t="shared" si="17"/>
        <v>50450</v>
      </c>
      <c r="K92" s="27">
        <f t="shared" si="18"/>
        <v>50450</v>
      </c>
      <c r="L92" s="27">
        <f t="shared" si="19"/>
        <v>634247</v>
      </c>
      <c r="M92" s="90">
        <f t="shared" si="20"/>
        <v>596768.5</v>
      </c>
      <c r="N92" s="90">
        <f t="shared" si="21"/>
        <v>469558.5</v>
      </c>
      <c r="O92" s="90">
        <f t="shared" si="22"/>
        <v>323609.25</v>
      </c>
      <c r="P92" s="90">
        <f t="shared" si="23"/>
        <v>615507.75</v>
      </c>
      <c r="Q92" s="90">
        <f t="shared" si="24"/>
        <v>161593.31969524419</v>
      </c>
      <c r="R92" s="90">
        <f t="shared" si="25"/>
        <v>280448.15930043114</v>
      </c>
      <c r="S92" s="56">
        <f t="shared" si="26"/>
        <v>0.46994464235366168</v>
      </c>
      <c r="T92" s="49">
        <f t="shared" si="27"/>
        <v>161593</v>
      </c>
      <c r="U92" s="82" t="s">
        <v>431</v>
      </c>
      <c r="AY92" s="3"/>
      <c r="AZ92" s="3"/>
      <c r="BA92" s="3"/>
    </row>
    <row r="93" spans="1:53" s="1" customFormat="1" ht="43.5" customHeight="1" x14ac:dyDescent="0.2">
      <c r="A93" s="82">
        <v>21</v>
      </c>
      <c r="B93" s="5">
        <v>8715202</v>
      </c>
      <c r="C93" s="7" t="s">
        <v>308</v>
      </c>
      <c r="D93" s="7" t="s">
        <v>250</v>
      </c>
      <c r="E93" s="24">
        <v>3958976.0000000005</v>
      </c>
      <c r="F93" s="26">
        <v>3770453</v>
      </c>
      <c r="G93" s="26">
        <v>4185203</v>
      </c>
      <c r="H93" s="26">
        <v>500414</v>
      </c>
      <c r="I93" s="26">
        <f t="shared" si="16"/>
        <v>525935.11399999994</v>
      </c>
      <c r="J93" s="26">
        <f t="shared" si="17"/>
        <v>525935</v>
      </c>
      <c r="K93" s="27">
        <f t="shared" si="18"/>
        <v>525935</v>
      </c>
      <c r="L93" s="27">
        <f t="shared" si="19"/>
        <v>4185203</v>
      </c>
      <c r="M93" s="90">
        <f t="shared" si="20"/>
        <v>3864714.5</v>
      </c>
      <c r="N93" s="90">
        <f t="shared" si="21"/>
        <v>3110141.75</v>
      </c>
      <c r="O93" s="90">
        <f t="shared" si="22"/>
        <v>2195324.75</v>
      </c>
      <c r="P93" s="90">
        <f t="shared" si="23"/>
        <v>4024958.75</v>
      </c>
      <c r="Q93" s="90">
        <f t="shared" si="24"/>
        <v>1504821.0492100734</v>
      </c>
      <c r="R93" s="90">
        <f t="shared" si="25"/>
        <v>1731127.931806962</v>
      </c>
      <c r="S93" s="56">
        <f t="shared" si="26"/>
        <v>0.44793164716487133</v>
      </c>
      <c r="T93" s="49">
        <f t="shared" si="27"/>
        <v>1504821</v>
      </c>
      <c r="U93" s="82" t="s">
        <v>431</v>
      </c>
      <c r="AY93" s="3"/>
      <c r="AZ93" s="3"/>
      <c r="BA93" s="3"/>
    </row>
    <row r="94" spans="1:53" s="1" customFormat="1" ht="43.5" customHeight="1" x14ac:dyDescent="0.2">
      <c r="A94" s="82">
        <v>22</v>
      </c>
      <c r="B94" s="5">
        <v>8715202</v>
      </c>
      <c r="C94" s="7" t="s">
        <v>309</v>
      </c>
      <c r="D94" s="7" t="s">
        <v>250</v>
      </c>
      <c r="E94" s="24">
        <v>1096283</v>
      </c>
      <c r="F94" s="26">
        <v>1034229</v>
      </c>
      <c r="G94" s="26">
        <v>1137652</v>
      </c>
      <c r="H94" s="26">
        <v>136905</v>
      </c>
      <c r="I94" s="26">
        <f t="shared" si="16"/>
        <v>143887.155</v>
      </c>
      <c r="J94" s="26">
        <f t="shared" si="17"/>
        <v>143887</v>
      </c>
      <c r="K94" s="27">
        <f t="shared" si="18"/>
        <v>143887</v>
      </c>
      <c r="L94" s="27">
        <f t="shared" si="19"/>
        <v>1137652</v>
      </c>
      <c r="M94" s="90">
        <f t="shared" si="20"/>
        <v>1065256</v>
      </c>
      <c r="N94" s="90">
        <f t="shared" si="21"/>
        <v>853012.75</v>
      </c>
      <c r="O94" s="90">
        <f t="shared" si="22"/>
        <v>604571.5</v>
      </c>
      <c r="P94" s="90">
        <f t="shared" si="23"/>
        <v>1101454</v>
      </c>
      <c r="Q94" s="90">
        <f t="shared" si="24"/>
        <v>412032.21931445156</v>
      </c>
      <c r="R94" s="90">
        <f t="shared" si="25"/>
        <v>474657.27135578223</v>
      </c>
      <c r="S94" s="56">
        <f t="shared" si="26"/>
        <v>0.44558047207035889</v>
      </c>
      <c r="T94" s="49">
        <f t="shared" si="27"/>
        <v>412032</v>
      </c>
      <c r="U94" s="82" t="s">
        <v>431</v>
      </c>
      <c r="AY94" s="3"/>
      <c r="AZ94" s="3"/>
      <c r="BA94" s="3"/>
    </row>
    <row r="95" spans="1:53" s="1" customFormat="1" ht="24" customHeight="1" x14ac:dyDescent="0.2">
      <c r="A95" s="82">
        <v>23</v>
      </c>
      <c r="B95" s="5">
        <v>8715202</v>
      </c>
      <c r="C95" s="7" t="s">
        <v>310</v>
      </c>
      <c r="D95" s="7" t="s">
        <v>250</v>
      </c>
      <c r="E95" s="24">
        <v>765687.00000000012</v>
      </c>
      <c r="F95" s="26">
        <v>743386</v>
      </c>
      <c r="G95" s="26">
        <v>817725</v>
      </c>
      <c r="H95" s="26">
        <v>160728</v>
      </c>
      <c r="I95" s="26">
        <f t="shared" si="16"/>
        <v>168925.128</v>
      </c>
      <c r="J95" s="26">
        <f t="shared" si="17"/>
        <v>168925</v>
      </c>
      <c r="K95" s="27">
        <f t="shared" si="18"/>
        <v>168925</v>
      </c>
      <c r="L95" s="27">
        <f t="shared" si="19"/>
        <v>817725</v>
      </c>
      <c r="M95" s="90">
        <f t="shared" si="20"/>
        <v>754536.5</v>
      </c>
      <c r="N95" s="90">
        <f t="shared" si="21"/>
        <v>623930.75</v>
      </c>
      <c r="O95" s="90">
        <f t="shared" si="22"/>
        <v>461730.75</v>
      </c>
      <c r="P95" s="90">
        <f t="shared" si="23"/>
        <v>786130.75</v>
      </c>
      <c r="Q95" s="90">
        <f t="shared" si="24"/>
        <v>408417.28598978376</v>
      </c>
      <c r="R95" s="90">
        <f t="shared" si="25"/>
        <v>304932.14274258353</v>
      </c>
      <c r="S95" s="56">
        <f t="shared" si="26"/>
        <v>0.40413173218602882</v>
      </c>
      <c r="T95" s="49">
        <f t="shared" si="27"/>
        <v>408417</v>
      </c>
      <c r="U95" s="82" t="s">
        <v>431</v>
      </c>
      <c r="AY95" s="3"/>
      <c r="AZ95" s="3"/>
      <c r="BA95" s="3"/>
    </row>
    <row r="96" spans="1:53" s="1" customFormat="1" ht="24" customHeight="1" x14ac:dyDescent="0.2">
      <c r="A96" s="82">
        <v>24</v>
      </c>
      <c r="B96" s="5">
        <v>8715202</v>
      </c>
      <c r="C96" s="7" t="s">
        <v>311</v>
      </c>
      <c r="D96" s="7" t="s">
        <v>250</v>
      </c>
      <c r="E96" s="24">
        <v>185804.00000000003</v>
      </c>
      <c r="F96" s="26">
        <v>175286</v>
      </c>
      <c r="G96" s="26">
        <v>187556</v>
      </c>
      <c r="H96" s="26">
        <v>36768</v>
      </c>
      <c r="I96" s="26">
        <f t="shared" si="16"/>
        <v>38643.167999999998</v>
      </c>
      <c r="J96" s="26">
        <f t="shared" si="17"/>
        <v>38643</v>
      </c>
      <c r="K96" s="27">
        <f t="shared" si="18"/>
        <v>38643</v>
      </c>
      <c r="L96" s="27">
        <f t="shared" si="19"/>
        <v>187556</v>
      </c>
      <c r="M96" s="90">
        <f t="shared" si="20"/>
        <v>180545</v>
      </c>
      <c r="N96" s="90">
        <f t="shared" si="21"/>
        <v>146822.25</v>
      </c>
      <c r="O96" s="90">
        <f t="shared" si="22"/>
        <v>109594</v>
      </c>
      <c r="P96" s="90">
        <f t="shared" si="23"/>
        <v>184050.5</v>
      </c>
      <c r="Q96" s="90">
        <f t="shared" si="24"/>
        <v>94570.189708412945</v>
      </c>
      <c r="R96" s="90">
        <f t="shared" si="25"/>
        <v>72322.772846801163</v>
      </c>
      <c r="S96" s="56">
        <f t="shared" si="26"/>
        <v>0.40058031430835062</v>
      </c>
      <c r="T96" s="49">
        <f t="shared" si="27"/>
        <v>94570</v>
      </c>
      <c r="U96" s="82" t="s">
        <v>431</v>
      </c>
      <c r="AY96" s="3"/>
      <c r="AZ96" s="3"/>
      <c r="BA96" s="3"/>
    </row>
    <row r="97" spans="1:53" s="1" customFormat="1" ht="24" customHeight="1" x14ac:dyDescent="0.2">
      <c r="A97" s="82">
        <v>25</v>
      </c>
      <c r="B97" s="5">
        <v>8715202</v>
      </c>
      <c r="C97" s="7" t="s">
        <v>312</v>
      </c>
      <c r="D97" s="7" t="s">
        <v>250</v>
      </c>
      <c r="E97" s="24">
        <v>1127454</v>
      </c>
      <c r="F97" s="26">
        <v>1063636</v>
      </c>
      <c r="G97" s="26">
        <v>1170000</v>
      </c>
      <c r="H97" s="26">
        <v>117453</v>
      </c>
      <c r="I97" s="26">
        <f t="shared" si="16"/>
        <v>123443.103</v>
      </c>
      <c r="J97" s="26">
        <f t="shared" si="17"/>
        <v>123443</v>
      </c>
      <c r="K97" s="27">
        <f t="shared" si="18"/>
        <v>123443</v>
      </c>
      <c r="L97" s="27">
        <f t="shared" si="19"/>
        <v>1170000</v>
      </c>
      <c r="M97" s="90">
        <f t="shared" si="20"/>
        <v>1095545</v>
      </c>
      <c r="N97" s="90">
        <f t="shared" si="21"/>
        <v>871133.25</v>
      </c>
      <c r="O97" s="90">
        <f t="shared" si="22"/>
        <v>609494</v>
      </c>
      <c r="P97" s="90">
        <f t="shared" si="23"/>
        <v>1132772.5</v>
      </c>
      <c r="Q97" s="90">
        <f t="shared" si="24"/>
        <v>370963.5295949743</v>
      </c>
      <c r="R97" s="90">
        <f t="shared" si="25"/>
        <v>500373.08741869469</v>
      </c>
      <c r="S97" s="56">
        <f t="shared" si="26"/>
        <v>0.45673439924302034</v>
      </c>
      <c r="T97" s="49">
        <f t="shared" si="27"/>
        <v>370964</v>
      </c>
      <c r="U97" s="82" t="s">
        <v>431</v>
      </c>
      <c r="AY97" s="3"/>
      <c r="AZ97" s="3"/>
      <c r="BA97" s="3"/>
    </row>
    <row r="98" spans="1:53" s="1" customFormat="1" ht="24" customHeight="1" x14ac:dyDescent="0.2">
      <c r="A98" s="82">
        <v>26</v>
      </c>
      <c r="B98" s="5">
        <v>8715202</v>
      </c>
      <c r="C98" s="7" t="s">
        <v>313</v>
      </c>
      <c r="D98" s="7" t="s">
        <v>250</v>
      </c>
      <c r="E98" s="24">
        <v>1381684</v>
      </c>
      <c r="F98" s="26">
        <v>1303476</v>
      </c>
      <c r="G98" s="26">
        <v>1394719</v>
      </c>
      <c r="H98" s="26">
        <v>163596</v>
      </c>
      <c r="I98" s="26">
        <f t="shared" si="16"/>
        <v>171939.39600000001</v>
      </c>
      <c r="J98" s="26">
        <f t="shared" si="17"/>
        <v>171939</v>
      </c>
      <c r="K98" s="27">
        <f t="shared" si="18"/>
        <v>171939</v>
      </c>
      <c r="L98" s="27">
        <f t="shared" si="19"/>
        <v>1394719</v>
      </c>
      <c r="M98" s="90">
        <f t="shared" si="20"/>
        <v>1342580</v>
      </c>
      <c r="N98" s="90">
        <f t="shared" si="21"/>
        <v>1062954.5</v>
      </c>
      <c r="O98" s="90">
        <f t="shared" si="22"/>
        <v>757259.5</v>
      </c>
      <c r="P98" s="90">
        <f t="shared" si="23"/>
        <v>1368649.5</v>
      </c>
      <c r="Q98" s="90">
        <f t="shared" si="24"/>
        <v>498508.18995746074</v>
      </c>
      <c r="R98" s="90">
        <f t="shared" si="25"/>
        <v>595375.34122965939</v>
      </c>
      <c r="S98" s="56">
        <f t="shared" si="26"/>
        <v>0.44345613760793351</v>
      </c>
      <c r="T98" s="49">
        <f t="shared" si="27"/>
        <v>498508</v>
      </c>
      <c r="U98" s="82" t="s">
        <v>431</v>
      </c>
      <c r="AY98" s="3"/>
      <c r="AZ98" s="3"/>
      <c r="BA98" s="3"/>
    </row>
    <row r="99" spans="1:53" s="1" customFormat="1" ht="24" customHeight="1" x14ac:dyDescent="0.2">
      <c r="A99" s="82">
        <v>27</v>
      </c>
      <c r="B99" s="5">
        <v>8715202</v>
      </c>
      <c r="C99" s="7" t="s">
        <v>314</v>
      </c>
      <c r="D99" s="7" t="s">
        <v>250</v>
      </c>
      <c r="E99" s="24">
        <v>1439192</v>
      </c>
      <c r="F99" s="26">
        <v>1345039</v>
      </c>
      <c r="G99" s="26">
        <v>1439192</v>
      </c>
      <c r="H99" s="26">
        <v>202937</v>
      </c>
      <c r="I99" s="26">
        <f t="shared" si="16"/>
        <v>213286.78700000001</v>
      </c>
      <c r="J99" s="26">
        <f t="shared" si="17"/>
        <v>213287</v>
      </c>
      <c r="K99" s="27">
        <f t="shared" si="18"/>
        <v>213287</v>
      </c>
      <c r="L99" s="27">
        <f t="shared" si="19"/>
        <v>1439192</v>
      </c>
      <c r="M99" s="90">
        <f t="shared" si="20"/>
        <v>1392115.5</v>
      </c>
      <c r="N99" s="90">
        <f t="shared" si="21"/>
        <v>1109177.5</v>
      </c>
      <c r="O99" s="90">
        <f t="shared" si="22"/>
        <v>802701.25</v>
      </c>
      <c r="P99" s="90">
        <f t="shared" si="23"/>
        <v>1415653.75</v>
      </c>
      <c r="Q99" s="90">
        <f t="shared" si="24"/>
        <v>586367.55815961608</v>
      </c>
      <c r="R99" s="90">
        <f t="shared" si="25"/>
        <v>598907.22030294477</v>
      </c>
      <c r="S99" s="56">
        <f t="shared" si="26"/>
        <v>0.43021374325833223</v>
      </c>
      <c r="T99" s="49">
        <f t="shared" si="27"/>
        <v>586368</v>
      </c>
      <c r="U99" s="82" t="s">
        <v>431</v>
      </c>
      <c r="AY99" s="3"/>
      <c r="AZ99" s="3"/>
      <c r="BA99" s="3"/>
    </row>
    <row r="100" spans="1:53" s="1" customFormat="1" ht="24" customHeight="1" x14ac:dyDescent="0.2">
      <c r="A100" s="21"/>
      <c r="B100" s="21"/>
      <c r="C100" s="21"/>
      <c r="D100" s="21"/>
      <c r="E100" s="102"/>
      <c r="F100" s="102"/>
      <c r="G100" s="102"/>
      <c r="H100" s="102"/>
      <c r="I100" s="102"/>
      <c r="J100" s="102"/>
      <c r="K100" s="169"/>
      <c r="L100" s="169"/>
      <c r="M100" s="169"/>
      <c r="N100" s="169"/>
      <c r="O100" s="169"/>
      <c r="P100" s="169"/>
      <c r="Q100" s="169"/>
      <c r="R100" s="169"/>
      <c r="S100" s="103"/>
      <c r="T100" s="169"/>
      <c r="U100" s="15"/>
    </row>
    <row r="101" spans="1:53" s="1" customFormat="1" ht="19.5" customHeight="1" x14ac:dyDescent="0.2">
      <c r="A101" s="428" t="s">
        <v>177</v>
      </c>
      <c r="B101" s="429"/>
      <c r="C101" s="429"/>
      <c r="D101" s="192"/>
      <c r="E101" s="193"/>
      <c r="F101" s="123"/>
      <c r="G101" s="123"/>
      <c r="H101" s="123"/>
      <c r="I101" s="123"/>
      <c r="J101" s="123"/>
      <c r="K101" s="174"/>
      <c r="L101" s="174"/>
      <c r="M101" s="174"/>
      <c r="N101" s="174"/>
      <c r="O101" s="174"/>
      <c r="P101" s="174"/>
      <c r="Q101" s="174"/>
      <c r="R101" s="174"/>
      <c r="S101" s="124"/>
      <c r="T101" s="174"/>
      <c r="U101" s="175"/>
      <c r="AY101" s="3"/>
      <c r="AZ101" s="3"/>
      <c r="BA101" s="3"/>
    </row>
    <row r="102" spans="1:53" s="1" customFormat="1" ht="22.5" customHeight="1" x14ac:dyDescent="0.2">
      <c r="A102" s="434" t="s">
        <v>178</v>
      </c>
      <c r="B102" s="435"/>
      <c r="C102" s="435"/>
      <c r="D102" s="194"/>
      <c r="E102" s="195"/>
      <c r="F102" s="127"/>
      <c r="G102" s="127"/>
      <c r="H102" s="127"/>
      <c r="I102" s="127"/>
      <c r="J102" s="127"/>
      <c r="K102" s="179"/>
      <c r="L102" s="179"/>
      <c r="M102" s="179"/>
      <c r="N102" s="179"/>
      <c r="O102" s="179"/>
      <c r="P102" s="179"/>
      <c r="Q102" s="179"/>
      <c r="R102" s="179"/>
      <c r="S102" s="128"/>
      <c r="T102" s="179"/>
      <c r="U102" s="180"/>
      <c r="AY102" s="3"/>
      <c r="AZ102" s="3"/>
      <c r="BA102" s="3"/>
    </row>
    <row r="103" spans="1:53" s="1" customFormat="1" ht="23.25" customHeight="1" x14ac:dyDescent="0.2">
      <c r="A103" s="434" t="s">
        <v>179</v>
      </c>
      <c r="B103" s="435"/>
      <c r="C103" s="435"/>
      <c r="D103" s="198"/>
      <c r="E103" s="195"/>
      <c r="F103" s="127"/>
      <c r="G103" s="127"/>
      <c r="H103" s="127"/>
      <c r="I103" s="127"/>
      <c r="J103" s="127"/>
      <c r="K103" s="179"/>
      <c r="L103" s="179"/>
      <c r="M103" s="179"/>
      <c r="N103" s="179"/>
      <c r="O103" s="179"/>
      <c r="P103" s="179"/>
      <c r="Q103" s="179"/>
      <c r="R103" s="179"/>
      <c r="S103" s="128"/>
      <c r="T103" s="179"/>
      <c r="U103" s="180"/>
      <c r="AY103" s="3"/>
      <c r="AZ103" s="3"/>
      <c r="BA103" s="3"/>
    </row>
    <row r="104" spans="1:53" s="1" customFormat="1" ht="14.25" customHeight="1" x14ac:dyDescent="0.2">
      <c r="A104" s="430" t="s">
        <v>383</v>
      </c>
      <c r="B104" s="431"/>
      <c r="C104" s="431"/>
      <c r="D104" s="431"/>
      <c r="E104" s="178"/>
      <c r="F104" s="127"/>
      <c r="G104" s="127"/>
      <c r="H104" s="127"/>
      <c r="I104" s="127"/>
      <c r="J104" s="127"/>
      <c r="K104" s="179"/>
      <c r="L104" s="179"/>
      <c r="M104" s="179"/>
      <c r="N104" s="179"/>
      <c r="O104" s="179"/>
      <c r="P104" s="179"/>
      <c r="Q104" s="179"/>
      <c r="R104" s="179"/>
      <c r="S104" s="128"/>
      <c r="T104" s="179"/>
      <c r="U104" s="180"/>
      <c r="AY104" s="3"/>
      <c r="AZ104" s="3"/>
      <c r="BA104" s="3"/>
    </row>
    <row r="105" spans="1:53" s="1" customFormat="1" ht="24" customHeight="1" x14ac:dyDescent="0.2">
      <c r="A105" s="432"/>
      <c r="B105" s="433"/>
      <c r="C105" s="433"/>
      <c r="D105" s="433"/>
      <c r="E105" s="183"/>
      <c r="F105" s="131"/>
      <c r="G105" s="131"/>
      <c r="H105" s="422" t="s">
        <v>438</v>
      </c>
      <c r="I105" s="422"/>
      <c r="J105" s="422"/>
      <c r="K105" s="184"/>
      <c r="L105" s="184"/>
      <c r="M105" s="184"/>
      <c r="N105" s="184"/>
      <c r="O105" s="184"/>
      <c r="P105" s="184"/>
      <c r="Q105" s="184"/>
      <c r="R105" s="184"/>
      <c r="S105" s="132"/>
      <c r="T105" s="184"/>
      <c r="U105" s="185"/>
      <c r="AY105" s="3"/>
      <c r="AZ105" s="3"/>
      <c r="BA105" s="3"/>
    </row>
    <row r="106" spans="1:53" s="1" customFormat="1" ht="95.25" customHeight="1" x14ac:dyDescent="0.2">
      <c r="A106" s="77" t="s">
        <v>4</v>
      </c>
      <c r="B106" s="77" t="s">
        <v>5</v>
      </c>
      <c r="C106" s="77" t="s">
        <v>6</v>
      </c>
      <c r="D106" s="77" t="s">
        <v>7</v>
      </c>
      <c r="E106" s="78" t="s">
        <v>435</v>
      </c>
      <c r="F106" s="78" t="s">
        <v>434</v>
      </c>
      <c r="G106" s="79" t="s">
        <v>436</v>
      </c>
      <c r="H106" s="80" t="s">
        <v>428</v>
      </c>
      <c r="I106" s="81" t="s">
        <v>429</v>
      </c>
      <c r="J106" s="80" t="s">
        <v>430</v>
      </c>
      <c r="K106" s="196"/>
      <c r="L106" s="196"/>
      <c r="M106" s="196"/>
      <c r="N106" s="196"/>
      <c r="O106" s="196"/>
      <c r="P106" s="196"/>
      <c r="Q106" s="196"/>
      <c r="R106" s="196"/>
      <c r="S106" s="151"/>
      <c r="T106" s="196"/>
      <c r="U106" s="197"/>
      <c r="AY106" s="3"/>
      <c r="AZ106" s="3"/>
      <c r="BA106" s="3"/>
    </row>
    <row r="107" spans="1:53" s="1" customFormat="1" ht="24" customHeight="1" x14ac:dyDescent="0.2">
      <c r="A107" s="82">
        <v>1</v>
      </c>
      <c r="B107" s="82">
        <v>8715202</v>
      </c>
      <c r="C107" s="84" t="s">
        <v>288</v>
      </c>
      <c r="D107" s="84" t="s">
        <v>250</v>
      </c>
      <c r="E107" s="85">
        <v>433544</v>
      </c>
      <c r="F107" s="49">
        <v>412900</v>
      </c>
      <c r="G107" s="49">
        <v>458319.00000000006</v>
      </c>
      <c r="H107" s="49">
        <v>51944</v>
      </c>
      <c r="I107" s="49">
        <f t="shared" si="16"/>
        <v>54593.144</v>
      </c>
      <c r="J107" s="49">
        <f t="shared" si="17"/>
        <v>54593</v>
      </c>
      <c r="K107" s="90">
        <f t="shared" si="18"/>
        <v>54593</v>
      </c>
      <c r="L107" s="90">
        <f t="shared" si="19"/>
        <v>458319.00000000006</v>
      </c>
      <c r="M107" s="90">
        <f t="shared" si="20"/>
        <v>423222</v>
      </c>
      <c r="N107" s="90">
        <f t="shared" si="21"/>
        <v>339839</v>
      </c>
      <c r="O107" s="90">
        <f t="shared" si="22"/>
        <v>238907.5</v>
      </c>
      <c r="P107" s="90">
        <f t="shared" si="23"/>
        <v>440770.5</v>
      </c>
      <c r="Q107" s="90">
        <f t="shared" si="24"/>
        <v>158555.7600338085</v>
      </c>
      <c r="R107" s="90">
        <f t="shared" si="25"/>
        <v>191068.33652038389</v>
      </c>
      <c r="S107" s="56">
        <f t="shared" si="26"/>
        <v>0.45146125796953818</v>
      </c>
      <c r="T107" s="49">
        <f>ROUND(Q107,0)</f>
        <v>158556</v>
      </c>
      <c r="U107" s="82" t="s">
        <v>431</v>
      </c>
      <c r="AY107" s="3"/>
      <c r="AZ107" s="3"/>
      <c r="BA107" s="3"/>
    </row>
    <row r="108" spans="1:53" s="1" customFormat="1" ht="24" customHeight="1" x14ac:dyDescent="0.2">
      <c r="A108" s="82">
        <v>2</v>
      </c>
      <c r="B108" s="82">
        <v>8715202</v>
      </c>
      <c r="C108" s="84" t="s">
        <v>289</v>
      </c>
      <c r="D108" s="84" t="s">
        <v>250</v>
      </c>
      <c r="E108" s="85">
        <v>479168.00000000006</v>
      </c>
      <c r="F108" s="49">
        <v>452045</v>
      </c>
      <c r="G108" s="49">
        <v>497250.00000000006</v>
      </c>
      <c r="H108" s="49">
        <v>70315</v>
      </c>
      <c r="I108" s="49">
        <f t="shared" si="16"/>
        <v>73901.065000000002</v>
      </c>
      <c r="J108" s="49">
        <f t="shared" si="17"/>
        <v>73901</v>
      </c>
      <c r="K108" s="90">
        <f t="shared" si="18"/>
        <v>73901</v>
      </c>
      <c r="L108" s="90">
        <f t="shared" si="19"/>
        <v>497250.00000000006</v>
      </c>
      <c r="M108" s="90">
        <f t="shared" si="20"/>
        <v>465606.5</v>
      </c>
      <c r="N108" s="90">
        <f t="shared" si="21"/>
        <v>375591</v>
      </c>
      <c r="O108" s="90">
        <f t="shared" si="22"/>
        <v>269753.75</v>
      </c>
      <c r="P108" s="90">
        <f t="shared" si="23"/>
        <v>481428.25</v>
      </c>
      <c r="Q108" s="90">
        <f t="shared" si="24"/>
        <v>201594.64068345152</v>
      </c>
      <c r="R108" s="90">
        <f t="shared" si="25"/>
        <v>201982.8189277495</v>
      </c>
      <c r="S108" s="56">
        <f t="shared" si="26"/>
        <v>0.43380584018425322</v>
      </c>
      <c r="T108" s="49">
        <f>ROUND(Q108,0)</f>
        <v>201595</v>
      </c>
      <c r="U108" s="82" t="s">
        <v>431</v>
      </c>
      <c r="AY108" s="3"/>
      <c r="AZ108" s="3"/>
      <c r="BA108" s="3"/>
    </row>
    <row r="109" spans="1:53" s="1" customFormat="1" ht="24" customHeight="1" x14ac:dyDescent="0.2">
      <c r="A109" s="82">
        <v>3</v>
      </c>
      <c r="B109" s="82">
        <v>8715202</v>
      </c>
      <c r="C109" s="84" t="s">
        <v>290</v>
      </c>
      <c r="D109" s="84" t="s">
        <v>250</v>
      </c>
      <c r="E109" s="85">
        <v>1020497</v>
      </c>
      <c r="F109" s="49">
        <v>971901</v>
      </c>
      <c r="G109" s="49">
        <v>1020496</v>
      </c>
      <c r="H109" s="49">
        <v>132659</v>
      </c>
      <c r="I109" s="49">
        <f t="shared" si="16"/>
        <v>139424.609</v>
      </c>
      <c r="J109" s="49">
        <f t="shared" si="17"/>
        <v>139425</v>
      </c>
      <c r="K109" s="90">
        <f t="shared" si="18"/>
        <v>139425</v>
      </c>
      <c r="L109" s="90">
        <f t="shared" si="19"/>
        <v>1020497</v>
      </c>
      <c r="M109" s="90">
        <f t="shared" si="20"/>
        <v>996198.5</v>
      </c>
      <c r="N109" s="90">
        <f t="shared" si="21"/>
        <v>788079.75</v>
      </c>
      <c r="O109" s="90">
        <f t="shared" si="22"/>
        <v>567811.75</v>
      </c>
      <c r="P109" s="90">
        <f t="shared" si="23"/>
        <v>1008347.75</v>
      </c>
      <c r="Q109" s="90">
        <f t="shared" si="24"/>
        <v>393659.84898571257</v>
      </c>
      <c r="R109" s="90">
        <f t="shared" si="25"/>
        <v>433042.84930814488</v>
      </c>
      <c r="S109" s="56">
        <f t="shared" si="26"/>
        <v>0.4346953436570572</v>
      </c>
      <c r="T109" s="49">
        <f>ROUND(Q109,0)</f>
        <v>393660</v>
      </c>
      <c r="U109" s="82" t="s">
        <v>431</v>
      </c>
      <c r="AY109" s="3"/>
      <c r="AZ109" s="3"/>
      <c r="BA109" s="3"/>
    </row>
    <row r="110" spans="1:53" s="1" customFormat="1" ht="24" customHeight="1" x14ac:dyDescent="0.2">
      <c r="A110" s="82">
        <v>4</v>
      </c>
      <c r="B110" s="82">
        <v>8715202</v>
      </c>
      <c r="C110" s="84" t="s">
        <v>291</v>
      </c>
      <c r="D110" s="84" t="s">
        <v>250</v>
      </c>
      <c r="E110" s="85">
        <v>1809268</v>
      </c>
      <c r="F110" s="49">
        <v>1706857</v>
      </c>
      <c r="G110" s="49">
        <v>1860474.0000000002</v>
      </c>
      <c r="H110" s="49">
        <v>212449</v>
      </c>
      <c r="I110" s="49">
        <f t="shared" si="16"/>
        <v>223283.899</v>
      </c>
      <c r="J110" s="49">
        <f t="shared" si="17"/>
        <v>223284</v>
      </c>
      <c r="K110" s="90">
        <f t="shared" si="18"/>
        <v>223284</v>
      </c>
      <c r="L110" s="90">
        <f t="shared" si="19"/>
        <v>1860474.0000000002</v>
      </c>
      <c r="M110" s="90">
        <f t="shared" si="20"/>
        <v>1758062.5</v>
      </c>
      <c r="N110" s="90">
        <f t="shared" si="21"/>
        <v>1399970.75</v>
      </c>
      <c r="O110" s="90">
        <f t="shared" si="22"/>
        <v>990673.25</v>
      </c>
      <c r="P110" s="90">
        <f t="shared" si="23"/>
        <v>1809268.25</v>
      </c>
      <c r="Q110" s="90">
        <f t="shared" si="24"/>
        <v>649911.87855051854</v>
      </c>
      <c r="R110" s="90">
        <f t="shared" si="25"/>
        <v>787053.22992005013</v>
      </c>
      <c r="S110" s="56">
        <f t="shared" si="26"/>
        <v>0.44768216711297243</v>
      </c>
      <c r="T110" s="49">
        <f>ROUND(Q110,0)</f>
        <v>649912</v>
      </c>
      <c r="U110" s="82" t="s">
        <v>431</v>
      </c>
      <c r="AY110" s="3"/>
      <c r="AZ110" s="3"/>
      <c r="BA110" s="3"/>
    </row>
    <row r="111" spans="1:53" s="1" customFormat="1" ht="24" customHeight="1" x14ac:dyDescent="0.2">
      <c r="A111" s="82">
        <v>5</v>
      </c>
      <c r="B111" s="82">
        <v>8715202</v>
      </c>
      <c r="C111" s="84" t="s">
        <v>292</v>
      </c>
      <c r="D111" s="84" t="s">
        <v>250</v>
      </c>
      <c r="E111" s="85">
        <v>543527</v>
      </c>
      <c r="F111" s="49">
        <v>517645</v>
      </c>
      <c r="G111" s="49">
        <v>559057</v>
      </c>
      <c r="H111" s="49">
        <v>89488</v>
      </c>
      <c r="I111" s="49">
        <f t="shared" si="16"/>
        <v>94051.888000000006</v>
      </c>
      <c r="J111" s="49">
        <f t="shared" si="17"/>
        <v>94052</v>
      </c>
      <c r="K111" s="90">
        <f t="shared" si="18"/>
        <v>94052</v>
      </c>
      <c r="L111" s="90">
        <f t="shared" si="19"/>
        <v>559057</v>
      </c>
      <c r="M111" s="90">
        <f t="shared" si="20"/>
        <v>530586</v>
      </c>
      <c r="N111" s="90">
        <f t="shared" si="21"/>
        <v>428570.25</v>
      </c>
      <c r="O111" s="90">
        <f t="shared" si="22"/>
        <v>312319</v>
      </c>
      <c r="P111" s="90">
        <f t="shared" si="23"/>
        <v>544821.5</v>
      </c>
      <c r="Q111" s="90">
        <f t="shared" si="24"/>
        <v>247023.31727223023</v>
      </c>
      <c r="R111" s="90">
        <f t="shared" si="25"/>
        <v>223665.38770132346</v>
      </c>
      <c r="S111" s="56">
        <f t="shared" si="26"/>
        <v>0.42154408088664885</v>
      </c>
      <c r="T111" s="49">
        <f>ROUND(Q111,0)</f>
        <v>247023</v>
      </c>
      <c r="U111" s="82" t="s">
        <v>431</v>
      </c>
      <c r="AY111" s="3"/>
      <c r="AZ111" s="3"/>
      <c r="BA111" s="3"/>
    </row>
    <row r="112" spans="1:53" s="1" customFormat="1" ht="24" customHeight="1" x14ac:dyDescent="0.2">
      <c r="A112" s="82">
        <v>6</v>
      </c>
      <c r="B112" s="82">
        <v>8715202</v>
      </c>
      <c r="C112" s="84" t="s">
        <v>293</v>
      </c>
      <c r="D112" s="84" t="s">
        <v>250</v>
      </c>
      <c r="E112" s="85">
        <v>387311</v>
      </c>
      <c r="F112" s="49">
        <v>376030</v>
      </c>
      <c r="G112" s="49">
        <v>402352.00000000006</v>
      </c>
      <c r="H112" s="49">
        <v>112179</v>
      </c>
      <c r="I112" s="49">
        <f t="shared" si="16"/>
        <v>117900.129</v>
      </c>
      <c r="J112" s="49">
        <f t="shared" si="17"/>
        <v>117900</v>
      </c>
      <c r="K112" s="49">
        <f t="shared" si="18"/>
        <v>117900</v>
      </c>
      <c r="L112" s="49">
        <f t="shared" si="19"/>
        <v>402352.00000000006</v>
      </c>
      <c r="M112" s="49">
        <f t="shared" si="20"/>
        <v>381670.5</v>
      </c>
      <c r="N112" s="49">
        <f t="shared" si="21"/>
        <v>320898.25</v>
      </c>
      <c r="O112" s="49">
        <f t="shared" si="22"/>
        <v>249785.25</v>
      </c>
      <c r="P112" s="49">
        <f t="shared" si="23"/>
        <v>392011.25</v>
      </c>
      <c r="Q112" s="49">
        <f t="shared" si="24"/>
        <v>246785.36021699771</v>
      </c>
      <c r="R112" s="49">
        <f t="shared" si="25"/>
        <v>135761.02301808383</v>
      </c>
      <c r="S112" s="56">
        <f t="shared" si="26"/>
        <v>0.3557021646107934</v>
      </c>
      <c r="T112" s="49">
        <f>K112</f>
        <v>117900</v>
      </c>
      <c r="U112" s="82" t="s">
        <v>432</v>
      </c>
      <c r="AY112" s="3"/>
      <c r="AZ112" s="3"/>
      <c r="BA112" s="3"/>
    </row>
    <row r="113" spans="1:53" s="1" customFormat="1" ht="24" customHeight="1" x14ac:dyDescent="0.2">
      <c r="A113" s="82">
        <v>7</v>
      </c>
      <c r="B113" s="82">
        <v>8715202</v>
      </c>
      <c r="C113" s="84" t="s">
        <v>294</v>
      </c>
      <c r="D113" s="84" t="s">
        <v>250</v>
      </c>
      <c r="E113" s="85">
        <v>865754.00000000012</v>
      </c>
      <c r="F113" s="49">
        <v>840538.00000000012</v>
      </c>
      <c r="G113" s="49">
        <v>924592.00000000012</v>
      </c>
      <c r="H113" s="49">
        <v>123383</v>
      </c>
      <c r="I113" s="49">
        <f t="shared" si="16"/>
        <v>129675.533</v>
      </c>
      <c r="J113" s="49">
        <f t="shared" si="17"/>
        <v>129676</v>
      </c>
      <c r="K113" s="90">
        <f t="shared" si="18"/>
        <v>129676</v>
      </c>
      <c r="L113" s="90">
        <f t="shared" si="19"/>
        <v>924592.00000000012</v>
      </c>
      <c r="M113" s="90">
        <f t="shared" si="20"/>
        <v>853146.00000000012</v>
      </c>
      <c r="N113" s="90">
        <f t="shared" si="21"/>
        <v>690140.00000000012</v>
      </c>
      <c r="O113" s="90">
        <f t="shared" si="22"/>
        <v>491411.00000000006</v>
      </c>
      <c r="P113" s="90">
        <f t="shared" si="23"/>
        <v>888869.00000000012</v>
      </c>
      <c r="Q113" s="90">
        <f t="shared" si="24"/>
        <v>359135.35106441955</v>
      </c>
      <c r="R113" s="90">
        <f t="shared" si="25"/>
        <v>375298.75699234614</v>
      </c>
      <c r="S113" s="56">
        <f t="shared" si="26"/>
        <v>0.43989980260394596</v>
      </c>
      <c r="T113" s="49">
        <f t="shared" ref="T113:T133" si="28">ROUND(Q113,0)</f>
        <v>359135</v>
      </c>
      <c r="U113" s="82" t="s">
        <v>431</v>
      </c>
      <c r="AY113" s="3"/>
      <c r="AZ113" s="3"/>
      <c r="BA113" s="3"/>
    </row>
    <row r="114" spans="1:53" s="1" customFormat="1" ht="24" customHeight="1" x14ac:dyDescent="0.2">
      <c r="A114" s="82">
        <v>8</v>
      </c>
      <c r="B114" s="82">
        <v>8715202</v>
      </c>
      <c r="C114" s="84" t="s">
        <v>295</v>
      </c>
      <c r="D114" s="84" t="s">
        <v>250</v>
      </c>
      <c r="E114" s="85">
        <v>632209.00000000012</v>
      </c>
      <c r="F114" s="49">
        <v>590850</v>
      </c>
      <c r="G114" s="49">
        <v>620393</v>
      </c>
      <c r="H114" s="49">
        <v>58063</v>
      </c>
      <c r="I114" s="49">
        <f t="shared" si="16"/>
        <v>61024.213000000003</v>
      </c>
      <c r="J114" s="49">
        <f t="shared" si="17"/>
        <v>61024</v>
      </c>
      <c r="K114" s="90">
        <f t="shared" si="18"/>
        <v>61024</v>
      </c>
      <c r="L114" s="90">
        <f t="shared" si="19"/>
        <v>632209.00000000012</v>
      </c>
      <c r="M114" s="90">
        <f t="shared" si="20"/>
        <v>605621.5</v>
      </c>
      <c r="N114" s="90">
        <f t="shared" si="21"/>
        <v>476119</v>
      </c>
      <c r="O114" s="90">
        <f t="shared" si="22"/>
        <v>333322.75</v>
      </c>
      <c r="P114" s="90">
        <f t="shared" si="23"/>
        <v>618915.25</v>
      </c>
      <c r="Q114" s="90">
        <f t="shared" si="24"/>
        <v>188030.81284756921</v>
      </c>
      <c r="R114" s="90">
        <f t="shared" si="25"/>
        <v>277276.11783322896</v>
      </c>
      <c r="S114" s="56">
        <f t="shared" si="26"/>
        <v>0.45783730900113184</v>
      </c>
      <c r="T114" s="49">
        <f t="shared" si="28"/>
        <v>188031</v>
      </c>
      <c r="U114" s="82" t="s">
        <v>431</v>
      </c>
      <c r="AY114" s="3"/>
      <c r="AZ114" s="3"/>
      <c r="BA114" s="3"/>
    </row>
    <row r="115" spans="1:53" s="1" customFormat="1" ht="24" customHeight="1" x14ac:dyDescent="0.2">
      <c r="A115" s="82">
        <v>9</v>
      </c>
      <c r="B115" s="82">
        <v>8715202</v>
      </c>
      <c r="C115" s="84" t="s">
        <v>296</v>
      </c>
      <c r="D115" s="84" t="s">
        <v>250</v>
      </c>
      <c r="E115" s="85">
        <v>470263.00000000006</v>
      </c>
      <c r="F115" s="49">
        <v>447870</v>
      </c>
      <c r="G115" s="49">
        <v>479221</v>
      </c>
      <c r="H115" s="49">
        <v>84764</v>
      </c>
      <c r="I115" s="49">
        <f t="shared" si="16"/>
        <v>89086.964000000007</v>
      </c>
      <c r="J115" s="49">
        <f t="shared" si="17"/>
        <v>89087</v>
      </c>
      <c r="K115" s="90">
        <f t="shared" si="18"/>
        <v>89087</v>
      </c>
      <c r="L115" s="90">
        <f t="shared" si="19"/>
        <v>479221</v>
      </c>
      <c r="M115" s="90">
        <f t="shared" si="20"/>
        <v>459066.5</v>
      </c>
      <c r="N115" s="90">
        <f t="shared" si="21"/>
        <v>371610.25</v>
      </c>
      <c r="O115" s="90">
        <f t="shared" si="22"/>
        <v>274076.75</v>
      </c>
      <c r="P115" s="90">
        <f t="shared" si="23"/>
        <v>469143.75</v>
      </c>
      <c r="Q115" s="90">
        <f t="shared" si="24"/>
        <v>226360.05064774965</v>
      </c>
      <c r="R115" s="90">
        <f t="shared" si="25"/>
        <v>188809.75862734602</v>
      </c>
      <c r="S115" s="56">
        <f t="shared" si="26"/>
        <v>0.41129064880000177</v>
      </c>
      <c r="T115" s="49">
        <f t="shared" si="28"/>
        <v>226360</v>
      </c>
      <c r="U115" s="82" t="s">
        <v>431</v>
      </c>
      <c r="AY115" s="3"/>
      <c r="AZ115" s="3"/>
      <c r="BA115" s="3"/>
    </row>
    <row r="116" spans="1:53" s="1" customFormat="1" ht="24" customHeight="1" x14ac:dyDescent="0.2">
      <c r="A116" s="82">
        <v>10</v>
      </c>
      <c r="B116" s="82">
        <v>8715202</v>
      </c>
      <c r="C116" s="84" t="s">
        <v>297</v>
      </c>
      <c r="D116" s="84" t="s">
        <v>250</v>
      </c>
      <c r="E116" s="85">
        <v>2490894</v>
      </c>
      <c r="F116" s="49">
        <v>2418343</v>
      </c>
      <c r="G116" s="49">
        <v>2587627</v>
      </c>
      <c r="H116" s="49">
        <v>367413</v>
      </c>
      <c r="I116" s="49">
        <f t="shared" si="16"/>
        <v>386151.06300000002</v>
      </c>
      <c r="J116" s="49">
        <f t="shared" si="17"/>
        <v>386151</v>
      </c>
      <c r="K116" s="90">
        <f t="shared" si="18"/>
        <v>386151</v>
      </c>
      <c r="L116" s="90">
        <f t="shared" si="19"/>
        <v>2587627</v>
      </c>
      <c r="M116" s="90">
        <f t="shared" si="20"/>
        <v>2454618.5</v>
      </c>
      <c r="N116" s="90">
        <f t="shared" si="21"/>
        <v>1970753.75</v>
      </c>
      <c r="O116" s="90">
        <f t="shared" si="22"/>
        <v>1420384.75</v>
      </c>
      <c r="P116" s="90">
        <f t="shared" si="23"/>
        <v>2521122.75</v>
      </c>
      <c r="Q116" s="90">
        <f t="shared" si="24"/>
        <v>1055107.3210096185</v>
      </c>
      <c r="R116" s="90">
        <f t="shared" si="25"/>
        <v>1058675.3512855503</v>
      </c>
      <c r="S116" s="56">
        <f t="shared" si="26"/>
        <v>0.43129934500434602</v>
      </c>
      <c r="T116" s="49">
        <f t="shared" si="28"/>
        <v>1055107</v>
      </c>
      <c r="U116" s="82" t="s">
        <v>431</v>
      </c>
      <c r="AY116" s="3"/>
      <c r="AZ116" s="3"/>
      <c r="BA116" s="3"/>
    </row>
    <row r="117" spans="1:53" s="1" customFormat="1" ht="24" customHeight="1" x14ac:dyDescent="0.2">
      <c r="A117" s="82">
        <v>11</v>
      </c>
      <c r="B117" s="82">
        <v>8715202</v>
      </c>
      <c r="C117" s="84" t="s">
        <v>298</v>
      </c>
      <c r="D117" s="84" t="s">
        <v>250</v>
      </c>
      <c r="E117" s="85">
        <v>1979025</v>
      </c>
      <c r="F117" s="49">
        <v>1884785</v>
      </c>
      <c r="G117" s="49">
        <v>2016720.0000000002</v>
      </c>
      <c r="H117" s="49">
        <v>371280</v>
      </c>
      <c r="I117" s="49">
        <f t="shared" si="16"/>
        <v>390215.28</v>
      </c>
      <c r="J117" s="49">
        <f t="shared" si="17"/>
        <v>390215</v>
      </c>
      <c r="K117" s="90">
        <f t="shared" si="18"/>
        <v>390215</v>
      </c>
      <c r="L117" s="90">
        <f t="shared" si="19"/>
        <v>2016720.0000000002</v>
      </c>
      <c r="M117" s="90">
        <f t="shared" si="20"/>
        <v>1931905</v>
      </c>
      <c r="N117" s="90">
        <f t="shared" si="21"/>
        <v>1567686.25</v>
      </c>
      <c r="O117" s="90">
        <f t="shared" si="22"/>
        <v>1161060</v>
      </c>
      <c r="P117" s="90">
        <f t="shared" si="23"/>
        <v>1974312.5</v>
      </c>
      <c r="Q117" s="90">
        <f t="shared" si="24"/>
        <v>976942.14432558639</v>
      </c>
      <c r="R117" s="90">
        <f t="shared" si="25"/>
        <v>786939.4381015501</v>
      </c>
      <c r="S117" s="56">
        <f t="shared" si="26"/>
        <v>0.4073385793305313</v>
      </c>
      <c r="T117" s="49">
        <f t="shared" si="28"/>
        <v>976942</v>
      </c>
      <c r="U117" s="82" t="s">
        <v>431</v>
      </c>
      <c r="AY117" s="3"/>
      <c r="AZ117" s="3"/>
      <c r="BA117" s="3"/>
    </row>
    <row r="118" spans="1:53" s="1" customFormat="1" ht="24" customHeight="1" x14ac:dyDescent="0.2">
      <c r="A118" s="82">
        <v>12</v>
      </c>
      <c r="B118" s="82">
        <v>8715202</v>
      </c>
      <c r="C118" s="84" t="s">
        <v>299</v>
      </c>
      <c r="D118" s="84" t="s">
        <v>250</v>
      </c>
      <c r="E118" s="85">
        <v>1292462.0000000002</v>
      </c>
      <c r="F118" s="49">
        <v>1207909</v>
      </c>
      <c r="G118" s="49">
        <v>1280384</v>
      </c>
      <c r="H118" s="49">
        <v>198550</v>
      </c>
      <c r="I118" s="49">
        <f t="shared" si="16"/>
        <v>208676.05</v>
      </c>
      <c r="J118" s="49">
        <f t="shared" si="17"/>
        <v>208676</v>
      </c>
      <c r="K118" s="90">
        <f t="shared" si="18"/>
        <v>208676</v>
      </c>
      <c r="L118" s="90">
        <f t="shared" si="19"/>
        <v>1292462.0000000002</v>
      </c>
      <c r="M118" s="90">
        <f t="shared" si="20"/>
        <v>1244146.5</v>
      </c>
      <c r="N118" s="90">
        <f t="shared" si="21"/>
        <v>997357.75</v>
      </c>
      <c r="O118" s="90">
        <f t="shared" si="22"/>
        <v>726411.25</v>
      </c>
      <c r="P118" s="90">
        <f t="shared" si="23"/>
        <v>1268304.25</v>
      </c>
      <c r="Q118" s="90">
        <f t="shared" si="24"/>
        <v>557512.44806130452</v>
      </c>
      <c r="R118" s="90">
        <f t="shared" si="25"/>
        <v>527111.97678695363</v>
      </c>
      <c r="S118" s="56">
        <f t="shared" si="26"/>
        <v>0.42367355997621953</v>
      </c>
      <c r="T118" s="49">
        <f t="shared" si="28"/>
        <v>557512</v>
      </c>
      <c r="U118" s="82" t="s">
        <v>431</v>
      </c>
      <c r="AY118" s="3"/>
      <c r="AZ118" s="3"/>
      <c r="BA118" s="3"/>
    </row>
    <row r="119" spans="1:53" s="1" customFormat="1" ht="24" customHeight="1" x14ac:dyDescent="0.2">
      <c r="A119" s="82">
        <v>13</v>
      </c>
      <c r="B119" s="82">
        <v>8715202</v>
      </c>
      <c r="C119" s="84" t="s">
        <v>300</v>
      </c>
      <c r="D119" s="84" t="s">
        <v>250</v>
      </c>
      <c r="E119" s="85">
        <v>1264173</v>
      </c>
      <c r="F119" s="49">
        <v>1181470</v>
      </c>
      <c r="G119" s="49">
        <v>1264173</v>
      </c>
      <c r="H119" s="49">
        <v>147525</v>
      </c>
      <c r="I119" s="49">
        <f t="shared" si="16"/>
        <v>155048.77499999999</v>
      </c>
      <c r="J119" s="49">
        <f t="shared" si="17"/>
        <v>155049</v>
      </c>
      <c r="K119" s="90">
        <f t="shared" si="18"/>
        <v>155049</v>
      </c>
      <c r="L119" s="90">
        <f t="shared" si="19"/>
        <v>1264173</v>
      </c>
      <c r="M119" s="90">
        <f t="shared" si="20"/>
        <v>1222821.5</v>
      </c>
      <c r="N119" s="90">
        <f t="shared" si="21"/>
        <v>966216.25</v>
      </c>
      <c r="O119" s="90">
        <f t="shared" si="22"/>
        <v>688935.25</v>
      </c>
      <c r="P119" s="90">
        <f t="shared" si="23"/>
        <v>1243497.25</v>
      </c>
      <c r="Q119" s="90">
        <f t="shared" si="24"/>
        <v>450549.93857437192</v>
      </c>
      <c r="R119" s="90">
        <f t="shared" si="25"/>
        <v>542181.68360269233</v>
      </c>
      <c r="S119" s="56">
        <f t="shared" si="26"/>
        <v>0.44338579555780816</v>
      </c>
      <c r="T119" s="49">
        <f t="shared" si="28"/>
        <v>450550</v>
      </c>
      <c r="U119" s="82" t="s">
        <v>431</v>
      </c>
      <c r="AY119" s="3"/>
      <c r="AZ119" s="3"/>
      <c r="BA119" s="3"/>
    </row>
    <row r="120" spans="1:53" s="1" customFormat="1" ht="24" customHeight="1" x14ac:dyDescent="0.2">
      <c r="A120" s="82">
        <v>14</v>
      </c>
      <c r="B120" s="82">
        <v>8715202</v>
      </c>
      <c r="C120" s="84" t="s">
        <v>301</v>
      </c>
      <c r="D120" s="84" t="s">
        <v>250</v>
      </c>
      <c r="E120" s="85">
        <v>693343.00000000012</v>
      </c>
      <c r="F120" s="49">
        <v>673148</v>
      </c>
      <c r="G120" s="49">
        <v>720268</v>
      </c>
      <c r="H120" s="49">
        <v>127271</v>
      </c>
      <c r="I120" s="49">
        <f t="shared" si="16"/>
        <v>133761.821</v>
      </c>
      <c r="J120" s="49">
        <f t="shared" si="17"/>
        <v>133762</v>
      </c>
      <c r="K120" s="90">
        <f t="shared" si="18"/>
        <v>133762</v>
      </c>
      <c r="L120" s="90">
        <f t="shared" si="19"/>
        <v>720268</v>
      </c>
      <c r="M120" s="90">
        <f t="shared" si="20"/>
        <v>683245.5</v>
      </c>
      <c r="N120" s="90">
        <f t="shared" si="21"/>
        <v>555130.25</v>
      </c>
      <c r="O120" s="90">
        <f t="shared" si="22"/>
        <v>408503.75</v>
      </c>
      <c r="P120" s="90">
        <f t="shared" si="23"/>
        <v>701756.75</v>
      </c>
      <c r="Q120" s="90">
        <f t="shared" si="24"/>
        <v>339207.79401963926</v>
      </c>
      <c r="R120" s="90">
        <f t="shared" si="25"/>
        <v>281574.52072275657</v>
      </c>
      <c r="S120" s="56">
        <f t="shared" si="26"/>
        <v>0.41211324585783088</v>
      </c>
      <c r="T120" s="49">
        <f t="shared" si="28"/>
        <v>339208</v>
      </c>
      <c r="U120" s="82" t="s">
        <v>431</v>
      </c>
      <c r="AY120" s="3"/>
      <c r="AZ120" s="3"/>
      <c r="BA120" s="3"/>
    </row>
    <row r="121" spans="1:53" s="1" customFormat="1" ht="24" customHeight="1" x14ac:dyDescent="0.2">
      <c r="A121" s="82">
        <v>15</v>
      </c>
      <c r="B121" s="82">
        <v>8715202</v>
      </c>
      <c r="C121" s="84" t="s">
        <v>302</v>
      </c>
      <c r="D121" s="84" t="s">
        <v>250</v>
      </c>
      <c r="E121" s="85">
        <v>811777</v>
      </c>
      <c r="F121" s="49">
        <v>788133</v>
      </c>
      <c r="G121" s="49">
        <v>843302</v>
      </c>
      <c r="H121" s="49">
        <v>157448</v>
      </c>
      <c r="I121" s="49">
        <f t="shared" si="16"/>
        <v>165477.848</v>
      </c>
      <c r="J121" s="49">
        <f t="shared" si="17"/>
        <v>165478</v>
      </c>
      <c r="K121" s="90">
        <f t="shared" si="18"/>
        <v>165478</v>
      </c>
      <c r="L121" s="90">
        <f t="shared" si="19"/>
        <v>843302</v>
      </c>
      <c r="M121" s="90">
        <f t="shared" si="20"/>
        <v>799955</v>
      </c>
      <c r="N121" s="90">
        <f t="shared" si="21"/>
        <v>652172.5</v>
      </c>
      <c r="O121" s="90">
        <f t="shared" si="22"/>
        <v>482716.5</v>
      </c>
      <c r="P121" s="90">
        <f t="shared" si="23"/>
        <v>821628.5</v>
      </c>
      <c r="Q121" s="90">
        <f t="shared" si="24"/>
        <v>411116.55149598327</v>
      </c>
      <c r="R121" s="90">
        <f t="shared" si="25"/>
        <v>325249.07177986944</v>
      </c>
      <c r="S121" s="56">
        <f t="shared" si="26"/>
        <v>0.40658421008665419</v>
      </c>
      <c r="T121" s="49">
        <f t="shared" si="28"/>
        <v>411117</v>
      </c>
      <c r="U121" s="82" t="s">
        <v>431</v>
      </c>
      <c r="AY121" s="3"/>
      <c r="AZ121" s="3"/>
      <c r="BA121" s="3"/>
    </row>
    <row r="122" spans="1:53" s="1" customFormat="1" ht="24" customHeight="1" x14ac:dyDescent="0.2">
      <c r="A122" s="82">
        <v>16</v>
      </c>
      <c r="B122" s="82">
        <v>8715202</v>
      </c>
      <c r="C122" s="84" t="s">
        <v>303</v>
      </c>
      <c r="D122" s="84" t="s">
        <v>250</v>
      </c>
      <c r="E122" s="85">
        <v>4189237</v>
      </c>
      <c r="F122" s="49">
        <v>4028112</v>
      </c>
      <c r="G122" s="49">
        <v>4471204</v>
      </c>
      <c r="H122" s="49">
        <v>411924</v>
      </c>
      <c r="I122" s="49">
        <f t="shared" si="16"/>
        <v>432932.12400000001</v>
      </c>
      <c r="J122" s="49">
        <f t="shared" si="17"/>
        <v>432932</v>
      </c>
      <c r="K122" s="90">
        <f t="shared" si="18"/>
        <v>432932</v>
      </c>
      <c r="L122" s="90">
        <f t="shared" si="19"/>
        <v>4471204</v>
      </c>
      <c r="M122" s="90">
        <f t="shared" si="20"/>
        <v>4108674.5</v>
      </c>
      <c r="N122" s="90">
        <f t="shared" si="21"/>
        <v>3280371.25</v>
      </c>
      <c r="O122" s="90">
        <f t="shared" si="22"/>
        <v>2270803.25</v>
      </c>
      <c r="P122" s="90">
        <f t="shared" si="23"/>
        <v>4289939.25</v>
      </c>
      <c r="Q122" s="90">
        <f t="shared" si="24"/>
        <v>1324307.2140758666</v>
      </c>
      <c r="R122" s="90">
        <f t="shared" si="25"/>
        <v>1907104.7953767292</v>
      </c>
      <c r="S122" s="56">
        <f t="shared" si="26"/>
        <v>0.46416546148319349</v>
      </c>
      <c r="T122" s="49">
        <f t="shared" si="28"/>
        <v>1324307</v>
      </c>
      <c r="U122" s="82" t="s">
        <v>431</v>
      </c>
      <c r="AY122" s="3"/>
      <c r="AZ122" s="3"/>
      <c r="BA122" s="3"/>
    </row>
    <row r="123" spans="1:53" s="1" customFormat="1" ht="24" customHeight="1" x14ac:dyDescent="0.2">
      <c r="A123" s="82">
        <v>17</v>
      </c>
      <c r="B123" s="82">
        <v>8715202</v>
      </c>
      <c r="C123" s="84" t="s">
        <v>304</v>
      </c>
      <c r="D123" s="84" t="s">
        <v>250</v>
      </c>
      <c r="E123" s="85">
        <v>694924</v>
      </c>
      <c r="F123" s="49">
        <v>674683</v>
      </c>
      <c r="G123" s="49">
        <v>721911.00000000012</v>
      </c>
      <c r="H123" s="49">
        <v>87202</v>
      </c>
      <c r="I123" s="49">
        <f t="shared" si="16"/>
        <v>91649.301999999996</v>
      </c>
      <c r="J123" s="49">
        <f t="shared" si="17"/>
        <v>91649</v>
      </c>
      <c r="K123" s="90">
        <f t="shared" si="18"/>
        <v>91649</v>
      </c>
      <c r="L123" s="90">
        <f t="shared" si="19"/>
        <v>721911.00000000012</v>
      </c>
      <c r="M123" s="90">
        <f t="shared" si="20"/>
        <v>684803.5</v>
      </c>
      <c r="N123" s="90">
        <f t="shared" si="21"/>
        <v>545791.75</v>
      </c>
      <c r="O123" s="90">
        <f t="shared" si="22"/>
        <v>388226.25</v>
      </c>
      <c r="P123" s="90">
        <f t="shared" si="23"/>
        <v>703357.25</v>
      </c>
      <c r="Q123" s="90">
        <f t="shared" si="24"/>
        <v>262853.71187735669</v>
      </c>
      <c r="R123" s="90">
        <f t="shared" si="25"/>
        <v>303379.30599320179</v>
      </c>
      <c r="S123" s="56">
        <f t="shared" si="26"/>
        <v>0.44301658211910688</v>
      </c>
      <c r="T123" s="49">
        <f t="shared" si="28"/>
        <v>262854</v>
      </c>
      <c r="U123" s="82" t="s">
        <v>431</v>
      </c>
      <c r="AY123" s="3"/>
      <c r="AZ123" s="3"/>
      <c r="BA123" s="3"/>
    </row>
    <row r="124" spans="1:53" s="1" customFormat="1" ht="24" customHeight="1" x14ac:dyDescent="0.2">
      <c r="A124" s="82">
        <v>18</v>
      </c>
      <c r="B124" s="82">
        <v>8715202</v>
      </c>
      <c r="C124" s="84" t="s">
        <v>305</v>
      </c>
      <c r="D124" s="84" t="s">
        <v>250</v>
      </c>
      <c r="E124" s="85">
        <v>635532</v>
      </c>
      <c r="F124" s="49">
        <v>593955</v>
      </c>
      <c r="G124" s="49">
        <v>647411</v>
      </c>
      <c r="H124" s="49">
        <v>91798</v>
      </c>
      <c r="I124" s="49">
        <f t="shared" si="16"/>
        <v>96479.698000000004</v>
      </c>
      <c r="J124" s="49">
        <f t="shared" si="17"/>
        <v>96480</v>
      </c>
      <c r="K124" s="90">
        <f t="shared" si="18"/>
        <v>96480</v>
      </c>
      <c r="L124" s="90">
        <f t="shared" si="19"/>
        <v>647411</v>
      </c>
      <c r="M124" s="90">
        <f t="shared" si="20"/>
        <v>614743.5</v>
      </c>
      <c r="N124" s="90">
        <f t="shared" si="21"/>
        <v>493344.5</v>
      </c>
      <c r="O124" s="90">
        <f t="shared" si="22"/>
        <v>355611.75</v>
      </c>
      <c r="P124" s="90">
        <f t="shared" si="23"/>
        <v>631077.25</v>
      </c>
      <c r="Q124" s="90">
        <f t="shared" si="24"/>
        <v>263737.93720466393</v>
      </c>
      <c r="R124" s="90">
        <f t="shared" si="25"/>
        <v>265567.11370762758</v>
      </c>
      <c r="S124" s="56">
        <f t="shared" si="26"/>
        <v>0.43199661925279009</v>
      </c>
      <c r="T124" s="49">
        <f t="shared" si="28"/>
        <v>263738</v>
      </c>
      <c r="U124" s="82" t="s">
        <v>431</v>
      </c>
      <c r="AY124" s="3"/>
      <c r="AZ124" s="3"/>
      <c r="BA124" s="3"/>
    </row>
    <row r="125" spans="1:53" s="1" customFormat="1" ht="24" customHeight="1" x14ac:dyDescent="0.2">
      <c r="A125" s="82">
        <v>19</v>
      </c>
      <c r="B125" s="82">
        <v>8715202</v>
      </c>
      <c r="C125" s="84" t="s">
        <v>306</v>
      </c>
      <c r="D125" s="84" t="s">
        <v>250</v>
      </c>
      <c r="E125" s="85">
        <v>1364280</v>
      </c>
      <c r="F125" s="49">
        <v>1324544.0000000002</v>
      </c>
      <c r="G125" s="49">
        <v>1470244</v>
      </c>
      <c r="H125" s="49">
        <v>168402</v>
      </c>
      <c r="I125" s="49">
        <f t="shared" si="16"/>
        <v>176990.50200000001</v>
      </c>
      <c r="J125" s="49">
        <f t="shared" si="17"/>
        <v>176991</v>
      </c>
      <c r="K125" s="90">
        <f t="shared" si="18"/>
        <v>176991</v>
      </c>
      <c r="L125" s="90">
        <f t="shared" si="19"/>
        <v>1470244</v>
      </c>
      <c r="M125" s="90">
        <f t="shared" si="20"/>
        <v>1344412</v>
      </c>
      <c r="N125" s="90">
        <f t="shared" si="21"/>
        <v>1084014.75</v>
      </c>
      <c r="O125" s="90">
        <f t="shared" si="22"/>
        <v>760701.5</v>
      </c>
      <c r="P125" s="90">
        <f t="shared" si="23"/>
        <v>1407328</v>
      </c>
      <c r="Q125" s="90">
        <f t="shared" si="24"/>
        <v>511631.41682531883</v>
      </c>
      <c r="R125" s="90">
        <f t="shared" si="25"/>
        <v>607801.51559610071</v>
      </c>
      <c r="S125" s="56">
        <f t="shared" si="26"/>
        <v>0.45209468198446662</v>
      </c>
      <c r="T125" s="49">
        <f t="shared" si="28"/>
        <v>511631</v>
      </c>
      <c r="U125" s="82" t="s">
        <v>431</v>
      </c>
      <c r="AY125" s="3"/>
      <c r="AZ125" s="3"/>
      <c r="BA125" s="3"/>
    </row>
    <row r="126" spans="1:53" s="1" customFormat="1" ht="24" customHeight="1" x14ac:dyDescent="0.2">
      <c r="A126" s="82">
        <v>20</v>
      </c>
      <c r="B126" s="82">
        <v>8715202</v>
      </c>
      <c r="C126" s="84" t="s">
        <v>307</v>
      </c>
      <c r="D126" s="84" t="s">
        <v>250</v>
      </c>
      <c r="E126" s="85">
        <v>629288</v>
      </c>
      <c r="F126" s="49">
        <v>588120</v>
      </c>
      <c r="G126" s="49">
        <v>629288</v>
      </c>
      <c r="H126" s="49">
        <v>49481</v>
      </c>
      <c r="I126" s="49">
        <f t="shared" si="16"/>
        <v>52004.531000000003</v>
      </c>
      <c r="J126" s="49">
        <f t="shared" si="17"/>
        <v>52005</v>
      </c>
      <c r="K126" s="90">
        <f t="shared" si="18"/>
        <v>52005</v>
      </c>
      <c r="L126" s="90">
        <f t="shared" si="19"/>
        <v>629288</v>
      </c>
      <c r="M126" s="90">
        <f t="shared" si="20"/>
        <v>608704</v>
      </c>
      <c r="N126" s="90">
        <f t="shared" si="21"/>
        <v>474675.25</v>
      </c>
      <c r="O126" s="90">
        <f t="shared" si="22"/>
        <v>330354.5</v>
      </c>
      <c r="P126" s="90">
        <f t="shared" si="23"/>
        <v>618996</v>
      </c>
      <c r="Q126" s="90">
        <f t="shared" si="24"/>
        <v>165923.82156308275</v>
      </c>
      <c r="R126" s="90">
        <f t="shared" si="25"/>
        <v>282447.6685823116</v>
      </c>
      <c r="S126" s="56">
        <f t="shared" si="26"/>
        <v>0.46401480618217</v>
      </c>
      <c r="T126" s="49">
        <f t="shared" si="28"/>
        <v>165924</v>
      </c>
      <c r="U126" s="82" t="s">
        <v>431</v>
      </c>
      <c r="AY126" s="3"/>
      <c r="AZ126" s="3"/>
      <c r="BA126" s="3"/>
    </row>
    <row r="127" spans="1:53" s="1" customFormat="1" ht="24" customHeight="1" x14ac:dyDescent="0.2">
      <c r="A127" s="82">
        <v>21</v>
      </c>
      <c r="B127" s="82">
        <v>8715202</v>
      </c>
      <c r="C127" s="84" t="s">
        <v>308</v>
      </c>
      <c r="D127" s="84" t="s">
        <v>250</v>
      </c>
      <c r="E127" s="85">
        <v>4116581</v>
      </c>
      <c r="F127" s="49">
        <v>3883567</v>
      </c>
      <c r="G127" s="49">
        <v>4116581</v>
      </c>
      <c r="H127" s="49">
        <v>532376</v>
      </c>
      <c r="I127" s="49">
        <f t="shared" si="16"/>
        <v>559527.17599999998</v>
      </c>
      <c r="J127" s="49">
        <f t="shared" si="17"/>
        <v>559527</v>
      </c>
      <c r="K127" s="90">
        <f t="shared" si="18"/>
        <v>559527</v>
      </c>
      <c r="L127" s="90">
        <f t="shared" si="19"/>
        <v>4116581</v>
      </c>
      <c r="M127" s="90">
        <f t="shared" si="20"/>
        <v>4000074</v>
      </c>
      <c r="N127" s="90">
        <f t="shared" si="21"/>
        <v>3169064</v>
      </c>
      <c r="O127" s="90">
        <f t="shared" si="22"/>
        <v>2279800.5</v>
      </c>
      <c r="P127" s="90">
        <f t="shared" si="23"/>
        <v>4058327.5</v>
      </c>
      <c r="Q127" s="90">
        <f t="shared" si="24"/>
        <v>1580678.3212204408</v>
      </c>
      <c r="R127" s="90">
        <f t="shared" si="25"/>
        <v>1743155.6463261296</v>
      </c>
      <c r="S127" s="56">
        <f t="shared" si="26"/>
        <v>0.43578084963581415</v>
      </c>
      <c r="T127" s="49">
        <f t="shared" si="28"/>
        <v>1580678</v>
      </c>
      <c r="U127" s="82" t="s">
        <v>431</v>
      </c>
      <c r="AY127" s="3"/>
      <c r="AZ127" s="3"/>
      <c r="BA127" s="3"/>
    </row>
    <row r="128" spans="1:53" s="1" customFormat="1" ht="24" customHeight="1" x14ac:dyDescent="0.2">
      <c r="A128" s="82">
        <v>22</v>
      </c>
      <c r="B128" s="82">
        <v>8715202</v>
      </c>
      <c r="C128" s="84" t="s">
        <v>309</v>
      </c>
      <c r="D128" s="84" t="s">
        <v>250</v>
      </c>
      <c r="E128" s="85">
        <v>1086561</v>
      </c>
      <c r="F128" s="49">
        <v>1054914</v>
      </c>
      <c r="G128" s="49">
        <v>1170955</v>
      </c>
      <c r="H128" s="49">
        <v>179801</v>
      </c>
      <c r="I128" s="49">
        <f t="shared" si="16"/>
        <v>188970.851</v>
      </c>
      <c r="J128" s="49">
        <f t="shared" si="17"/>
        <v>188971</v>
      </c>
      <c r="K128" s="90">
        <f t="shared" si="18"/>
        <v>188971</v>
      </c>
      <c r="L128" s="90">
        <f t="shared" si="19"/>
        <v>1170955</v>
      </c>
      <c r="M128" s="90">
        <f t="shared" si="20"/>
        <v>1070737.5</v>
      </c>
      <c r="N128" s="90">
        <f t="shared" si="21"/>
        <v>875350.25</v>
      </c>
      <c r="O128" s="90">
        <f t="shared" si="22"/>
        <v>629854.25</v>
      </c>
      <c r="P128" s="90">
        <f t="shared" si="23"/>
        <v>1120846.25</v>
      </c>
      <c r="Q128" s="90">
        <f t="shared" si="24"/>
        <v>499120.26874184364</v>
      </c>
      <c r="R128" s="90">
        <f t="shared" si="25"/>
        <v>460199.87117293215</v>
      </c>
      <c r="S128" s="56">
        <f t="shared" si="26"/>
        <v>0.42979709889018752</v>
      </c>
      <c r="T128" s="49">
        <f t="shared" si="28"/>
        <v>499120</v>
      </c>
      <c r="U128" s="82" t="s">
        <v>431</v>
      </c>
      <c r="AY128" s="3"/>
      <c r="AZ128" s="3"/>
      <c r="BA128" s="3"/>
    </row>
    <row r="129" spans="1:53" s="1" customFormat="1" ht="24" customHeight="1" x14ac:dyDescent="0.2">
      <c r="A129" s="82">
        <v>23</v>
      </c>
      <c r="B129" s="82">
        <v>8715202</v>
      </c>
      <c r="C129" s="84" t="s">
        <v>310</v>
      </c>
      <c r="D129" s="84" t="s">
        <v>250</v>
      </c>
      <c r="E129" s="85">
        <v>819508</v>
      </c>
      <c r="F129" s="49">
        <v>773121.00000000012</v>
      </c>
      <c r="G129" s="49">
        <v>842702</v>
      </c>
      <c r="H129" s="49">
        <v>155808</v>
      </c>
      <c r="I129" s="49">
        <f t="shared" si="16"/>
        <v>163754.20800000001</v>
      </c>
      <c r="J129" s="49">
        <f t="shared" si="17"/>
        <v>163754</v>
      </c>
      <c r="K129" s="90">
        <f t="shared" si="18"/>
        <v>163754</v>
      </c>
      <c r="L129" s="90">
        <f t="shared" si="19"/>
        <v>842702</v>
      </c>
      <c r="M129" s="90">
        <f t="shared" si="20"/>
        <v>796314.5</v>
      </c>
      <c r="N129" s="90">
        <f t="shared" si="21"/>
        <v>649771.25</v>
      </c>
      <c r="O129" s="90">
        <f t="shared" si="22"/>
        <v>480034.25</v>
      </c>
      <c r="P129" s="90">
        <f t="shared" si="23"/>
        <v>819508.25</v>
      </c>
      <c r="Q129" s="90">
        <f t="shared" si="24"/>
        <v>407868.47235464177</v>
      </c>
      <c r="R129" s="90">
        <f t="shared" si="25"/>
        <v>325300.25449254829</v>
      </c>
      <c r="S129" s="56">
        <f t="shared" si="26"/>
        <v>0.40850725999909371</v>
      </c>
      <c r="T129" s="49">
        <f t="shared" si="28"/>
        <v>407868</v>
      </c>
      <c r="U129" s="82" t="s">
        <v>431</v>
      </c>
      <c r="AY129" s="3"/>
      <c r="AZ129" s="3"/>
      <c r="BA129" s="3"/>
    </row>
    <row r="130" spans="1:53" s="1" customFormat="1" ht="24" customHeight="1" x14ac:dyDescent="0.2">
      <c r="A130" s="82">
        <v>24</v>
      </c>
      <c r="B130" s="82">
        <v>8715202</v>
      </c>
      <c r="C130" s="84" t="s">
        <v>311</v>
      </c>
      <c r="D130" s="84" t="s">
        <v>250</v>
      </c>
      <c r="E130" s="85">
        <v>189572</v>
      </c>
      <c r="F130" s="49">
        <v>184051</v>
      </c>
      <c r="G130" s="49">
        <v>204297</v>
      </c>
      <c r="H130" s="49">
        <v>48272</v>
      </c>
      <c r="I130" s="49">
        <f t="shared" si="16"/>
        <v>50733.872000000003</v>
      </c>
      <c r="J130" s="49">
        <f t="shared" si="17"/>
        <v>50734</v>
      </c>
      <c r="K130" s="90">
        <f t="shared" si="18"/>
        <v>50734</v>
      </c>
      <c r="L130" s="90">
        <f t="shared" si="19"/>
        <v>204297</v>
      </c>
      <c r="M130" s="90">
        <f t="shared" si="20"/>
        <v>186811.5</v>
      </c>
      <c r="N130" s="90">
        <f t="shared" si="21"/>
        <v>157163.5</v>
      </c>
      <c r="O130" s="90">
        <f t="shared" si="22"/>
        <v>118772.75</v>
      </c>
      <c r="P130" s="90">
        <f t="shared" si="23"/>
        <v>195554.25</v>
      </c>
      <c r="Q130" s="90">
        <f t="shared" si="24"/>
        <v>113270.16814303231</v>
      </c>
      <c r="R130" s="90">
        <f t="shared" si="25"/>
        <v>71465.734962054834</v>
      </c>
      <c r="S130" s="56">
        <f t="shared" si="26"/>
        <v>0.38255532963471112</v>
      </c>
      <c r="T130" s="49">
        <f t="shared" si="28"/>
        <v>113270</v>
      </c>
      <c r="U130" s="82" t="s">
        <v>431</v>
      </c>
      <c r="AY130" s="3"/>
      <c r="AZ130" s="3"/>
      <c r="BA130" s="3"/>
    </row>
    <row r="131" spans="1:53" s="1" customFormat="1" ht="24" customHeight="1" x14ac:dyDescent="0.2">
      <c r="A131" s="82">
        <v>25</v>
      </c>
      <c r="B131" s="82">
        <v>8715202</v>
      </c>
      <c r="C131" s="84" t="s">
        <v>312</v>
      </c>
      <c r="D131" s="84" t="s">
        <v>250</v>
      </c>
      <c r="E131" s="85">
        <v>1172552</v>
      </c>
      <c r="F131" s="49">
        <v>1106182</v>
      </c>
      <c r="G131" s="49">
        <v>1172553</v>
      </c>
      <c r="H131" s="49">
        <v>164619</v>
      </c>
      <c r="I131" s="49">
        <f t="shared" si="16"/>
        <v>173014.56899999999</v>
      </c>
      <c r="J131" s="49">
        <f t="shared" si="17"/>
        <v>173015</v>
      </c>
      <c r="K131" s="90">
        <f t="shared" si="18"/>
        <v>173015</v>
      </c>
      <c r="L131" s="90">
        <f t="shared" si="19"/>
        <v>1172553</v>
      </c>
      <c r="M131" s="90">
        <f t="shared" si="20"/>
        <v>1139367</v>
      </c>
      <c r="N131" s="90">
        <f t="shared" si="21"/>
        <v>906075.5</v>
      </c>
      <c r="O131" s="90">
        <f t="shared" si="22"/>
        <v>656191</v>
      </c>
      <c r="P131" s="90">
        <f t="shared" si="23"/>
        <v>1155960</v>
      </c>
      <c r="Q131" s="90">
        <f t="shared" si="24"/>
        <v>476784.37897358451</v>
      </c>
      <c r="R131" s="90">
        <f t="shared" si="25"/>
        <v>489707.49468807055</v>
      </c>
      <c r="S131" s="56">
        <f t="shared" si="26"/>
        <v>0.42980663358520177</v>
      </c>
      <c r="T131" s="49">
        <f t="shared" si="28"/>
        <v>476784</v>
      </c>
      <c r="U131" s="82" t="s">
        <v>431</v>
      </c>
      <c r="AY131" s="3"/>
      <c r="AZ131" s="3"/>
      <c r="BA131" s="3"/>
    </row>
    <row r="132" spans="1:53" s="1" customFormat="1" ht="24" customHeight="1" x14ac:dyDescent="0.2">
      <c r="A132" s="82">
        <v>26</v>
      </c>
      <c r="B132" s="82">
        <v>8715202</v>
      </c>
      <c r="C132" s="84" t="s">
        <v>313</v>
      </c>
      <c r="D132" s="84" t="s">
        <v>250</v>
      </c>
      <c r="E132" s="85">
        <v>1409318</v>
      </c>
      <c r="F132" s="49">
        <v>1329545</v>
      </c>
      <c r="G132" s="49">
        <v>1435909</v>
      </c>
      <c r="H132" s="49">
        <v>187170</v>
      </c>
      <c r="I132" s="49">
        <f t="shared" si="16"/>
        <v>196715.67</v>
      </c>
      <c r="J132" s="49">
        <f t="shared" si="17"/>
        <v>196716</v>
      </c>
      <c r="K132" s="90">
        <f t="shared" si="18"/>
        <v>196716</v>
      </c>
      <c r="L132" s="90">
        <f t="shared" si="19"/>
        <v>1435909</v>
      </c>
      <c r="M132" s="90">
        <f t="shared" si="20"/>
        <v>1369431.5</v>
      </c>
      <c r="N132" s="90">
        <f t="shared" si="21"/>
        <v>1092872</v>
      </c>
      <c r="O132" s="90">
        <f t="shared" si="22"/>
        <v>783073.75</v>
      </c>
      <c r="P132" s="90">
        <f t="shared" si="23"/>
        <v>1402670.25</v>
      </c>
      <c r="Q132" s="90">
        <f t="shared" si="24"/>
        <v>552364.60474288242</v>
      </c>
      <c r="R132" s="90">
        <f t="shared" si="25"/>
        <v>599144.42876210297</v>
      </c>
      <c r="S132" s="56">
        <f t="shared" si="26"/>
        <v>0.43751325185823675</v>
      </c>
      <c r="T132" s="49">
        <f t="shared" si="28"/>
        <v>552365</v>
      </c>
      <c r="U132" s="82" t="s">
        <v>431</v>
      </c>
      <c r="AY132" s="3"/>
      <c r="AZ132" s="3"/>
      <c r="BA132" s="3"/>
    </row>
    <row r="133" spans="1:53" s="1" customFormat="1" ht="24" customHeight="1" x14ac:dyDescent="0.2">
      <c r="A133" s="82">
        <v>27</v>
      </c>
      <c r="B133" s="82">
        <v>8715202</v>
      </c>
      <c r="C133" s="84" t="s">
        <v>314</v>
      </c>
      <c r="D133" s="84" t="s">
        <v>250</v>
      </c>
      <c r="E133" s="85">
        <v>1454794.0000000002</v>
      </c>
      <c r="F133" s="49">
        <v>1398840.0000000002</v>
      </c>
      <c r="G133" s="49">
        <v>1482770</v>
      </c>
      <c r="H133" s="49">
        <v>200745</v>
      </c>
      <c r="I133" s="49">
        <f t="shared" si="16"/>
        <v>210982.995</v>
      </c>
      <c r="J133" s="49">
        <f t="shared" si="17"/>
        <v>210983</v>
      </c>
      <c r="K133" s="90">
        <f t="shared" si="18"/>
        <v>210983</v>
      </c>
      <c r="L133" s="90">
        <f t="shared" si="19"/>
        <v>1482770</v>
      </c>
      <c r="M133" s="90">
        <f t="shared" si="20"/>
        <v>1426817.0000000002</v>
      </c>
      <c r="N133" s="90">
        <f t="shared" si="21"/>
        <v>1136846.75</v>
      </c>
      <c r="O133" s="90">
        <f t="shared" si="22"/>
        <v>818900.00000000012</v>
      </c>
      <c r="P133" s="90">
        <f t="shared" si="23"/>
        <v>1454793.5</v>
      </c>
      <c r="Q133" s="90">
        <f t="shared" si="24"/>
        <v>586820.67828685092</v>
      </c>
      <c r="R133" s="90">
        <f t="shared" si="25"/>
        <v>618227.97717421141</v>
      </c>
      <c r="S133" s="56">
        <f t="shared" si="26"/>
        <v>0.43329170957047142</v>
      </c>
      <c r="T133" s="49">
        <f t="shared" si="28"/>
        <v>586821</v>
      </c>
      <c r="U133" s="82" t="s">
        <v>431</v>
      </c>
      <c r="AY133" s="3"/>
      <c r="AZ133" s="3"/>
      <c r="BA133" s="3"/>
    </row>
    <row r="134" spans="1:53" s="1" customFormat="1" ht="24" customHeight="1" x14ac:dyDescent="0.2">
      <c r="A134" s="21"/>
      <c r="B134" s="21"/>
      <c r="C134" s="199"/>
      <c r="D134" s="199"/>
      <c r="E134" s="200"/>
      <c r="F134" s="102"/>
      <c r="G134" s="102"/>
      <c r="H134" s="102"/>
      <c r="I134" s="102"/>
      <c r="J134" s="102"/>
      <c r="K134" s="169"/>
      <c r="L134" s="169"/>
      <c r="M134" s="169"/>
      <c r="N134" s="169"/>
      <c r="O134" s="169"/>
      <c r="P134" s="169"/>
      <c r="Q134" s="169"/>
      <c r="R134" s="169"/>
      <c r="S134" s="103"/>
      <c r="T134" s="169"/>
      <c r="U134" s="15"/>
    </row>
    <row r="135" spans="1:53" s="1" customFormat="1" ht="18" customHeight="1" x14ac:dyDescent="0.2">
      <c r="A135" s="171" t="s">
        <v>180</v>
      </c>
      <c r="B135" s="172"/>
      <c r="C135" s="172"/>
      <c r="D135" s="172"/>
      <c r="E135" s="173"/>
      <c r="F135" s="123"/>
      <c r="G135" s="123"/>
      <c r="H135" s="123"/>
      <c r="I135" s="123"/>
      <c r="J135" s="123"/>
      <c r="K135" s="174"/>
      <c r="L135" s="174"/>
      <c r="M135" s="174"/>
      <c r="N135" s="174"/>
      <c r="O135" s="174"/>
      <c r="P135" s="174"/>
      <c r="Q135" s="174"/>
      <c r="R135" s="174"/>
      <c r="S135" s="124"/>
      <c r="T135" s="174"/>
      <c r="U135" s="175"/>
      <c r="AY135" s="3"/>
      <c r="AZ135" s="3"/>
      <c r="BA135" s="3"/>
    </row>
    <row r="136" spans="1:53" s="1" customFormat="1" ht="18" customHeight="1" x14ac:dyDescent="0.2">
      <c r="A136" s="176" t="s">
        <v>181</v>
      </c>
      <c r="B136" s="177"/>
      <c r="C136" s="177"/>
      <c r="D136" s="177"/>
      <c r="E136" s="178"/>
      <c r="F136" s="127"/>
      <c r="G136" s="127"/>
      <c r="H136" s="127"/>
      <c r="I136" s="127"/>
      <c r="J136" s="127"/>
      <c r="K136" s="179"/>
      <c r="L136" s="179"/>
      <c r="M136" s="179"/>
      <c r="N136" s="179"/>
      <c r="O136" s="179"/>
      <c r="P136" s="179"/>
      <c r="Q136" s="179"/>
      <c r="R136" s="179"/>
      <c r="S136" s="128"/>
      <c r="T136" s="179"/>
      <c r="U136" s="180"/>
      <c r="AY136" s="3"/>
      <c r="AZ136" s="3"/>
      <c r="BA136" s="3"/>
    </row>
    <row r="137" spans="1:53" s="1" customFormat="1" ht="18" customHeight="1" x14ac:dyDescent="0.2">
      <c r="A137" s="430" t="s">
        <v>382</v>
      </c>
      <c r="B137" s="431"/>
      <c r="C137" s="431"/>
      <c r="D137" s="431"/>
      <c r="E137" s="178"/>
      <c r="F137" s="127"/>
      <c r="G137" s="127"/>
      <c r="H137" s="127"/>
      <c r="I137" s="127"/>
      <c r="J137" s="127"/>
      <c r="K137" s="179"/>
      <c r="L137" s="179"/>
      <c r="M137" s="179"/>
      <c r="N137" s="179"/>
      <c r="O137" s="179"/>
      <c r="P137" s="179"/>
      <c r="Q137" s="179"/>
      <c r="R137" s="179"/>
      <c r="S137" s="128"/>
      <c r="T137" s="179"/>
      <c r="U137" s="180"/>
      <c r="AY137" s="3"/>
      <c r="AZ137" s="3"/>
      <c r="BA137" s="3"/>
    </row>
    <row r="138" spans="1:53" s="1" customFormat="1" ht="36" customHeight="1" x14ac:dyDescent="0.2">
      <c r="A138" s="432"/>
      <c r="B138" s="433"/>
      <c r="C138" s="433"/>
      <c r="D138" s="433"/>
      <c r="E138" s="183"/>
      <c r="F138" s="131"/>
      <c r="G138" s="131"/>
      <c r="H138" s="422" t="s">
        <v>438</v>
      </c>
      <c r="I138" s="422"/>
      <c r="J138" s="422"/>
      <c r="K138" s="184"/>
      <c r="L138" s="184"/>
      <c r="M138" s="184"/>
      <c r="N138" s="184"/>
      <c r="O138" s="184"/>
      <c r="P138" s="184"/>
      <c r="Q138" s="184"/>
      <c r="R138" s="184"/>
      <c r="S138" s="132"/>
      <c r="T138" s="184"/>
      <c r="U138" s="185"/>
      <c r="AY138" s="3"/>
      <c r="AZ138" s="3"/>
      <c r="BA138" s="3"/>
    </row>
    <row r="139" spans="1:53" s="1" customFormat="1" ht="92.25" customHeight="1" x14ac:dyDescent="0.2">
      <c r="A139" s="156" t="s">
        <v>4</v>
      </c>
      <c r="B139" s="156" t="s">
        <v>5</v>
      </c>
      <c r="C139" s="156" t="s">
        <v>6</v>
      </c>
      <c r="D139" s="156" t="s">
        <v>7</v>
      </c>
      <c r="E139" s="99" t="s">
        <v>435</v>
      </c>
      <c r="F139" s="99" t="s">
        <v>434</v>
      </c>
      <c r="G139" s="100" t="s">
        <v>436</v>
      </c>
      <c r="H139" s="157" t="s">
        <v>428</v>
      </c>
      <c r="I139" s="158" t="s">
        <v>429</v>
      </c>
      <c r="J139" s="157" t="s">
        <v>430</v>
      </c>
      <c r="K139" s="196"/>
      <c r="L139" s="196"/>
      <c r="M139" s="196"/>
      <c r="N139" s="196"/>
      <c r="O139" s="196"/>
      <c r="P139" s="196"/>
      <c r="Q139" s="196"/>
      <c r="R139" s="196"/>
      <c r="S139" s="151"/>
      <c r="T139" s="196"/>
      <c r="U139" s="197"/>
      <c r="AY139" s="3"/>
      <c r="AZ139" s="3"/>
      <c r="BA139" s="3"/>
    </row>
    <row r="140" spans="1:53" s="1" customFormat="1" ht="24" customHeight="1" x14ac:dyDescent="0.2">
      <c r="A140" s="82">
        <v>1</v>
      </c>
      <c r="B140" s="82">
        <v>8715202</v>
      </c>
      <c r="C140" s="84" t="s">
        <v>288</v>
      </c>
      <c r="D140" s="84" t="s">
        <v>250</v>
      </c>
      <c r="E140" s="85">
        <v>455180</v>
      </c>
      <c r="F140" s="49">
        <v>429415</v>
      </c>
      <c r="G140" s="49">
        <v>459474</v>
      </c>
      <c r="H140" s="49">
        <v>74820</v>
      </c>
      <c r="I140" s="49">
        <f t="shared" si="16"/>
        <v>78635.820000000007</v>
      </c>
      <c r="J140" s="49">
        <f t="shared" si="17"/>
        <v>78636</v>
      </c>
      <c r="K140" s="90">
        <f t="shared" si="18"/>
        <v>78636</v>
      </c>
      <c r="L140" s="90">
        <f t="shared" si="19"/>
        <v>459474</v>
      </c>
      <c r="M140" s="90">
        <f t="shared" si="20"/>
        <v>442297.5</v>
      </c>
      <c r="N140" s="90">
        <f t="shared" si="21"/>
        <v>355676.25</v>
      </c>
      <c r="O140" s="90">
        <f t="shared" si="22"/>
        <v>260466.75</v>
      </c>
      <c r="P140" s="90">
        <f t="shared" si="23"/>
        <v>450885.75</v>
      </c>
      <c r="Q140" s="90">
        <f t="shared" si="24"/>
        <v>205984.825425118</v>
      </c>
      <c r="R140" s="90">
        <f t="shared" si="25"/>
        <v>185169.89724822086</v>
      </c>
      <c r="S140" s="56">
        <f t="shared" si="26"/>
        <v>0.41865463234185329</v>
      </c>
      <c r="T140" s="49">
        <f>ROUND(Q140,0)</f>
        <v>205985</v>
      </c>
      <c r="U140" s="82" t="s">
        <v>431</v>
      </c>
      <c r="AY140" s="3"/>
      <c r="AZ140" s="3"/>
      <c r="BA140" s="3"/>
    </row>
    <row r="141" spans="1:53" s="1" customFormat="1" ht="24" customHeight="1" x14ac:dyDescent="0.2">
      <c r="A141" s="82">
        <v>2</v>
      </c>
      <c r="B141" s="82">
        <v>8715202</v>
      </c>
      <c r="C141" s="84" t="s">
        <v>289</v>
      </c>
      <c r="D141" s="84" t="s">
        <v>250</v>
      </c>
      <c r="E141" s="85">
        <v>503036</v>
      </c>
      <c r="F141" s="49">
        <v>470127</v>
      </c>
      <c r="G141" s="49">
        <v>507737</v>
      </c>
      <c r="H141" s="49">
        <v>71096</v>
      </c>
      <c r="I141" s="49">
        <f t="shared" si="16"/>
        <v>74721.895999999993</v>
      </c>
      <c r="J141" s="49">
        <f t="shared" si="17"/>
        <v>74722</v>
      </c>
      <c r="K141" s="90">
        <f t="shared" si="18"/>
        <v>74722</v>
      </c>
      <c r="L141" s="90">
        <f t="shared" si="19"/>
        <v>507737</v>
      </c>
      <c r="M141" s="90">
        <f t="shared" si="20"/>
        <v>486581.5</v>
      </c>
      <c r="N141" s="90">
        <f t="shared" si="21"/>
        <v>388905.5</v>
      </c>
      <c r="O141" s="90">
        <f t="shared" si="22"/>
        <v>280651.75</v>
      </c>
      <c r="P141" s="90">
        <f t="shared" si="23"/>
        <v>497159.25</v>
      </c>
      <c r="Q141" s="90">
        <f t="shared" si="24"/>
        <v>205470.89767769389</v>
      </c>
      <c r="R141" s="90">
        <f t="shared" si="25"/>
        <v>210122.90066926705</v>
      </c>
      <c r="S141" s="56">
        <f t="shared" si="26"/>
        <v>0.43183495605415956</v>
      </c>
      <c r="T141" s="49">
        <f>ROUND(Q141,0)</f>
        <v>205471</v>
      </c>
      <c r="U141" s="82" t="s">
        <v>431</v>
      </c>
      <c r="AY141" s="3"/>
      <c r="AZ141" s="3"/>
      <c r="BA141" s="3"/>
    </row>
    <row r="142" spans="1:53" s="1" customFormat="1" ht="24" customHeight="1" x14ac:dyDescent="0.2">
      <c r="A142" s="82">
        <v>3</v>
      </c>
      <c r="B142" s="82">
        <v>8715202</v>
      </c>
      <c r="C142" s="84" t="s">
        <v>290</v>
      </c>
      <c r="D142" s="84" t="s">
        <v>250</v>
      </c>
      <c r="E142" s="85">
        <v>1071133</v>
      </c>
      <c r="F142" s="49">
        <v>1039935</v>
      </c>
      <c r="G142" s="49">
        <v>1091932</v>
      </c>
      <c r="H142" s="49">
        <v>141471</v>
      </c>
      <c r="I142" s="49">
        <f t="shared" si="16"/>
        <v>148686.02100000001</v>
      </c>
      <c r="J142" s="49">
        <f t="shared" si="17"/>
        <v>148686</v>
      </c>
      <c r="K142" s="90">
        <f t="shared" si="18"/>
        <v>148686</v>
      </c>
      <c r="L142" s="90">
        <f t="shared" si="19"/>
        <v>1091932</v>
      </c>
      <c r="M142" s="90">
        <f t="shared" si="20"/>
        <v>1055534</v>
      </c>
      <c r="N142" s="90">
        <f t="shared" si="21"/>
        <v>837921.5</v>
      </c>
      <c r="O142" s="90">
        <f t="shared" si="22"/>
        <v>602110</v>
      </c>
      <c r="P142" s="90">
        <f t="shared" si="23"/>
        <v>1073733</v>
      </c>
      <c r="Q142" s="90">
        <f t="shared" si="24"/>
        <v>419437.56923939672</v>
      </c>
      <c r="R142" s="90">
        <f t="shared" si="25"/>
        <v>459986.94419334701</v>
      </c>
      <c r="S142" s="56">
        <f t="shared" si="26"/>
        <v>0.43578600423420466</v>
      </c>
      <c r="T142" s="49">
        <f>ROUND(Q142,0)</f>
        <v>419438</v>
      </c>
      <c r="U142" s="82" t="s">
        <v>431</v>
      </c>
      <c r="AY142" s="3"/>
      <c r="AZ142" s="3"/>
      <c r="BA142" s="3"/>
    </row>
    <row r="143" spans="1:53" s="1" customFormat="1" ht="24" customHeight="1" x14ac:dyDescent="0.2">
      <c r="A143" s="82">
        <v>4</v>
      </c>
      <c r="B143" s="82">
        <v>8715202</v>
      </c>
      <c r="C143" s="84" t="s">
        <v>291</v>
      </c>
      <c r="D143" s="84" t="s">
        <v>250</v>
      </c>
      <c r="E143" s="85">
        <v>1828385</v>
      </c>
      <c r="F143" s="49">
        <v>1775131</v>
      </c>
      <c r="G143" s="49">
        <v>1899390</v>
      </c>
      <c r="H143" s="49">
        <v>206865</v>
      </c>
      <c r="I143" s="49">
        <f t="shared" ref="I143:I206" si="29">H143+(H143*5.1%)</f>
        <v>217415.11499999999</v>
      </c>
      <c r="J143" s="49">
        <f t="shared" ref="J143:J206" si="30">ROUND(I143,0)</f>
        <v>217415</v>
      </c>
      <c r="K143" s="90">
        <f t="shared" ref="K143:K206" si="31">MIN(E143,F143,G143,J143)</f>
        <v>217415</v>
      </c>
      <c r="L143" s="90">
        <f t="shared" ref="L143:L206" si="32">MAX(E143,F143,G143,J143)</f>
        <v>1899390</v>
      </c>
      <c r="M143" s="90">
        <f t="shared" ref="M143:M206" si="33">MEDIAN(E143,F143,G143,J143)</f>
        <v>1801758</v>
      </c>
      <c r="N143" s="90">
        <f t="shared" ref="N143:N206" si="34">AVERAGE(E143,F143,G143,J143)</f>
        <v>1430080.25</v>
      </c>
      <c r="O143" s="90">
        <f t="shared" ref="O143:O206" si="35">AVERAGE(K143,M143)</f>
        <v>1009586.5</v>
      </c>
      <c r="P143" s="90">
        <f t="shared" ref="P143:P206" si="36">AVERAGE(M143,L143)</f>
        <v>1850574</v>
      </c>
      <c r="Q143" s="90">
        <f t="shared" ref="Q143:Q206" si="37">HARMEAN(E143,F143,G143,J143)</f>
        <v>641410.80199713865</v>
      </c>
      <c r="R143" s="90">
        <f t="shared" ref="R143:R206" si="38">STDEVA(E143,F143,G143,J143)</f>
        <v>810044.30824302242</v>
      </c>
      <c r="S143" s="56">
        <f t="shared" ref="S143:S206" si="39">R143/M143</f>
        <v>0.44958552049888079</v>
      </c>
      <c r="T143" s="49">
        <f>ROUND(Q143,0)</f>
        <v>641411</v>
      </c>
      <c r="U143" s="82" t="s">
        <v>431</v>
      </c>
      <c r="AY143" s="3"/>
      <c r="AZ143" s="3"/>
      <c r="BA143" s="3"/>
    </row>
    <row r="144" spans="1:53" s="1" customFormat="1" ht="24" customHeight="1" x14ac:dyDescent="0.2">
      <c r="A144" s="82">
        <v>5</v>
      </c>
      <c r="B144" s="82">
        <v>8715202</v>
      </c>
      <c r="C144" s="84" t="s">
        <v>292</v>
      </c>
      <c r="D144" s="84" t="s">
        <v>250</v>
      </c>
      <c r="E144" s="85">
        <v>570703</v>
      </c>
      <c r="F144" s="49">
        <v>543527</v>
      </c>
      <c r="G144" s="49">
        <v>581574</v>
      </c>
      <c r="H144" s="49">
        <v>90440</v>
      </c>
      <c r="I144" s="49">
        <f t="shared" si="29"/>
        <v>95052.44</v>
      </c>
      <c r="J144" s="49">
        <f t="shared" si="30"/>
        <v>95052</v>
      </c>
      <c r="K144" s="90">
        <f t="shared" si="31"/>
        <v>95052</v>
      </c>
      <c r="L144" s="90">
        <f t="shared" si="32"/>
        <v>581574</v>
      </c>
      <c r="M144" s="90">
        <f t="shared" si="33"/>
        <v>557115</v>
      </c>
      <c r="N144" s="90">
        <f t="shared" si="34"/>
        <v>447714</v>
      </c>
      <c r="O144" s="90">
        <f t="shared" si="35"/>
        <v>326083.5</v>
      </c>
      <c r="P144" s="90">
        <f t="shared" si="36"/>
        <v>569344.5</v>
      </c>
      <c r="Q144" s="90">
        <f t="shared" si="37"/>
        <v>252651.43946837226</v>
      </c>
      <c r="R144" s="90">
        <f t="shared" si="38"/>
        <v>235651.86959722315</v>
      </c>
      <c r="S144" s="56">
        <f t="shared" si="39"/>
        <v>0.42298604345103463</v>
      </c>
      <c r="T144" s="49">
        <f>ROUND(Q144,0)</f>
        <v>252651</v>
      </c>
      <c r="U144" s="82" t="s">
        <v>431</v>
      </c>
      <c r="AY144" s="3"/>
      <c r="AZ144" s="3"/>
      <c r="BA144" s="3"/>
    </row>
    <row r="145" spans="1:53" s="1" customFormat="1" ht="24" customHeight="1" x14ac:dyDescent="0.2">
      <c r="A145" s="82">
        <v>6</v>
      </c>
      <c r="B145" s="82">
        <v>8715202</v>
      </c>
      <c r="C145" s="84" t="s">
        <v>293</v>
      </c>
      <c r="D145" s="84" t="s">
        <v>250</v>
      </c>
      <c r="E145" s="85">
        <v>430517.00000000006</v>
      </c>
      <c r="F145" s="49">
        <v>402353</v>
      </c>
      <c r="G145" s="49">
        <v>442588</v>
      </c>
      <c r="H145" s="49">
        <v>116432</v>
      </c>
      <c r="I145" s="49">
        <f t="shared" si="29"/>
        <v>122370.03200000001</v>
      </c>
      <c r="J145" s="49">
        <f t="shared" si="30"/>
        <v>122370</v>
      </c>
      <c r="K145" s="49">
        <f t="shared" si="31"/>
        <v>122370</v>
      </c>
      <c r="L145" s="49">
        <f t="shared" si="32"/>
        <v>442588</v>
      </c>
      <c r="M145" s="49">
        <f t="shared" si="33"/>
        <v>416435</v>
      </c>
      <c r="N145" s="49">
        <f t="shared" si="34"/>
        <v>349457</v>
      </c>
      <c r="O145" s="49">
        <f t="shared" si="35"/>
        <v>269402.5</v>
      </c>
      <c r="P145" s="49">
        <f t="shared" si="36"/>
        <v>429511.5</v>
      </c>
      <c r="Q145" s="49">
        <f t="shared" si="37"/>
        <v>262475.05141496513</v>
      </c>
      <c r="R145" s="49">
        <f t="shared" si="38"/>
        <v>152327.05947620294</v>
      </c>
      <c r="S145" s="56">
        <f t="shared" si="39"/>
        <v>0.36578832104939052</v>
      </c>
      <c r="T145" s="49">
        <f>K145</f>
        <v>122370</v>
      </c>
      <c r="U145" s="82" t="s">
        <v>432</v>
      </c>
      <c r="AY145" s="3"/>
      <c r="AZ145" s="3"/>
      <c r="BA145" s="3"/>
    </row>
    <row r="146" spans="1:53" s="1" customFormat="1" ht="24" customHeight="1" x14ac:dyDescent="0.2">
      <c r="A146" s="82">
        <v>7</v>
      </c>
      <c r="B146" s="82">
        <v>8715202</v>
      </c>
      <c r="C146" s="84" t="s">
        <v>294</v>
      </c>
      <c r="D146" s="84" t="s">
        <v>250</v>
      </c>
      <c r="E146" s="85">
        <v>935351</v>
      </c>
      <c r="F146" s="49">
        <v>899376.00000000012</v>
      </c>
      <c r="G146" s="49">
        <v>980320.00000000012</v>
      </c>
      <c r="H146" s="49">
        <v>130066</v>
      </c>
      <c r="I146" s="49">
        <f t="shared" si="29"/>
        <v>136699.36600000001</v>
      </c>
      <c r="J146" s="49">
        <f t="shared" si="30"/>
        <v>136699</v>
      </c>
      <c r="K146" s="90">
        <f t="shared" si="31"/>
        <v>136699</v>
      </c>
      <c r="L146" s="90">
        <f t="shared" si="32"/>
        <v>980320.00000000012</v>
      </c>
      <c r="M146" s="90">
        <f t="shared" si="33"/>
        <v>917363.5</v>
      </c>
      <c r="N146" s="90">
        <f t="shared" si="34"/>
        <v>737936.5</v>
      </c>
      <c r="O146" s="90">
        <f t="shared" si="35"/>
        <v>527031.25</v>
      </c>
      <c r="P146" s="90">
        <f t="shared" si="36"/>
        <v>948841.75</v>
      </c>
      <c r="Q146" s="90">
        <f t="shared" si="37"/>
        <v>380357.68518998381</v>
      </c>
      <c r="R146" s="90">
        <f t="shared" si="38"/>
        <v>402190.45631350682</v>
      </c>
      <c r="S146" s="56">
        <f t="shared" si="39"/>
        <v>0.43841994619745261</v>
      </c>
      <c r="T146" s="49">
        <f t="shared" ref="T146:T162" si="40">ROUND(Q146,0)</f>
        <v>380358</v>
      </c>
      <c r="U146" s="82" t="s">
        <v>431</v>
      </c>
      <c r="AY146" s="3"/>
      <c r="AZ146" s="3"/>
      <c r="BA146" s="3"/>
    </row>
    <row r="147" spans="1:53" s="1" customFormat="1" ht="24" customHeight="1" x14ac:dyDescent="0.2">
      <c r="A147" s="82">
        <v>8</v>
      </c>
      <c r="B147" s="82">
        <v>8715202</v>
      </c>
      <c r="C147" s="84" t="s">
        <v>295</v>
      </c>
      <c r="D147" s="84" t="s">
        <v>250</v>
      </c>
      <c r="E147" s="85">
        <v>639063.00000000012</v>
      </c>
      <c r="F147" s="49">
        <v>614484</v>
      </c>
      <c r="G147" s="49">
        <v>663643</v>
      </c>
      <c r="H147" s="49">
        <v>58155</v>
      </c>
      <c r="I147" s="49">
        <f t="shared" si="29"/>
        <v>61120.904999999999</v>
      </c>
      <c r="J147" s="49">
        <f t="shared" si="30"/>
        <v>61121</v>
      </c>
      <c r="K147" s="90">
        <f t="shared" si="31"/>
        <v>61121</v>
      </c>
      <c r="L147" s="90">
        <f t="shared" si="32"/>
        <v>663643</v>
      </c>
      <c r="M147" s="90">
        <f t="shared" si="33"/>
        <v>626773.5</v>
      </c>
      <c r="N147" s="90">
        <f t="shared" si="34"/>
        <v>494577.75</v>
      </c>
      <c r="O147" s="90">
        <f t="shared" si="35"/>
        <v>343947.25</v>
      </c>
      <c r="P147" s="90">
        <f t="shared" si="36"/>
        <v>645208.25</v>
      </c>
      <c r="Q147" s="90">
        <f t="shared" si="37"/>
        <v>189933.56177914233</v>
      </c>
      <c r="R147" s="90">
        <f t="shared" si="38"/>
        <v>289667.22811688011</v>
      </c>
      <c r="S147" s="56">
        <f t="shared" si="39"/>
        <v>0.46215615069379945</v>
      </c>
      <c r="T147" s="49">
        <f t="shared" si="40"/>
        <v>189934</v>
      </c>
      <c r="U147" s="82" t="s">
        <v>431</v>
      </c>
      <c r="AY147" s="3"/>
      <c r="AZ147" s="3"/>
      <c r="BA147" s="3"/>
    </row>
    <row r="148" spans="1:53" s="1" customFormat="1" ht="24" customHeight="1" x14ac:dyDescent="0.2">
      <c r="A148" s="82">
        <v>9</v>
      </c>
      <c r="B148" s="82">
        <v>8715202</v>
      </c>
      <c r="C148" s="84" t="s">
        <v>296</v>
      </c>
      <c r="D148" s="84" t="s">
        <v>250</v>
      </c>
      <c r="E148" s="85">
        <v>475145</v>
      </c>
      <c r="F148" s="49">
        <v>461306.00000000006</v>
      </c>
      <c r="G148" s="49">
        <v>488984</v>
      </c>
      <c r="H148" s="49">
        <v>92274</v>
      </c>
      <c r="I148" s="49">
        <f t="shared" si="29"/>
        <v>96979.974000000002</v>
      </c>
      <c r="J148" s="49">
        <f t="shared" si="30"/>
        <v>96980</v>
      </c>
      <c r="K148" s="90">
        <f t="shared" si="31"/>
        <v>96980</v>
      </c>
      <c r="L148" s="90">
        <f t="shared" si="32"/>
        <v>488984</v>
      </c>
      <c r="M148" s="90">
        <f t="shared" si="33"/>
        <v>468225.5</v>
      </c>
      <c r="N148" s="90">
        <f t="shared" si="34"/>
        <v>380603.75</v>
      </c>
      <c r="O148" s="90">
        <f t="shared" si="35"/>
        <v>282602.75</v>
      </c>
      <c r="P148" s="90">
        <f t="shared" si="36"/>
        <v>478604.75</v>
      </c>
      <c r="Q148" s="90">
        <f t="shared" si="37"/>
        <v>240545.93885785603</v>
      </c>
      <c r="R148" s="90">
        <f t="shared" si="38"/>
        <v>189419.82583734472</v>
      </c>
      <c r="S148" s="56">
        <f t="shared" si="39"/>
        <v>0.40454829102076822</v>
      </c>
      <c r="T148" s="49">
        <f t="shared" si="40"/>
        <v>240546</v>
      </c>
      <c r="U148" s="82" t="s">
        <v>431</v>
      </c>
      <c r="AY148" s="3"/>
      <c r="AZ148" s="3"/>
      <c r="BA148" s="3"/>
    </row>
    <row r="149" spans="1:53" s="1" customFormat="1" ht="24" customHeight="1" x14ac:dyDescent="0.2">
      <c r="A149" s="82">
        <v>10</v>
      </c>
      <c r="B149" s="82">
        <v>8715202</v>
      </c>
      <c r="C149" s="84" t="s">
        <v>297</v>
      </c>
      <c r="D149" s="84" t="s">
        <v>250</v>
      </c>
      <c r="E149" s="85">
        <v>2691133</v>
      </c>
      <c r="F149" s="49">
        <v>2515077</v>
      </c>
      <c r="G149" s="49">
        <v>2691132</v>
      </c>
      <c r="H149" s="49">
        <v>379015</v>
      </c>
      <c r="I149" s="49">
        <f t="shared" si="29"/>
        <v>398344.76500000001</v>
      </c>
      <c r="J149" s="49">
        <f t="shared" si="30"/>
        <v>398345</v>
      </c>
      <c r="K149" s="90">
        <f t="shared" si="31"/>
        <v>398345</v>
      </c>
      <c r="L149" s="90">
        <f t="shared" si="32"/>
        <v>2691133</v>
      </c>
      <c r="M149" s="90">
        <f t="shared" si="33"/>
        <v>2603104.5</v>
      </c>
      <c r="N149" s="90">
        <f t="shared" si="34"/>
        <v>2073921.75</v>
      </c>
      <c r="O149" s="90">
        <f t="shared" si="35"/>
        <v>1500724.75</v>
      </c>
      <c r="P149" s="90">
        <f t="shared" si="36"/>
        <v>2647118.75</v>
      </c>
      <c r="Q149" s="90">
        <f t="shared" si="37"/>
        <v>1095539.1157813072</v>
      </c>
      <c r="R149" s="90">
        <f t="shared" si="38"/>
        <v>1120129.9953688039</v>
      </c>
      <c r="S149" s="56">
        <f t="shared" si="39"/>
        <v>0.43030542775705083</v>
      </c>
      <c r="T149" s="49">
        <f t="shared" si="40"/>
        <v>1095539</v>
      </c>
      <c r="U149" s="82" t="s">
        <v>431</v>
      </c>
      <c r="AY149" s="3"/>
      <c r="AZ149" s="3"/>
      <c r="BA149" s="3"/>
    </row>
    <row r="150" spans="1:53" s="1" customFormat="1" ht="24" customHeight="1" x14ac:dyDescent="0.2">
      <c r="A150" s="82">
        <v>11</v>
      </c>
      <c r="B150" s="82">
        <v>8715202</v>
      </c>
      <c r="C150" s="84" t="s">
        <v>298</v>
      </c>
      <c r="D150" s="84" t="s">
        <v>250</v>
      </c>
      <c r="E150" s="85">
        <v>2077787</v>
      </c>
      <c r="F150" s="49">
        <v>1997872</v>
      </c>
      <c r="G150" s="49">
        <v>2097766</v>
      </c>
      <c r="H150" s="49">
        <v>375148</v>
      </c>
      <c r="I150" s="49">
        <f t="shared" si="29"/>
        <v>394280.54800000001</v>
      </c>
      <c r="J150" s="49">
        <f t="shared" si="30"/>
        <v>394281</v>
      </c>
      <c r="K150" s="90">
        <f t="shared" si="31"/>
        <v>394281</v>
      </c>
      <c r="L150" s="90">
        <f t="shared" si="32"/>
        <v>2097766</v>
      </c>
      <c r="M150" s="90">
        <f t="shared" si="33"/>
        <v>2037829.5</v>
      </c>
      <c r="N150" s="90">
        <f t="shared" si="34"/>
        <v>1641926.5</v>
      </c>
      <c r="O150" s="90">
        <f t="shared" si="35"/>
        <v>1216055.25</v>
      </c>
      <c r="P150" s="90">
        <f t="shared" si="36"/>
        <v>2067797.75</v>
      </c>
      <c r="Q150" s="90">
        <f t="shared" si="37"/>
        <v>1001308.2960262962</v>
      </c>
      <c r="R150" s="90">
        <f t="shared" si="38"/>
        <v>832882.64836870425</v>
      </c>
      <c r="S150" s="56">
        <f t="shared" si="39"/>
        <v>0.40871066414962792</v>
      </c>
      <c r="T150" s="49">
        <f t="shared" si="40"/>
        <v>1001308</v>
      </c>
      <c r="U150" s="82" t="s">
        <v>431</v>
      </c>
      <c r="AY150" s="3"/>
      <c r="AZ150" s="3"/>
      <c r="BA150" s="3"/>
    </row>
    <row r="151" spans="1:53" s="1" customFormat="1" ht="24" customHeight="1" x14ac:dyDescent="0.2">
      <c r="A151" s="82">
        <v>12</v>
      </c>
      <c r="B151" s="82">
        <v>8715202</v>
      </c>
      <c r="C151" s="84" t="s">
        <v>299</v>
      </c>
      <c r="D151" s="84" t="s">
        <v>250</v>
      </c>
      <c r="E151" s="85">
        <v>1331236</v>
      </c>
      <c r="F151" s="49">
        <v>1244146</v>
      </c>
      <c r="G151" s="49">
        <v>1331236</v>
      </c>
      <c r="H151" s="49">
        <v>202482</v>
      </c>
      <c r="I151" s="49">
        <f t="shared" si="29"/>
        <v>212808.58199999999</v>
      </c>
      <c r="J151" s="49">
        <f t="shared" si="30"/>
        <v>212809</v>
      </c>
      <c r="K151" s="90">
        <f t="shared" si="31"/>
        <v>212809</v>
      </c>
      <c r="L151" s="90">
        <f t="shared" si="32"/>
        <v>1331236</v>
      </c>
      <c r="M151" s="90">
        <f t="shared" si="33"/>
        <v>1287691</v>
      </c>
      <c r="N151" s="90">
        <f t="shared" si="34"/>
        <v>1029856.75</v>
      </c>
      <c r="O151" s="90">
        <f t="shared" si="35"/>
        <v>750250</v>
      </c>
      <c r="P151" s="90">
        <f t="shared" si="36"/>
        <v>1309463.5</v>
      </c>
      <c r="Q151" s="90">
        <f t="shared" si="37"/>
        <v>571006.28877718234</v>
      </c>
      <c r="R151" s="90">
        <f t="shared" si="38"/>
        <v>546243.47840706527</v>
      </c>
      <c r="S151" s="56">
        <f t="shared" si="39"/>
        <v>0.42420384891023177</v>
      </c>
      <c r="T151" s="49">
        <f t="shared" si="40"/>
        <v>571006</v>
      </c>
      <c r="U151" s="82" t="s">
        <v>431</v>
      </c>
      <c r="AY151" s="3"/>
      <c r="AZ151" s="3"/>
      <c r="BA151" s="3"/>
    </row>
    <row r="152" spans="1:53" s="1" customFormat="1" ht="24" customHeight="1" x14ac:dyDescent="0.2">
      <c r="A152" s="82">
        <v>13</v>
      </c>
      <c r="B152" s="82">
        <v>8715202</v>
      </c>
      <c r="C152" s="84" t="s">
        <v>300</v>
      </c>
      <c r="D152" s="84" t="s">
        <v>250</v>
      </c>
      <c r="E152" s="85">
        <v>1352665</v>
      </c>
      <c r="F152" s="49">
        <v>1264173</v>
      </c>
      <c r="G152" s="49">
        <v>1327382</v>
      </c>
      <c r="H152" s="49">
        <v>154586</v>
      </c>
      <c r="I152" s="49">
        <f t="shared" si="29"/>
        <v>162469.886</v>
      </c>
      <c r="J152" s="49">
        <f t="shared" si="30"/>
        <v>162470</v>
      </c>
      <c r="K152" s="90">
        <f t="shared" si="31"/>
        <v>162470</v>
      </c>
      <c r="L152" s="90">
        <f t="shared" si="32"/>
        <v>1352665</v>
      </c>
      <c r="M152" s="90">
        <f t="shared" si="33"/>
        <v>1295777.5</v>
      </c>
      <c r="N152" s="90">
        <f t="shared" si="34"/>
        <v>1026672.5</v>
      </c>
      <c r="O152" s="90">
        <f t="shared" si="35"/>
        <v>729123.75</v>
      </c>
      <c r="P152" s="90">
        <f t="shared" si="36"/>
        <v>1324221.25</v>
      </c>
      <c r="Q152" s="90">
        <f t="shared" si="37"/>
        <v>474009.05203069351</v>
      </c>
      <c r="R152" s="90">
        <f t="shared" si="38"/>
        <v>577335.76653249771</v>
      </c>
      <c r="S152" s="56">
        <f t="shared" si="39"/>
        <v>0.44555162173482538</v>
      </c>
      <c r="T152" s="49">
        <f t="shared" si="40"/>
        <v>474009</v>
      </c>
      <c r="U152" s="82" t="s">
        <v>431</v>
      </c>
      <c r="AY152" s="3"/>
      <c r="AZ152" s="3"/>
      <c r="BA152" s="3"/>
    </row>
    <row r="153" spans="1:53" s="1" customFormat="1" ht="24" customHeight="1" x14ac:dyDescent="0.2">
      <c r="A153" s="82">
        <v>14</v>
      </c>
      <c r="B153" s="82">
        <v>8715202</v>
      </c>
      <c r="C153" s="84" t="s">
        <v>301</v>
      </c>
      <c r="D153" s="84" t="s">
        <v>250</v>
      </c>
      <c r="E153" s="85">
        <v>714143</v>
      </c>
      <c r="F153" s="49">
        <v>693343.00000000012</v>
      </c>
      <c r="G153" s="49">
        <v>741877</v>
      </c>
      <c r="H153" s="49">
        <v>134113</v>
      </c>
      <c r="I153" s="49">
        <f t="shared" si="29"/>
        <v>140952.76300000001</v>
      </c>
      <c r="J153" s="49">
        <f t="shared" si="30"/>
        <v>140953</v>
      </c>
      <c r="K153" s="90">
        <f t="shared" si="31"/>
        <v>140953</v>
      </c>
      <c r="L153" s="90">
        <f t="shared" si="32"/>
        <v>741877</v>
      </c>
      <c r="M153" s="90">
        <f t="shared" si="33"/>
        <v>703743</v>
      </c>
      <c r="N153" s="90">
        <f t="shared" si="34"/>
        <v>572579</v>
      </c>
      <c r="O153" s="90">
        <f t="shared" si="35"/>
        <v>422348</v>
      </c>
      <c r="P153" s="90">
        <f t="shared" si="36"/>
        <v>722810</v>
      </c>
      <c r="Q153" s="90">
        <f t="shared" si="37"/>
        <v>354450.83047253912</v>
      </c>
      <c r="R153" s="90">
        <f t="shared" si="38"/>
        <v>288436.66345317487</v>
      </c>
      <c r="S153" s="56">
        <f t="shared" si="39"/>
        <v>0.40986079215448662</v>
      </c>
      <c r="T153" s="49">
        <f t="shared" si="40"/>
        <v>354451</v>
      </c>
      <c r="U153" s="82" t="s">
        <v>431</v>
      </c>
      <c r="AY153" s="3"/>
      <c r="AZ153" s="3"/>
      <c r="BA153" s="3"/>
    </row>
    <row r="154" spans="1:53" s="1" customFormat="1" ht="24" customHeight="1" x14ac:dyDescent="0.2">
      <c r="A154" s="82">
        <v>15</v>
      </c>
      <c r="B154" s="82">
        <v>8715202</v>
      </c>
      <c r="C154" s="84" t="s">
        <v>302</v>
      </c>
      <c r="D154" s="84" t="s">
        <v>250</v>
      </c>
      <c r="E154" s="85">
        <v>852366</v>
      </c>
      <c r="F154" s="49">
        <v>827540.00000000012</v>
      </c>
      <c r="G154" s="49">
        <v>902019</v>
      </c>
      <c r="H154" s="49">
        <v>159088</v>
      </c>
      <c r="I154" s="49">
        <f t="shared" si="29"/>
        <v>167201.48800000001</v>
      </c>
      <c r="J154" s="49">
        <f t="shared" si="30"/>
        <v>167201</v>
      </c>
      <c r="K154" s="90">
        <f t="shared" si="31"/>
        <v>167201</v>
      </c>
      <c r="L154" s="90">
        <f t="shared" si="32"/>
        <v>902019</v>
      </c>
      <c r="M154" s="90">
        <f t="shared" si="33"/>
        <v>839953</v>
      </c>
      <c r="N154" s="90">
        <f t="shared" si="34"/>
        <v>687281.5</v>
      </c>
      <c r="O154" s="90">
        <f t="shared" si="35"/>
        <v>503577</v>
      </c>
      <c r="P154" s="90">
        <f t="shared" si="36"/>
        <v>870986</v>
      </c>
      <c r="Q154" s="90">
        <f t="shared" si="37"/>
        <v>422339.41925981909</v>
      </c>
      <c r="R154" s="90">
        <f t="shared" si="38"/>
        <v>348100.20556778379</v>
      </c>
      <c r="S154" s="56">
        <f t="shared" si="39"/>
        <v>0.41442819487255095</v>
      </c>
      <c r="T154" s="49">
        <f t="shared" si="40"/>
        <v>422339</v>
      </c>
      <c r="U154" s="82" t="s">
        <v>431</v>
      </c>
      <c r="AY154" s="3"/>
      <c r="AZ154" s="3"/>
      <c r="BA154" s="3"/>
    </row>
    <row r="155" spans="1:53" s="1" customFormat="1" ht="24" customHeight="1" x14ac:dyDescent="0.2">
      <c r="A155" s="82">
        <v>16</v>
      </c>
      <c r="B155" s="82">
        <v>8715202</v>
      </c>
      <c r="C155" s="84" t="s">
        <v>303</v>
      </c>
      <c r="D155" s="84" t="s">
        <v>250</v>
      </c>
      <c r="E155" s="85">
        <v>4568685</v>
      </c>
      <c r="F155" s="49">
        <v>4310080</v>
      </c>
      <c r="G155" s="49">
        <v>4697987</v>
      </c>
      <c r="H155" s="49">
        <v>441071</v>
      </c>
      <c r="I155" s="49">
        <f t="shared" si="29"/>
        <v>463565.62099999998</v>
      </c>
      <c r="J155" s="49">
        <f t="shared" si="30"/>
        <v>463566</v>
      </c>
      <c r="K155" s="90">
        <f t="shared" si="31"/>
        <v>463566</v>
      </c>
      <c r="L155" s="90">
        <f t="shared" si="32"/>
        <v>4697987</v>
      </c>
      <c r="M155" s="90">
        <f t="shared" si="33"/>
        <v>4439382.5</v>
      </c>
      <c r="N155" s="90">
        <f t="shared" si="34"/>
        <v>3510079.5</v>
      </c>
      <c r="O155" s="90">
        <f t="shared" si="35"/>
        <v>2451474.25</v>
      </c>
      <c r="P155" s="90">
        <f t="shared" si="36"/>
        <v>4568684.75</v>
      </c>
      <c r="Q155" s="90">
        <f t="shared" si="37"/>
        <v>1417965.6169448495</v>
      </c>
      <c r="R155" s="90">
        <f t="shared" si="38"/>
        <v>2037401.5427229034</v>
      </c>
      <c r="S155" s="56">
        <f t="shared" si="39"/>
        <v>0.45893804886668438</v>
      </c>
      <c r="T155" s="49">
        <f t="shared" si="40"/>
        <v>1417966</v>
      </c>
      <c r="U155" s="82" t="s">
        <v>431</v>
      </c>
      <c r="AY155" s="3"/>
      <c r="AZ155" s="3"/>
      <c r="BA155" s="3"/>
    </row>
    <row r="156" spans="1:53" s="1" customFormat="1" ht="24" customHeight="1" x14ac:dyDescent="0.2">
      <c r="A156" s="82">
        <v>17</v>
      </c>
      <c r="B156" s="82">
        <v>8715202</v>
      </c>
      <c r="C156" s="84" t="s">
        <v>304</v>
      </c>
      <c r="D156" s="84" t="s">
        <v>250</v>
      </c>
      <c r="E156" s="85">
        <v>743568</v>
      </c>
      <c r="F156" s="49">
        <v>694924</v>
      </c>
      <c r="G156" s="49">
        <v>729670.00000000012</v>
      </c>
      <c r="H156" s="49">
        <v>89235</v>
      </c>
      <c r="I156" s="49">
        <f t="shared" si="29"/>
        <v>93785.985000000001</v>
      </c>
      <c r="J156" s="49">
        <f t="shared" si="30"/>
        <v>93786</v>
      </c>
      <c r="K156" s="90">
        <f t="shared" si="31"/>
        <v>93786</v>
      </c>
      <c r="L156" s="90">
        <f t="shared" si="32"/>
        <v>743568</v>
      </c>
      <c r="M156" s="90">
        <f t="shared" si="33"/>
        <v>712297</v>
      </c>
      <c r="N156" s="90">
        <f t="shared" si="34"/>
        <v>565487</v>
      </c>
      <c r="O156" s="90">
        <f t="shared" si="35"/>
        <v>403041.5</v>
      </c>
      <c r="P156" s="90">
        <f t="shared" si="36"/>
        <v>727932.5</v>
      </c>
      <c r="Q156" s="90">
        <f t="shared" si="37"/>
        <v>269961.49310034164</v>
      </c>
      <c r="R156" s="90">
        <f t="shared" si="38"/>
        <v>315132.07306355448</v>
      </c>
      <c r="S156" s="56">
        <f t="shared" si="39"/>
        <v>0.44241667880610824</v>
      </c>
      <c r="T156" s="49">
        <f t="shared" si="40"/>
        <v>269961</v>
      </c>
      <c r="U156" s="82" t="s">
        <v>431</v>
      </c>
      <c r="AY156" s="3"/>
      <c r="AZ156" s="3"/>
      <c r="BA156" s="3"/>
    </row>
    <row r="157" spans="1:53" s="1" customFormat="1" ht="24" customHeight="1" x14ac:dyDescent="0.2">
      <c r="A157" s="82">
        <v>18</v>
      </c>
      <c r="B157" s="82">
        <v>8715202</v>
      </c>
      <c r="C157" s="84" t="s">
        <v>305</v>
      </c>
      <c r="D157" s="84" t="s">
        <v>250</v>
      </c>
      <c r="E157" s="85">
        <v>642422</v>
      </c>
      <c r="F157" s="49">
        <v>617713</v>
      </c>
      <c r="G157" s="49">
        <v>648599.00000000012</v>
      </c>
      <c r="H157" s="49">
        <v>94063</v>
      </c>
      <c r="I157" s="49">
        <f t="shared" si="29"/>
        <v>98860.213000000003</v>
      </c>
      <c r="J157" s="49">
        <f t="shared" si="30"/>
        <v>98860</v>
      </c>
      <c r="K157" s="90">
        <f t="shared" si="31"/>
        <v>98860</v>
      </c>
      <c r="L157" s="90">
        <f t="shared" si="32"/>
        <v>648599.00000000012</v>
      </c>
      <c r="M157" s="90">
        <f t="shared" si="33"/>
        <v>630067.5</v>
      </c>
      <c r="N157" s="90">
        <f t="shared" si="34"/>
        <v>501898.5</v>
      </c>
      <c r="O157" s="90">
        <f t="shared" si="35"/>
        <v>364463.75</v>
      </c>
      <c r="P157" s="90">
        <f t="shared" si="36"/>
        <v>639333.25</v>
      </c>
      <c r="Q157" s="90">
        <f t="shared" si="37"/>
        <v>269676.55809234263</v>
      </c>
      <c r="R157" s="90">
        <f t="shared" si="38"/>
        <v>269023.49441699946</v>
      </c>
      <c r="S157" s="56">
        <f t="shared" si="39"/>
        <v>0.42697567231606048</v>
      </c>
      <c r="T157" s="49">
        <f t="shared" si="40"/>
        <v>269677</v>
      </c>
      <c r="U157" s="82" t="s">
        <v>431</v>
      </c>
      <c r="AY157" s="3"/>
      <c r="AZ157" s="3"/>
      <c r="BA157" s="3"/>
    </row>
    <row r="158" spans="1:53" s="1" customFormat="1" ht="24" customHeight="1" x14ac:dyDescent="0.2">
      <c r="A158" s="82">
        <v>19</v>
      </c>
      <c r="B158" s="82">
        <v>8715202</v>
      </c>
      <c r="C158" s="84" t="s">
        <v>306</v>
      </c>
      <c r="D158" s="84" t="s">
        <v>250</v>
      </c>
      <c r="E158" s="85">
        <v>1473952.0000000002</v>
      </c>
      <c r="F158" s="49">
        <v>1377526</v>
      </c>
      <c r="G158" s="49">
        <v>1446402</v>
      </c>
      <c r="H158" s="49">
        <v>179685</v>
      </c>
      <c r="I158" s="49">
        <f t="shared" si="29"/>
        <v>188848.935</v>
      </c>
      <c r="J158" s="49">
        <f t="shared" si="30"/>
        <v>188849</v>
      </c>
      <c r="K158" s="90">
        <f t="shared" si="31"/>
        <v>188849</v>
      </c>
      <c r="L158" s="90">
        <f t="shared" si="32"/>
        <v>1473952.0000000002</v>
      </c>
      <c r="M158" s="90">
        <f t="shared" si="33"/>
        <v>1411964</v>
      </c>
      <c r="N158" s="90">
        <f t="shared" si="34"/>
        <v>1121682.25</v>
      </c>
      <c r="O158" s="90">
        <f t="shared" si="35"/>
        <v>800406.5</v>
      </c>
      <c r="P158" s="90">
        <f t="shared" si="36"/>
        <v>1442958</v>
      </c>
      <c r="Q158" s="90">
        <f t="shared" si="37"/>
        <v>541199.20500772074</v>
      </c>
      <c r="R158" s="90">
        <f t="shared" si="38"/>
        <v>623209.64624668402</v>
      </c>
      <c r="S158" s="56">
        <f t="shared" si="39"/>
        <v>0.44137785825041148</v>
      </c>
      <c r="T158" s="49">
        <f t="shared" si="40"/>
        <v>541199</v>
      </c>
      <c r="U158" s="82" t="s">
        <v>431</v>
      </c>
      <c r="AY158" s="3"/>
      <c r="AZ158" s="3"/>
      <c r="BA158" s="3"/>
    </row>
    <row r="159" spans="1:53" s="1" customFormat="1" ht="24" customHeight="1" x14ac:dyDescent="0.2">
      <c r="A159" s="82">
        <v>20</v>
      </c>
      <c r="B159" s="82">
        <v>8715202</v>
      </c>
      <c r="C159" s="84" t="s">
        <v>307</v>
      </c>
      <c r="D159" s="84" t="s">
        <v>250</v>
      </c>
      <c r="E159" s="85">
        <v>648343</v>
      </c>
      <c r="F159" s="49">
        <v>623407</v>
      </c>
      <c r="G159" s="49">
        <v>660811</v>
      </c>
      <c r="H159" s="49">
        <v>52952</v>
      </c>
      <c r="I159" s="49">
        <f t="shared" si="29"/>
        <v>55652.551999999996</v>
      </c>
      <c r="J159" s="49">
        <f t="shared" si="30"/>
        <v>55653</v>
      </c>
      <c r="K159" s="90">
        <f t="shared" si="31"/>
        <v>55653</v>
      </c>
      <c r="L159" s="90">
        <f t="shared" si="32"/>
        <v>660811</v>
      </c>
      <c r="M159" s="90">
        <f t="shared" si="33"/>
        <v>635875</v>
      </c>
      <c r="N159" s="90">
        <f t="shared" si="34"/>
        <v>497053.5</v>
      </c>
      <c r="O159" s="90">
        <f t="shared" si="35"/>
        <v>345764</v>
      </c>
      <c r="P159" s="90">
        <f t="shared" si="36"/>
        <v>648343</v>
      </c>
      <c r="Q159" s="90">
        <f t="shared" si="37"/>
        <v>176770.1311753231</v>
      </c>
      <c r="R159" s="90">
        <f t="shared" si="38"/>
        <v>294677.58651278517</v>
      </c>
      <c r="S159" s="56">
        <f t="shared" si="39"/>
        <v>0.46342061963874215</v>
      </c>
      <c r="T159" s="49">
        <f t="shared" si="40"/>
        <v>176770</v>
      </c>
      <c r="U159" s="82" t="s">
        <v>431</v>
      </c>
      <c r="AY159" s="3"/>
      <c r="AZ159" s="3"/>
      <c r="BA159" s="3"/>
    </row>
    <row r="160" spans="1:53" s="1" customFormat="1" ht="24" customHeight="1" x14ac:dyDescent="0.2">
      <c r="A160" s="82">
        <v>21</v>
      </c>
      <c r="B160" s="82">
        <v>8715202</v>
      </c>
      <c r="C160" s="84" t="s">
        <v>308</v>
      </c>
      <c r="D160" s="84" t="s">
        <v>250</v>
      </c>
      <c r="E160" s="85">
        <v>4200078</v>
      </c>
      <c r="F160" s="49">
        <v>4077745.0000000005</v>
      </c>
      <c r="G160" s="49">
        <v>4363187</v>
      </c>
      <c r="H160" s="49">
        <v>517876</v>
      </c>
      <c r="I160" s="49">
        <f t="shared" si="29"/>
        <v>544287.67599999998</v>
      </c>
      <c r="J160" s="49">
        <f t="shared" si="30"/>
        <v>544288</v>
      </c>
      <c r="K160" s="90">
        <f t="shared" si="31"/>
        <v>544288</v>
      </c>
      <c r="L160" s="90">
        <f t="shared" si="32"/>
        <v>4363187</v>
      </c>
      <c r="M160" s="90">
        <f t="shared" si="33"/>
        <v>4138911.5</v>
      </c>
      <c r="N160" s="90">
        <f t="shared" si="34"/>
        <v>3296324.5</v>
      </c>
      <c r="O160" s="90">
        <f t="shared" si="35"/>
        <v>2341599.75</v>
      </c>
      <c r="P160" s="90">
        <f t="shared" si="36"/>
        <v>4251049.25</v>
      </c>
      <c r="Q160" s="90">
        <f t="shared" si="37"/>
        <v>1568764.4629190173</v>
      </c>
      <c r="R160" s="90">
        <f t="shared" si="38"/>
        <v>1838413.1633758682</v>
      </c>
      <c r="S160" s="56">
        <f t="shared" si="39"/>
        <v>0.44417793503820224</v>
      </c>
      <c r="T160" s="49">
        <f t="shared" si="40"/>
        <v>1568764</v>
      </c>
      <c r="U160" s="82" t="s">
        <v>431</v>
      </c>
      <c r="AY160" s="3"/>
      <c r="AZ160" s="3"/>
      <c r="BA160" s="3"/>
    </row>
    <row r="161" spans="1:53" s="1" customFormat="1" ht="24" customHeight="1" x14ac:dyDescent="0.2">
      <c r="A161" s="82">
        <v>22</v>
      </c>
      <c r="B161" s="82">
        <v>8715202</v>
      </c>
      <c r="C161" s="84" t="s">
        <v>309</v>
      </c>
      <c r="D161" s="84" t="s">
        <v>250</v>
      </c>
      <c r="E161" s="85">
        <v>1151755</v>
      </c>
      <c r="F161" s="49">
        <v>1086561</v>
      </c>
      <c r="G161" s="49">
        <v>1140889</v>
      </c>
      <c r="H161" s="49">
        <v>176629</v>
      </c>
      <c r="I161" s="49">
        <f t="shared" si="29"/>
        <v>185637.079</v>
      </c>
      <c r="J161" s="49">
        <f t="shared" si="30"/>
        <v>185637</v>
      </c>
      <c r="K161" s="90">
        <f t="shared" si="31"/>
        <v>185637</v>
      </c>
      <c r="L161" s="90">
        <f t="shared" si="32"/>
        <v>1151755</v>
      </c>
      <c r="M161" s="90">
        <f t="shared" si="33"/>
        <v>1113725</v>
      </c>
      <c r="N161" s="90">
        <f t="shared" si="34"/>
        <v>891210.5</v>
      </c>
      <c r="O161" s="90">
        <f t="shared" si="35"/>
        <v>649681</v>
      </c>
      <c r="P161" s="90">
        <f t="shared" si="36"/>
        <v>1132740</v>
      </c>
      <c r="Q161" s="90">
        <f t="shared" si="37"/>
        <v>496774.58521836274</v>
      </c>
      <c r="R161" s="90">
        <f t="shared" si="38"/>
        <v>471246.06862904795</v>
      </c>
      <c r="S161" s="56">
        <f t="shared" si="39"/>
        <v>0.42312605771536776</v>
      </c>
      <c r="T161" s="49">
        <f t="shared" si="40"/>
        <v>496775</v>
      </c>
      <c r="U161" s="82" t="s">
        <v>431</v>
      </c>
      <c r="AY161" s="3"/>
      <c r="AZ161" s="3"/>
      <c r="BA161" s="3"/>
    </row>
    <row r="162" spans="1:53" s="1" customFormat="1" ht="24" customHeight="1" x14ac:dyDescent="0.2">
      <c r="A162" s="82">
        <v>23</v>
      </c>
      <c r="B162" s="82">
        <v>8715202</v>
      </c>
      <c r="C162" s="84" t="s">
        <v>310</v>
      </c>
      <c r="D162" s="84" t="s">
        <v>250</v>
      </c>
      <c r="E162" s="85">
        <v>860484</v>
      </c>
      <c r="F162" s="49">
        <v>811777</v>
      </c>
      <c r="G162" s="49">
        <v>868601</v>
      </c>
      <c r="H162" s="49">
        <v>157448</v>
      </c>
      <c r="I162" s="49">
        <f t="shared" si="29"/>
        <v>165477.848</v>
      </c>
      <c r="J162" s="49">
        <f t="shared" si="30"/>
        <v>165478</v>
      </c>
      <c r="K162" s="90">
        <f t="shared" si="31"/>
        <v>165478</v>
      </c>
      <c r="L162" s="90">
        <f t="shared" si="32"/>
        <v>868601</v>
      </c>
      <c r="M162" s="90">
        <f t="shared" si="33"/>
        <v>836130.5</v>
      </c>
      <c r="N162" s="90">
        <f t="shared" si="34"/>
        <v>676585</v>
      </c>
      <c r="O162" s="90">
        <f t="shared" si="35"/>
        <v>500804.25</v>
      </c>
      <c r="P162" s="90">
        <f t="shared" si="36"/>
        <v>852365.75</v>
      </c>
      <c r="Q162" s="90">
        <f t="shared" si="37"/>
        <v>417171.70353958063</v>
      </c>
      <c r="R162" s="90">
        <f t="shared" si="38"/>
        <v>341660.7619506031</v>
      </c>
      <c r="S162" s="56">
        <f t="shared" si="39"/>
        <v>0.40862133596442551</v>
      </c>
      <c r="T162" s="49">
        <f t="shared" si="40"/>
        <v>417172</v>
      </c>
      <c r="U162" s="82" t="s">
        <v>431</v>
      </c>
      <c r="AY162" s="3"/>
      <c r="AZ162" s="3"/>
      <c r="BA162" s="3"/>
    </row>
    <row r="163" spans="1:53" s="1" customFormat="1" ht="24" customHeight="1" x14ac:dyDescent="0.2">
      <c r="A163" s="82">
        <v>24</v>
      </c>
      <c r="B163" s="82">
        <v>8715202</v>
      </c>
      <c r="C163" s="84" t="s">
        <v>311</v>
      </c>
      <c r="D163" s="84" t="s">
        <v>250</v>
      </c>
      <c r="E163" s="85">
        <v>195259</v>
      </c>
      <c r="F163" s="49">
        <v>189572</v>
      </c>
      <c r="G163" s="49">
        <v>202842.00000000003</v>
      </c>
      <c r="H163" s="49">
        <v>52509</v>
      </c>
      <c r="I163" s="49">
        <f t="shared" si="29"/>
        <v>55186.959000000003</v>
      </c>
      <c r="J163" s="49">
        <f t="shared" si="30"/>
        <v>55187</v>
      </c>
      <c r="K163" s="49">
        <f t="shared" si="31"/>
        <v>55187</v>
      </c>
      <c r="L163" s="49">
        <f t="shared" si="32"/>
        <v>202842.00000000003</v>
      </c>
      <c r="M163" s="49">
        <f t="shared" si="33"/>
        <v>192415.5</v>
      </c>
      <c r="N163" s="49">
        <f t="shared" si="34"/>
        <v>160715</v>
      </c>
      <c r="O163" s="49">
        <f t="shared" si="35"/>
        <v>123801.25</v>
      </c>
      <c r="P163" s="49">
        <f t="shared" si="36"/>
        <v>197628.75</v>
      </c>
      <c r="Q163" s="49">
        <f t="shared" si="37"/>
        <v>119593.62653686192</v>
      </c>
      <c r="R163" s="49">
        <f t="shared" si="38"/>
        <v>70561.692388056224</v>
      </c>
      <c r="S163" s="56">
        <f t="shared" si="39"/>
        <v>0.36671521986563571</v>
      </c>
      <c r="T163" s="49">
        <f>K163</f>
        <v>55187</v>
      </c>
      <c r="U163" s="82" t="s">
        <v>432</v>
      </c>
      <c r="AY163" s="3"/>
      <c r="AZ163" s="3"/>
      <c r="BA163" s="3"/>
    </row>
    <row r="164" spans="1:53" s="1" customFormat="1" ht="24" customHeight="1" x14ac:dyDescent="0.2">
      <c r="A164" s="82">
        <v>25</v>
      </c>
      <c r="B164" s="82">
        <v>8715202</v>
      </c>
      <c r="C164" s="84" t="s">
        <v>312</v>
      </c>
      <c r="D164" s="84" t="s">
        <v>250</v>
      </c>
      <c r="E164" s="85">
        <v>1196335</v>
      </c>
      <c r="F164" s="49">
        <v>1139367</v>
      </c>
      <c r="G164" s="49">
        <v>1241910</v>
      </c>
      <c r="H164" s="49">
        <v>171212</v>
      </c>
      <c r="I164" s="49">
        <f t="shared" si="29"/>
        <v>179943.81200000001</v>
      </c>
      <c r="J164" s="49">
        <f t="shared" si="30"/>
        <v>179944</v>
      </c>
      <c r="K164" s="90">
        <f t="shared" si="31"/>
        <v>179944</v>
      </c>
      <c r="L164" s="90">
        <f t="shared" si="32"/>
        <v>1241910</v>
      </c>
      <c r="M164" s="90">
        <f t="shared" si="33"/>
        <v>1167851</v>
      </c>
      <c r="N164" s="90">
        <f t="shared" si="34"/>
        <v>939389</v>
      </c>
      <c r="O164" s="90">
        <f t="shared" si="35"/>
        <v>673897.5</v>
      </c>
      <c r="P164" s="90">
        <f t="shared" si="36"/>
        <v>1204880.5</v>
      </c>
      <c r="Q164" s="90">
        <f t="shared" si="37"/>
        <v>495290.87272582354</v>
      </c>
      <c r="R164" s="90">
        <f t="shared" si="38"/>
        <v>508031.53145777609</v>
      </c>
      <c r="S164" s="56">
        <f t="shared" si="39"/>
        <v>0.43501399704052662</v>
      </c>
      <c r="T164" s="49">
        <f>ROUND(Q164,0)</f>
        <v>495291</v>
      </c>
      <c r="U164" s="82" t="s">
        <v>431</v>
      </c>
      <c r="AY164" s="3"/>
      <c r="AZ164" s="3"/>
      <c r="BA164" s="3"/>
    </row>
    <row r="165" spans="1:53" s="1" customFormat="1" ht="24" customHeight="1" x14ac:dyDescent="0.2">
      <c r="A165" s="82">
        <v>26</v>
      </c>
      <c r="B165" s="82">
        <v>8715202</v>
      </c>
      <c r="C165" s="84" t="s">
        <v>313</v>
      </c>
      <c r="D165" s="84" t="s">
        <v>250</v>
      </c>
      <c r="E165" s="85">
        <v>1424209</v>
      </c>
      <c r="F165" s="49">
        <v>1382727.0000000002</v>
      </c>
      <c r="G165" s="49">
        <v>1534827</v>
      </c>
      <c r="H165" s="49">
        <v>196532</v>
      </c>
      <c r="I165" s="49">
        <f t="shared" si="29"/>
        <v>206555.13200000001</v>
      </c>
      <c r="J165" s="49">
        <f t="shared" si="30"/>
        <v>206555</v>
      </c>
      <c r="K165" s="90">
        <f t="shared" si="31"/>
        <v>206555</v>
      </c>
      <c r="L165" s="90">
        <f t="shared" si="32"/>
        <v>1534827</v>
      </c>
      <c r="M165" s="90">
        <f t="shared" si="33"/>
        <v>1403468</v>
      </c>
      <c r="N165" s="90">
        <f t="shared" si="34"/>
        <v>1137079.5</v>
      </c>
      <c r="O165" s="90">
        <f t="shared" si="35"/>
        <v>805011.5</v>
      </c>
      <c r="P165" s="90">
        <f t="shared" si="36"/>
        <v>1469147.5</v>
      </c>
      <c r="Q165" s="90">
        <f t="shared" si="37"/>
        <v>578183.61620630382</v>
      </c>
      <c r="R165" s="90">
        <f t="shared" si="38"/>
        <v>623662.55910361256</v>
      </c>
      <c r="S165" s="56">
        <f t="shared" si="39"/>
        <v>0.44437248238193716</v>
      </c>
      <c r="T165" s="49">
        <f>ROUND(Q165,0)</f>
        <v>578184</v>
      </c>
      <c r="U165" s="82" t="s">
        <v>431</v>
      </c>
      <c r="AY165" s="3"/>
      <c r="AZ165" s="3"/>
      <c r="BA165" s="3"/>
    </row>
    <row r="166" spans="1:53" s="1" customFormat="1" ht="24" customHeight="1" x14ac:dyDescent="0.2">
      <c r="A166" s="82">
        <v>27</v>
      </c>
      <c r="B166" s="82">
        <v>8715202</v>
      </c>
      <c r="C166" s="84" t="s">
        <v>314</v>
      </c>
      <c r="D166" s="84" t="s">
        <v>250</v>
      </c>
      <c r="E166" s="85">
        <v>1498438</v>
      </c>
      <c r="F166" s="49">
        <v>1440806</v>
      </c>
      <c r="G166" s="49">
        <v>1556070.0000000002</v>
      </c>
      <c r="H166" s="49">
        <v>203792</v>
      </c>
      <c r="I166" s="49">
        <f t="shared" si="29"/>
        <v>214185.39199999999</v>
      </c>
      <c r="J166" s="49">
        <f t="shared" si="30"/>
        <v>214185</v>
      </c>
      <c r="K166" s="90">
        <f t="shared" si="31"/>
        <v>214185</v>
      </c>
      <c r="L166" s="90">
        <f t="shared" si="32"/>
        <v>1556070.0000000002</v>
      </c>
      <c r="M166" s="90">
        <f t="shared" si="33"/>
        <v>1469622</v>
      </c>
      <c r="N166" s="90">
        <f t="shared" si="34"/>
        <v>1177374.75</v>
      </c>
      <c r="O166" s="90">
        <f t="shared" si="35"/>
        <v>841903.5</v>
      </c>
      <c r="P166" s="90">
        <f t="shared" si="36"/>
        <v>1512846</v>
      </c>
      <c r="Q166" s="90">
        <f t="shared" si="37"/>
        <v>599437.43807288352</v>
      </c>
      <c r="R166" s="90">
        <f t="shared" si="38"/>
        <v>643848.38299472083</v>
      </c>
      <c r="S166" s="56">
        <f t="shared" si="39"/>
        <v>0.43810475278317884</v>
      </c>
      <c r="T166" s="49">
        <f>ROUND(Q166,0)</f>
        <v>599437</v>
      </c>
      <c r="U166" s="82" t="s">
        <v>431</v>
      </c>
      <c r="AY166" s="3"/>
      <c r="AZ166" s="3"/>
      <c r="BA166" s="3"/>
    </row>
    <row r="167" spans="1:53" s="1" customFormat="1" ht="24" customHeight="1" x14ac:dyDescent="0.2">
      <c r="A167" s="21"/>
      <c r="B167" s="21"/>
      <c r="C167" s="21"/>
      <c r="D167" s="21"/>
      <c r="E167" s="102"/>
      <c r="F167" s="102"/>
      <c r="G167" s="102"/>
      <c r="H167" s="102"/>
      <c r="I167" s="102"/>
      <c r="J167" s="102"/>
      <c r="K167" s="169"/>
      <c r="L167" s="169"/>
      <c r="M167" s="169"/>
      <c r="N167" s="169"/>
      <c r="O167" s="169"/>
      <c r="P167" s="169"/>
      <c r="Q167" s="169"/>
      <c r="R167" s="169"/>
      <c r="S167" s="103"/>
      <c r="T167" s="169"/>
      <c r="U167" s="15"/>
    </row>
    <row r="168" spans="1:53" s="1" customFormat="1" ht="19.5" customHeight="1" x14ac:dyDescent="0.2">
      <c r="A168" s="428" t="s">
        <v>182</v>
      </c>
      <c r="B168" s="429"/>
      <c r="C168" s="429"/>
      <c r="D168" s="429"/>
      <c r="E168" s="193"/>
      <c r="F168" s="123"/>
      <c r="G168" s="123"/>
      <c r="H168" s="123"/>
      <c r="I168" s="123"/>
      <c r="J168" s="123"/>
      <c r="K168" s="174"/>
      <c r="L168" s="174"/>
      <c r="M168" s="174"/>
      <c r="N168" s="174"/>
      <c r="O168" s="174"/>
      <c r="P168" s="174"/>
      <c r="Q168" s="174"/>
      <c r="R168" s="174"/>
      <c r="S168" s="124"/>
      <c r="T168" s="174"/>
      <c r="U168" s="175"/>
      <c r="AY168" s="3"/>
      <c r="AZ168" s="3"/>
      <c r="BA168" s="3"/>
    </row>
    <row r="169" spans="1:53" s="1" customFormat="1" ht="9.75" customHeight="1" x14ac:dyDescent="0.2">
      <c r="A169" s="436" t="s">
        <v>384</v>
      </c>
      <c r="B169" s="437"/>
      <c r="C169" s="437"/>
      <c r="D169" s="437"/>
      <c r="E169" s="178"/>
      <c r="F169" s="127"/>
      <c r="G169" s="127"/>
      <c r="H169" s="127"/>
      <c r="I169" s="127"/>
      <c r="J169" s="127"/>
      <c r="K169" s="179"/>
      <c r="L169" s="179"/>
      <c r="M169" s="179"/>
      <c r="N169" s="179"/>
      <c r="O169" s="179"/>
      <c r="P169" s="179"/>
      <c r="Q169" s="179"/>
      <c r="R169" s="179"/>
      <c r="S169" s="128"/>
      <c r="T169" s="179"/>
      <c r="U169" s="180"/>
      <c r="AY169" s="3"/>
      <c r="AZ169" s="3"/>
      <c r="BA169" s="3"/>
    </row>
    <row r="170" spans="1:53" s="1" customFormat="1" ht="21.75" customHeight="1" x14ac:dyDescent="0.2">
      <c r="A170" s="438"/>
      <c r="B170" s="439"/>
      <c r="C170" s="439"/>
      <c r="D170" s="439"/>
      <c r="E170" s="183"/>
      <c r="F170" s="131"/>
      <c r="G170" s="131"/>
      <c r="H170" s="422" t="s">
        <v>438</v>
      </c>
      <c r="I170" s="422"/>
      <c r="J170" s="422"/>
      <c r="K170" s="184"/>
      <c r="L170" s="184"/>
      <c r="M170" s="184"/>
      <c r="N170" s="184"/>
      <c r="O170" s="184"/>
      <c r="P170" s="184"/>
      <c r="Q170" s="184"/>
      <c r="R170" s="184"/>
      <c r="S170" s="132"/>
      <c r="T170" s="184"/>
      <c r="U170" s="185"/>
      <c r="AY170" s="3"/>
      <c r="AZ170" s="3"/>
      <c r="BA170" s="3"/>
    </row>
    <row r="171" spans="1:53" s="1" customFormat="1" ht="98.25" customHeight="1" x14ac:dyDescent="0.2">
      <c r="A171" s="156" t="s">
        <v>4</v>
      </c>
      <c r="B171" s="156" t="s">
        <v>5</v>
      </c>
      <c r="C171" s="156" t="s">
        <v>6</v>
      </c>
      <c r="D171" s="156" t="s">
        <v>7</v>
      </c>
      <c r="E171" s="99" t="s">
        <v>435</v>
      </c>
      <c r="F171" s="99" t="s">
        <v>434</v>
      </c>
      <c r="G171" s="100" t="s">
        <v>436</v>
      </c>
      <c r="H171" s="157" t="s">
        <v>428</v>
      </c>
      <c r="I171" s="158" t="s">
        <v>429</v>
      </c>
      <c r="J171" s="157" t="s">
        <v>430</v>
      </c>
      <c r="K171" s="203"/>
      <c r="L171" s="203"/>
      <c r="M171" s="203"/>
      <c r="N171" s="203"/>
      <c r="O171" s="203"/>
      <c r="P171" s="203"/>
      <c r="Q171" s="203"/>
      <c r="R171" s="203"/>
      <c r="S171" s="160"/>
      <c r="T171" s="203"/>
      <c r="U171" s="204"/>
      <c r="AY171" s="3"/>
      <c r="AZ171" s="3"/>
      <c r="BA171" s="3"/>
    </row>
    <row r="172" spans="1:53" s="1" customFormat="1" ht="59.25" customHeight="1" x14ac:dyDescent="0.2">
      <c r="A172" s="106">
        <v>1</v>
      </c>
      <c r="B172" s="106">
        <v>8715202</v>
      </c>
      <c r="C172" s="201" t="s">
        <v>315</v>
      </c>
      <c r="D172" s="201" t="s">
        <v>250</v>
      </c>
      <c r="E172" s="202">
        <v>1477354</v>
      </c>
      <c r="F172" s="104">
        <v>1407004.0000000002</v>
      </c>
      <c r="G172" s="104">
        <v>1561774.0000000002</v>
      </c>
      <c r="H172" s="104">
        <v>298002</v>
      </c>
      <c r="I172" s="104">
        <f t="shared" si="29"/>
        <v>313200.10200000001</v>
      </c>
      <c r="J172" s="104">
        <f t="shared" si="30"/>
        <v>313200</v>
      </c>
      <c r="K172" s="170">
        <f t="shared" si="31"/>
        <v>313200</v>
      </c>
      <c r="L172" s="170">
        <f t="shared" si="32"/>
        <v>1561774.0000000002</v>
      </c>
      <c r="M172" s="170">
        <f t="shared" si="33"/>
        <v>1442179</v>
      </c>
      <c r="N172" s="170">
        <f t="shared" si="34"/>
        <v>1189833</v>
      </c>
      <c r="O172" s="170">
        <f t="shared" si="35"/>
        <v>877689.5</v>
      </c>
      <c r="P172" s="170">
        <f t="shared" si="36"/>
        <v>1501976.5</v>
      </c>
      <c r="Q172" s="170">
        <f t="shared" si="37"/>
        <v>766171.76957549562</v>
      </c>
      <c r="R172" s="170">
        <f t="shared" si="38"/>
        <v>587837.02187256003</v>
      </c>
      <c r="S172" s="105">
        <f t="shared" si="39"/>
        <v>0.40760337092175108</v>
      </c>
      <c r="T172" s="104">
        <f>ROUND(Q172,0)</f>
        <v>766172</v>
      </c>
      <c r="U172" s="106" t="s">
        <v>431</v>
      </c>
      <c r="AY172" s="3"/>
      <c r="AZ172" s="3"/>
      <c r="BA172" s="3"/>
    </row>
    <row r="173" spans="1:53" s="1" customFormat="1" ht="59.25" customHeight="1" x14ac:dyDescent="0.2">
      <c r="A173" s="82">
        <v>2</v>
      </c>
      <c r="B173" s="82">
        <v>8715202</v>
      </c>
      <c r="C173" s="84" t="s">
        <v>316</v>
      </c>
      <c r="D173" s="84" t="s">
        <v>250</v>
      </c>
      <c r="E173" s="85">
        <v>1095341</v>
      </c>
      <c r="F173" s="49">
        <v>1043182</v>
      </c>
      <c r="G173" s="49">
        <v>1126637</v>
      </c>
      <c r="H173" s="49">
        <v>304040</v>
      </c>
      <c r="I173" s="49">
        <f t="shared" si="29"/>
        <v>319546.03999999998</v>
      </c>
      <c r="J173" s="49">
        <f t="shared" si="30"/>
        <v>319546</v>
      </c>
      <c r="K173" s="49">
        <f t="shared" si="31"/>
        <v>319546</v>
      </c>
      <c r="L173" s="49">
        <f t="shared" si="32"/>
        <v>1126637</v>
      </c>
      <c r="M173" s="49">
        <f t="shared" si="33"/>
        <v>1069261.5</v>
      </c>
      <c r="N173" s="49">
        <f t="shared" si="34"/>
        <v>896176.5</v>
      </c>
      <c r="O173" s="49">
        <f t="shared" si="35"/>
        <v>694403.75</v>
      </c>
      <c r="P173" s="49">
        <f t="shared" si="36"/>
        <v>1097949.25</v>
      </c>
      <c r="Q173" s="49">
        <f t="shared" si="37"/>
        <v>679278.55694077408</v>
      </c>
      <c r="R173" s="49">
        <f t="shared" si="38"/>
        <v>385958.49979024084</v>
      </c>
      <c r="S173" s="56">
        <f t="shared" si="39"/>
        <v>0.36095800680211609</v>
      </c>
      <c r="T173" s="49">
        <f>K173</f>
        <v>319546</v>
      </c>
      <c r="U173" s="82" t="s">
        <v>432</v>
      </c>
      <c r="AY173" s="3"/>
      <c r="AZ173" s="3"/>
      <c r="BA173" s="3"/>
    </row>
    <row r="174" spans="1:53" s="1" customFormat="1" ht="12.75" x14ac:dyDescent="0.2">
      <c r="A174" s="21"/>
      <c r="B174" s="21"/>
      <c r="C174" s="21"/>
      <c r="D174" s="21"/>
      <c r="E174" s="102"/>
      <c r="F174" s="102"/>
      <c r="G174" s="102"/>
      <c r="H174" s="102"/>
      <c r="I174" s="102"/>
      <c r="J174" s="102"/>
      <c r="K174" s="169"/>
      <c r="L174" s="169"/>
      <c r="M174" s="169"/>
      <c r="N174" s="169"/>
      <c r="O174" s="169"/>
      <c r="P174" s="169"/>
      <c r="Q174" s="169"/>
      <c r="R174" s="169"/>
      <c r="S174" s="103"/>
      <c r="T174" s="169"/>
      <c r="U174" s="15"/>
    </row>
    <row r="175" spans="1:53" s="1" customFormat="1" ht="30.75" customHeight="1" x14ac:dyDescent="0.2">
      <c r="A175" s="171" t="s">
        <v>186</v>
      </c>
      <c r="B175" s="172"/>
      <c r="C175" s="172"/>
      <c r="D175" s="172"/>
      <c r="E175" s="173"/>
      <c r="F175" s="123"/>
      <c r="G175" s="123"/>
      <c r="H175" s="123"/>
      <c r="I175" s="123"/>
      <c r="J175" s="123"/>
      <c r="K175" s="174"/>
      <c r="L175" s="174"/>
      <c r="M175" s="174"/>
      <c r="N175" s="174"/>
      <c r="O175" s="174"/>
      <c r="P175" s="174"/>
      <c r="Q175" s="174"/>
      <c r="R175" s="174"/>
      <c r="S175" s="124"/>
      <c r="T175" s="174"/>
      <c r="U175" s="175"/>
      <c r="AY175" s="3"/>
      <c r="AZ175" s="3"/>
      <c r="BA175" s="3"/>
    </row>
    <row r="176" spans="1:53" s="1" customFormat="1" ht="17.25" customHeight="1" x14ac:dyDescent="0.2">
      <c r="A176" s="430" t="s">
        <v>384</v>
      </c>
      <c r="B176" s="431"/>
      <c r="C176" s="431"/>
      <c r="D176" s="431"/>
      <c r="E176" s="178"/>
      <c r="F176" s="127"/>
      <c r="G176" s="127"/>
      <c r="H176" s="127"/>
      <c r="I176" s="127"/>
      <c r="J176" s="127"/>
      <c r="K176" s="179"/>
      <c r="L176" s="179"/>
      <c r="M176" s="179"/>
      <c r="N176" s="179"/>
      <c r="O176" s="179"/>
      <c r="P176" s="179"/>
      <c r="Q176" s="179"/>
      <c r="R176" s="179"/>
      <c r="S176" s="128"/>
      <c r="T176" s="179"/>
      <c r="U176" s="180"/>
      <c r="AY176" s="3"/>
      <c r="AZ176" s="3"/>
      <c r="BA176" s="3"/>
    </row>
    <row r="177" spans="1:53" s="1" customFormat="1" ht="26.25" customHeight="1" x14ac:dyDescent="0.2">
      <c r="A177" s="432"/>
      <c r="B177" s="433"/>
      <c r="C177" s="433"/>
      <c r="D177" s="433"/>
      <c r="E177" s="183"/>
      <c r="F177" s="131"/>
      <c r="G177" s="131"/>
      <c r="H177" s="422" t="s">
        <v>438</v>
      </c>
      <c r="I177" s="422"/>
      <c r="J177" s="422"/>
      <c r="K177" s="184"/>
      <c r="L177" s="184"/>
      <c r="M177" s="184"/>
      <c r="N177" s="184"/>
      <c r="O177" s="184"/>
      <c r="P177" s="184"/>
      <c r="Q177" s="184"/>
      <c r="R177" s="184"/>
      <c r="S177" s="132"/>
      <c r="T177" s="184"/>
      <c r="U177" s="185"/>
      <c r="AY177" s="3"/>
      <c r="AZ177" s="3"/>
      <c r="BA177" s="3"/>
    </row>
    <row r="178" spans="1:53" s="1" customFormat="1" ht="89.25" x14ac:dyDescent="0.2">
      <c r="A178" s="156" t="s">
        <v>4</v>
      </c>
      <c r="B178" s="156" t="s">
        <v>5</v>
      </c>
      <c r="C178" s="156" t="s">
        <v>6</v>
      </c>
      <c r="D178" s="156" t="s">
        <v>7</v>
      </c>
      <c r="E178" s="99" t="s">
        <v>435</v>
      </c>
      <c r="F178" s="99" t="s">
        <v>434</v>
      </c>
      <c r="G178" s="100" t="s">
        <v>436</v>
      </c>
      <c r="H178" s="157" t="s">
        <v>428</v>
      </c>
      <c r="I178" s="158" t="s">
        <v>429</v>
      </c>
      <c r="J178" s="157" t="s">
        <v>430</v>
      </c>
      <c r="K178" s="196"/>
      <c r="L178" s="196"/>
      <c r="M178" s="196"/>
      <c r="N178" s="196"/>
      <c r="O178" s="196"/>
      <c r="P178" s="196"/>
      <c r="Q178" s="196"/>
      <c r="R178" s="196"/>
      <c r="S178" s="151"/>
      <c r="T178" s="196"/>
      <c r="U178" s="197"/>
      <c r="AY178" s="3"/>
      <c r="AZ178" s="3"/>
      <c r="BA178" s="3"/>
    </row>
    <row r="179" spans="1:53" s="1" customFormat="1" ht="64.5" customHeight="1" x14ac:dyDescent="0.2">
      <c r="A179" s="82">
        <v>1</v>
      </c>
      <c r="B179" s="5">
        <v>8715202</v>
      </c>
      <c r="C179" s="7" t="s">
        <v>317</v>
      </c>
      <c r="D179" s="7" t="s">
        <v>250</v>
      </c>
      <c r="E179" s="24">
        <v>1848194</v>
      </c>
      <c r="F179" s="26">
        <v>1777110.0000000002</v>
      </c>
      <c r="G179" s="26">
        <v>1883737</v>
      </c>
      <c r="H179" s="26">
        <v>372162</v>
      </c>
      <c r="I179" s="26">
        <f t="shared" si="29"/>
        <v>391142.26199999999</v>
      </c>
      <c r="J179" s="26">
        <f t="shared" si="30"/>
        <v>391142</v>
      </c>
      <c r="K179" s="27">
        <f t="shared" si="31"/>
        <v>391142</v>
      </c>
      <c r="L179" s="27">
        <f t="shared" si="32"/>
        <v>1883737</v>
      </c>
      <c r="M179" s="90">
        <f t="shared" si="33"/>
        <v>1812652</v>
      </c>
      <c r="N179" s="90">
        <f t="shared" si="34"/>
        <v>1475045.75</v>
      </c>
      <c r="O179" s="90">
        <f t="shared" si="35"/>
        <v>1101897</v>
      </c>
      <c r="P179" s="90">
        <f t="shared" si="36"/>
        <v>1848194.5</v>
      </c>
      <c r="Q179" s="90">
        <f t="shared" si="37"/>
        <v>954367.84508185007</v>
      </c>
      <c r="R179" s="90">
        <f t="shared" si="38"/>
        <v>723960.93464973418</v>
      </c>
      <c r="S179" s="56">
        <f t="shared" si="39"/>
        <v>0.39939322862288745</v>
      </c>
      <c r="T179" s="49">
        <f>ROUND(Q179,0)</f>
        <v>954368</v>
      </c>
      <c r="U179" s="82" t="s">
        <v>431</v>
      </c>
      <c r="AY179" s="3"/>
      <c r="AZ179" s="3"/>
      <c r="BA179" s="3"/>
    </row>
    <row r="180" spans="1:53" s="1" customFormat="1" ht="12.75" x14ac:dyDescent="0.2">
      <c r="A180" s="21"/>
      <c r="B180" s="21"/>
      <c r="C180" s="21"/>
      <c r="D180" s="21"/>
      <c r="E180" s="102"/>
      <c r="F180" s="102"/>
      <c r="G180" s="102"/>
      <c r="H180" s="102"/>
      <c r="I180" s="102"/>
      <c r="J180" s="102"/>
      <c r="K180" s="169"/>
      <c r="L180" s="169"/>
      <c r="M180" s="169"/>
      <c r="N180" s="169"/>
      <c r="O180" s="169"/>
      <c r="P180" s="169"/>
      <c r="Q180" s="169"/>
      <c r="R180" s="169"/>
      <c r="S180" s="103"/>
      <c r="T180" s="169"/>
      <c r="U180" s="15"/>
    </row>
    <row r="181" spans="1:53" s="1" customFormat="1" ht="22.5" customHeight="1" x14ac:dyDescent="0.2">
      <c r="A181" s="440" t="s">
        <v>318</v>
      </c>
      <c r="B181" s="441"/>
      <c r="C181" s="441"/>
      <c r="D181" s="441"/>
      <c r="E181" s="173"/>
      <c r="F181" s="123"/>
      <c r="G181" s="123"/>
      <c r="H181" s="123"/>
      <c r="I181" s="123"/>
      <c r="J181" s="123"/>
      <c r="K181" s="174"/>
      <c r="L181" s="174"/>
      <c r="M181" s="174"/>
      <c r="N181" s="174"/>
      <c r="O181" s="174"/>
      <c r="P181" s="174"/>
      <c r="Q181" s="174"/>
      <c r="R181" s="174"/>
      <c r="S181" s="124"/>
      <c r="T181" s="174"/>
      <c r="U181" s="175"/>
      <c r="AY181" s="3"/>
      <c r="AZ181" s="3"/>
      <c r="BA181" s="3"/>
    </row>
    <row r="182" spans="1:53" s="1" customFormat="1" ht="15.75" customHeight="1" x14ac:dyDescent="0.2">
      <c r="A182" s="434" t="s">
        <v>319</v>
      </c>
      <c r="B182" s="435"/>
      <c r="C182" s="435"/>
      <c r="D182" s="435"/>
      <c r="E182" s="195"/>
      <c r="F182" s="127"/>
      <c r="G182" s="127"/>
      <c r="H182" s="127"/>
      <c r="I182" s="127"/>
      <c r="J182" s="127"/>
      <c r="K182" s="179"/>
      <c r="L182" s="179"/>
      <c r="M182" s="179"/>
      <c r="N182" s="179"/>
      <c r="O182" s="179"/>
      <c r="P182" s="179"/>
      <c r="Q182" s="179"/>
      <c r="R182" s="179"/>
      <c r="S182" s="128"/>
      <c r="T182" s="179"/>
      <c r="U182" s="180"/>
      <c r="AY182" s="3"/>
      <c r="AZ182" s="3"/>
      <c r="BA182" s="3"/>
    </row>
    <row r="183" spans="1:53" s="1" customFormat="1" ht="15.75" customHeight="1" x14ac:dyDescent="0.2">
      <c r="A183" s="430" t="s">
        <v>382</v>
      </c>
      <c r="B183" s="431"/>
      <c r="C183" s="431"/>
      <c r="D183" s="431"/>
      <c r="E183" s="178"/>
      <c r="F183" s="127"/>
      <c r="G183" s="127"/>
      <c r="H183" s="127"/>
      <c r="I183" s="127"/>
      <c r="J183" s="127"/>
      <c r="K183" s="179"/>
      <c r="L183" s="179"/>
      <c r="M183" s="179"/>
      <c r="N183" s="179"/>
      <c r="O183" s="179"/>
      <c r="P183" s="179"/>
      <c r="Q183" s="179"/>
      <c r="R183" s="179"/>
      <c r="S183" s="128"/>
      <c r="T183" s="179"/>
      <c r="U183" s="180"/>
      <c r="AY183" s="3"/>
      <c r="AZ183" s="3"/>
      <c r="BA183" s="3"/>
    </row>
    <row r="184" spans="1:53" s="1" customFormat="1" ht="31.5" customHeight="1" x14ac:dyDescent="0.2">
      <c r="A184" s="432"/>
      <c r="B184" s="433"/>
      <c r="C184" s="433"/>
      <c r="D184" s="433"/>
      <c r="E184" s="183"/>
      <c r="F184" s="131"/>
      <c r="G184" s="131"/>
      <c r="H184" s="422" t="s">
        <v>438</v>
      </c>
      <c r="I184" s="422"/>
      <c r="J184" s="422"/>
      <c r="K184" s="184"/>
      <c r="L184" s="184"/>
      <c r="M184" s="184"/>
      <c r="N184" s="184"/>
      <c r="O184" s="184"/>
      <c r="P184" s="184"/>
      <c r="Q184" s="184"/>
      <c r="R184" s="184"/>
      <c r="S184" s="132"/>
      <c r="T184" s="184"/>
      <c r="U184" s="185"/>
      <c r="AY184" s="3"/>
      <c r="AZ184" s="3"/>
      <c r="BA184" s="3"/>
    </row>
    <row r="185" spans="1:53" s="1" customFormat="1" ht="83.25" customHeight="1" x14ac:dyDescent="0.2">
      <c r="A185" s="156" t="s">
        <v>4</v>
      </c>
      <c r="B185" s="156" t="s">
        <v>5</v>
      </c>
      <c r="C185" s="156" t="s">
        <v>6</v>
      </c>
      <c r="D185" s="156" t="s">
        <v>7</v>
      </c>
      <c r="E185" s="99" t="s">
        <v>435</v>
      </c>
      <c r="F185" s="99" t="s">
        <v>434</v>
      </c>
      <c r="G185" s="100" t="s">
        <v>436</v>
      </c>
      <c r="H185" s="157" t="s">
        <v>428</v>
      </c>
      <c r="I185" s="158" t="s">
        <v>429</v>
      </c>
      <c r="J185" s="157" t="s">
        <v>430</v>
      </c>
      <c r="K185" s="196"/>
      <c r="L185" s="196"/>
      <c r="M185" s="196"/>
      <c r="N185" s="196"/>
      <c r="O185" s="196"/>
      <c r="P185" s="196"/>
      <c r="Q185" s="196"/>
      <c r="R185" s="196"/>
      <c r="S185" s="151"/>
      <c r="T185" s="196"/>
      <c r="U185" s="197"/>
      <c r="AY185" s="3"/>
      <c r="AZ185" s="3"/>
      <c r="BA185" s="3"/>
    </row>
    <row r="186" spans="1:53" s="1" customFormat="1" ht="24.75" customHeight="1" x14ac:dyDescent="0.2">
      <c r="A186" s="82">
        <v>1</v>
      </c>
      <c r="B186" s="82">
        <v>8715606</v>
      </c>
      <c r="C186" s="84" t="s">
        <v>320</v>
      </c>
      <c r="D186" s="84" t="s">
        <v>250</v>
      </c>
      <c r="E186" s="85">
        <v>272468</v>
      </c>
      <c r="F186" s="49">
        <v>257045</v>
      </c>
      <c r="G186" s="49">
        <v>272468</v>
      </c>
      <c r="H186" s="49">
        <v>50337</v>
      </c>
      <c r="I186" s="49">
        <f t="shared" si="29"/>
        <v>52904.186999999998</v>
      </c>
      <c r="J186" s="49">
        <f t="shared" si="30"/>
        <v>52904</v>
      </c>
      <c r="K186" s="90">
        <f t="shared" si="31"/>
        <v>52904</v>
      </c>
      <c r="L186" s="27">
        <f t="shared" si="32"/>
        <v>272468</v>
      </c>
      <c r="M186" s="90">
        <f t="shared" si="33"/>
        <v>264756.5</v>
      </c>
      <c r="N186" s="90">
        <f t="shared" si="34"/>
        <v>213721.25</v>
      </c>
      <c r="O186" s="90">
        <f t="shared" si="35"/>
        <v>158830.25</v>
      </c>
      <c r="P186" s="90">
        <f t="shared" si="36"/>
        <v>268612.25</v>
      </c>
      <c r="Q186" s="90">
        <f t="shared" si="37"/>
        <v>132745.52147033319</v>
      </c>
      <c r="R186" s="90">
        <f t="shared" si="38"/>
        <v>107457.73817762033</v>
      </c>
      <c r="S186" s="56">
        <f t="shared" si="39"/>
        <v>0.40587384323943065</v>
      </c>
      <c r="T186" s="49">
        <f>ROUND(Q186,0)</f>
        <v>132746</v>
      </c>
      <c r="U186" s="82" t="s">
        <v>431</v>
      </c>
      <c r="AY186" s="3"/>
      <c r="AZ186" s="3"/>
      <c r="BA186" s="3"/>
    </row>
    <row r="187" spans="1:53" s="1" customFormat="1" ht="24.75" customHeight="1" x14ac:dyDescent="0.2">
      <c r="A187" s="82">
        <v>2</v>
      </c>
      <c r="B187" s="82">
        <v>8715606</v>
      </c>
      <c r="C187" s="84" t="s">
        <v>321</v>
      </c>
      <c r="D187" s="84" t="s">
        <v>250</v>
      </c>
      <c r="E187" s="85">
        <v>211022.00000000003</v>
      </c>
      <c r="F187" s="49">
        <v>197217.00000000003</v>
      </c>
      <c r="G187" s="49">
        <v>212994</v>
      </c>
      <c r="H187" s="49">
        <v>40900</v>
      </c>
      <c r="I187" s="49">
        <f t="shared" si="29"/>
        <v>42985.9</v>
      </c>
      <c r="J187" s="49">
        <f t="shared" si="30"/>
        <v>42986</v>
      </c>
      <c r="K187" s="90">
        <f t="shared" si="31"/>
        <v>42986</v>
      </c>
      <c r="L187" s="27">
        <f t="shared" si="32"/>
        <v>212994</v>
      </c>
      <c r="M187" s="90">
        <f t="shared" si="33"/>
        <v>204119.50000000003</v>
      </c>
      <c r="N187" s="90">
        <f t="shared" si="34"/>
        <v>166054.75</v>
      </c>
      <c r="O187" s="90">
        <f t="shared" si="35"/>
        <v>123552.75000000001</v>
      </c>
      <c r="P187" s="90">
        <f t="shared" si="36"/>
        <v>208556.75</v>
      </c>
      <c r="Q187" s="90">
        <f t="shared" si="37"/>
        <v>105910.45133912953</v>
      </c>
      <c r="R187" s="90">
        <f t="shared" si="38"/>
        <v>82345.511544851935</v>
      </c>
      <c r="S187" s="56">
        <f t="shared" si="39"/>
        <v>0.40341815233160927</v>
      </c>
      <c r="T187" s="49">
        <f>ROUND(Q187,0)</f>
        <v>105910</v>
      </c>
      <c r="U187" s="82" t="s">
        <v>431</v>
      </c>
      <c r="AY187" s="3"/>
      <c r="AZ187" s="3"/>
      <c r="BA187" s="3"/>
    </row>
    <row r="188" spans="1:53" s="1" customFormat="1" ht="24.75" customHeight="1" x14ac:dyDescent="0.2">
      <c r="A188" s="82">
        <v>3</v>
      </c>
      <c r="B188" s="82">
        <v>8715606</v>
      </c>
      <c r="C188" s="84" t="s">
        <v>322</v>
      </c>
      <c r="D188" s="84" t="s">
        <v>250</v>
      </c>
      <c r="E188" s="85">
        <v>497690</v>
      </c>
      <c r="F188" s="49">
        <v>469519.00000000006</v>
      </c>
      <c r="G188" s="49">
        <v>516471</v>
      </c>
      <c r="H188" s="49">
        <v>66346</v>
      </c>
      <c r="I188" s="49">
        <f t="shared" si="29"/>
        <v>69729.645999999993</v>
      </c>
      <c r="J188" s="49">
        <f t="shared" si="30"/>
        <v>69730</v>
      </c>
      <c r="K188" s="90">
        <f t="shared" si="31"/>
        <v>69730</v>
      </c>
      <c r="L188" s="27">
        <f t="shared" si="32"/>
        <v>516471</v>
      </c>
      <c r="M188" s="90">
        <f t="shared" si="33"/>
        <v>483604.5</v>
      </c>
      <c r="N188" s="90">
        <f t="shared" si="34"/>
        <v>388352.5</v>
      </c>
      <c r="O188" s="90">
        <f t="shared" si="35"/>
        <v>276667.25</v>
      </c>
      <c r="P188" s="90">
        <f t="shared" si="36"/>
        <v>500037.75</v>
      </c>
      <c r="Q188" s="90">
        <f t="shared" si="37"/>
        <v>195921.22409556783</v>
      </c>
      <c r="R188" s="90">
        <f t="shared" si="38"/>
        <v>213289.58184980968</v>
      </c>
      <c r="S188" s="56">
        <f t="shared" si="39"/>
        <v>0.44104135062806421</v>
      </c>
      <c r="T188" s="49">
        <f>ROUND(Q188,0)</f>
        <v>195921</v>
      </c>
      <c r="U188" s="82" t="s">
        <v>431</v>
      </c>
      <c r="AY188" s="3"/>
      <c r="AZ188" s="3"/>
      <c r="BA188" s="3"/>
    </row>
    <row r="189" spans="1:53" s="1" customFormat="1" ht="24.75" customHeight="1" x14ac:dyDescent="0.2">
      <c r="A189" s="82">
        <v>4</v>
      </c>
      <c r="B189" s="82">
        <v>8715606</v>
      </c>
      <c r="C189" s="84" t="s">
        <v>323</v>
      </c>
      <c r="D189" s="84" t="s">
        <v>250</v>
      </c>
      <c r="E189" s="85">
        <v>407768.00000000006</v>
      </c>
      <c r="F189" s="49">
        <v>395892.00000000006</v>
      </c>
      <c r="G189" s="49">
        <v>439440.00000000006</v>
      </c>
      <c r="H189" s="49">
        <v>69510</v>
      </c>
      <c r="I189" s="49">
        <f t="shared" si="29"/>
        <v>73055.009999999995</v>
      </c>
      <c r="J189" s="49">
        <f t="shared" si="30"/>
        <v>73055</v>
      </c>
      <c r="K189" s="90">
        <f t="shared" si="31"/>
        <v>73055</v>
      </c>
      <c r="L189" s="27">
        <f t="shared" si="32"/>
        <v>439440.00000000006</v>
      </c>
      <c r="M189" s="90">
        <f t="shared" si="33"/>
        <v>401830.00000000006</v>
      </c>
      <c r="N189" s="90">
        <f t="shared" si="34"/>
        <v>329038.75000000006</v>
      </c>
      <c r="O189" s="90">
        <f t="shared" si="35"/>
        <v>237442.50000000003</v>
      </c>
      <c r="P189" s="90">
        <f t="shared" si="36"/>
        <v>420635.00000000006</v>
      </c>
      <c r="Q189" s="90">
        <f t="shared" si="37"/>
        <v>191001.38206072958</v>
      </c>
      <c r="R189" s="90">
        <f t="shared" si="38"/>
        <v>171642.81527516185</v>
      </c>
      <c r="S189" s="56">
        <f t="shared" si="39"/>
        <v>0.42715281406356376</v>
      </c>
      <c r="T189" s="49">
        <f>ROUND(Q189,0)</f>
        <v>191001</v>
      </c>
      <c r="U189" s="82" t="s">
        <v>431</v>
      </c>
      <c r="AY189" s="3"/>
      <c r="AZ189" s="3"/>
      <c r="BA189" s="3"/>
    </row>
    <row r="190" spans="1:53" s="1" customFormat="1" ht="24.75" customHeight="1" x14ac:dyDescent="0.2">
      <c r="A190" s="82">
        <v>5</v>
      </c>
      <c r="B190" s="82">
        <v>8715606</v>
      </c>
      <c r="C190" s="84" t="s">
        <v>324</v>
      </c>
      <c r="D190" s="84" t="s">
        <v>250</v>
      </c>
      <c r="E190" s="85">
        <v>187853</v>
      </c>
      <c r="F190" s="49">
        <v>180627</v>
      </c>
      <c r="G190" s="49">
        <v>191465</v>
      </c>
      <c r="H190" s="49">
        <v>50030</v>
      </c>
      <c r="I190" s="49">
        <f t="shared" si="29"/>
        <v>52581.53</v>
      </c>
      <c r="J190" s="49">
        <f t="shared" si="30"/>
        <v>52582</v>
      </c>
      <c r="K190" s="49">
        <f t="shared" si="31"/>
        <v>52582</v>
      </c>
      <c r="L190" s="26">
        <f t="shared" si="32"/>
        <v>191465</v>
      </c>
      <c r="M190" s="49">
        <f t="shared" si="33"/>
        <v>184240</v>
      </c>
      <c r="N190" s="49">
        <f t="shared" si="34"/>
        <v>153131.75</v>
      </c>
      <c r="O190" s="49">
        <f t="shared" si="35"/>
        <v>118411</v>
      </c>
      <c r="P190" s="49">
        <f t="shared" si="36"/>
        <v>187852.5</v>
      </c>
      <c r="Q190" s="49">
        <f t="shared" si="37"/>
        <v>113958.86802113276</v>
      </c>
      <c r="R190" s="49">
        <f t="shared" si="38"/>
        <v>67184.433352649983</v>
      </c>
      <c r="S190" s="56">
        <f t="shared" si="39"/>
        <v>0.36465715019892525</v>
      </c>
      <c r="T190" s="49">
        <f>K190</f>
        <v>52582</v>
      </c>
      <c r="U190" s="82" t="s">
        <v>432</v>
      </c>
      <c r="AY190" s="3"/>
      <c r="AZ190" s="3"/>
      <c r="BA190" s="3"/>
    </row>
    <row r="191" spans="1:53" s="1" customFormat="1" ht="24.75" customHeight="1" x14ac:dyDescent="0.2">
      <c r="A191" s="82">
        <v>6</v>
      </c>
      <c r="B191" s="82">
        <v>8715606</v>
      </c>
      <c r="C191" s="84" t="s">
        <v>325</v>
      </c>
      <c r="D191" s="84" t="s">
        <v>250</v>
      </c>
      <c r="E191" s="85">
        <v>219067</v>
      </c>
      <c r="F191" s="49">
        <v>210641</v>
      </c>
      <c r="G191" s="49">
        <v>223279.00000000003</v>
      </c>
      <c r="H191" s="49">
        <v>42852</v>
      </c>
      <c r="I191" s="49">
        <f t="shared" si="29"/>
        <v>45037.451999999997</v>
      </c>
      <c r="J191" s="49">
        <f t="shared" si="30"/>
        <v>45037</v>
      </c>
      <c r="K191" s="90">
        <f t="shared" si="31"/>
        <v>45037</v>
      </c>
      <c r="L191" s="27">
        <f t="shared" si="32"/>
        <v>223279.00000000003</v>
      </c>
      <c r="M191" s="90">
        <f t="shared" si="33"/>
        <v>214854</v>
      </c>
      <c r="N191" s="90">
        <f t="shared" si="34"/>
        <v>174506</v>
      </c>
      <c r="O191" s="90">
        <f t="shared" si="35"/>
        <v>129945.5</v>
      </c>
      <c r="P191" s="90">
        <f t="shared" si="36"/>
        <v>219066.5</v>
      </c>
      <c r="Q191" s="90">
        <f t="shared" si="37"/>
        <v>111126.8710191179</v>
      </c>
      <c r="R191" s="90">
        <f t="shared" si="38"/>
        <v>86472.439609392313</v>
      </c>
      <c r="S191" s="56">
        <f t="shared" si="39"/>
        <v>0.40247069921617618</v>
      </c>
      <c r="T191" s="49">
        <f>ROUND(Q191,0)</f>
        <v>111127</v>
      </c>
      <c r="U191" s="82" t="s">
        <v>431</v>
      </c>
      <c r="AY191" s="3"/>
      <c r="AZ191" s="3"/>
      <c r="BA191" s="3"/>
    </row>
    <row r="192" spans="1:53" s="1" customFormat="1" ht="19.5" customHeight="1" x14ac:dyDescent="0.2">
      <c r="A192" s="82">
        <v>7</v>
      </c>
      <c r="B192" s="82">
        <v>8715606</v>
      </c>
      <c r="C192" s="84" t="s">
        <v>326</v>
      </c>
      <c r="D192" s="84" t="s">
        <v>250</v>
      </c>
      <c r="E192" s="85">
        <v>112245.00000000001</v>
      </c>
      <c r="F192" s="49">
        <v>104902</v>
      </c>
      <c r="G192" s="49">
        <v>112245.00000000001</v>
      </c>
      <c r="H192" s="49">
        <v>29321</v>
      </c>
      <c r="I192" s="49">
        <f t="shared" si="29"/>
        <v>30816.370999999999</v>
      </c>
      <c r="J192" s="49">
        <f t="shared" si="30"/>
        <v>30816</v>
      </c>
      <c r="K192" s="49">
        <f t="shared" si="31"/>
        <v>30816</v>
      </c>
      <c r="L192" s="26">
        <f t="shared" si="32"/>
        <v>112245.00000000001</v>
      </c>
      <c r="M192" s="49">
        <f t="shared" si="33"/>
        <v>108573.5</v>
      </c>
      <c r="N192" s="49">
        <f t="shared" si="34"/>
        <v>90052</v>
      </c>
      <c r="O192" s="49">
        <f t="shared" si="35"/>
        <v>69694.75</v>
      </c>
      <c r="P192" s="49">
        <f t="shared" si="36"/>
        <v>110409.25</v>
      </c>
      <c r="Q192" s="49">
        <f t="shared" si="37"/>
        <v>66887.901398643429</v>
      </c>
      <c r="R192" s="49">
        <f t="shared" si="38"/>
        <v>39642.084935078812</v>
      </c>
      <c r="S192" s="56">
        <f t="shared" si="39"/>
        <v>0.36511750044973046</v>
      </c>
      <c r="T192" s="49">
        <f>K192</f>
        <v>30816</v>
      </c>
      <c r="U192" s="82" t="s">
        <v>432</v>
      </c>
      <c r="AY192" s="3"/>
      <c r="AZ192" s="3"/>
      <c r="BA192" s="3"/>
    </row>
    <row r="193" spans="1:53" s="1" customFormat="1" ht="29.25" customHeight="1" x14ac:dyDescent="0.2">
      <c r="A193" s="82">
        <v>8</v>
      </c>
      <c r="B193" s="82">
        <v>8715606</v>
      </c>
      <c r="C193" s="84" t="s">
        <v>327</v>
      </c>
      <c r="D193" s="84" t="s">
        <v>250</v>
      </c>
      <c r="E193" s="85">
        <v>184608.00000000003</v>
      </c>
      <c r="F193" s="49">
        <v>175817.00000000003</v>
      </c>
      <c r="G193" s="49">
        <v>186366</v>
      </c>
      <c r="H193" s="49">
        <v>36428</v>
      </c>
      <c r="I193" s="49">
        <f t="shared" si="29"/>
        <v>38285.828000000001</v>
      </c>
      <c r="J193" s="49">
        <f t="shared" si="30"/>
        <v>38286</v>
      </c>
      <c r="K193" s="90">
        <f t="shared" si="31"/>
        <v>38286</v>
      </c>
      <c r="L193" s="27">
        <f t="shared" si="32"/>
        <v>186366</v>
      </c>
      <c r="M193" s="90">
        <f t="shared" si="33"/>
        <v>180212.50000000003</v>
      </c>
      <c r="N193" s="90">
        <f t="shared" si="34"/>
        <v>146269.25</v>
      </c>
      <c r="O193" s="90">
        <f t="shared" si="35"/>
        <v>109249.25000000001</v>
      </c>
      <c r="P193" s="90">
        <f t="shared" si="36"/>
        <v>183289.25</v>
      </c>
      <c r="Q193" s="90">
        <f t="shared" si="37"/>
        <v>93919.622191967181</v>
      </c>
      <c r="R193" s="90">
        <f t="shared" si="38"/>
        <v>72136.585546101429</v>
      </c>
      <c r="S193" s="56">
        <f t="shared" si="39"/>
        <v>0.40028624843504984</v>
      </c>
      <c r="T193" s="49">
        <f>ROUND(Q193,0)</f>
        <v>93920</v>
      </c>
      <c r="U193" s="82" t="s">
        <v>431</v>
      </c>
      <c r="AY193" s="3"/>
      <c r="AZ193" s="3"/>
      <c r="BA193" s="3"/>
    </row>
    <row r="194" spans="1:53" s="1" customFormat="1" ht="21.75" customHeight="1" x14ac:dyDescent="0.2">
      <c r="A194" s="82">
        <v>9</v>
      </c>
      <c r="B194" s="82">
        <v>8715606</v>
      </c>
      <c r="C194" s="84" t="s">
        <v>328</v>
      </c>
      <c r="D194" s="84" t="s">
        <v>250</v>
      </c>
      <c r="E194" s="85">
        <v>215241</v>
      </c>
      <c r="F194" s="49">
        <v>203058.00000000003</v>
      </c>
      <c r="G194" s="49">
        <v>215241</v>
      </c>
      <c r="H194" s="49">
        <v>43037</v>
      </c>
      <c r="I194" s="49">
        <f t="shared" si="29"/>
        <v>45231.887000000002</v>
      </c>
      <c r="J194" s="49">
        <f t="shared" si="30"/>
        <v>45232</v>
      </c>
      <c r="K194" s="90">
        <f t="shared" si="31"/>
        <v>45232</v>
      </c>
      <c r="L194" s="27">
        <f t="shared" si="32"/>
        <v>215241</v>
      </c>
      <c r="M194" s="90">
        <f t="shared" si="33"/>
        <v>209149.5</v>
      </c>
      <c r="N194" s="90">
        <f t="shared" si="34"/>
        <v>169693</v>
      </c>
      <c r="O194" s="90">
        <f t="shared" si="35"/>
        <v>127190.75</v>
      </c>
      <c r="P194" s="90">
        <f t="shared" si="36"/>
        <v>212195.25</v>
      </c>
      <c r="Q194" s="90">
        <f t="shared" si="37"/>
        <v>110117.44412250732</v>
      </c>
      <c r="R194" s="90">
        <f t="shared" si="38"/>
        <v>83172.520209501919</v>
      </c>
      <c r="S194" s="56">
        <f t="shared" si="39"/>
        <v>0.39767018429162831</v>
      </c>
      <c r="T194" s="49">
        <f>ROUND(Q194,0)</f>
        <v>110117</v>
      </c>
      <c r="U194" s="82" t="s">
        <v>431</v>
      </c>
      <c r="AY194" s="3"/>
      <c r="AZ194" s="3"/>
      <c r="BA194" s="3"/>
    </row>
    <row r="195" spans="1:53" s="1" customFormat="1" ht="24.75" customHeight="1" x14ac:dyDescent="0.2">
      <c r="A195" s="82">
        <v>10</v>
      </c>
      <c r="B195" s="82">
        <v>8715606</v>
      </c>
      <c r="C195" s="84" t="s">
        <v>329</v>
      </c>
      <c r="D195" s="84" t="s">
        <v>250</v>
      </c>
      <c r="E195" s="85">
        <v>92096</v>
      </c>
      <c r="F195" s="49">
        <v>86883</v>
      </c>
      <c r="G195" s="49">
        <v>92096</v>
      </c>
      <c r="H195" s="49">
        <v>27692</v>
      </c>
      <c r="I195" s="49">
        <f t="shared" si="29"/>
        <v>29104.292000000001</v>
      </c>
      <c r="J195" s="49">
        <f t="shared" si="30"/>
        <v>29104</v>
      </c>
      <c r="K195" s="49">
        <f t="shared" si="31"/>
        <v>29104</v>
      </c>
      <c r="L195" s="26">
        <f t="shared" si="32"/>
        <v>92096</v>
      </c>
      <c r="M195" s="49">
        <f t="shared" si="33"/>
        <v>89489.5</v>
      </c>
      <c r="N195" s="49">
        <f t="shared" si="34"/>
        <v>75044.75</v>
      </c>
      <c r="O195" s="49">
        <f t="shared" si="35"/>
        <v>59296.75</v>
      </c>
      <c r="P195" s="49">
        <f t="shared" si="36"/>
        <v>90792.75</v>
      </c>
      <c r="Q195" s="49">
        <f t="shared" si="37"/>
        <v>59184.082798676071</v>
      </c>
      <c r="R195" s="49">
        <f t="shared" si="38"/>
        <v>30725.596965993464</v>
      </c>
      <c r="S195" s="56">
        <f t="shared" si="39"/>
        <v>0.34334303986493908</v>
      </c>
      <c r="T195" s="49">
        <f>K195</f>
        <v>29104</v>
      </c>
      <c r="U195" s="82" t="s">
        <v>432</v>
      </c>
      <c r="AY195" s="3"/>
      <c r="AZ195" s="3"/>
      <c r="BA195" s="3"/>
    </row>
    <row r="196" spans="1:53" s="1" customFormat="1" ht="42" customHeight="1" x14ac:dyDescent="0.2">
      <c r="A196" s="82">
        <v>11</v>
      </c>
      <c r="B196" s="82">
        <v>8715606</v>
      </c>
      <c r="C196" s="84" t="s">
        <v>330</v>
      </c>
      <c r="D196" s="84" t="s">
        <v>250</v>
      </c>
      <c r="E196" s="85">
        <v>214283</v>
      </c>
      <c r="F196" s="49">
        <v>202154</v>
      </c>
      <c r="G196" s="49">
        <v>224391</v>
      </c>
      <c r="H196" s="49">
        <v>42404</v>
      </c>
      <c r="I196" s="49">
        <f t="shared" si="29"/>
        <v>44566.603999999999</v>
      </c>
      <c r="J196" s="49">
        <f t="shared" si="30"/>
        <v>44567</v>
      </c>
      <c r="K196" s="90">
        <f t="shared" si="31"/>
        <v>44567</v>
      </c>
      <c r="L196" s="27">
        <f t="shared" si="32"/>
        <v>224391</v>
      </c>
      <c r="M196" s="90">
        <f t="shared" si="33"/>
        <v>208218.5</v>
      </c>
      <c r="N196" s="90">
        <f t="shared" si="34"/>
        <v>171348.75</v>
      </c>
      <c r="O196" s="90">
        <f t="shared" si="35"/>
        <v>126392.75</v>
      </c>
      <c r="P196" s="90">
        <f t="shared" si="36"/>
        <v>216304.75</v>
      </c>
      <c r="Q196" s="90">
        <f t="shared" si="37"/>
        <v>109564.77729703604</v>
      </c>
      <c r="R196" s="90">
        <f t="shared" si="38"/>
        <v>85008.638127251514</v>
      </c>
      <c r="S196" s="56">
        <f t="shared" si="39"/>
        <v>0.40826649950533461</v>
      </c>
      <c r="T196" s="49">
        <f t="shared" ref="T196:T212" si="41">ROUND(Q196,0)</f>
        <v>109565</v>
      </c>
      <c r="U196" s="82" t="s">
        <v>431</v>
      </c>
      <c r="AY196" s="3"/>
      <c r="AZ196" s="3"/>
      <c r="BA196" s="3"/>
    </row>
    <row r="197" spans="1:53" s="1" customFormat="1" ht="37.5" customHeight="1" x14ac:dyDescent="0.2">
      <c r="A197" s="82">
        <v>12</v>
      </c>
      <c r="B197" s="82">
        <v>8715606</v>
      </c>
      <c r="C197" s="84" t="s">
        <v>331</v>
      </c>
      <c r="D197" s="84" t="s">
        <v>250</v>
      </c>
      <c r="E197" s="85">
        <v>390277.00000000006</v>
      </c>
      <c r="F197" s="49">
        <v>378910</v>
      </c>
      <c r="G197" s="49">
        <v>420590</v>
      </c>
      <c r="H197" s="49">
        <v>66402</v>
      </c>
      <c r="I197" s="49">
        <f t="shared" si="29"/>
        <v>69788.501999999993</v>
      </c>
      <c r="J197" s="49">
        <f t="shared" si="30"/>
        <v>69789</v>
      </c>
      <c r="K197" s="90">
        <f t="shared" si="31"/>
        <v>69789</v>
      </c>
      <c r="L197" s="27">
        <f t="shared" si="32"/>
        <v>420590</v>
      </c>
      <c r="M197" s="90">
        <f t="shared" si="33"/>
        <v>384593.5</v>
      </c>
      <c r="N197" s="90">
        <f t="shared" si="34"/>
        <v>314891.5</v>
      </c>
      <c r="O197" s="90">
        <f t="shared" si="35"/>
        <v>227191.25</v>
      </c>
      <c r="P197" s="90">
        <f t="shared" si="36"/>
        <v>402591.75</v>
      </c>
      <c r="Q197" s="90">
        <f t="shared" si="37"/>
        <v>182582.1226166588</v>
      </c>
      <c r="R197" s="90">
        <f t="shared" si="38"/>
        <v>164345.9261851862</v>
      </c>
      <c r="S197" s="56">
        <f t="shared" si="39"/>
        <v>0.42732372280131148</v>
      </c>
      <c r="T197" s="49">
        <f t="shared" si="41"/>
        <v>182582</v>
      </c>
      <c r="U197" s="82" t="s">
        <v>431</v>
      </c>
      <c r="AY197" s="3"/>
      <c r="AZ197" s="3"/>
      <c r="BA197" s="3"/>
    </row>
    <row r="198" spans="1:53" s="1" customFormat="1" ht="40.5" customHeight="1" x14ac:dyDescent="0.2">
      <c r="A198" s="82">
        <v>13</v>
      </c>
      <c r="B198" s="82">
        <v>8715606</v>
      </c>
      <c r="C198" s="84" t="s">
        <v>332</v>
      </c>
      <c r="D198" s="84" t="s">
        <v>250</v>
      </c>
      <c r="E198" s="85">
        <v>296943</v>
      </c>
      <c r="F198" s="49">
        <v>288294</v>
      </c>
      <c r="G198" s="49">
        <v>311358</v>
      </c>
      <c r="H198" s="49">
        <v>51944</v>
      </c>
      <c r="I198" s="49">
        <f t="shared" si="29"/>
        <v>54593.144</v>
      </c>
      <c r="J198" s="49">
        <f t="shared" si="30"/>
        <v>54593</v>
      </c>
      <c r="K198" s="90">
        <f t="shared" si="31"/>
        <v>54593</v>
      </c>
      <c r="L198" s="27">
        <f t="shared" si="32"/>
        <v>311358</v>
      </c>
      <c r="M198" s="90">
        <f t="shared" si="33"/>
        <v>292618.5</v>
      </c>
      <c r="N198" s="90">
        <f t="shared" si="34"/>
        <v>237797</v>
      </c>
      <c r="O198" s="90">
        <f t="shared" si="35"/>
        <v>173605.75</v>
      </c>
      <c r="P198" s="90">
        <f t="shared" si="36"/>
        <v>301988.25</v>
      </c>
      <c r="Q198" s="90">
        <f t="shared" si="37"/>
        <v>141016.70052142328</v>
      </c>
      <c r="R198" s="90">
        <f t="shared" si="38"/>
        <v>122505.94905554588</v>
      </c>
      <c r="S198" s="56">
        <f t="shared" si="39"/>
        <v>0.41865414885096425</v>
      </c>
      <c r="T198" s="49">
        <f t="shared" si="41"/>
        <v>141017</v>
      </c>
      <c r="U198" s="82" t="s">
        <v>431</v>
      </c>
      <c r="AY198" s="3"/>
      <c r="AZ198" s="3"/>
      <c r="BA198" s="3"/>
    </row>
    <row r="199" spans="1:53" s="1" customFormat="1" ht="30.75" customHeight="1" x14ac:dyDescent="0.2">
      <c r="A199" s="82">
        <v>14</v>
      </c>
      <c r="B199" s="82">
        <v>8715606</v>
      </c>
      <c r="C199" s="84" t="s">
        <v>333</v>
      </c>
      <c r="D199" s="84" t="s">
        <v>250</v>
      </c>
      <c r="E199" s="85">
        <v>323831</v>
      </c>
      <c r="F199" s="49">
        <v>314399</v>
      </c>
      <c r="G199" s="49">
        <v>330119.00000000006</v>
      </c>
      <c r="H199" s="49">
        <v>54793</v>
      </c>
      <c r="I199" s="49">
        <f t="shared" si="29"/>
        <v>57587.442999999999</v>
      </c>
      <c r="J199" s="49">
        <f t="shared" si="30"/>
        <v>57587</v>
      </c>
      <c r="K199" s="90">
        <f t="shared" si="31"/>
        <v>57587</v>
      </c>
      <c r="L199" s="27">
        <f t="shared" si="32"/>
        <v>330119.00000000006</v>
      </c>
      <c r="M199" s="90">
        <f t="shared" si="33"/>
        <v>319115</v>
      </c>
      <c r="N199" s="90">
        <f t="shared" si="34"/>
        <v>256484</v>
      </c>
      <c r="O199" s="90">
        <f t="shared" si="35"/>
        <v>188351</v>
      </c>
      <c r="P199" s="90">
        <f t="shared" si="36"/>
        <v>324617</v>
      </c>
      <c r="Q199" s="90">
        <f t="shared" si="37"/>
        <v>150020.9476508706</v>
      </c>
      <c r="R199" s="90">
        <f t="shared" si="38"/>
        <v>132755.2829683249</v>
      </c>
      <c r="S199" s="56">
        <f t="shared" si="39"/>
        <v>0.41601078911466055</v>
      </c>
      <c r="T199" s="49">
        <f t="shared" si="41"/>
        <v>150021</v>
      </c>
      <c r="U199" s="82" t="s">
        <v>431</v>
      </c>
      <c r="AY199" s="3"/>
      <c r="AZ199" s="3"/>
      <c r="BA199" s="3"/>
    </row>
    <row r="200" spans="1:53" s="1" customFormat="1" ht="41.25" customHeight="1" x14ac:dyDescent="0.2">
      <c r="A200" s="82">
        <v>15</v>
      </c>
      <c r="B200" s="82">
        <v>8715606</v>
      </c>
      <c r="C200" s="84" t="s">
        <v>334</v>
      </c>
      <c r="D200" s="84" t="s">
        <v>250</v>
      </c>
      <c r="E200" s="85">
        <v>290185</v>
      </c>
      <c r="F200" s="49">
        <v>279024</v>
      </c>
      <c r="G200" s="49">
        <v>301346</v>
      </c>
      <c r="H200" s="49">
        <v>39984</v>
      </c>
      <c r="I200" s="49">
        <f t="shared" si="29"/>
        <v>42023.184000000001</v>
      </c>
      <c r="J200" s="49">
        <f t="shared" si="30"/>
        <v>42023</v>
      </c>
      <c r="K200" s="90">
        <f t="shared" si="31"/>
        <v>42023</v>
      </c>
      <c r="L200" s="27">
        <f t="shared" si="32"/>
        <v>301346</v>
      </c>
      <c r="M200" s="90">
        <f t="shared" si="33"/>
        <v>284604.5</v>
      </c>
      <c r="N200" s="90">
        <f t="shared" si="34"/>
        <v>228144.5</v>
      </c>
      <c r="O200" s="90">
        <f t="shared" si="35"/>
        <v>163313.75</v>
      </c>
      <c r="P200" s="90">
        <f t="shared" si="36"/>
        <v>292975.25</v>
      </c>
      <c r="Q200" s="90">
        <f t="shared" si="37"/>
        <v>117147.68040166919</v>
      </c>
      <c r="R200" s="90">
        <f t="shared" si="38"/>
        <v>124415.19136209479</v>
      </c>
      <c r="S200" s="56">
        <f t="shared" si="39"/>
        <v>0.43715117421577943</v>
      </c>
      <c r="T200" s="49">
        <f t="shared" si="41"/>
        <v>117148</v>
      </c>
      <c r="U200" s="82" t="s">
        <v>431</v>
      </c>
      <c r="AY200" s="3"/>
      <c r="AZ200" s="3"/>
      <c r="BA200" s="3"/>
    </row>
    <row r="201" spans="1:53" s="1" customFormat="1" ht="33.75" customHeight="1" x14ac:dyDescent="0.2">
      <c r="A201" s="82">
        <v>16</v>
      </c>
      <c r="B201" s="82">
        <v>8715606</v>
      </c>
      <c r="C201" s="84" t="s">
        <v>335</v>
      </c>
      <c r="D201" s="84" t="s">
        <v>250</v>
      </c>
      <c r="E201" s="85">
        <v>455743.00000000006</v>
      </c>
      <c r="F201" s="49">
        <v>429946.00000000006</v>
      </c>
      <c r="G201" s="49">
        <v>468641</v>
      </c>
      <c r="H201" s="49">
        <v>56632</v>
      </c>
      <c r="I201" s="49">
        <f t="shared" si="29"/>
        <v>59520.232000000004</v>
      </c>
      <c r="J201" s="49">
        <f t="shared" si="30"/>
        <v>59520</v>
      </c>
      <c r="K201" s="90">
        <f t="shared" si="31"/>
        <v>59520</v>
      </c>
      <c r="L201" s="27">
        <f t="shared" si="32"/>
        <v>468641</v>
      </c>
      <c r="M201" s="90">
        <f t="shared" si="33"/>
        <v>442844.50000000006</v>
      </c>
      <c r="N201" s="90">
        <f t="shared" si="34"/>
        <v>353462.5</v>
      </c>
      <c r="O201" s="90">
        <f t="shared" si="35"/>
        <v>251182.25000000003</v>
      </c>
      <c r="P201" s="90">
        <f t="shared" si="36"/>
        <v>455742.75</v>
      </c>
      <c r="Q201" s="90">
        <f t="shared" si="37"/>
        <v>170539.34967740622</v>
      </c>
      <c r="R201" s="90">
        <f t="shared" si="38"/>
        <v>196620.87598641886</v>
      </c>
      <c r="S201" s="56">
        <f t="shared" si="39"/>
        <v>0.44399529854479131</v>
      </c>
      <c r="T201" s="49">
        <f t="shared" si="41"/>
        <v>170539</v>
      </c>
      <c r="U201" s="82" t="s">
        <v>431</v>
      </c>
      <c r="AY201" s="3"/>
      <c r="AZ201" s="3"/>
      <c r="BA201" s="3"/>
    </row>
    <row r="202" spans="1:53" s="1" customFormat="1" ht="33.75" customHeight="1" x14ac:dyDescent="0.2">
      <c r="A202" s="82">
        <v>17</v>
      </c>
      <c r="B202" s="82">
        <v>8715606</v>
      </c>
      <c r="C202" s="84" t="s">
        <v>336</v>
      </c>
      <c r="D202" s="84" t="s">
        <v>250</v>
      </c>
      <c r="E202" s="85">
        <v>375818</v>
      </c>
      <c r="F202" s="49">
        <v>354545</v>
      </c>
      <c r="G202" s="49">
        <v>379363.00000000006</v>
      </c>
      <c r="H202" s="49">
        <v>58929</v>
      </c>
      <c r="I202" s="49">
        <f t="shared" si="29"/>
        <v>61934.379000000001</v>
      </c>
      <c r="J202" s="49">
        <f t="shared" si="30"/>
        <v>61934</v>
      </c>
      <c r="K202" s="90">
        <f t="shared" si="31"/>
        <v>61934</v>
      </c>
      <c r="L202" s="27">
        <f t="shared" si="32"/>
        <v>379363.00000000006</v>
      </c>
      <c r="M202" s="90">
        <f t="shared" si="33"/>
        <v>365181.5</v>
      </c>
      <c r="N202" s="90">
        <f t="shared" si="34"/>
        <v>292915</v>
      </c>
      <c r="O202" s="90">
        <f t="shared" si="35"/>
        <v>213557.75</v>
      </c>
      <c r="P202" s="90">
        <f t="shared" si="36"/>
        <v>372272.25</v>
      </c>
      <c r="Q202" s="90">
        <f t="shared" si="37"/>
        <v>164856.0203189427</v>
      </c>
      <c r="R202" s="90">
        <f t="shared" si="38"/>
        <v>154376.85855723324</v>
      </c>
      <c r="S202" s="56">
        <f t="shared" si="39"/>
        <v>0.42274008556630943</v>
      </c>
      <c r="T202" s="49">
        <f t="shared" si="41"/>
        <v>164856</v>
      </c>
      <c r="U202" s="82" t="s">
        <v>431</v>
      </c>
      <c r="AY202" s="3"/>
      <c r="AZ202" s="3"/>
      <c r="BA202" s="3"/>
    </row>
    <row r="203" spans="1:53" s="1" customFormat="1" ht="33.75" customHeight="1" x14ac:dyDescent="0.2">
      <c r="A203" s="82">
        <v>18</v>
      </c>
      <c r="B203" s="82">
        <v>8715606</v>
      </c>
      <c r="C203" s="84" t="s">
        <v>337</v>
      </c>
      <c r="D203" s="84" t="s">
        <v>250</v>
      </c>
      <c r="E203" s="85">
        <v>337528</v>
      </c>
      <c r="F203" s="49">
        <v>324546</v>
      </c>
      <c r="G203" s="49">
        <v>347264</v>
      </c>
      <c r="H203" s="49">
        <v>58985</v>
      </c>
      <c r="I203" s="49">
        <f t="shared" si="29"/>
        <v>61993.235000000001</v>
      </c>
      <c r="J203" s="49">
        <f t="shared" si="30"/>
        <v>61993</v>
      </c>
      <c r="K203" s="90">
        <f t="shared" si="31"/>
        <v>61993</v>
      </c>
      <c r="L203" s="27">
        <f t="shared" si="32"/>
        <v>347264</v>
      </c>
      <c r="M203" s="90">
        <f t="shared" si="33"/>
        <v>331037</v>
      </c>
      <c r="N203" s="90">
        <f t="shared" si="34"/>
        <v>267832.75</v>
      </c>
      <c r="O203" s="90">
        <f t="shared" si="35"/>
        <v>196515</v>
      </c>
      <c r="P203" s="90">
        <f t="shared" si="36"/>
        <v>339150.5</v>
      </c>
      <c r="Q203" s="90">
        <f t="shared" si="37"/>
        <v>159652.26787608114</v>
      </c>
      <c r="R203" s="90">
        <f t="shared" si="38"/>
        <v>137541.68671685201</v>
      </c>
      <c r="S203" s="56">
        <f t="shared" si="39"/>
        <v>0.41548735252208063</v>
      </c>
      <c r="T203" s="49">
        <f t="shared" si="41"/>
        <v>159652</v>
      </c>
      <c r="U203" s="82" t="s">
        <v>431</v>
      </c>
      <c r="AY203" s="3"/>
      <c r="AZ203" s="3"/>
      <c r="BA203" s="3"/>
    </row>
    <row r="204" spans="1:53" s="1" customFormat="1" ht="33.75" customHeight="1" x14ac:dyDescent="0.2">
      <c r="A204" s="82">
        <v>19</v>
      </c>
      <c r="B204" s="82">
        <v>8715606</v>
      </c>
      <c r="C204" s="84" t="s">
        <v>338</v>
      </c>
      <c r="D204" s="84" t="s">
        <v>250</v>
      </c>
      <c r="E204" s="85">
        <v>456276</v>
      </c>
      <c r="F204" s="49">
        <v>442986.00000000006</v>
      </c>
      <c r="G204" s="49">
        <v>487285</v>
      </c>
      <c r="H204" s="49">
        <v>64674</v>
      </c>
      <c r="I204" s="49">
        <f t="shared" si="29"/>
        <v>67972.373999999996</v>
      </c>
      <c r="J204" s="49">
        <f t="shared" si="30"/>
        <v>67972</v>
      </c>
      <c r="K204" s="90">
        <f t="shared" si="31"/>
        <v>67972</v>
      </c>
      <c r="L204" s="27">
        <f t="shared" si="32"/>
        <v>487285</v>
      </c>
      <c r="M204" s="90">
        <f t="shared" si="33"/>
        <v>449631</v>
      </c>
      <c r="N204" s="90">
        <f t="shared" si="34"/>
        <v>363629.75</v>
      </c>
      <c r="O204" s="90">
        <f t="shared" si="35"/>
        <v>258801.5</v>
      </c>
      <c r="P204" s="90">
        <f t="shared" si="36"/>
        <v>468458</v>
      </c>
      <c r="Q204" s="90">
        <f t="shared" si="37"/>
        <v>188561.91938878541</v>
      </c>
      <c r="R204" s="90">
        <f t="shared" si="38"/>
        <v>197977.16033316404</v>
      </c>
      <c r="S204" s="56">
        <f t="shared" si="39"/>
        <v>0.440310299630506</v>
      </c>
      <c r="T204" s="49">
        <f t="shared" si="41"/>
        <v>188562</v>
      </c>
      <c r="U204" s="82" t="s">
        <v>431</v>
      </c>
      <c r="AY204" s="3"/>
      <c r="AZ204" s="3"/>
      <c r="BA204" s="3"/>
    </row>
    <row r="205" spans="1:53" s="1" customFormat="1" ht="43.5" customHeight="1" x14ac:dyDescent="0.2">
      <c r="A205" s="82">
        <v>20</v>
      </c>
      <c r="B205" s="82">
        <v>8715606</v>
      </c>
      <c r="C205" s="84" t="s">
        <v>339</v>
      </c>
      <c r="D205" s="84" t="s">
        <v>250</v>
      </c>
      <c r="E205" s="85">
        <v>464163</v>
      </c>
      <c r="F205" s="49">
        <v>433797</v>
      </c>
      <c r="G205" s="49">
        <v>468501</v>
      </c>
      <c r="H205" s="49">
        <v>65243</v>
      </c>
      <c r="I205" s="49">
        <f t="shared" si="29"/>
        <v>68570.392999999996</v>
      </c>
      <c r="J205" s="49">
        <f t="shared" si="30"/>
        <v>68570</v>
      </c>
      <c r="K205" s="90">
        <f t="shared" si="31"/>
        <v>68570</v>
      </c>
      <c r="L205" s="27">
        <f t="shared" si="32"/>
        <v>468501</v>
      </c>
      <c r="M205" s="90">
        <f t="shared" si="33"/>
        <v>448980</v>
      </c>
      <c r="N205" s="90">
        <f t="shared" si="34"/>
        <v>358757.75</v>
      </c>
      <c r="O205" s="90">
        <f t="shared" si="35"/>
        <v>258775</v>
      </c>
      <c r="P205" s="90">
        <f t="shared" si="36"/>
        <v>458740.5</v>
      </c>
      <c r="Q205" s="90">
        <f t="shared" si="37"/>
        <v>188877.51660482213</v>
      </c>
      <c r="R205" s="90">
        <f t="shared" si="38"/>
        <v>194073.58307160198</v>
      </c>
      <c r="S205" s="56">
        <f t="shared" si="39"/>
        <v>0.43225440570092649</v>
      </c>
      <c r="T205" s="49">
        <f t="shared" si="41"/>
        <v>188878</v>
      </c>
      <c r="U205" s="82" t="s">
        <v>431</v>
      </c>
      <c r="AY205" s="3"/>
      <c r="AZ205" s="3"/>
      <c r="BA205" s="3"/>
    </row>
    <row r="206" spans="1:53" s="1" customFormat="1" ht="30.75" customHeight="1" x14ac:dyDescent="0.2">
      <c r="A206" s="82">
        <v>21</v>
      </c>
      <c r="B206" s="82">
        <v>8715606</v>
      </c>
      <c r="C206" s="84" t="s">
        <v>340</v>
      </c>
      <c r="D206" s="84" t="s">
        <v>250</v>
      </c>
      <c r="E206" s="85">
        <v>372450</v>
      </c>
      <c r="F206" s="49">
        <v>361602.00000000006</v>
      </c>
      <c r="G206" s="49">
        <v>390530</v>
      </c>
      <c r="H206" s="49">
        <v>36944</v>
      </c>
      <c r="I206" s="49">
        <f t="shared" si="29"/>
        <v>38828.144</v>
      </c>
      <c r="J206" s="49">
        <f t="shared" si="30"/>
        <v>38828</v>
      </c>
      <c r="K206" s="90">
        <f t="shared" si="31"/>
        <v>38828</v>
      </c>
      <c r="L206" s="27">
        <f t="shared" si="32"/>
        <v>390530</v>
      </c>
      <c r="M206" s="90">
        <f t="shared" si="33"/>
        <v>367026</v>
      </c>
      <c r="N206" s="90">
        <f t="shared" si="34"/>
        <v>290852.5</v>
      </c>
      <c r="O206" s="90">
        <f t="shared" si="35"/>
        <v>202927</v>
      </c>
      <c r="P206" s="90">
        <f t="shared" si="36"/>
        <v>378778</v>
      </c>
      <c r="Q206" s="90">
        <f t="shared" si="37"/>
        <v>118463.66229818859</v>
      </c>
      <c r="R206" s="90">
        <f t="shared" si="38"/>
        <v>168439.50087296433</v>
      </c>
      <c r="S206" s="56">
        <f t="shared" si="39"/>
        <v>0.45893070483552756</v>
      </c>
      <c r="T206" s="49">
        <f t="shared" si="41"/>
        <v>118464</v>
      </c>
      <c r="U206" s="82" t="s">
        <v>431</v>
      </c>
      <c r="AY206" s="3"/>
      <c r="AZ206" s="3"/>
      <c r="BA206" s="3"/>
    </row>
    <row r="207" spans="1:53" s="1" customFormat="1" ht="30.75" customHeight="1" x14ac:dyDescent="0.2">
      <c r="A207" s="82">
        <v>22</v>
      </c>
      <c r="B207" s="82">
        <v>8715606</v>
      </c>
      <c r="C207" s="84" t="s">
        <v>341</v>
      </c>
      <c r="D207" s="84" t="s">
        <v>250</v>
      </c>
      <c r="E207" s="85">
        <v>524946</v>
      </c>
      <c r="F207" s="49">
        <v>490603</v>
      </c>
      <c r="G207" s="49">
        <v>544569</v>
      </c>
      <c r="H207" s="49">
        <v>73859</v>
      </c>
      <c r="I207" s="49">
        <f t="shared" ref="I207:I270" si="42">H207+(H207*5.1%)</f>
        <v>77625.808999999994</v>
      </c>
      <c r="J207" s="49">
        <f t="shared" ref="J207:J270" si="43">ROUND(I207,0)</f>
        <v>77626</v>
      </c>
      <c r="K207" s="90">
        <f t="shared" ref="K207:K270" si="44">MIN(E207,F207,G207,J207)</f>
        <v>77626</v>
      </c>
      <c r="L207" s="27">
        <f t="shared" ref="L207:L270" si="45">MAX(E207,F207,G207,J207)</f>
        <v>544569</v>
      </c>
      <c r="M207" s="90">
        <f t="shared" ref="M207:M270" si="46">MEDIAN(E207,F207,G207,J207)</f>
        <v>507774.5</v>
      </c>
      <c r="N207" s="90">
        <f t="shared" ref="N207:N270" si="47">AVERAGE(E207,F207,G207,J207)</f>
        <v>409436</v>
      </c>
      <c r="O207" s="90">
        <f t="shared" ref="O207:O270" si="48">AVERAGE(K207,M207)</f>
        <v>292700.25</v>
      </c>
      <c r="P207" s="90">
        <f t="shared" ref="P207:P270" si="49">AVERAGE(M207,L207)</f>
        <v>526171.75</v>
      </c>
      <c r="Q207" s="90">
        <f t="shared" ref="Q207:Q270" si="50">HARMEAN(E207,F207,G207,J207)</f>
        <v>214340.8829165764</v>
      </c>
      <c r="R207" s="90">
        <f t="shared" ref="R207:R270" si="51">STDEVA(E207,F207,G207,J207)</f>
        <v>222328.17018842514</v>
      </c>
      <c r="S207" s="56">
        <f t="shared" ref="S207:S270" si="52">R207/M207</f>
        <v>0.43784823812228685</v>
      </c>
      <c r="T207" s="49">
        <f t="shared" si="41"/>
        <v>214341</v>
      </c>
      <c r="U207" s="82" t="s">
        <v>431</v>
      </c>
      <c r="AY207" s="3"/>
      <c r="AZ207" s="3"/>
      <c r="BA207" s="3"/>
    </row>
    <row r="208" spans="1:53" s="1" customFormat="1" ht="30.75" customHeight="1" x14ac:dyDescent="0.2">
      <c r="A208" s="82">
        <v>23</v>
      </c>
      <c r="B208" s="82">
        <v>8715606</v>
      </c>
      <c r="C208" s="84" t="s">
        <v>313</v>
      </c>
      <c r="D208" s="84" t="s">
        <v>250</v>
      </c>
      <c r="E208" s="85">
        <v>442059</v>
      </c>
      <c r="F208" s="49">
        <v>413140</v>
      </c>
      <c r="G208" s="49">
        <v>433797</v>
      </c>
      <c r="H208" s="49">
        <v>69033</v>
      </c>
      <c r="I208" s="49">
        <f t="shared" si="42"/>
        <v>72553.683000000005</v>
      </c>
      <c r="J208" s="49">
        <f t="shared" si="43"/>
        <v>72554</v>
      </c>
      <c r="K208" s="90">
        <f t="shared" si="44"/>
        <v>72554</v>
      </c>
      <c r="L208" s="27">
        <f t="shared" si="45"/>
        <v>442059</v>
      </c>
      <c r="M208" s="90">
        <f t="shared" si="46"/>
        <v>423468.5</v>
      </c>
      <c r="N208" s="90">
        <f t="shared" si="47"/>
        <v>340387.5</v>
      </c>
      <c r="O208" s="90">
        <f t="shared" si="48"/>
        <v>248011.25</v>
      </c>
      <c r="P208" s="90">
        <f t="shared" si="49"/>
        <v>432763.75</v>
      </c>
      <c r="Q208" s="90">
        <f t="shared" si="50"/>
        <v>192579.04537067289</v>
      </c>
      <c r="R208" s="90">
        <f t="shared" si="51"/>
        <v>178969.40016010185</v>
      </c>
      <c r="S208" s="56">
        <f t="shared" si="52"/>
        <v>0.42262742130784664</v>
      </c>
      <c r="T208" s="49">
        <f t="shared" si="41"/>
        <v>192579</v>
      </c>
      <c r="U208" s="82" t="s">
        <v>431</v>
      </c>
      <c r="AY208" s="3"/>
      <c r="AZ208" s="3"/>
      <c r="BA208" s="3"/>
    </row>
    <row r="209" spans="1:53" s="1" customFormat="1" ht="39" customHeight="1" x14ac:dyDescent="0.2">
      <c r="A209" s="82">
        <v>24</v>
      </c>
      <c r="B209" s="82">
        <v>8715606</v>
      </c>
      <c r="C209" s="84" t="s">
        <v>342</v>
      </c>
      <c r="D209" s="84" t="s">
        <v>250</v>
      </c>
      <c r="E209" s="85">
        <v>590735</v>
      </c>
      <c r="F209" s="49">
        <v>573529</v>
      </c>
      <c r="G209" s="49">
        <v>619411</v>
      </c>
      <c r="H209" s="49">
        <v>81878</v>
      </c>
      <c r="I209" s="49">
        <f t="shared" si="42"/>
        <v>86053.778000000006</v>
      </c>
      <c r="J209" s="49">
        <f t="shared" si="43"/>
        <v>86054</v>
      </c>
      <c r="K209" s="90">
        <f t="shared" si="44"/>
        <v>86054</v>
      </c>
      <c r="L209" s="27">
        <f t="shared" si="45"/>
        <v>619411</v>
      </c>
      <c r="M209" s="90">
        <f t="shared" si="46"/>
        <v>582132</v>
      </c>
      <c r="N209" s="90">
        <f t="shared" si="47"/>
        <v>467432.25</v>
      </c>
      <c r="O209" s="90">
        <f t="shared" si="48"/>
        <v>334093</v>
      </c>
      <c r="P209" s="90">
        <f t="shared" si="49"/>
        <v>600771.5</v>
      </c>
      <c r="Q209" s="90">
        <f t="shared" si="50"/>
        <v>239931.21647268019</v>
      </c>
      <c r="R209" s="90">
        <f t="shared" si="51"/>
        <v>254955.55072910912</v>
      </c>
      <c r="S209" s="56">
        <f t="shared" si="52"/>
        <v>0.43796862348936172</v>
      </c>
      <c r="T209" s="49">
        <f t="shared" si="41"/>
        <v>239931</v>
      </c>
      <c r="U209" s="82" t="s">
        <v>431</v>
      </c>
      <c r="AY209" s="3"/>
      <c r="AZ209" s="3"/>
      <c r="BA209" s="3"/>
    </row>
    <row r="210" spans="1:53" s="1" customFormat="1" ht="20.25" customHeight="1" x14ac:dyDescent="0.2">
      <c r="A210" s="82">
        <v>25</v>
      </c>
      <c r="B210" s="82">
        <v>8715606</v>
      </c>
      <c r="C210" s="84" t="s">
        <v>343</v>
      </c>
      <c r="D210" s="84" t="s">
        <v>250</v>
      </c>
      <c r="E210" s="85">
        <v>396472</v>
      </c>
      <c r="F210" s="49">
        <v>370535.00000000006</v>
      </c>
      <c r="G210" s="49">
        <v>411294</v>
      </c>
      <c r="H210" s="49">
        <v>60109</v>
      </c>
      <c r="I210" s="49">
        <f t="shared" si="42"/>
        <v>63174.559000000001</v>
      </c>
      <c r="J210" s="49">
        <f t="shared" si="43"/>
        <v>63175</v>
      </c>
      <c r="K210" s="90">
        <f t="shared" si="44"/>
        <v>63175</v>
      </c>
      <c r="L210" s="27">
        <f t="shared" si="45"/>
        <v>411294</v>
      </c>
      <c r="M210" s="90">
        <f t="shared" si="46"/>
        <v>383503.5</v>
      </c>
      <c r="N210" s="90">
        <f t="shared" si="47"/>
        <v>310369</v>
      </c>
      <c r="O210" s="90">
        <f t="shared" si="48"/>
        <v>223339.25</v>
      </c>
      <c r="P210" s="90">
        <f t="shared" si="49"/>
        <v>397398.75</v>
      </c>
      <c r="Q210" s="90">
        <f t="shared" si="50"/>
        <v>170347.27720793051</v>
      </c>
      <c r="R210" s="90">
        <f t="shared" si="51"/>
        <v>165654.66431304216</v>
      </c>
      <c r="S210" s="56">
        <f t="shared" si="52"/>
        <v>0.43195085393755772</v>
      </c>
      <c r="T210" s="49">
        <f t="shared" si="41"/>
        <v>170347</v>
      </c>
      <c r="U210" s="82" t="s">
        <v>431</v>
      </c>
      <c r="AY210" s="3"/>
      <c r="AZ210" s="3"/>
      <c r="BA210" s="3"/>
    </row>
    <row r="211" spans="1:53" s="1" customFormat="1" ht="20.25" customHeight="1" x14ac:dyDescent="0.2">
      <c r="A211" s="82">
        <v>26</v>
      </c>
      <c r="B211" s="82">
        <v>8715606</v>
      </c>
      <c r="C211" s="84" t="s">
        <v>344</v>
      </c>
      <c r="D211" s="84" t="s">
        <v>250</v>
      </c>
      <c r="E211" s="85">
        <v>359509</v>
      </c>
      <c r="F211" s="49">
        <v>342389</v>
      </c>
      <c r="G211" s="49">
        <v>362932</v>
      </c>
      <c r="H211" s="49">
        <v>57907</v>
      </c>
      <c r="I211" s="49">
        <f t="shared" si="42"/>
        <v>60860.256999999998</v>
      </c>
      <c r="J211" s="49">
        <f t="shared" si="43"/>
        <v>60860</v>
      </c>
      <c r="K211" s="90">
        <f t="shared" si="44"/>
        <v>60860</v>
      </c>
      <c r="L211" s="27">
        <f t="shared" si="45"/>
        <v>362932</v>
      </c>
      <c r="M211" s="90">
        <f t="shared" si="46"/>
        <v>350949</v>
      </c>
      <c r="N211" s="90">
        <f t="shared" si="47"/>
        <v>281422.5</v>
      </c>
      <c r="O211" s="90">
        <f t="shared" si="48"/>
        <v>205904.5</v>
      </c>
      <c r="P211" s="90">
        <f t="shared" si="49"/>
        <v>356940.5</v>
      </c>
      <c r="Q211" s="90">
        <f t="shared" si="50"/>
        <v>160715.39782271712</v>
      </c>
      <c r="R211" s="90">
        <f t="shared" si="51"/>
        <v>147316.0215330747</v>
      </c>
      <c r="S211" s="56">
        <f t="shared" si="52"/>
        <v>0.41976475651184275</v>
      </c>
      <c r="T211" s="49">
        <f t="shared" si="41"/>
        <v>160715</v>
      </c>
      <c r="U211" s="82" t="s">
        <v>431</v>
      </c>
      <c r="AY211" s="3"/>
      <c r="AZ211" s="3"/>
      <c r="BA211" s="3"/>
    </row>
    <row r="212" spans="1:53" s="1" customFormat="1" ht="40.5" customHeight="1" x14ac:dyDescent="0.2">
      <c r="A212" s="82">
        <v>27</v>
      </c>
      <c r="B212" s="82">
        <v>8715606</v>
      </c>
      <c r="C212" s="84" t="s">
        <v>345</v>
      </c>
      <c r="D212" s="84" t="s">
        <v>250</v>
      </c>
      <c r="E212" s="85">
        <v>483195</v>
      </c>
      <c r="F212" s="49">
        <v>455844.00000000006</v>
      </c>
      <c r="G212" s="49">
        <v>478636</v>
      </c>
      <c r="H212" s="49">
        <v>68544</v>
      </c>
      <c r="I212" s="49">
        <f t="shared" si="42"/>
        <v>72039.744000000006</v>
      </c>
      <c r="J212" s="49">
        <f t="shared" si="43"/>
        <v>72040</v>
      </c>
      <c r="K212" s="90">
        <f t="shared" si="44"/>
        <v>72040</v>
      </c>
      <c r="L212" s="27">
        <f t="shared" si="45"/>
        <v>483195</v>
      </c>
      <c r="M212" s="90">
        <f t="shared" si="46"/>
        <v>467240</v>
      </c>
      <c r="N212" s="90">
        <f t="shared" si="47"/>
        <v>372428.75</v>
      </c>
      <c r="O212" s="90">
        <f t="shared" si="48"/>
        <v>269640</v>
      </c>
      <c r="P212" s="90">
        <f t="shared" si="49"/>
        <v>475217.5</v>
      </c>
      <c r="Q212" s="90">
        <f t="shared" si="50"/>
        <v>197689.61872636157</v>
      </c>
      <c r="R212" s="90">
        <f t="shared" si="51"/>
        <v>200616.25652868548</v>
      </c>
      <c r="S212" s="56">
        <f t="shared" si="52"/>
        <v>0.42936447335135153</v>
      </c>
      <c r="T212" s="49">
        <f t="shared" si="41"/>
        <v>197690</v>
      </c>
      <c r="U212" s="82" t="s">
        <v>431</v>
      </c>
      <c r="AY212" s="3"/>
      <c r="AZ212" s="3"/>
      <c r="BA212" s="3"/>
    </row>
    <row r="213" spans="1:53" s="1" customFormat="1" ht="12.75" x14ac:dyDescent="0.2">
      <c r="A213" s="21"/>
      <c r="B213" s="21"/>
      <c r="C213" s="21"/>
      <c r="D213" s="21"/>
      <c r="E213" s="102"/>
      <c r="F213" s="102"/>
      <c r="G213" s="102"/>
      <c r="H213" s="102"/>
      <c r="I213" s="102"/>
      <c r="J213" s="102"/>
      <c r="K213" s="169"/>
      <c r="L213" s="169"/>
      <c r="M213" s="169"/>
      <c r="N213" s="169"/>
      <c r="O213" s="169"/>
      <c r="P213" s="169"/>
      <c r="Q213" s="169"/>
      <c r="R213" s="169"/>
      <c r="S213" s="103"/>
      <c r="T213" s="169"/>
      <c r="U213" s="15"/>
    </row>
    <row r="214" spans="1:53" s="1" customFormat="1" ht="24" customHeight="1" x14ac:dyDescent="0.2">
      <c r="A214" s="428" t="s">
        <v>226</v>
      </c>
      <c r="B214" s="429"/>
      <c r="C214" s="429"/>
      <c r="D214" s="192"/>
      <c r="E214" s="193"/>
      <c r="F214" s="123"/>
      <c r="G214" s="123"/>
      <c r="H214" s="123"/>
      <c r="I214" s="123"/>
      <c r="J214" s="123"/>
      <c r="K214" s="174"/>
      <c r="L214" s="174"/>
      <c r="M214" s="174"/>
      <c r="N214" s="174"/>
      <c r="O214" s="174"/>
      <c r="P214" s="174"/>
      <c r="Q214" s="174"/>
      <c r="R214" s="174"/>
      <c r="S214" s="124"/>
      <c r="T214" s="174"/>
      <c r="U214" s="175"/>
      <c r="AY214" s="3"/>
      <c r="AZ214" s="3"/>
      <c r="BA214" s="3"/>
    </row>
    <row r="215" spans="1:53" s="1" customFormat="1" ht="28.5" customHeight="1" x14ac:dyDescent="0.2">
      <c r="A215" s="181" t="s">
        <v>382</v>
      </c>
      <c r="B215" s="182"/>
      <c r="C215" s="182"/>
      <c r="D215" s="182"/>
      <c r="E215" s="183"/>
      <c r="F215" s="131"/>
      <c r="G215" s="131"/>
      <c r="H215" s="422" t="s">
        <v>438</v>
      </c>
      <c r="I215" s="422"/>
      <c r="J215" s="422"/>
      <c r="K215" s="184"/>
      <c r="L215" s="184"/>
      <c r="M215" s="184"/>
      <c r="N215" s="184"/>
      <c r="O215" s="184"/>
      <c r="P215" s="184"/>
      <c r="Q215" s="184"/>
      <c r="R215" s="184"/>
      <c r="S215" s="132"/>
      <c r="T215" s="184"/>
      <c r="U215" s="185"/>
      <c r="AY215" s="3"/>
      <c r="AZ215" s="3"/>
      <c r="BA215" s="3"/>
    </row>
    <row r="216" spans="1:53" s="1" customFormat="1" ht="95.25" customHeight="1" x14ac:dyDescent="0.2">
      <c r="A216" s="156" t="s">
        <v>4</v>
      </c>
      <c r="B216" s="156" t="s">
        <v>5</v>
      </c>
      <c r="C216" s="156" t="s">
        <v>6</v>
      </c>
      <c r="D216" s="156" t="s">
        <v>7</v>
      </c>
      <c r="E216" s="99" t="s">
        <v>435</v>
      </c>
      <c r="F216" s="99" t="s">
        <v>434</v>
      </c>
      <c r="G216" s="100" t="s">
        <v>436</v>
      </c>
      <c r="H216" s="157" t="s">
        <v>428</v>
      </c>
      <c r="I216" s="158" t="s">
        <v>429</v>
      </c>
      <c r="J216" s="157" t="s">
        <v>430</v>
      </c>
      <c r="K216" s="196"/>
      <c r="L216" s="196"/>
      <c r="M216" s="196"/>
      <c r="N216" s="196"/>
      <c r="O216" s="196"/>
      <c r="P216" s="196"/>
      <c r="Q216" s="196"/>
      <c r="R216" s="196"/>
      <c r="S216" s="151"/>
      <c r="T216" s="196"/>
      <c r="U216" s="197"/>
      <c r="AY216" s="3"/>
      <c r="AZ216" s="3"/>
      <c r="BA216" s="3"/>
    </row>
    <row r="217" spans="1:53" s="1" customFormat="1" ht="26.25" customHeight="1" x14ac:dyDescent="0.2">
      <c r="A217" s="82">
        <v>1</v>
      </c>
      <c r="B217" s="5">
        <v>8715606</v>
      </c>
      <c r="C217" s="7" t="s">
        <v>346</v>
      </c>
      <c r="D217" s="7" t="s">
        <v>250</v>
      </c>
      <c r="E217" s="24">
        <v>202457.00000000003</v>
      </c>
      <c r="F217" s="26">
        <v>192816.00000000003</v>
      </c>
      <c r="G217" s="26">
        <v>202457.00000000003</v>
      </c>
      <c r="H217" s="26">
        <v>40478</v>
      </c>
      <c r="I217" s="26">
        <f t="shared" si="42"/>
        <v>42542.377999999997</v>
      </c>
      <c r="J217" s="26">
        <f t="shared" si="43"/>
        <v>42542</v>
      </c>
      <c r="K217" s="27">
        <f t="shared" si="44"/>
        <v>42542</v>
      </c>
      <c r="L217" s="27">
        <f t="shared" si="45"/>
        <v>202457.00000000003</v>
      </c>
      <c r="M217" s="90">
        <f t="shared" si="46"/>
        <v>197636.50000000003</v>
      </c>
      <c r="N217" s="90">
        <f t="shared" si="47"/>
        <v>160068.00000000003</v>
      </c>
      <c r="O217" s="90">
        <f t="shared" si="48"/>
        <v>120089.25000000001</v>
      </c>
      <c r="P217" s="90">
        <f t="shared" si="49"/>
        <v>200046.75000000003</v>
      </c>
      <c r="Q217" s="90">
        <f t="shared" si="50"/>
        <v>103704.54781424443</v>
      </c>
      <c r="R217" s="90">
        <f t="shared" si="51"/>
        <v>78482.369192067621</v>
      </c>
      <c r="S217" s="56">
        <f t="shared" si="52"/>
        <v>0.39710462992447049</v>
      </c>
      <c r="T217" s="49">
        <f>ROUND(Q217,0)</f>
        <v>103705</v>
      </c>
      <c r="U217" s="82" t="s">
        <v>431</v>
      </c>
      <c r="AY217" s="3"/>
      <c r="AZ217" s="3"/>
      <c r="BA217" s="3"/>
    </row>
    <row r="218" spans="1:53" s="1" customFormat="1" ht="26.25" customHeight="1" x14ac:dyDescent="0.2">
      <c r="A218" s="82">
        <v>2</v>
      </c>
      <c r="B218" s="5">
        <v>8715606</v>
      </c>
      <c r="C218" s="7" t="s">
        <v>347</v>
      </c>
      <c r="D218" s="7" t="s">
        <v>250</v>
      </c>
      <c r="E218" s="24">
        <v>453192</v>
      </c>
      <c r="F218" s="26">
        <v>427540.00000000006</v>
      </c>
      <c r="G218" s="26">
        <v>448917</v>
      </c>
      <c r="H218" s="26">
        <v>68634</v>
      </c>
      <c r="I218" s="26">
        <f t="shared" si="42"/>
        <v>72134.334000000003</v>
      </c>
      <c r="J218" s="26">
        <f t="shared" si="43"/>
        <v>72134</v>
      </c>
      <c r="K218" s="27">
        <f t="shared" si="44"/>
        <v>72134</v>
      </c>
      <c r="L218" s="27">
        <f t="shared" si="45"/>
        <v>453192</v>
      </c>
      <c r="M218" s="90">
        <f t="shared" si="46"/>
        <v>438228.5</v>
      </c>
      <c r="N218" s="90">
        <f t="shared" si="47"/>
        <v>350445.75</v>
      </c>
      <c r="O218" s="90">
        <f t="shared" si="48"/>
        <v>255181.25</v>
      </c>
      <c r="P218" s="90">
        <f t="shared" si="49"/>
        <v>445710.25</v>
      </c>
      <c r="Q218" s="90">
        <f t="shared" si="50"/>
        <v>193834.09729859003</v>
      </c>
      <c r="R218" s="90">
        <f t="shared" si="51"/>
        <v>185880.18769873423</v>
      </c>
      <c r="S218" s="56">
        <f t="shared" si="52"/>
        <v>0.42416270894917657</v>
      </c>
      <c r="T218" s="49">
        <f>ROUND(Q218,0)</f>
        <v>193834</v>
      </c>
      <c r="U218" s="82" t="s">
        <v>431</v>
      </c>
      <c r="AY218" s="3"/>
      <c r="AZ218" s="3"/>
      <c r="BA218" s="3"/>
    </row>
    <row r="219" spans="1:53" s="1" customFormat="1" ht="26.25" customHeight="1" x14ac:dyDescent="0.2">
      <c r="A219" s="82">
        <v>3</v>
      </c>
      <c r="B219" s="5">
        <v>8715606</v>
      </c>
      <c r="C219" s="7" t="s">
        <v>335</v>
      </c>
      <c r="D219" s="7" t="s">
        <v>250</v>
      </c>
      <c r="E219" s="24">
        <v>262609</v>
      </c>
      <c r="F219" s="26">
        <v>254960</v>
      </c>
      <c r="G219" s="26">
        <v>270258</v>
      </c>
      <c r="H219" s="26">
        <v>42394</v>
      </c>
      <c r="I219" s="26">
        <f t="shared" si="42"/>
        <v>44556.093999999997</v>
      </c>
      <c r="J219" s="26">
        <f t="shared" si="43"/>
        <v>44556</v>
      </c>
      <c r="K219" s="27">
        <f t="shared" si="44"/>
        <v>44556</v>
      </c>
      <c r="L219" s="27">
        <f t="shared" si="45"/>
        <v>270258</v>
      </c>
      <c r="M219" s="90">
        <f t="shared" si="46"/>
        <v>258784.5</v>
      </c>
      <c r="N219" s="90">
        <f t="shared" si="47"/>
        <v>208095.75</v>
      </c>
      <c r="O219" s="90">
        <f t="shared" si="48"/>
        <v>151670.25</v>
      </c>
      <c r="P219" s="90">
        <f t="shared" si="49"/>
        <v>264521.25</v>
      </c>
      <c r="Q219" s="90">
        <f t="shared" si="50"/>
        <v>118084.80313543045</v>
      </c>
      <c r="R219" s="90">
        <f t="shared" si="51"/>
        <v>109205.2311151653</v>
      </c>
      <c r="S219" s="56">
        <f t="shared" si="52"/>
        <v>0.42199293665256343</v>
      </c>
      <c r="T219" s="49">
        <f>ROUND(Q219,0)</f>
        <v>118085</v>
      </c>
      <c r="U219" s="82" t="s">
        <v>431</v>
      </c>
      <c r="AY219" s="3"/>
      <c r="AZ219" s="3"/>
      <c r="BA219" s="3"/>
    </row>
    <row r="220" spans="1:53" s="1" customFormat="1" ht="26.25" customHeight="1" x14ac:dyDescent="0.2">
      <c r="A220" s="82">
        <v>4</v>
      </c>
      <c r="B220" s="5">
        <v>8715606</v>
      </c>
      <c r="C220" s="7" t="s">
        <v>313</v>
      </c>
      <c r="D220" s="7" t="s">
        <v>250</v>
      </c>
      <c r="E220" s="24">
        <v>429581.00000000006</v>
      </c>
      <c r="F220" s="26">
        <v>401478</v>
      </c>
      <c r="G220" s="26">
        <v>441626</v>
      </c>
      <c r="H220" s="26">
        <v>69415</v>
      </c>
      <c r="I220" s="26">
        <f t="shared" si="42"/>
        <v>72955.164999999994</v>
      </c>
      <c r="J220" s="26">
        <f t="shared" si="43"/>
        <v>72955</v>
      </c>
      <c r="K220" s="27">
        <f t="shared" si="44"/>
        <v>72955</v>
      </c>
      <c r="L220" s="27">
        <f t="shared" si="45"/>
        <v>441626</v>
      </c>
      <c r="M220" s="90">
        <f t="shared" si="46"/>
        <v>415529.5</v>
      </c>
      <c r="N220" s="90">
        <f t="shared" si="47"/>
        <v>336410</v>
      </c>
      <c r="O220" s="90">
        <f t="shared" si="48"/>
        <v>244242.25</v>
      </c>
      <c r="P220" s="90">
        <f t="shared" si="49"/>
        <v>428577.75</v>
      </c>
      <c r="Q220" s="90">
        <f t="shared" si="50"/>
        <v>192399.40258782118</v>
      </c>
      <c r="R220" s="90">
        <f t="shared" si="51"/>
        <v>176440.38043675458</v>
      </c>
      <c r="S220" s="56">
        <f t="shared" si="52"/>
        <v>0.4246157744197574</v>
      </c>
      <c r="T220" s="49">
        <f>ROUND(Q220,0)</f>
        <v>192399</v>
      </c>
      <c r="U220" s="82" t="s">
        <v>431</v>
      </c>
      <c r="AY220" s="3"/>
      <c r="AZ220" s="3"/>
      <c r="BA220" s="3"/>
    </row>
    <row r="221" spans="1:53" s="1" customFormat="1" ht="12.75" x14ac:dyDescent="0.2">
      <c r="A221" s="21"/>
      <c r="B221" s="21"/>
      <c r="C221" s="21"/>
      <c r="D221" s="21"/>
      <c r="E221" s="102"/>
      <c r="F221" s="102"/>
      <c r="G221" s="102"/>
      <c r="H221" s="102"/>
      <c r="I221" s="102"/>
      <c r="J221" s="102"/>
      <c r="K221" s="169"/>
      <c r="L221" s="169"/>
      <c r="M221" s="169"/>
      <c r="N221" s="169"/>
      <c r="O221" s="169"/>
      <c r="P221" s="169"/>
      <c r="Q221" s="169"/>
      <c r="R221" s="169"/>
      <c r="S221" s="103"/>
      <c r="T221" s="169"/>
      <c r="U221" s="15"/>
    </row>
    <row r="222" spans="1:53" s="1" customFormat="1" ht="32.25" customHeight="1" x14ac:dyDescent="0.2">
      <c r="A222" s="428" t="s">
        <v>221</v>
      </c>
      <c r="B222" s="429"/>
      <c r="C222" s="429"/>
      <c r="D222" s="429"/>
      <c r="E222" s="193"/>
      <c r="F222" s="123"/>
      <c r="G222" s="123"/>
      <c r="H222" s="123"/>
      <c r="I222" s="123"/>
      <c r="J222" s="123"/>
      <c r="K222" s="174"/>
      <c r="L222" s="174"/>
      <c r="M222" s="174"/>
      <c r="N222" s="174"/>
      <c r="O222" s="174"/>
      <c r="P222" s="174"/>
      <c r="Q222" s="174"/>
      <c r="R222" s="174"/>
      <c r="S222" s="124"/>
      <c r="T222" s="174"/>
      <c r="U222" s="175"/>
      <c r="AY222" s="3"/>
      <c r="AZ222" s="3"/>
      <c r="BA222" s="3"/>
    </row>
    <row r="223" spans="1:53" s="1" customFormat="1" ht="33.75" customHeight="1" x14ac:dyDescent="0.2">
      <c r="A223" s="181" t="s">
        <v>384</v>
      </c>
      <c r="B223" s="182"/>
      <c r="C223" s="182"/>
      <c r="D223" s="182"/>
      <c r="E223" s="183"/>
      <c r="F223" s="131"/>
      <c r="G223" s="131"/>
      <c r="H223" s="422" t="s">
        <v>438</v>
      </c>
      <c r="I223" s="422"/>
      <c r="J223" s="422"/>
      <c r="K223" s="184"/>
      <c r="L223" s="184"/>
      <c r="M223" s="184"/>
      <c r="N223" s="184"/>
      <c r="O223" s="184"/>
      <c r="P223" s="184"/>
      <c r="Q223" s="184"/>
      <c r="R223" s="184"/>
      <c r="S223" s="132"/>
      <c r="T223" s="184"/>
      <c r="U223" s="185"/>
      <c r="AY223" s="3"/>
      <c r="AZ223" s="3"/>
      <c r="BA223" s="3"/>
    </row>
    <row r="224" spans="1:53" s="1" customFormat="1" ht="89.25" x14ac:dyDescent="0.2">
      <c r="A224" s="156" t="s">
        <v>4</v>
      </c>
      <c r="B224" s="156" t="s">
        <v>5</v>
      </c>
      <c r="C224" s="156" t="s">
        <v>6</v>
      </c>
      <c r="D224" s="156" t="s">
        <v>7</v>
      </c>
      <c r="E224" s="99" t="s">
        <v>435</v>
      </c>
      <c r="F224" s="99" t="s">
        <v>434</v>
      </c>
      <c r="G224" s="100" t="s">
        <v>436</v>
      </c>
      <c r="H224" s="157" t="s">
        <v>428</v>
      </c>
      <c r="I224" s="158" t="s">
        <v>429</v>
      </c>
      <c r="J224" s="157" t="s">
        <v>430</v>
      </c>
      <c r="K224" s="196"/>
      <c r="L224" s="196"/>
      <c r="M224" s="196"/>
      <c r="N224" s="196"/>
      <c r="O224" s="196"/>
      <c r="P224" s="196"/>
      <c r="Q224" s="196"/>
      <c r="R224" s="196"/>
      <c r="S224" s="151"/>
      <c r="T224" s="196"/>
      <c r="U224" s="197"/>
      <c r="AY224" s="3"/>
      <c r="AZ224" s="3"/>
      <c r="BA224" s="3"/>
    </row>
    <row r="225" spans="1:53" s="1" customFormat="1" ht="24" customHeight="1" x14ac:dyDescent="0.2">
      <c r="A225" s="82">
        <v>1</v>
      </c>
      <c r="B225" s="5">
        <v>8715606</v>
      </c>
      <c r="C225" s="7" t="s">
        <v>348</v>
      </c>
      <c r="D225" s="7" t="s">
        <v>250</v>
      </c>
      <c r="E225" s="24">
        <v>644260.00000000012</v>
      </c>
      <c r="F225" s="26">
        <v>607792</v>
      </c>
      <c r="G225" s="26">
        <v>650337</v>
      </c>
      <c r="H225" s="26">
        <v>77481</v>
      </c>
      <c r="I225" s="26">
        <f t="shared" si="42"/>
        <v>81432.531000000003</v>
      </c>
      <c r="J225" s="26">
        <f t="shared" si="43"/>
        <v>81433</v>
      </c>
      <c r="K225" s="27">
        <f t="shared" si="44"/>
        <v>81433</v>
      </c>
      <c r="L225" s="27">
        <f t="shared" si="45"/>
        <v>650337</v>
      </c>
      <c r="M225" s="90">
        <f t="shared" si="46"/>
        <v>626026</v>
      </c>
      <c r="N225" s="90">
        <f t="shared" si="47"/>
        <v>495955.5</v>
      </c>
      <c r="O225" s="90">
        <f t="shared" si="48"/>
        <v>353729.5</v>
      </c>
      <c r="P225" s="90">
        <f t="shared" si="49"/>
        <v>638181.5</v>
      </c>
      <c r="Q225" s="90">
        <f t="shared" si="50"/>
        <v>235084.39058493331</v>
      </c>
      <c r="R225" s="90">
        <f t="shared" si="51"/>
        <v>276986.26801161101</v>
      </c>
      <c r="S225" s="56">
        <f t="shared" si="52"/>
        <v>0.44245170010768087</v>
      </c>
      <c r="T225" s="49">
        <f>ROUND(Q225,0)</f>
        <v>235084</v>
      </c>
      <c r="U225" s="82" t="s">
        <v>431</v>
      </c>
      <c r="AY225" s="3"/>
      <c r="AZ225" s="3"/>
      <c r="BA225" s="3"/>
    </row>
    <row r="226" spans="1:53" s="1" customFormat="1" ht="24" customHeight="1" x14ac:dyDescent="0.2">
      <c r="A226" s="82">
        <v>2</v>
      </c>
      <c r="B226" s="5">
        <v>8715606</v>
      </c>
      <c r="C226" s="7" t="s">
        <v>349</v>
      </c>
      <c r="D226" s="7" t="s">
        <v>250</v>
      </c>
      <c r="E226" s="24">
        <v>333297</v>
      </c>
      <c r="F226" s="26">
        <v>311493</v>
      </c>
      <c r="G226" s="26">
        <v>327068</v>
      </c>
      <c r="H226" s="26">
        <v>51231</v>
      </c>
      <c r="I226" s="26">
        <f t="shared" si="42"/>
        <v>53843.781000000003</v>
      </c>
      <c r="J226" s="26">
        <f t="shared" si="43"/>
        <v>53844</v>
      </c>
      <c r="K226" s="27">
        <f t="shared" si="44"/>
        <v>53844</v>
      </c>
      <c r="L226" s="27">
        <f t="shared" si="45"/>
        <v>333297</v>
      </c>
      <c r="M226" s="90">
        <f t="shared" si="46"/>
        <v>319280.5</v>
      </c>
      <c r="N226" s="90">
        <f t="shared" si="47"/>
        <v>256425.5</v>
      </c>
      <c r="O226" s="90">
        <f t="shared" si="48"/>
        <v>186562.25</v>
      </c>
      <c r="P226" s="90">
        <f t="shared" si="49"/>
        <v>326288.75</v>
      </c>
      <c r="Q226" s="90">
        <f t="shared" si="50"/>
        <v>143676.5523951542</v>
      </c>
      <c r="R226" s="90">
        <f t="shared" si="51"/>
        <v>135365.28853070125</v>
      </c>
      <c r="S226" s="56">
        <f t="shared" si="52"/>
        <v>0.42396979624719094</v>
      </c>
      <c r="T226" s="49">
        <f>ROUND(Q226,0)</f>
        <v>143677</v>
      </c>
      <c r="U226" s="82" t="s">
        <v>431</v>
      </c>
      <c r="AY226" s="3"/>
      <c r="AZ226" s="3"/>
      <c r="BA226" s="3"/>
    </row>
    <row r="227" spans="1:53" s="1" customFormat="1" ht="24" customHeight="1" x14ac:dyDescent="0.2">
      <c r="A227" s="82">
        <v>3</v>
      </c>
      <c r="B227" s="5">
        <v>8715606</v>
      </c>
      <c r="C227" s="7" t="s">
        <v>350</v>
      </c>
      <c r="D227" s="7" t="s">
        <v>250</v>
      </c>
      <c r="E227" s="24">
        <v>325473</v>
      </c>
      <c r="F227" s="26">
        <v>309974</v>
      </c>
      <c r="G227" s="26">
        <v>344071</v>
      </c>
      <c r="H227" s="26">
        <v>46028</v>
      </c>
      <c r="I227" s="26">
        <f t="shared" si="42"/>
        <v>48375.428</v>
      </c>
      <c r="J227" s="26">
        <f t="shared" si="43"/>
        <v>48375</v>
      </c>
      <c r="K227" s="27">
        <f t="shared" si="44"/>
        <v>48375</v>
      </c>
      <c r="L227" s="27">
        <f t="shared" si="45"/>
        <v>344071</v>
      </c>
      <c r="M227" s="90">
        <f t="shared" si="46"/>
        <v>317723.5</v>
      </c>
      <c r="N227" s="90">
        <f t="shared" si="47"/>
        <v>256973.25</v>
      </c>
      <c r="O227" s="90">
        <f t="shared" si="48"/>
        <v>183049.25</v>
      </c>
      <c r="P227" s="90">
        <f t="shared" si="49"/>
        <v>330897.25</v>
      </c>
      <c r="Q227" s="90">
        <f t="shared" si="50"/>
        <v>133883.41561134599</v>
      </c>
      <c r="R227" s="90">
        <f t="shared" si="51"/>
        <v>139762.34973309754</v>
      </c>
      <c r="S227" s="56">
        <f t="shared" si="52"/>
        <v>0.43988672456742273</v>
      </c>
      <c r="T227" s="49">
        <f>ROUND(Q227,0)</f>
        <v>133883</v>
      </c>
      <c r="U227" s="82" t="s">
        <v>431</v>
      </c>
      <c r="AY227" s="3"/>
      <c r="AZ227" s="3"/>
      <c r="BA227" s="3"/>
    </row>
    <row r="228" spans="1:53" s="1" customFormat="1" ht="30.75" customHeight="1" x14ac:dyDescent="0.2">
      <c r="A228" s="82">
        <v>4</v>
      </c>
      <c r="B228" s="5">
        <v>8715606</v>
      </c>
      <c r="C228" s="7" t="s">
        <v>351</v>
      </c>
      <c r="D228" s="7" t="s">
        <v>250</v>
      </c>
      <c r="E228" s="24">
        <v>372204</v>
      </c>
      <c r="F228" s="26">
        <v>351136.00000000006</v>
      </c>
      <c r="G228" s="26">
        <v>389761</v>
      </c>
      <c r="H228" s="26">
        <v>54888</v>
      </c>
      <c r="I228" s="26">
        <f t="shared" si="42"/>
        <v>57687.288</v>
      </c>
      <c r="J228" s="26">
        <f t="shared" si="43"/>
        <v>57687</v>
      </c>
      <c r="K228" s="27">
        <f t="shared" si="44"/>
        <v>57687</v>
      </c>
      <c r="L228" s="27">
        <f t="shared" si="45"/>
        <v>389761</v>
      </c>
      <c r="M228" s="90">
        <f t="shared" si="46"/>
        <v>361670</v>
      </c>
      <c r="N228" s="90">
        <f t="shared" si="47"/>
        <v>292697</v>
      </c>
      <c r="O228" s="90">
        <f t="shared" si="48"/>
        <v>209678.5</v>
      </c>
      <c r="P228" s="90">
        <f t="shared" si="49"/>
        <v>375715.5</v>
      </c>
      <c r="Q228" s="90">
        <f t="shared" si="50"/>
        <v>157262.36980640114</v>
      </c>
      <c r="R228" s="90">
        <f t="shared" si="51"/>
        <v>157467.03355094156</v>
      </c>
      <c r="S228" s="56">
        <f t="shared" si="52"/>
        <v>0.43538870669655089</v>
      </c>
      <c r="T228" s="49">
        <f>ROUND(Q228,0)</f>
        <v>157262</v>
      </c>
      <c r="U228" s="82" t="s">
        <v>431</v>
      </c>
      <c r="AY228" s="3"/>
      <c r="AZ228" s="3"/>
      <c r="BA228" s="3"/>
    </row>
    <row r="229" spans="1:53" s="1" customFormat="1" ht="41.25" customHeight="1" x14ac:dyDescent="0.2">
      <c r="A229" s="82">
        <v>5</v>
      </c>
      <c r="B229" s="5">
        <v>8715606</v>
      </c>
      <c r="C229" s="7" t="s">
        <v>352</v>
      </c>
      <c r="D229" s="7" t="s">
        <v>250</v>
      </c>
      <c r="E229" s="24">
        <v>1149034</v>
      </c>
      <c r="F229" s="26">
        <v>1073863</v>
      </c>
      <c r="G229" s="26">
        <v>1159772</v>
      </c>
      <c r="H229" s="26">
        <v>90664</v>
      </c>
      <c r="I229" s="26">
        <f t="shared" si="42"/>
        <v>95287.864000000001</v>
      </c>
      <c r="J229" s="26">
        <f t="shared" si="43"/>
        <v>95288</v>
      </c>
      <c r="K229" s="27">
        <f t="shared" si="44"/>
        <v>95288</v>
      </c>
      <c r="L229" s="27">
        <f t="shared" si="45"/>
        <v>1159772</v>
      </c>
      <c r="M229" s="90">
        <f t="shared" si="46"/>
        <v>1111448.5</v>
      </c>
      <c r="N229" s="90">
        <f t="shared" si="47"/>
        <v>869489.25</v>
      </c>
      <c r="O229" s="90">
        <f t="shared" si="48"/>
        <v>603368.25</v>
      </c>
      <c r="P229" s="90">
        <f t="shared" si="49"/>
        <v>1135610.25</v>
      </c>
      <c r="Q229" s="90">
        <f t="shared" si="50"/>
        <v>303991.72127742221</v>
      </c>
      <c r="R229" s="90">
        <f t="shared" si="51"/>
        <v>517547.2755831909</v>
      </c>
      <c r="S229" s="56">
        <f t="shared" si="52"/>
        <v>0.46565115305224752</v>
      </c>
      <c r="T229" s="49">
        <f>ROUND(Q229,0)</f>
        <v>303992</v>
      </c>
      <c r="U229" s="82" t="s">
        <v>431</v>
      </c>
      <c r="AY229" s="3"/>
      <c r="AZ229" s="3"/>
      <c r="BA229" s="3"/>
    </row>
    <row r="230" spans="1:53" s="1" customFormat="1" ht="12.75" x14ac:dyDescent="0.2">
      <c r="A230" s="21"/>
      <c r="B230" s="21"/>
      <c r="C230" s="21"/>
      <c r="D230" s="21"/>
      <c r="E230" s="102"/>
      <c r="F230" s="102"/>
      <c r="G230" s="102"/>
      <c r="H230" s="102"/>
      <c r="I230" s="102"/>
      <c r="J230" s="102"/>
      <c r="K230" s="169"/>
      <c r="L230" s="169"/>
      <c r="M230" s="169"/>
      <c r="N230" s="169"/>
      <c r="O230" s="169"/>
      <c r="P230" s="169"/>
      <c r="Q230" s="169"/>
      <c r="R230" s="169"/>
      <c r="S230" s="103"/>
      <c r="T230" s="169"/>
      <c r="U230" s="15"/>
    </row>
    <row r="231" spans="1:53" s="1" customFormat="1" ht="12.75" customHeight="1" x14ac:dyDescent="0.2">
      <c r="A231" s="428" t="s">
        <v>232</v>
      </c>
      <c r="B231" s="429"/>
      <c r="C231" s="429"/>
      <c r="D231" s="192"/>
      <c r="E231" s="193"/>
      <c r="F231" s="123"/>
      <c r="G231" s="123"/>
      <c r="H231" s="123"/>
      <c r="I231" s="123"/>
      <c r="J231" s="123"/>
      <c r="K231" s="174"/>
      <c r="L231" s="174"/>
      <c r="M231" s="174"/>
      <c r="N231" s="174"/>
      <c r="O231" s="174"/>
      <c r="P231" s="174"/>
      <c r="Q231" s="174"/>
      <c r="R231" s="174"/>
      <c r="S231" s="124"/>
      <c r="T231" s="174"/>
      <c r="U231" s="175"/>
      <c r="AY231" s="3"/>
      <c r="AZ231" s="3"/>
      <c r="BA231" s="3"/>
    </row>
    <row r="232" spans="1:53" s="1" customFormat="1" ht="12.75" x14ac:dyDescent="0.2">
      <c r="A232" s="430" t="s">
        <v>382</v>
      </c>
      <c r="B232" s="431"/>
      <c r="C232" s="431"/>
      <c r="D232" s="431"/>
      <c r="E232" s="178"/>
      <c r="F232" s="127"/>
      <c r="G232" s="127"/>
      <c r="H232" s="127"/>
      <c r="I232" s="127"/>
      <c r="J232" s="127"/>
      <c r="K232" s="179"/>
      <c r="L232" s="179"/>
      <c r="M232" s="179"/>
      <c r="N232" s="179"/>
      <c r="O232" s="179"/>
      <c r="P232" s="179"/>
      <c r="Q232" s="179"/>
      <c r="R232" s="179"/>
      <c r="S232" s="128"/>
      <c r="T232" s="179"/>
      <c r="U232" s="180"/>
      <c r="AY232" s="3"/>
      <c r="AZ232" s="3"/>
      <c r="BA232" s="3"/>
    </row>
    <row r="233" spans="1:53" s="1" customFormat="1" ht="29.25" customHeight="1" x14ac:dyDescent="0.2">
      <c r="A233" s="432"/>
      <c r="B233" s="433"/>
      <c r="C233" s="433"/>
      <c r="D233" s="433"/>
      <c r="E233" s="183"/>
      <c r="F233" s="131"/>
      <c r="G233" s="131"/>
      <c r="H233" s="422" t="s">
        <v>438</v>
      </c>
      <c r="I233" s="422"/>
      <c r="J233" s="422"/>
      <c r="K233" s="184"/>
      <c r="L233" s="184"/>
      <c r="M233" s="184"/>
      <c r="N233" s="184"/>
      <c r="O233" s="184"/>
      <c r="P233" s="184"/>
      <c r="Q233" s="184"/>
      <c r="R233" s="184"/>
      <c r="S233" s="132"/>
      <c r="T233" s="184"/>
      <c r="U233" s="185"/>
      <c r="AY233" s="3"/>
      <c r="AZ233" s="3"/>
      <c r="BA233" s="3"/>
    </row>
    <row r="234" spans="1:53" s="1" customFormat="1" ht="89.25" x14ac:dyDescent="0.2">
      <c r="A234" s="156" t="s">
        <v>4</v>
      </c>
      <c r="B234" s="156" t="s">
        <v>5</v>
      </c>
      <c r="C234" s="156" t="s">
        <v>6</v>
      </c>
      <c r="D234" s="156" t="s">
        <v>7</v>
      </c>
      <c r="E234" s="99" t="s">
        <v>435</v>
      </c>
      <c r="F234" s="99" t="s">
        <v>434</v>
      </c>
      <c r="G234" s="100" t="s">
        <v>436</v>
      </c>
      <c r="H234" s="157" t="s">
        <v>428</v>
      </c>
      <c r="I234" s="158" t="s">
        <v>429</v>
      </c>
      <c r="J234" s="157" t="s">
        <v>430</v>
      </c>
      <c r="K234" s="196"/>
      <c r="L234" s="196"/>
      <c r="M234" s="196"/>
      <c r="N234" s="196"/>
      <c r="O234" s="196"/>
      <c r="P234" s="196"/>
      <c r="Q234" s="196"/>
      <c r="R234" s="196"/>
      <c r="S234" s="151"/>
      <c r="T234" s="196"/>
      <c r="U234" s="197"/>
      <c r="AY234" s="3"/>
      <c r="AZ234" s="3"/>
      <c r="BA234" s="3"/>
    </row>
    <row r="235" spans="1:53" s="1" customFormat="1" ht="36" customHeight="1" x14ac:dyDescent="0.2">
      <c r="A235" s="82">
        <v>1</v>
      </c>
      <c r="B235" s="5">
        <v>8715699</v>
      </c>
      <c r="C235" s="7" t="s">
        <v>353</v>
      </c>
      <c r="D235" s="7" t="s">
        <v>250</v>
      </c>
      <c r="E235" s="24">
        <v>239732</v>
      </c>
      <c r="F235" s="26">
        <v>224049</v>
      </c>
      <c r="G235" s="26">
        <v>235251</v>
      </c>
      <c r="H235" s="26">
        <v>47453</v>
      </c>
      <c r="I235" s="26">
        <f t="shared" si="42"/>
        <v>49873.103000000003</v>
      </c>
      <c r="J235" s="26">
        <f t="shared" si="43"/>
        <v>49873</v>
      </c>
      <c r="K235" s="27">
        <f t="shared" si="44"/>
        <v>49873</v>
      </c>
      <c r="L235" s="27">
        <f t="shared" si="45"/>
        <v>239732</v>
      </c>
      <c r="M235" s="90">
        <f t="shared" si="46"/>
        <v>229650</v>
      </c>
      <c r="N235" s="90">
        <f t="shared" si="47"/>
        <v>187226.25</v>
      </c>
      <c r="O235" s="90">
        <f t="shared" si="48"/>
        <v>139761.5</v>
      </c>
      <c r="P235" s="90">
        <f t="shared" si="49"/>
        <v>234691</v>
      </c>
      <c r="Q235" s="90">
        <f t="shared" si="50"/>
        <v>121446.39378236533</v>
      </c>
      <c r="R235" s="90">
        <f t="shared" si="51"/>
        <v>91806.064793763304</v>
      </c>
      <c r="S235" s="56">
        <f t="shared" si="52"/>
        <v>0.39976514171026911</v>
      </c>
      <c r="T235" s="49">
        <f>ROUND(Q235,0)</f>
        <v>121446</v>
      </c>
      <c r="U235" s="82" t="s">
        <v>431</v>
      </c>
      <c r="AY235" s="3"/>
      <c r="AZ235" s="3"/>
      <c r="BA235" s="3"/>
    </row>
    <row r="236" spans="1:53" s="1" customFormat="1" ht="66.75" customHeight="1" x14ac:dyDescent="0.2">
      <c r="A236" s="82">
        <v>2</v>
      </c>
      <c r="B236" s="5">
        <v>8715699</v>
      </c>
      <c r="C236" s="7" t="s">
        <v>354</v>
      </c>
      <c r="D236" s="7" t="s">
        <v>250</v>
      </c>
      <c r="E236" s="24">
        <v>429626</v>
      </c>
      <c r="F236" s="26">
        <v>417112</v>
      </c>
      <c r="G236" s="26">
        <v>458823.00000000006</v>
      </c>
      <c r="H236" s="26">
        <v>66652</v>
      </c>
      <c r="I236" s="26">
        <f t="shared" si="42"/>
        <v>70051.251999999993</v>
      </c>
      <c r="J236" s="26">
        <f t="shared" si="43"/>
        <v>70051</v>
      </c>
      <c r="K236" s="27">
        <f t="shared" si="44"/>
        <v>70051</v>
      </c>
      <c r="L236" s="27">
        <f t="shared" si="45"/>
        <v>458823.00000000006</v>
      </c>
      <c r="M236" s="90">
        <f t="shared" si="46"/>
        <v>423369</v>
      </c>
      <c r="N236" s="90">
        <f t="shared" si="47"/>
        <v>343903</v>
      </c>
      <c r="O236" s="90">
        <f t="shared" si="48"/>
        <v>246710</v>
      </c>
      <c r="P236" s="90">
        <f t="shared" si="49"/>
        <v>441096</v>
      </c>
      <c r="Q236" s="90">
        <f t="shared" si="50"/>
        <v>188858.7779639528</v>
      </c>
      <c r="R236" s="90">
        <f t="shared" si="51"/>
        <v>183402.57605788056</v>
      </c>
      <c r="S236" s="56">
        <f t="shared" si="52"/>
        <v>0.43319793385410971</v>
      </c>
      <c r="T236" s="49">
        <f>ROUND(Q236,0)</f>
        <v>188859</v>
      </c>
      <c r="U236" s="82" t="s">
        <v>431</v>
      </c>
      <c r="AY236" s="3"/>
      <c r="AZ236" s="3"/>
      <c r="BA236" s="3"/>
    </row>
    <row r="237" spans="1:53" s="1" customFormat="1" ht="12.75" x14ac:dyDescent="0.2">
      <c r="A237" s="21"/>
      <c r="B237" s="21"/>
      <c r="C237" s="21"/>
      <c r="D237" s="21"/>
      <c r="E237" s="102"/>
      <c r="F237" s="102"/>
      <c r="G237" s="102"/>
      <c r="H237" s="102"/>
      <c r="I237" s="102"/>
      <c r="J237" s="102"/>
      <c r="K237" s="169"/>
      <c r="L237" s="169"/>
      <c r="M237" s="169"/>
      <c r="N237" s="169"/>
      <c r="O237" s="169"/>
      <c r="P237" s="169"/>
      <c r="Q237" s="169"/>
      <c r="R237" s="169"/>
      <c r="S237" s="103"/>
      <c r="T237" s="169"/>
      <c r="U237" s="15"/>
    </row>
    <row r="238" spans="1:53" s="1" customFormat="1" ht="15" customHeight="1" x14ac:dyDescent="0.2">
      <c r="A238" s="428" t="s">
        <v>355</v>
      </c>
      <c r="B238" s="429"/>
      <c r="C238" s="429"/>
      <c r="D238" s="192"/>
      <c r="E238" s="193"/>
      <c r="F238" s="123"/>
      <c r="G238" s="123"/>
      <c r="H238" s="123"/>
      <c r="I238" s="123"/>
      <c r="J238" s="123"/>
      <c r="K238" s="174"/>
      <c r="L238" s="174"/>
      <c r="M238" s="174"/>
      <c r="N238" s="174"/>
      <c r="O238" s="174"/>
      <c r="P238" s="174"/>
      <c r="Q238" s="174"/>
      <c r="R238" s="174"/>
      <c r="S238" s="124"/>
      <c r="T238" s="174"/>
      <c r="U238" s="175"/>
      <c r="AY238" s="3"/>
      <c r="AZ238" s="3"/>
      <c r="BA238" s="3"/>
    </row>
    <row r="239" spans="1:53" s="1" customFormat="1" ht="15" customHeight="1" x14ac:dyDescent="0.2">
      <c r="A239" s="430" t="s">
        <v>382</v>
      </c>
      <c r="B239" s="431"/>
      <c r="C239" s="431"/>
      <c r="D239" s="431"/>
      <c r="E239" s="178"/>
      <c r="F239" s="127"/>
      <c r="G239" s="127"/>
      <c r="H239" s="127"/>
      <c r="I239" s="127"/>
      <c r="J239" s="127"/>
      <c r="K239" s="179"/>
      <c r="L239" s="179"/>
      <c r="M239" s="179"/>
      <c r="N239" s="179"/>
      <c r="O239" s="179"/>
      <c r="P239" s="179"/>
      <c r="Q239" s="179"/>
      <c r="R239" s="179"/>
      <c r="S239" s="128"/>
      <c r="T239" s="179"/>
      <c r="U239" s="180"/>
      <c r="AY239" s="3"/>
      <c r="AZ239" s="3"/>
      <c r="BA239" s="3"/>
    </row>
    <row r="240" spans="1:53" s="1" customFormat="1" ht="39.75" customHeight="1" x14ac:dyDescent="0.2">
      <c r="A240" s="432"/>
      <c r="B240" s="433"/>
      <c r="C240" s="433"/>
      <c r="D240" s="433"/>
      <c r="E240" s="183"/>
      <c r="F240" s="131"/>
      <c r="G240" s="131"/>
      <c r="H240" s="422" t="s">
        <v>438</v>
      </c>
      <c r="I240" s="422"/>
      <c r="J240" s="422"/>
      <c r="K240" s="184"/>
      <c r="L240" s="184"/>
      <c r="M240" s="184"/>
      <c r="N240" s="184"/>
      <c r="O240" s="184"/>
      <c r="P240" s="184"/>
      <c r="Q240" s="184"/>
      <c r="R240" s="184"/>
      <c r="S240" s="132"/>
      <c r="T240" s="184"/>
      <c r="U240" s="185"/>
      <c r="AY240" s="3"/>
      <c r="AZ240" s="3"/>
      <c r="BA240" s="3"/>
    </row>
    <row r="241" spans="1:53" s="1" customFormat="1" ht="89.25" x14ac:dyDescent="0.2">
      <c r="A241" s="156" t="s">
        <v>4</v>
      </c>
      <c r="B241" s="156" t="s">
        <v>5</v>
      </c>
      <c r="C241" s="156" t="s">
        <v>6</v>
      </c>
      <c r="D241" s="156" t="s">
        <v>7</v>
      </c>
      <c r="E241" s="99" t="s">
        <v>435</v>
      </c>
      <c r="F241" s="99" t="s">
        <v>434</v>
      </c>
      <c r="G241" s="100" t="s">
        <v>436</v>
      </c>
      <c r="H241" s="157" t="s">
        <v>428</v>
      </c>
      <c r="I241" s="158" t="s">
        <v>429</v>
      </c>
      <c r="J241" s="157" t="s">
        <v>430</v>
      </c>
      <c r="K241" s="196"/>
      <c r="L241" s="196"/>
      <c r="M241" s="196"/>
      <c r="N241" s="196"/>
      <c r="O241" s="196"/>
      <c r="P241" s="196"/>
      <c r="Q241" s="196"/>
      <c r="R241" s="196"/>
      <c r="S241" s="151"/>
      <c r="T241" s="196"/>
      <c r="U241" s="197"/>
      <c r="AY241" s="3"/>
      <c r="AZ241" s="3"/>
      <c r="BA241" s="3"/>
    </row>
    <row r="242" spans="1:53" s="1" customFormat="1" ht="55.5" customHeight="1" x14ac:dyDescent="0.2">
      <c r="A242" s="82">
        <v>1</v>
      </c>
      <c r="B242" s="5">
        <v>8715699</v>
      </c>
      <c r="C242" s="7" t="s">
        <v>356</v>
      </c>
      <c r="D242" s="7" t="s">
        <v>250</v>
      </c>
      <c r="E242" s="24">
        <v>879424</v>
      </c>
      <c r="F242" s="26">
        <v>829646</v>
      </c>
      <c r="G242" s="26">
        <v>879425</v>
      </c>
      <c r="H242" s="26">
        <v>131676</v>
      </c>
      <c r="I242" s="26">
        <f t="shared" si="42"/>
        <v>138391.476</v>
      </c>
      <c r="J242" s="26">
        <f t="shared" si="43"/>
        <v>138391</v>
      </c>
      <c r="K242" s="27">
        <f t="shared" si="44"/>
        <v>138391</v>
      </c>
      <c r="L242" s="27">
        <f t="shared" si="45"/>
        <v>879425</v>
      </c>
      <c r="M242" s="90">
        <f t="shared" si="46"/>
        <v>854535</v>
      </c>
      <c r="N242" s="90">
        <f t="shared" si="47"/>
        <v>681721.5</v>
      </c>
      <c r="O242" s="90">
        <f t="shared" si="48"/>
        <v>496463</v>
      </c>
      <c r="P242" s="90">
        <f t="shared" si="49"/>
        <v>866980</v>
      </c>
      <c r="Q242" s="90">
        <f t="shared" si="50"/>
        <v>373641.41639956704</v>
      </c>
      <c r="R242" s="90">
        <f t="shared" si="51"/>
        <v>362979.63319769519</v>
      </c>
      <c r="S242" s="56">
        <f t="shared" si="52"/>
        <v>0.42476859718758764</v>
      </c>
      <c r="T242" s="49">
        <f>ROUND(Q242,0)</f>
        <v>373641</v>
      </c>
      <c r="U242" s="82" t="s">
        <v>431</v>
      </c>
      <c r="AY242" s="3"/>
      <c r="AZ242" s="3"/>
      <c r="BA242" s="3"/>
    </row>
    <row r="243" spans="1:53" s="1" customFormat="1" ht="12.75" x14ac:dyDescent="0.2">
      <c r="A243" s="21"/>
      <c r="B243" s="21"/>
      <c r="C243" s="21"/>
      <c r="D243" s="21"/>
      <c r="E243" s="102"/>
      <c r="F243" s="102"/>
      <c r="G243" s="102"/>
      <c r="H243" s="102"/>
      <c r="I243" s="102"/>
      <c r="J243" s="102"/>
      <c r="K243" s="169"/>
      <c r="L243" s="169"/>
      <c r="M243" s="169"/>
      <c r="N243" s="169"/>
      <c r="O243" s="169"/>
      <c r="P243" s="169"/>
      <c r="Q243" s="169"/>
      <c r="R243" s="169"/>
      <c r="S243" s="103"/>
      <c r="T243" s="169"/>
      <c r="U243" s="15"/>
    </row>
    <row r="244" spans="1:53" s="1" customFormat="1" ht="25.5" customHeight="1" x14ac:dyDescent="0.2">
      <c r="A244" s="171" t="s">
        <v>357</v>
      </c>
      <c r="B244" s="172"/>
      <c r="C244" s="172"/>
      <c r="D244" s="172"/>
      <c r="E244" s="173"/>
      <c r="F244" s="123"/>
      <c r="G244" s="123"/>
      <c r="H244" s="123"/>
      <c r="I244" s="123"/>
      <c r="J244" s="123"/>
      <c r="K244" s="174"/>
      <c r="L244" s="174"/>
      <c r="M244" s="174"/>
      <c r="N244" s="174"/>
      <c r="O244" s="174"/>
      <c r="P244" s="174"/>
      <c r="Q244" s="174"/>
      <c r="R244" s="174"/>
      <c r="S244" s="124"/>
      <c r="T244" s="174"/>
      <c r="U244" s="175"/>
      <c r="AY244" s="3"/>
      <c r="AZ244" s="3"/>
      <c r="BA244" s="3"/>
    </row>
    <row r="245" spans="1:53" s="1" customFormat="1" ht="15" customHeight="1" x14ac:dyDescent="0.2">
      <c r="A245" s="430" t="s">
        <v>382</v>
      </c>
      <c r="B245" s="431"/>
      <c r="C245" s="431"/>
      <c r="D245" s="431"/>
      <c r="E245" s="178"/>
      <c r="F245" s="127"/>
      <c r="G245" s="127"/>
      <c r="H245" s="127"/>
      <c r="I245" s="127"/>
      <c r="J245" s="127"/>
      <c r="K245" s="179"/>
      <c r="L245" s="179"/>
      <c r="M245" s="179"/>
      <c r="N245" s="179"/>
      <c r="O245" s="179"/>
      <c r="P245" s="179"/>
      <c r="Q245" s="179"/>
      <c r="R245" s="179"/>
      <c r="S245" s="128"/>
      <c r="T245" s="179"/>
      <c r="U245" s="180"/>
      <c r="AY245" s="3"/>
      <c r="AZ245" s="3"/>
      <c r="BA245" s="3"/>
    </row>
    <row r="246" spans="1:53" s="1" customFormat="1" ht="36.75" customHeight="1" x14ac:dyDescent="0.2">
      <c r="A246" s="432"/>
      <c r="B246" s="433"/>
      <c r="C246" s="433"/>
      <c r="D246" s="433"/>
      <c r="E246" s="183"/>
      <c r="F246" s="131"/>
      <c r="G246" s="131"/>
      <c r="H246" s="422" t="s">
        <v>438</v>
      </c>
      <c r="I246" s="422"/>
      <c r="J246" s="422"/>
      <c r="K246" s="184"/>
      <c r="L246" s="184"/>
      <c r="M246" s="184"/>
      <c r="N246" s="184"/>
      <c r="O246" s="184"/>
      <c r="P246" s="184"/>
      <c r="Q246" s="184"/>
      <c r="R246" s="184"/>
      <c r="S246" s="132"/>
      <c r="T246" s="184"/>
      <c r="U246" s="185"/>
      <c r="AY246" s="3"/>
      <c r="AZ246" s="3"/>
      <c r="BA246" s="3"/>
    </row>
    <row r="247" spans="1:53" s="1" customFormat="1" ht="89.25" x14ac:dyDescent="0.2">
      <c r="A247" s="156" t="s">
        <v>4</v>
      </c>
      <c r="B247" s="156" t="s">
        <v>5</v>
      </c>
      <c r="C247" s="156" t="s">
        <v>6</v>
      </c>
      <c r="D247" s="156" t="s">
        <v>7</v>
      </c>
      <c r="E247" s="99" t="s">
        <v>435</v>
      </c>
      <c r="F247" s="99" t="s">
        <v>434</v>
      </c>
      <c r="G247" s="100" t="s">
        <v>436</v>
      </c>
      <c r="H247" s="157" t="s">
        <v>428</v>
      </c>
      <c r="I247" s="158" t="s">
        <v>429</v>
      </c>
      <c r="J247" s="157" t="s">
        <v>430</v>
      </c>
      <c r="K247" s="196"/>
      <c r="L247" s="196"/>
      <c r="M247" s="196"/>
      <c r="N247" s="196"/>
      <c r="O247" s="196"/>
      <c r="P247" s="196"/>
      <c r="Q247" s="196"/>
      <c r="R247" s="196"/>
      <c r="S247" s="151"/>
      <c r="T247" s="196"/>
      <c r="U247" s="197"/>
      <c r="AY247" s="3"/>
      <c r="AZ247" s="3"/>
      <c r="BA247" s="3"/>
    </row>
    <row r="248" spans="1:53" s="1" customFormat="1" ht="24" customHeight="1" x14ac:dyDescent="0.2">
      <c r="A248" s="82">
        <v>1</v>
      </c>
      <c r="B248" s="5">
        <v>8715610</v>
      </c>
      <c r="C248" s="7" t="s">
        <v>358</v>
      </c>
      <c r="D248" s="7" t="s">
        <v>250</v>
      </c>
      <c r="E248" s="24">
        <v>290790</v>
      </c>
      <c r="F248" s="26">
        <v>279605</v>
      </c>
      <c r="G248" s="26">
        <v>299177</v>
      </c>
      <c r="H248" s="26">
        <v>40408</v>
      </c>
      <c r="I248" s="26">
        <f t="shared" si="42"/>
        <v>42468.807999999997</v>
      </c>
      <c r="J248" s="26">
        <f t="shared" si="43"/>
        <v>42469</v>
      </c>
      <c r="K248" s="27">
        <f t="shared" si="44"/>
        <v>42469</v>
      </c>
      <c r="L248" s="27">
        <f t="shared" si="45"/>
        <v>299177</v>
      </c>
      <c r="M248" s="90">
        <f t="shared" si="46"/>
        <v>285197.5</v>
      </c>
      <c r="N248" s="90">
        <f t="shared" si="47"/>
        <v>228010.25</v>
      </c>
      <c r="O248" s="90">
        <f t="shared" si="48"/>
        <v>163833.25</v>
      </c>
      <c r="P248" s="90">
        <f t="shared" si="49"/>
        <v>292187.25</v>
      </c>
      <c r="Q248" s="90">
        <f t="shared" si="50"/>
        <v>117978.53822111685</v>
      </c>
      <c r="R248" s="90">
        <f t="shared" si="51"/>
        <v>123953.72388482996</v>
      </c>
      <c r="S248" s="56">
        <f t="shared" si="52"/>
        <v>0.43462416004638876</v>
      </c>
      <c r="T248" s="49">
        <f t="shared" ref="T248:T253" si="53">ROUND(Q248,0)</f>
        <v>117979</v>
      </c>
      <c r="U248" s="82" t="s">
        <v>431</v>
      </c>
      <c r="AY248" s="3"/>
      <c r="AZ248" s="3"/>
      <c r="BA248" s="3"/>
    </row>
    <row r="249" spans="1:53" s="1" customFormat="1" ht="24" customHeight="1" x14ac:dyDescent="0.2">
      <c r="A249" s="82">
        <v>2</v>
      </c>
      <c r="B249" s="5">
        <v>8715610</v>
      </c>
      <c r="C249" s="7" t="s">
        <v>359</v>
      </c>
      <c r="D249" s="7" t="s">
        <v>250</v>
      </c>
      <c r="E249" s="24">
        <v>469739</v>
      </c>
      <c r="F249" s="26">
        <v>451672</v>
      </c>
      <c r="G249" s="26">
        <v>487806</v>
      </c>
      <c r="H249" s="26">
        <v>61514</v>
      </c>
      <c r="I249" s="26">
        <f t="shared" si="42"/>
        <v>64651.214</v>
      </c>
      <c r="J249" s="26">
        <f t="shared" si="43"/>
        <v>64651</v>
      </c>
      <c r="K249" s="27">
        <f t="shared" si="44"/>
        <v>64651</v>
      </c>
      <c r="L249" s="27">
        <f t="shared" si="45"/>
        <v>487806</v>
      </c>
      <c r="M249" s="90">
        <f t="shared" si="46"/>
        <v>460705.5</v>
      </c>
      <c r="N249" s="90">
        <f t="shared" si="47"/>
        <v>368467</v>
      </c>
      <c r="O249" s="90">
        <f t="shared" si="48"/>
        <v>262678.25</v>
      </c>
      <c r="P249" s="90">
        <f t="shared" si="49"/>
        <v>474255.75</v>
      </c>
      <c r="Q249" s="90">
        <f t="shared" si="50"/>
        <v>182978.4490802954</v>
      </c>
      <c r="R249" s="90">
        <f t="shared" si="51"/>
        <v>203080.48386949117</v>
      </c>
      <c r="S249" s="56">
        <f t="shared" si="52"/>
        <v>0.4408032547245283</v>
      </c>
      <c r="T249" s="49">
        <f t="shared" si="53"/>
        <v>182978</v>
      </c>
      <c r="U249" s="82" t="s">
        <v>431</v>
      </c>
      <c r="AY249" s="3"/>
      <c r="AZ249" s="3"/>
      <c r="BA249" s="3"/>
    </row>
    <row r="250" spans="1:53" s="1" customFormat="1" ht="31.5" customHeight="1" x14ac:dyDescent="0.2">
      <c r="A250" s="82">
        <v>3</v>
      </c>
      <c r="B250" s="5">
        <v>8715610</v>
      </c>
      <c r="C250" s="7" t="s">
        <v>360</v>
      </c>
      <c r="D250" s="7" t="s">
        <v>250</v>
      </c>
      <c r="E250" s="24">
        <v>432651.00000000006</v>
      </c>
      <c r="F250" s="26">
        <v>416011.00000000006</v>
      </c>
      <c r="G250" s="26">
        <v>461772.00000000006</v>
      </c>
      <c r="H250" s="26">
        <v>88111</v>
      </c>
      <c r="I250" s="26">
        <f t="shared" si="42"/>
        <v>92604.660999999993</v>
      </c>
      <c r="J250" s="26">
        <f t="shared" si="43"/>
        <v>92605</v>
      </c>
      <c r="K250" s="27">
        <f t="shared" si="44"/>
        <v>92605</v>
      </c>
      <c r="L250" s="27">
        <f t="shared" si="45"/>
        <v>461772.00000000006</v>
      </c>
      <c r="M250" s="90">
        <f t="shared" si="46"/>
        <v>424331.00000000006</v>
      </c>
      <c r="N250" s="90">
        <f t="shared" si="47"/>
        <v>350759.75000000006</v>
      </c>
      <c r="O250" s="90">
        <f t="shared" si="48"/>
        <v>258468.00000000003</v>
      </c>
      <c r="P250" s="90">
        <f t="shared" si="49"/>
        <v>443051.50000000006</v>
      </c>
      <c r="Q250" s="90">
        <f t="shared" si="50"/>
        <v>226254.09226608646</v>
      </c>
      <c r="R250" s="90">
        <f t="shared" si="51"/>
        <v>173139.15121538326</v>
      </c>
      <c r="S250" s="56">
        <f t="shared" si="52"/>
        <v>0.40802852305248316</v>
      </c>
      <c r="T250" s="49">
        <f t="shared" si="53"/>
        <v>226254</v>
      </c>
      <c r="U250" s="82" t="s">
        <v>431</v>
      </c>
      <c r="AY250" s="3"/>
      <c r="AZ250" s="3"/>
      <c r="BA250" s="3"/>
    </row>
    <row r="251" spans="1:53" s="1" customFormat="1" ht="31.5" customHeight="1" x14ac:dyDescent="0.2">
      <c r="A251" s="82">
        <v>4</v>
      </c>
      <c r="B251" s="5">
        <v>8715610</v>
      </c>
      <c r="C251" s="7" t="s">
        <v>361</v>
      </c>
      <c r="D251" s="7" t="s">
        <v>250</v>
      </c>
      <c r="E251" s="24">
        <v>408031</v>
      </c>
      <c r="F251" s="26">
        <v>392337</v>
      </c>
      <c r="G251" s="26">
        <v>411954</v>
      </c>
      <c r="H251" s="26">
        <v>63851</v>
      </c>
      <c r="I251" s="26">
        <f t="shared" si="42"/>
        <v>67107.400999999998</v>
      </c>
      <c r="J251" s="26">
        <f t="shared" si="43"/>
        <v>67107</v>
      </c>
      <c r="K251" s="27">
        <f t="shared" si="44"/>
        <v>67107</v>
      </c>
      <c r="L251" s="27">
        <f t="shared" si="45"/>
        <v>411954</v>
      </c>
      <c r="M251" s="90">
        <f t="shared" si="46"/>
        <v>400184</v>
      </c>
      <c r="N251" s="90">
        <f t="shared" si="47"/>
        <v>319857.25</v>
      </c>
      <c r="O251" s="90">
        <f t="shared" si="48"/>
        <v>233645.5</v>
      </c>
      <c r="P251" s="90">
        <f t="shared" si="49"/>
        <v>406069</v>
      </c>
      <c r="Q251" s="90">
        <f t="shared" si="50"/>
        <v>179142.01216085601</v>
      </c>
      <c r="R251" s="90">
        <f t="shared" si="51"/>
        <v>168713.19310667439</v>
      </c>
      <c r="S251" s="56">
        <f t="shared" si="52"/>
        <v>0.42158905180285666</v>
      </c>
      <c r="T251" s="49">
        <f t="shared" si="53"/>
        <v>179142</v>
      </c>
      <c r="U251" s="82" t="s">
        <v>431</v>
      </c>
      <c r="AY251" s="3"/>
      <c r="AZ251" s="3"/>
      <c r="BA251" s="3"/>
    </row>
    <row r="252" spans="1:53" s="1" customFormat="1" ht="46.5" customHeight="1" x14ac:dyDescent="0.2">
      <c r="A252" s="82">
        <v>5</v>
      </c>
      <c r="B252" s="5">
        <v>8715610</v>
      </c>
      <c r="C252" s="7" t="s">
        <v>362</v>
      </c>
      <c r="D252" s="7" t="s">
        <v>250</v>
      </c>
      <c r="E252" s="24">
        <v>628348</v>
      </c>
      <c r="F252" s="26">
        <v>592781</v>
      </c>
      <c r="G252" s="26">
        <v>652059</v>
      </c>
      <c r="H252" s="26">
        <v>95463</v>
      </c>
      <c r="I252" s="26">
        <f t="shared" si="42"/>
        <v>100331.613</v>
      </c>
      <c r="J252" s="26">
        <f t="shared" si="43"/>
        <v>100332</v>
      </c>
      <c r="K252" s="27">
        <f t="shared" si="44"/>
        <v>100332</v>
      </c>
      <c r="L252" s="27">
        <f t="shared" si="45"/>
        <v>652059</v>
      </c>
      <c r="M252" s="90">
        <f t="shared" si="46"/>
        <v>610564.5</v>
      </c>
      <c r="N252" s="90">
        <f t="shared" si="47"/>
        <v>493380</v>
      </c>
      <c r="O252" s="90">
        <f t="shared" si="48"/>
        <v>355448.25</v>
      </c>
      <c r="P252" s="90">
        <f t="shared" si="49"/>
        <v>631311.75</v>
      </c>
      <c r="Q252" s="90">
        <f t="shared" si="50"/>
        <v>270655.18853768491</v>
      </c>
      <c r="R252" s="90">
        <f t="shared" si="51"/>
        <v>263161.97494445636</v>
      </c>
      <c r="S252" s="56">
        <f t="shared" si="52"/>
        <v>0.43101420889104486</v>
      </c>
      <c r="T252" s="49">
        <f t="shared" si="53"/>
        <v>270655</v>
      </c>
      <c r="U252" s="82" t="s">
        <v>431</v>
      </c>
      <c r="AY252" s="3"/>
      <c r="AZ252" s="3"/>
      <c r="BA252" s="3"/>
    </row>
    <row r="253" spans="1:53" s="1" customFormat="1" ht="51" customHeight="1" x14ac:dyDescent="0.2">
      <c r="A253" s="82">
        <v>6</v>
      </c>
      <c r="B253" s="5">
        <v>8715610</v>
      </c>
      <c r="C253" s="7" t="s">
        <v>363</v>
      </c>
      <c r="D253" s="7" t="s">
        <v>250</v>
      </c>
      <c r="E253" s="24">
        <v>1034483</v>
      </c>
      <c r="F253" s="26">
        <v>966806</v>
      </c>
      <c r="G253" s="26">
        <v>1073155</v>
      </c>
      <c r="H253" s="26">
        <v>145418</v>
      </c>
      <c r="I253" s="26">
        <f t="shared" si="42"/>
        <v>152834.318</v>
      </c>
      <c r="J253" s="26">
        <f t="shared" si="43"/>
        <v>152834</v>
      </c>
      <c r="K253" s="27">
        <f t="shared" si="44"/>
        <v>152834</v>
      </c>
      <c r="L253" s="27">
        <f t="shared" si="45"/>
        <v>1073155</v>
      </c>
      <c r="M253" s="90">
        <f t="shared" si="46"/>
        <v>1000644.5</v>
      </c>
      <c r="N253" s="90">
        <f t="shared" si="47"/>
        <v>806819.5</v>
      </c>
      <c r="O253" s="90">
        <f t="shared" si="48"/>
        <v>576739.25</v>
      </c>
      <c r="P253" s="90">
        <f t="shared" si="49"/>
        <v>1036899.75</v>
      </c>
      <c r="Q253" s="90">
        <f t="shared" si="50"/>
        <v>422124.44291264017</v>
      </c>
      <c r="R253" s="90">
        <f t="shared" si="51"/>
        <v>438200.09972043592</v>
      </c>
      <c r="S253" s="56">
        <f t="shared" si="52"/>
        <v>0.43791786165859697</v>
      </c>
      <c r="T253" s="49">
        <f t="shared" si="53"/>
        <v>422124</v>
      </c>
      <c r="U253" s="82" t="s">
        <v>431</v>
      </c>
      <c r="AY253" s="3"/>
      <c r="AZ253" s="3"/>
      <c r="BA253" s="3"/>
    </row>
    <row r="254" spans="1:53" s="1" customFormat="1" ht="12.75" x14ac:dyDescent="0.2">
      <c r="A254" s="21"/>
      <c r="B254" s="21"/>
      <c r="C254" s="21"/>
      <c r="D254" s="21"/>
      <c r="E254" s="102"/>
      <c r="F254" s="102"/>
      <c r="G254" s="102"/>
      <c r="H254" s="102"/>
      <c r="I254" s="102"/>
      <c r="J254" s="102"/>
      <c r="K254" s="169"/>
      <c r="L254" s="169"/>
      <c r="M254" s="169"/>
      <c r="N254" s="169"/>
      <c r="O254" s="169"/>
      <c r="P254" s="169"/>
      <c r="Q254" s="169"/>
      <c r="R254" s="169"/>
      <c r="S254" s="103"/>
      <c r="T254" s="169"/>
      <c r="U254" s="15"/>
    </row>
    <row r="255" spans="1:53" s="1" customFormat="1" ht="12.75" customHeight="1" x14ac:dyDescent="0.2">
      <c r="A255" s="428" t="s">
        <v>117</v>
      </c>
      <c r="B255" s="429"/>
      <c r="C255" s="429"/>
      <c r="D255" s="192"/>
      <c r="E255" s="193"/>
      <c r="F255" s="123"/>
      <c r="G255" s="123"/>
      <c r="H255" s="123"/>
      <c r="I255" s="123"/>
      <c r="J255" s="123"/>
      <c r="K255" s="174"/>
      <c r="L255" s="174"/>
      <c r="M255" s="174"/>
      <c r="N255" s="174"/>
      <c r="O255" s="174"/>
      <c r="P255" s="174"/>
      <c r="Q255" s="174"/>
      <c r="R255" s="174"/>
      <c r="S255" s="124"/>
      <c r="T255" s="174"/>
      <c r="U255" s="175"/>
      <c r="AY255" s="3"/>
      <c r="AZ255" s="3"/>
      <c r="BA255" s="3"/>
    </row>
    <row r="256" spans="1:53" s="1" customFormat="1" ht="12.75" x14ac:dyDescent="0.2">
      <c r="A256" s="430" t="s">
        <v>382</v>
      </c>
      <c r="B256" s="431"/>
      <c r="C256" s="431"/>
      <c r="D256" s="431"/>
      <c r="E256" s="178"/>
      <c r="F256" s="127"/>
      <c r="G256" s="127"/>
      <c r="H256" s="127"/>
      <c r="I256" s="127"/>
      <c r="J256" s="127"/>
      <c r="K256" s="179"/>
      <c r="L256" s="179"/>
      <c r="M256" s="179"/>
      <c r="N256" s="179"/>
      <c r="O256" s="179"/>
      <c r="P256" s="179"/>
      <c r="Q256" s="179"/>
      <c r="R256" s="179"/>
      <c r="S256" s="128"/>
      <c r="T256" s="179"/>
      <c r="U256" s="180"/>
      <c r="AY256" s="3"/>
      <c r="AZ256" s="3"/>
      <c r="BA256" s="3"/>
    </row>
    <row r="257" spans="1:53" s="1" customFormat="1" ht="29.25" customHeight="1" x14ac:dyDescent="0.2">
      <c r="A257" s="432"/>
      <c r="B257" s="433"/>
      <c r="C257" s="433"/>
      <c r="D257" s="433"/>
      <c r="E257" s="183"/>
      <c r="F257" s="131"/>
      <c r="G257" s="131"/>
      <c r="H257" s="422" t="s">
        <v>438</v>
      </c>
      <c r="I257" s="422"/>
      <c r="J257" s="422"/>
      <c r="K257" s="184"/>
      <c r="L257" s="184"/>
      <c r="M257" s="184"/>
      <c r="N257" s="184"/>
      <c r="O257" s="184"/>
      <c r="P257" s="184"/>
      <c r="Q257" s="184"/>
      <c r="R257" s="184"/>
      <c r="S257" s="132"/>
      <c r="T257" s="184"/>
      <c r="U257" s="185"/>
      <c r="AY257" s="3"/>
      <c r="AZ257" s="3"/>
      <c r="BA257" s="3"/>
    </row>
    <row r="258" spans="1:53" s="1" customFormat="1" ht="89.25" x14ac:dyDescent="0.2">
      <c r="A258" s="156" t="s">
        <v>4</v>
      </c>
      <c r="B258" s="156" t="s">
        <v>5</v>
      </c>
      <c r="C258" s="156" t="s">
        <v>6</v>
      </c>
      <c r="D258" s="156" t="s">
        <v>7</v>
      </c>
      <c r="E258" s="99" t="s">
        <v>435</v>
      </c>
      <c r="F258" s="99" t="s">
        <v>434</v>
      </c>
      <c r="G258" s="100" t="s">
        <v>436</v>
      </c>
      <c r="H258" s="157" t="s">
        <v>428</v>
      </c>
      <c r="I258" s="158" t="s">
        <v>429</v>
      </c>
      <c r="J258" s="157" t="s">
        <v>430</v>
      </c>
      <c r="K258" s="196"/>
      <c r="L258" s="196"/>
      <c r="M258" s="196"/>
      <c r="N258" s="196"/>
      <c r="O258" s="196"/>
      <c r="P258" s="196"/>
      <c r="Q258" s="196"/>
      <c r="R258" s="196"/>
      <c r="S258" s="151"/>
      <c r="T258" s="196"/>
      <c r="U258" s="197"/>
      <c r="AY258" s="3"/>
      <c r="AZ258" s="3"/>
      <c r="BA258" s="3"/>
    </row>
    <row r="259" spans="1:53" s="1" customFormat="1" ht="25.5" customHeight="1" x14ac:dyDescent="0.2">
      <c r="A259" s="82">
        <v>1</v>
      </c>
      <c r="B259" s="5">
        <v>8715610</v>
      </c>
      <c r="C259" s="7" t="s">
        <v>364</v>
      </c>
      <c r="D259" s="7" t="s">
        <v>250</v>
      </c>
      <c r="E259" s="24">
        <v>427661.00000000006</v>
      </c>
      <c r="F259" s="26">
        <v>411213.00000000006</v>
      </c>
      <c r="G259" s="26">
        <v>444110</v>
      </c>
      <c r="H259" s="26">
        <v>75991</v>
      </c>
      <c r="I259" s="26">
        <f t="shared" si="42"/>
        <v>79866.540999999997</v>
      </c>
      <c r="J259" s="26">
        <f t="shared" si="43"/>
        <v>79867</v>
      </c>
      <c r="K259" s="27">
        <f t="shared" si="44"/>
        <v>79867</v>
      </c>
      <c r="L259" s="27">
        <f t="shared" si="45"/>
        <v>444110</v>
      </c>
      <c r="M259" s="90">
        <f t="shared" si="46"/>
        <v>419437.00000000006</v>
      </c>
      <c r="N259" s="90">
        <f t="shared" si="47"/>
        <v>340712.75</v>
      </c>
      <c r="O259" s="90">
        <f t="shared" si="48"/>
        <v>249652.00000000003</v>
      </c>
      <c r="P259" s="90">
        <f t="shared" si="49"/>
        <v>431773.5</v>
      </c>
      <c r="Q259" s="90">
        <f t="shared" si="50"/>
        <v>204680.62996545294</v>
      </c>
      <c r="R259" s="90">
        <f t="shared" si="51"/>
        <v>174415.00320476075</v>
      </c>
      <c r="S259" s="56">
        <f t="shared" si="52"/>
        <v>0.41583122901594455</v>
      </c>
      <c r="T259" s="49">
        <f>ROUND(Q259,0)</f>
        <v>204681</v>
      </c>
      <c r="U259" s="82" t="s">
        <v>431</v>
      </c>
      <c r="AY259" s="3"/>
      <c r="AZ259" s="3"/>
      <c r="BA259" s="3"/>
    </row>
    <row r="260" spans="1:53" s="1" customFormat="1" ht="25.5" customHeight="1" x14ac:dyDescent="0.2">
      <c r="A260" s="82">
        <v>2</v>
      </c>
      <c r="B260" s="5">
        <v>8715610</v>
      </c>
      <c r="C260" s="7" t="s">
        <v>365</v>
      </c>
      <c r="D260" s="7" t="s">
        <v>250</v>
      </c>
      <c r="E260" s="24">
        <v>307636</v>
      </c>
      <c r="F260" s="26">
        <v>290223</v>
      </c>
      <c r="G260" s="26">
        <v>316343</v>
      </c>
      <c r="H260" s="26">
        <v>44586</v>
      </c>
      <c r="I260" s="26">
        <f t="shared" si="42"/>
        <v>46859.885999999999</v>
      </c>
      <c r="J260" s="26">
        <f t="shared" si="43"/>
        <v>46860</v>
      </c>
      <c r="K260" s="27">
        <f t="shared" si="44"/>
        <v>46860</v>
      </c>
      <c r="L260" s="27">
        <f t="shared" si="45"/>
        <v>316343</v>
      </c>
      <c r="M260" s="90">
        <f t="shared" si="46"/>
        <v>298929.5</v>
      </c>
      <c r="N260" s="90">
        <f t="shared" si="47"/>
        <v>240265.5</v>
      </c>
      <c r="O260" s="90">
        <f t="shared" si="48"/>
        <v>172894.75</v>
      </c>
      <c r="P260" s="90">
        <f t="shared" si="49"/>
        <v>307636.25</v>
      </c>
      <c r="Q260" s="90">
        <f t="shared" si="50"/>
        <v>128215.36456455634</v>
      </c>
      <c r="R260" s="90">
        <f t="shared" si="51"/>
        <v>129393.46906883155</v>
      </c>
      <c r="S260" s="56">
        <f t="shared" si="52"/>
        <v>0.43285613855049954</v>
      </c>
      <c r="T260" s="49">
        <f>ROUND(Q260,0)</f>
        <v>128215</v>
      </c>
      <c r="U260" s="82" t="s">
        <v>431</v>
      </c>
      <c r="AY260" s="3"/>
      <c r="AZ260" s="3"/>
      <c r="BA260" s="3"/>
    </row>
    <row r="261" spans="1:53" s="1" customFormat="1" ht="25.5" customHeight="1" x14ac:dyDescent="0.2">
      <c r="A261" s="82">
        <v>3</v>
      </c>
      <c r="B261" s="5">
        <v>8715610</v>
      </c>
      <c r="C261" s="7" t="s">
        <v>366</v>
      </c>
      <c r="D261" s="7" t="s">
        <v>250</v>
      </c>
      <c r="E261" s="24">
        <v>483195</v>
      </c>
      <c r="F261" s="26">
        <v>455844.00000000006</v>
      </c>
      <c r="G261" s="26">
        <v>483195</v>
      </c>
      <c r="H261" s="26">
        <v>54295</v>
      </c>
      <c r="I261" s="26">
        <f t="shared" si="42"/>
        <v>57064.044999999998</v>
      </c>
      <c r="J261" s="26">
        <f t="shared" si="43"/>
        <v>57064</v>
      </c>
      <c r="K261" s="27">
        <f t="shared" si="44"/>
        <v>57064</v>
      </c>
      <c r="L261" s="27">
        <f t="shared" si="45"/>
        <v>483195</v>
      </c>
      <c r="M261" s="90">
        <f t="shared" si="46"/>
        <v>469519.5</v>
      </c>
      <c r="N261" s="90">
        <f t="shared" si="47"/>
        <v>369824.5</v>
      </c>
      <c r="O261" s="90">
        <f t="shared" si="48"/>
        <v>263291.75</v>
      </c>
      <c r="P261" s="90">
        <f t="shared" si="49"/>
        <v>476357.25</v>
      </c>
      <c r="Q261" s="90">
        <f t="shared" si="50"/>
        <v>167665.44978796379</v>
      </c>
      <c r="R261" s="90">
        <f t="shared" si="51"/>
        <v>208905.26184612967</v>
      </c>
      <c r="S261" s="56">
        <f t="shared" si="52"/>
        <v>0.44493415469672648</v>
      </c>
      <c r="T261" s="49">
        <f>ROUND(Q261,0)</f>
        <v>167665</v>
      </c>
      <c r="U261" s="82" t="s">
        <v>431</v>
      </c>
      <c r="AY261" s="3"/>
      <c r="AZ261" s="3"/>
      <c r="BA261" s="3"/>
    </row>
    <row r="262" spans="1:53" s="1" customFormat="1" ht="18" customHeight="1" x14ac:dyDescent="0.2">
      <c r="A262" s="82">
        <v>4</v>
      </c>
      <c r="B262" s="5">
        <v>8715610</v>
      </c>
      <c r="C262" s="7" t="s">
        <v>367</v>
      </c>
      <c r="D262" s="7" t="s">
        <v>250</v>
      </c>
      <c r="E262" s="24">
        <v>292091</v>
      </c>
      <c r="F262" s="26">
        <v>278182</v>
      </c>
      <c r="G262" s="26">
        <v>294873</v>
      </c>
      <c r="H262" s="26">
        <v>46007</v>
      </c>
      <c r="I262" s="26">
        <f t="shared" si="42"/>
        <v>48353.357000000004</v>
      </c>
      <c r="J262" s="26">
        <f t="shared" si="43"/>
        <v>48353</v>
      </c>
      <c r="K262" s="27">
        <f t="shared" si="44"/>
        <v>48353</v>
      </c>
      <c r="L262" s="27">
        <f t="shared" si="45"/>
        <v>294873</v>
      </c>
      <c r="M262" s="90">
        <f t="shared" si="46"/>
        <v>285136.5</v>
      </c>
      <c r="N262" s="90">
        <f t="shared" si="47"/>
        <v>228374.75</v>
      </c>
      <c r="O262" s="90">
        <f t="shared" si="48"/>
        <v>166744.75</v>
      </c>
      <c r="P262" s="90">
        <f t="shared" si="49"/>
        <v>290004.75</v>
      </c>
      <c r="Q262" s="90">
        <f t="shared" si="50"/>
        <v>128655.04967381725</v>
      </c>
      <c r="R262" s="90">
        <f t="shared" si="51"/>
        <v>120236.39270585535</v>
      </c>
      <c r="S262" s="56">
        <f t="shared" si="52"/>
        <v>0.42168011708727349</v>
      </c>
      <c r="T262" s="49">
        <f>ROUND(Q262,0)</f>
        <v>128655</v>
      </c>
      <c r="U262" s="82" t="s">
        <v>431</v>
      </c>
      <c r="AY262" s="3"/>
      <c r="AZ262" s="3"/>
      <c r="BA262" s="3"/>
    </row>
    <row r="263" spans="1:53" s="1" customFormat="1" ht="18" customHeight="1" x14ac:dyDescent="0.2">
      <c r="A263" s="82">
        <v>5</v>
      </c>
      <c r="B263" s="5">
        <v>8715610</v>
      </c>
      <c r="C263" s="7" t="s">
        <v>368</v>
      </c>
      <c r="D263" s="7" t="s">
        <v>250</v>
      </c>
      <c r="E263" s="24">
        <v>489029.00000000006</v>
      </c>
      <c r="F263" s="26">
        <v>465742</v>
      </c>
      <c r="G263" s="26">
        <v>512316</v>
      </c>
      <c r="H263" s="26">
        <v>65005</v>
      </c>
      <c r="I263" s="26">
        <f t="shared" si="42"/>
        <v>68320.255000000005</v>
      </c>
      <c r="J263" s="26">
        <f t="shared" si="43"/>
        <v>68320</v>
      </c>
      <c r="K263" s="27">
        <f t="shared" si="44"/>
        <v>68320</v>
      </c>
      <c r="L263" s="27">
        <f t="shared" si="45"/>
        <v>512316</v>
      </c>
      <c r="M263" s="90">
        <f t="shared" si="46"/>
        <v>477385.5</v>
      </c>
      <c r="N263" s="90">
        <f t="shared" si="47"/>
        <v>383851.75</v>
      </c>
      <c r="O263" s="90">
        <f t="shared" si="48"/>
        <v>272852.75</v>
      </c>
      <c r="P263" s="90">
        <f t="shared" si="49"/>
        <v>494850.75</v>
      </c>
      <c r="Q263" s="90">
        <f t="shared" si="50"/>
        <v>192484.42042770842</v>
      </c>
      <c r="R263" s="90">
        <f t="shared" si="51"/>
        <v>211212.07016389159</v>
      </c>
      <c r="S263" s="56">
        <f t="shared" si="52"/>
        <v>0.44243503450333449</v>
      </c>
      <c r="T263" s="49">
        <f>ROUND(Q263,0)</f>
        <v>192484</v>
      </c>
      <c r="U263" s="82" t="s">
        <v>431</v>
      </c>
      <c r="AY263" s="3"/>
      <c r="AZ263" s="3"/>
      <c r="BA263" s="3"/>
    </row>
    <row r="264" spans="1:53" s="1" customFormat="1" ht="12.75" x14ac:dyDescent="0.2">
      <c r="A264" s="21"/>
      <c r="B264" s="21"/>
      <c r="C264" s="21"/>
      <c r="D264" s="21"/>
      <c r="E264" s="102"/>
      <c r="F264" s="102"/>
      <c r="G264" s="102"/>
      <c r="H264" s="102"/>
      <c r="I264" s="102"/>
      <c r="J264" s="102"/>
      <c r="K264" s="169"/>
      <c r="L264" s="169"/>
      <c r="M264" s="169"/>
      <c r="N264" s="169"/>
      <c r="O264" s="169"/>
      <c r="P264" s="169"/>
      <c r="Q264" s="169"/>
      <c r="R264" s="169"/>
      <c r="S264" s="103"/>
      <c r="T264" s="169"/>
      <c r="U264" s="15"/>
    </row>
    <row r="265" spans="1:53" s="1" customFormat="1" ht="24.75" customHeight="1" x14ac:dyDescent="0.2">
      <c r="A265" s="428" t="s">
        <v>63</v>
      </c>
      <c r="B265" s="429"/>
      <c r="C265" s="429"/>
      <c r="D265" s="192"/>
      <c r="E265" s="193"/>
      <c r="F265" s="123"/>
      <c r="G265" s="123"/>
      <c r="H265" s="123"/>
      <c r="I265" s="123"/>
      <c r="J265" s="123"/>
      <c r="K265" s="174"/>
      <c r="L265" s="174"/>
      <c r="M265" s="174"/>
      <c r="N265" s="174"/>
      <c r="O265" s="174"/>
      <c r="P265" s="174"/>
      <c r="Q265" s="174"/>
      <c r="R265" s="174"/>
      <c r="S265" s="124"/>
      <c r="T265" s="174"/>
      <c r="U265" s="175"/>
      <c r="AY265" s="3"/>
      <c r="AZ265" s="3"/>
      <c r="BA265" s="3"/>
    </row>
    <row r="266" spans="1:53" s="1" customFormat="1" ht="12.75" customHeight="1" x14ac:dyDescent="0.2">
      <c r="A266" s="430" t="s">
        <v>382</v>
      </c>
      <c r="B266" s="431"/>
      <c r="C266" s="431"/>
      <c r="D266" s="431"/>
      <c r="E266" s="178"/>
      <c r="F266" s="127"/>
      <c r="G266" s="127"/>
      <c r="H266" s="127"/>
      <c r="I266" s="127"/>
      <c r="J266" s="127"/>
      <c r="K266" s="179"/>
      <c r="L266" s="179"/>
      <c r="M266" s="179"/>
      <c r="N266" s="179"/>
      <c r="O266" s="179"/>
      <c r="P266" s="179"/>
      <c r="Q266" s="179"/>
      <c r="R266" s="179"/>
      <c r="S266" s="128"/>
      <c r="T266" s="179"/>
      <c r="U266" s="180"/>
      <c r="AY266" s="3"/>
      <c r="AZ266" s="3"/>
      <c r="BA266" s="3"/>
    </row>
    <row r="267" spans="1:53" s="1" customFormat="1" ht="33" customHeight="1" x14ac:dyDescent="0.2">
      <c r="A267" s="432"/>
      <c r="B267" s="433"/>
      <c r="C267" s="433"/>
      <c r="D267" s="433"/>
      <c r="E267" s="183"/>
      <c r="F267" s="131"/>
      <c r="G267" s="131"/>
      <c r="H267" s="422" t="s">
        <v>438</v>
      </c>
      <c r="I267" s="422"/>
      <c r="J267" s="422"/>
      <c r="K267" s="184"/>
      <c r="L267" s="184"/>
      <c r="M267" s="184"/>
      <c r="N267" s="184"/>
      <c r="O267" s="184"/>
      <c r="P267" s="184"/>
      <c r="Q267" s="184"/>
      <c r="R267" s="184"/>
      <c r="S267" s="132"/>
      <c r="T267" s="184"/>
      <c r="U267" s="185"/>
      <c r="AY267" s="3"/>
      <c r="AZ267" s="3"/>
      <c r="BA267" s="3"/>
    </row>
    <row r="268" spans="1:53" s="1" customFormat="1" ht="89.25" x14ac:dyDescent="0.2">
      <c r="A268" s="156" t="s">
        <v>4</v>
      </c>
      <c r="B268" s="156" t="s">
        <v>5</v>
      </c>
      <c r="C268" s="156" t="s">
        <v>6</v>
      </c>
      <c r="D268" s="156" t="s">
        <v>7</v>
      </c>
      <c r="E268" s="99" t="s">
        <v>435</v>
      </c>
      <c r="F268" s="99" t="s">
        <v>434</v>
      </c>
      <c r="G268" s="100" t="s">
        <v>436</v>
      </c>
      <c r="H268" s="157" t="s">
        <v>428</v>
      </c>
      <c r="I268" s="158" t="s">
        <v>429</v>
      </c>
      <c r="J268" s="157" t="s">
        <v>430</v>
      </c>
      <c r="K268" s="196"/>
      <c r="L268" s="196"/>
      <c r="M268" s="196"/>
      <c r="N268" s="196"/>
      <c r="O268" s="196"/>
      <c r="P268" s="196"/>
      <c r="Q268" s="196"/>
      <c r="R268" s="196"/>
      <c r="S268" s="151"/>
      <c r="T268" s="196"/>
      <c r="U268" s="197"/>
      <c r="AY268" s="3"/>
      <c r="AZ268" s="3"/>
      <c r="BA268" s="3"/>
    </row>
    <row r="269" spans="1:53" s="1" customFormat="1" ht="36.75" customHeight="1" x14ac:dyDescent="0.2">
      <c r="A269" s="82">
        <v>1</v>
      </c>
      <c r="B269" s="5">
        <v>8711003</v>
      </c>
      <c r="C269" s="7" t="s">
        <v>369</v>
      </c>
      <c r="D269" s="7" t="s">
        <v>250</v>
      </c>
      <c r="E269" s="24">
        <v>796339</v>
      </c>
      <c r="F269" s="26">
        <v>773145</v>
      </c>
      <c r="G269" s="26">
        <v>819534</v>
      </c>
      <c r="H269" s="26">
        <v>328715</v>
      </c>
      <c r="I269" s="26">
        <f t="shared" si="42"/>
        <v>345479.46500000003</v>
      </c>
      <c r="J269" s="26">
        <f t="shared" si="43"/>
        <v>345479</v>
      </c>
      <c r="K269" s="49">
        <f t="shared" si="44"/>
        <v>345479</v>
      </c>
      <c r="L269" s="26">
        <f t="shared" si="45"/>
        <v>819534</v>
      </c>
      <c r="M269" s="49">
        <f t="shared" si="46"/>
        <v>784742</v>
      </c>
      <c r="N269" s="49">
        <f t="shared" si="47"/>
        <v>683624.25</v>
      </c>
      <c r="O269" s="49">
        <f t="shared" si="48"/>
        <v>565110.5</v>
      </c>
      <c r="P269" s="49">
        <f t="shared" si="49"/>
        <v>802138</v>
      </c>
      <c r="Q269" s="49">
        <f t="shared" si="50"/>
        <v>600248.86743098265</v>
      </c>
      <c r="R269" s="49">
        <f t="shared" si="51"/>
        <v>226224.26173360951</v>
      </c>
      <c r="S269" s="56">
        <f t="shared" si="52"/>
        <v>0.28827851922492936</v>
      </c>
      <c r="T269" s="49">
        <f t="shared" ref="T269:T270" si="54">K269</f>
        <v>345479</v>
      </c>
      <c r="U269" s="82" t="s">
        <v>432</v>
      </c>
      <c r="AY269" s="3"/>
      <c r="AZ269" s="3"/>
      <c r="BA269" s="3"/>
    </row>
    <row r="270" spans="1:53" s="1" customFormat="1" ht="36.75" customHeight="1" x14ac:dyDescent="0.2">
      <c r="A270" s="82">
        <v>2</v>
      </c>
      <c r="B270" s="5">
        <v>8711003</v>
      </c>
      <c r="C270" s="7" t="s">
        <v>370</v>
      </c>
      <c r="D270" s="7" t="s">
        <v>250</v>
      </c>
      <c r="E270" s="24">
        <v>442307</v>
      </c>
      <c r="F270" s="26">
        <v>417271</v>
      </c>
      <c r="G270" s="26">
        <v>438135.00000000006</v>
      </c>
      <c r="H270" s="26">
        <v>135704</v>
      </c>
      <c r="I270" s="26">
        <f t="shared" si="42"/>
        <v>142624.90400000001</v>
      </c>
      <c r="J270" s="26">
        <f t="shared" si="43"/>
        <v>142625</v>
      </c>
      <c r="K270" s="49">
        <f t="shared" si="44"/>
        <v>142625</v>
      </c>
      <c r="L270" s="26">
        <f t="shared" si="45"/>
        <v>442307</v>
      </c>
      <c r="M270" s="49">
        <f t="shared" si="46"/>
        <v>427703</v>
      </c>
      <c r="N270" s="49">
        <f t="shared" si="47"/>
        <v>360084.5</v>
      </c>
      <c r="O270" s="49">
        <f t="shared" si="48"/>
        <v>285164</v>
      </c>
      <c r="P270" s="49">
        <f t="shared" si="49"/>
        <v>435005</v>
      </c>
      <c r="Q270" s="49">
        <f t="shared" si="50"/>
        <v>286713.84713094385</v>
      </c>
      <c r="R270" s="49">
        <f t="shared" si="51"/>
        <v>145386.09513865714</v>
      </c>
      <c r="S270" s="56">
        <f t="shared" si="52"/>
        <v>0.33992301933504593</v>
      </c>
      <c r="T270" s="49">
        <f t="shared" si="54"/>
        <v>142625</v>
      </c>
      <c r="U270" s="82" t="s">
        <v>432</v>
      </c>
      <c r="AY270" s="3"/>
      <c r="AZ270" s="3"/>
      <c r="BA270" s="3"/>
    </row>
    <row r="271" spans="1:53" s="1" customFormat="1" ht="39" customHeight="1" x14ac:dyDescent="0.2">
      <c r="A271" s="82">
        <v>3</v>
      </c>
      <c r="B271" s="5">
        <v>8711003</v>
      </c>
      <c r="C271" s="7" t="s">
        <v>371</v>
      </c>
      <c r="D271" s="7" t="s">
        <v>250</v>
      </c>
      <c r="E271" s="24">
        <v>212767</v>
      </c>
      <c r="F271" s="26">
        <v>206570</v>
      </c>
      <c r="G271" s="26">
        <v>221030.00000000003</v>
      </c>
      <c r="H271" s="26">
        <v>33201</v>
      </c>
      <c r="I271" s="26">
        <f t="shared" ref="I271:I279" si="55">H271+(H271*5.1%)</f>
        <v>34894.250999999997</v>
      </c>
      <c r="J271" s="26">
        <f t="shared" ref="J271:J279" si="56">ROUND(I271,0)</f>
        <v>34894</v>
      </c>
      <c r="K271" s="27">
        <f t="shared" ref="K271:K280" si="57">MIN(E271,F271,G271,J271)</f>
        <v>34894</v>
      </c>
      <c r="L271" s="27">
        <f t="shared" ref="L271:L280" si="58">MAX(E271,F271,G271,J271)</f>
        <v>221030.00000000003</v>
      </c>
      <c r="M271" s="90">
        <f t="shared" ref="M271:M280" si="59">MEDIAN(E271,F271,G271,J271)</f>
        <v>209668.5</v>
      </c>
      <c r="N271" s="90">
        <f t="shared" ref="N271:N280" si="60">AVERAGE(E271,F271,G271,J271)</f>
        <v>168815.25</v>
      </c>
      <c r="O271" s="90">
        <f t="shared" ref="O271:O280" si="61">AVERAGE(K271,M271)</f>
        <v>122281.25</v>
      </c>
      <c r="P271" s="90">
        <f t="shared" ref="P271:P280" si="62">AVERAGE(M271,L271)</f>
        <v>215349.25</v>
      </c>
      <c r="Q271" s="90">
        <f t="shared" ref="Q271:Q280" si="63">HARMEAN(E271,F271,G271,J271)</f>
        <v>93625.40709462564</v>
      </c>
      <c r="R271" s="90">
        <f t="shared" ref="R271:R280" si="64">STDEVA(E271,F271,G271,J271)</f>
        <v>89477.108422117293</v>
      </c>
      <c r="S271" s="56">
        <f t="shared" ref="S271:S280" si="65">R271/M271</f>
        <v>0.42675513213533406</v>
      </c>
      <c r="T271" s="49">
        <f>ROUND(Q271,0)</f>
        <v>93625</v>
      </c>
      <c r="U271" s="82" t="s">
        <v>431</v>
      </c>
      <c r="AY271" s="3"/>
      <c r="AZ271" s="3"/>
      <c r="BA271" s="3"/>
    </row>
    <row r="272" spans="1:53" s="1" customFormat="1" ht="39" customHeight="1" x14ac:dyDescent="0.2">
      <c r="A272" s="82">
        <v>4</v>
      </c>
      <c r="B272" s="5">
        <v>8711003</v>
      </c>
      <c r="C272" s="7" t="s">
        <v>372</v>
      </c>
      <c r="D272" s="7" t="s">
        <v>250</v>
      </c>
      <c r="E272" s="24">
        <v>226597</v>
      </c>
      <c r="F272" s="26">
        <v>213770.00000000003</v>
      </c>
      <c r="G272" s="26">
        <v>237285</v>
      </c>
      <c r="H272" s="26">
        <v>44877</v>
      </c>
      <c r="I272" s="26">
        <f t="shared" si="55"/>
        <v>47165.726999999999</v>
      </c>
      <c r="J272" s="26">
        <f t="shared" si="56"/>
        <v>47166</v>
      </c>
      <c r="K272" s="27">
        <f t="shared" si="57"/>
        <v>47166</v>
      </c>
      <c r="L272" s="27">
        <f t="shared" si="58"/>
        <v>237285</v>
      </c>
      <c r="M272" s="90">
        <f t="shared" si="59"/>
        <v>220183.5</v>
      </c>
      <c r="N272" s="90">
        <f t="shared" si="60"/>
        <v>181204.5</v>
      </c>
      <c r="O272" s="90">
        <f t="shared" si="61"/>
        <v>133674.75</v>
      </c>
      <c r="P272" s="90">
        <f t="shared" si="62"/>
        <v>228734.25</v>
      </c>
      <c r="Q272" s="90">
        <f t="shared" si="63"/>
        <v>115918.17179476254</v>
      </c>
      <c r="R272" s="90">
        <f t="shared" si="64"/>
        <v>89874.603029257749</v>
      </c>
      <c r="S272" s="56">
        <f t="shared" si="65"/>
        <v>0.40818046324660001</v>
      </c>
      <c r="T272" s="49">
        <f>ROUND(Q272,0)</f>
        <v>115918</v>
      </c>
      <c r="U272" s="82" t="s">
        <v>431</v>
      </c>
      <c r="AY272" s="3"/>
      <c r="AZ272" s="3"/>
      <c r="BA272" s="3"/>
    </row>
    <row r="273" spans="1:53" s="1" customFormat="1" ht="29.25" customHeight="1" x14ac:dyDescent="0.2">
      <c r="A273" s="82">
        <v>5</v>
      </c>
      <c r="B273" s="5">
        <v>8711003</v>
      </c>
      <c r="C273" s="7" t="s">
        <v>373</v>
      </c>
      <c r="D273" s="7" t="s">
        <v>250</v>
      </c>
      <c r="E273" s="24">
        <v>278944</v>
      </c>
      <c r="F273" s="26">
        <v>260695</v>
      </c>
      <c r="G273" s="26">
        <v>281551</v>
      </c>
      <c r="H273" s="26">
        <v>39984</v>
      </c>
      <c r="I273" s="26">
        <f t="shared" si="55"/>
        <v>42023.184000000001</v>
      </c>
      <c r="J273" s="26">
        <f t="shared" si="56"/>
        <v>42023</v>
      </c>
      <c r="K273" s="27">
        <f t="shared" si="57"/>
        <v>42023</v>
      </c>
      <c r="L273" s="27">
        <f t="shared" si="58"/>
        <v>281551</v>
      </c>
      <c r="M273" s="90">
        <f t="shared" si="59"/>
        <v>269819.5</v>
      </c>
      <c r="N273" s="90">
        <f t="shared" si="60"/>
        <v>215803.25</v>
      </c>
      <c r="O273" s="90">
        <f t="shared" si="61"/>
        <v>155921.25</v>
      </c>
      <c r="P273" s="90">
        <f t="shared" si="62"/>
        <v>275685.25</v>
      </c>
      <c r="Q273" s="90">
        <f t="shared" si="63"/>
        <v>115044.69395690353</v>
      </c>
      <c r="R273" s="90">
        <f t="shared" si="64"/>
        <v>116224.44586338109</v>
      </c>
      <c r="S273" s="56">
        <f t="shared" si="65"/>
        <v>0.43074887420435176</v>
      </c>
      <c r="T273" s="49">
        <f>ROUND(Q273,0)</f>
        <v>115045</v>
      </c>
      <c r="U273" s="82" t="s">
        <v>431</v>
      </c>
      <c r="AY273" s="3"/>
      <c r="AZ273" s="3"/>
      <c r="BA273" s="3"/>
    </row>
    <row r="274" spans="1:53" s="1" customFormat="1" ht="45" customHeight="1" x14ac:dyDescent="0.2">
      <c r="A274" s="82">
        <v>6</v>
      </c>
      <c r="B274" s="5">
        <v>8711003</v>
      </c>
      <c r="C274" s="7" t="s">
        <v>374</v>
      </c>
      <c r="D274" s="7" t="s">
        <v>250</v>
      </c>
      <c r="E274" s="24">
        <v>220151</v>
      </c>
      <c r="F274" s="26">
        <v>211684</v>
      </c>
      <c r="G274" s="26">
        <v>226502.00000000003</v>
      </c>
      <c r="H274" s="26">
        <v>50509</v>
      </c>
      <c r="I274" s="26">
        <f t="shared" si="55"/>
        <v>53084.959000000003</v>
      </c>
      <c r="J274" s="26">
        <f t="shared" si="56"/>
        <v>53085</v>
      </c>
      <c r="K274" s="27">
        <f t="shared" si="57"/>
        <v>53085</v>
      </c>
      <c r="L274" s="27">
        <f t="shared" si="58"/>
        <v>226502.00000000003</v>
      </c>
      <c r="M274" s="90">
        <f t="shared" si="59"/>
        <v>215917.5</v>
      </c>
      <c r="N274" s="90">
        <f t="shared" si="60"/>
        <v>177855.5</v>
      </c>
      <c r="O274" s="90">
        <f t="shared" si="61"/>
        <v>134501.25</v>
      </c>
      <c r="P274" s="90">
        <f t="shared" si="62"/>
        <v>221209.75</v>
      </c>
      <c r="Q274" s="90">
        <f t="shared" si="63"/>
        <v>123004.84373273337</v>
      </c>
      <c r="R274" s="90">
        <f t="shared" si="64"/>
        <v>83401.511507086412</v>
      </c>
      <c r="S274" s="56">
        <f t="shared" si="65"/>
        <v>0.38626564084470416</v>
      </c>
      <c r="T274" s="49">
        <f>ROUND(Q274,0)</f>
        <v>123005</v>
      </c>
      <c r="U274" s="82" t="s">
        <v>431</v>
      </c>
      <c r="AY274" s="3"/>
      <c r="AZ274" s="3"/>
      <c r="BA274" s="3"/>
    </row>
    <row r="275" spans="1:53" s="1" customFormat="1" ht="45" customHeight="1" x14ac:dyDescent="0.2">
      <c r="A275" s="82">
        <v>7</v>
      </c>
      <c r="B275" s="5">
        <v>8711003</v>
      </c>
      <c r="C275" s="84" t="s">
        <v>375</v>
      </c>
      <c r="D275" s="84" t="s">
        <v>250</v>
      </c>
      <c r="E275" s="85">
        <v>234760</v>
      </c>
      <c r="F275" s="49">
        <v>227922.00000000003</v>
      </c>
      <c r="G275" s="49">
        <v>239318</v>
      </c>
      <c r="H275" s="49">
        <v>48747</v>
      </c>
      <c r="I275" s="49">
        <f t="shared" si="55"/>
        <v>51233.097000000002</v>
      </c>
      <c r="J275" s="49">
        <f t="shared" si="56"/>
        <v>51233</v>
      </c>
      <c r="K275" s="90">
        <f t="shared" si="57"/>
        <v>51233</v>
      </c>
      <c r="L275" s="90">
        <f t="shared" si="58"/>
        <v>239318</v>
      </c>
      <c r="M275" s="90">
        <f t="shared" si="59"/>
        <v>231341</v>
      </c>
      <c r="N275" s="90">
        <f t="shared" si="60"/>
        <v>188308.25</v>
      </c>
      <c r="O275" s="90">
        <f t="shared" si="61"/>
        <v>141287</v>
      </c>
      <c r="P275" s="90">
        <f t="shared" si="62"/>
        <v>235329.5</v>
      </c>
      <c r="Q275" s="90">
        <f t="shared" si="63"/>
        <v>123669.22013602566</v>
      </c>
      <c r="R275" s="90">
        <f t="shared" si="64"/>
        <v>91503.429853293841</v>
      </c>
      <c r="S275" s="56">
        <f t="shared" si="65"/>
        <v>0.39553485916155734</v>
      </c>
      <c r="T275" s="49">
        <f>ROUND(Q275,0)</f>
        <v>123669</v>
      </c>
      <c r="U275" s="82" t="s">
        <v>431</v>
      </c>
      <c r="AY275" s="3"/>
      <c r="AZ275" s="3"/>
      <c r="BA275" s="3"/>
    </row>
    <row r="276" spans="1:53" s="1" customFormat="1" ht="31.5" customHeight="1" x14ac:dyDescent="0.2">
      <c r="A276" s="82">
        <v>8</v>
      </c>
      <c r="B276" s="5">
        <v>8711003</v>
      </c>
      <c r="C276" s="84" t="s">
        <v>376</v>
      </c>
      <c r="D276" s="84" t="s">
        <v>250</v>
      </c>
      <c r="E276" s="85">
        <v>193436.00000000003</v>
      </c>
      <c r="F276" s="49">
        <v>182487</v>
      </c>
      <c r="G276" s="49">
        <v>193436</v>
      </c>
      <c r="H276" s="49">
        <v>52995</v>
      </c>
      <c r="I276" s="49">
        <f t="shared" si="55"/>
        <v>55697.745000000003</v>
      </c>
      <c r="J276" s="49">
        <f t="shared" si="56"/>
        <v>55698</v>
      </c>
      <c r="K276" s="49">
        <f t="shared" si="57"/>
        <v>55698</v>
      </c>
      <c r="L276" s="49">
        <f t="shared" si="58"/>
        <v>193436.00000000003</v>
      </c>
      <c r="M276" s="49">
        <f t="shared" si="59"/>
        <v>187961.5</v>
      </c>
      <c r="N276" s="49">
        <f t="shared" si="60"/>
        <v>156264.25</v>
      </c>
      <c r="O276" s="49">
        <f t="shared" si="61"/>
        <v>121829.75</v>
      </c>
      <c r="P276" s="49">
        <f t="shared" si="62"/>
        <v>190698.75</v>
      </c>
      <c r="Q276" s="49">
        <f t="shared" si="63"/>
        <v>118437.29519515902</v>
      </c>
      <c r="R276" s="49">
        <f t="shared" si="64"/>
        <v>67242.549160359267</v>
      </c>
      <c r="S276" s="56">
        <f t="shared" si="65"/>
        <v>0.35774639572656775</v>
      </c>
      <c r="T276" s="49">
        <f t="shared" ref="T276:T277" si="66">K276</f>
        <v>55698</v>
      </c>
      <c r="U276" s="82" t="s">
        <v>432</v>
      </c>
      <c r="AY276" s="3"/>
      <c r="AZ276" s="3"/>
      <c r="BA276" s="3"/>
    </row>
    <row r="277" spans="1:53" s="1" customFormat="1" ht="32.25" customHeight="1" x14ac:dyDescent="0.2">
      <c r="A277" s="82">
        <v>9</v>
      </c>
      <c r="B277" s="5">
        <v>8711003</v>
      </c>
      <c r="C277" s="84" t="s">
        <v>377</v>
      </c>
      <c r="D277" s="84" t="s">
        <v>250</v>
      </c>
      <c r="E277" s="85">
        <v>159575</v>
      </c>
      <c r="F277" s="49">
        <v>154927</v>
      </c>
      <c r="G277" s="49">
        <v>168870</v>
      </c>
      <c r="H277" s="49">
        <v>45158</v>
      </c>
      <c r="I277" s="49">
        <f t="shared" si="55"/>
        <v>47461.057999999997</v>
      </c>
      <c r="J277" s="49">
        <f t="shared" si="56"/>
        <v>47461</v>
      </c>
      <c r="K277" s="49">
        <f t="shared" si="57"/>
        <v>47461</v>
      </c>
      <c r="L277" s="49">
        <f t="shared" si="58"/>
        <v>168870</v>
      </c>
      <c r="M277" s="49">
        <f t="shared" si="59"/>
        <v>157251</v>
      </c>
      <c r="N277" s="49">
        <f t="shared" si="60"/>
        <v>132708.25</v>
      </c>
      <c r="O277" s="49">
        <f t="shared" si="61"/>
        <v>102356</v>
      </c>
      <c r="P277" s="49">
        <f t="shared" si="62"/>
        <v>163060.5</v>
      </c>
      <c r="Q277" s="49">
        <f t="shared" si="63"/>
        <v>100722.82566366652</v>
      </c>
      <c r="R277" s="49">
        <f t="shared" si="64"/>
        <v>57126.353821302706</v>
      </c>
      <c r="S277" s="56">
        <f t="shared" si="65"/>
        <v>0.36328133888689235</v>
      </c>
      <c r="T277" s="49">
        <f t="shared" si="66"/>
        <v>47461</v>
      </c>
      <c r="U277" s="82" t="s">
        <v>432</v>
      </c>
      <c r="AY277" s="3"/>
      <c r="AZ277" s="3"/>
      <c r="BA277" s="3"/>
    </row>
    <row r="278" spans="1:53" s="1" customFormat="1" ht="36" customHeight="1" x14ac:dyDescent="0.2">
      <c r="A278" s="82">
        <v>10</v>
      </c>
      <c r="B278" s="5">
        <v>8711003</v>
      </c>
      <c r="C278" s="84" t="s">
        <v>378</v>
      </c>
      <c r="D278" s="84" t="s">
        <v>250</v>
      </c>
      <c r="E278" s="85">
        <v>809575.00000000012</v>
      </c>
      <c r="F278" s="49">
        <v>785996.00000000012</v>
      </c>
      <c r="G278" s="49">
        <v>833156.00000000012</v>
      </c>
      <c r="H278" s="49">
        <v>145775</v>
      </c>
      <c r="I278" s="49">
        <f t="shared" si="55"/>
        <v>153209.52499999999</v>
      </c>
      <c r="J278" s="49">
        <f t="shared" si="56"/>
        <v>153210</v>
      </c>
      <c r="K278" s="90">
        <f t="shared" si="57"/>
        <v>153210</v>
      </c>
      <c r="L278" s="90">
        <f t="shared" si="58"/>
        <v>833156.00000000012</v>
      </c>
      <c r="M278" s="90">
        <f t="shared" si="59"/>
        <v>797785.50000000012</v>
      </c>
      <c r="N278" s="90">
        <f t="shared" si="60"/>
        <v>645484.25000000012</v>
      </c>
      <c r="O278" s="90">
        <f t="shared" si="61"/>
        <v>475497.75000000006</v>
      </c>
      <c r="P278" s="90">
        <f t="shared" si="62"/>
        <v>815470.75000000012</v>
      </c>
      <c r="Q278" s="90">
        <f t="shared" si="63"/>
        <v>390826.07587934367</v>
      </c>
      <c r="R278" s="90">
        <f t="shared" si="64"/>
        <v>328747.09077787556</v>
      </c>
      <c r="S278" s="56">
        <f t="shared" si="65"/>
        <v>0.41207453730091048</v>
      </c>
      <c r="T278" s="49">
        <f>ROUND(Q278,0)</f>
        <v>390826</v>
      </c>
      <c r="U278" s="82" t="s">
        <v>431</v>
      </c>
      <c r="AY278" s="3"/>
      <c r="AZ278" s="3"/>
      <c r="BA278" s="3"/>
    </row>
    <row r="279" spans="1:53" s="1" customFormat="1" ht="20.25" customHeight="1" x14ac:dyDescent="0.2">
      <c r="A279" s="82">
        <v>11</v>
      </c>
      <c r="B279" s="5">
        <v>8711003</v>
      </c>
      <c r="C279" s="84" t="s">
        <v>379</v>
      </c>
      <c r="D279" s="84" t="s">
        <v>380</v>
      </c>
      <c r="E279" s="85">
        <v>355625</v>
      </c>
      <c r="F279" s="49">
        <v>338690</v>
      </c>
      <c r="G279" s="49">
        <v>355625</v>
      </c>
      <c r="H279" s="49">
        <v>83331</v>
      </c>
      <c r="I279" s="49">
        <f t="shared" si="55"/>
        <v>87580.880999999994</v>
      </c>
      <c r="J279" s="49">
        <f t="shared" si="56"/>
        <v>87581</v>
      </c>
      <c r="K279" s="90">
        <f t="shared" si="57"/>
        <v>87581</v>
      </c>
      <c r="L279" s="90">
        <f t="shared" si="58"/>
        <v>355625</v>
      </c>
      <c r="M279" s="90">
        <f t="shared" si="59"/>
        <v>347157.5</v>
      </c>
      <c r="N279" s="90">
        <f t="shared" si="60"/>
        <v>284380.25</v>
      </c>
      <c r="O279" s="90">
        <f t="shared" si="61"/>
        <v>217369.25</v>
      </c>
      <c r="P279" s="90">
        <f t="shared" si="62"/>
        <v>351391.25</v>
      </c>
      <c r="Q279" s="90">
        <f t="shared" si="63"/>
        <v>200055.45852698889</v>
      </c>
      <c r="R279" s="90">
        <f t="shared" si="64"/>
        <v>131442.15781190598</v>
      </c>
      <c r="S279" s="56">
        <f t="shared" si="65"/>
        <v>0.37862399001002711</v>
      </c>
      <c r="T279" s="49">
        <f>ROUND(Q279,0)</f>
        <v>200055</v>
      </c>
      <c r="U279" s="82" t="s">
        <v>431</v>
      </c>
      <c r="AY279" s="3"/>
      <c r="AZ279" s="3"/>
      <c r="BA279" s="3"/>
    </row>
    <row r="280" spans="1:53" s="1" customFormat="1" ht="39" customHeight="1" x14ac:dyDescent="0.2">
      <c r="A280" s="82">
        <v>12</v>
      </c>
      <c r="B280" s="5">
        <v>8711003</v>
      </c>
      <c r="C280" s="84" t="s">
        <v>416</v>
      </c>
      <c r="D280" s="84" t="s">
        <v>380</v>
      </c>
      <c r="E280" s="85">
        <v>2340000</v>
      </c>
      <c r="F280" s="49">
        <v>2154778</v>
      </c>
      <c r="G280" s="49">
        <v>2305612.46</v>
      </c>
      <c r="H280" s="49" t="s">
        <v>446</v>
      </c>
      <c r="I280" s="49" t="s">
        <v>446</v>
      </c>
      <c r="J280" s="49" t="s">
        <v>446</v>
      </c>
      <c r="K280" s="49">
        <f t="shared" si="57"/>
        <v>2154778</v>
      </c>
      <c r="L280" s="49">
        <f t="shared" si="58"/>
        <v>2340000</v>
      </c>
      <c r="M280" s="49">
        <f t="shared" si="59"/>
        <v>2305612.46</v>
      </c>
      <c r="N280" s="49">
        <f t="shared" si="60"/>
        <v>2266796.8199999998</v>
      </c>
      <c r="O280" s="49">
        <f t="shared" si="61"/>
        <v>2230195.23</v>
      </c>
      <c r="P280" s="49">
        <f t="shared" si="62"/>
        <v>2322806.23</v>
      </c>
      <c r="Q280" s="49">
        <f t="shared" si="63"/>
        <v>2263878.2640888505</v>
      </c>
      <c r="R280" s="49">
        <f t="shared" si="64"/>
        <v>1136249.5974148898</v>
      </c>
      <c r="S280" s="56">
        <f t="shared" si="65"/>
        <v>0.49281898720086281</v>
      </c>
      <c r="T280" s="49">
        <f>K280</f>
        <v>2154778</v>
      </c>
      <c r="U280" s="82" t="s">
        <v>432</v>
      </c>
      <c r="AY280" s="3"/>
      <c r="AZ280" s="3"/>
      <c r="BA280" s="3"/>
    </row>
    <row r="281" spans="1:53" s="1" customFormat="1" ht="24" customHeight="1" x14ac:dyDescent="0.2">
      <c r="A281" s="17"/>
      <c r="B281" s="17"/>
      <c r="C281" s="17"/>
      <c r="D281" s="17"/>
      <c r="E281" s="57"/>
      <c r="F281" s="57"/>
      <c r="G281" s="57"/>
      <c r="H281" s="57"/>
      <c r="I281" s="57"/>
      <c r="J281" s="57"/>
      <c r="K281" s="23"/>
      <c r="L281" s="23"/>
      <c r="M281" s="23"/>
      <c r="N281" s="23"/>
      <c r="O281" s="23"/>
      <c r="P281" s="23"/>
      <c r="Q281" s="23"/>
      <c r="R281" s="23"/>
      <c r="T281" s="23"/>
    </row>
    <row r="282" spans="1:53" s="1" customFormat="1" ht="24" customHeight="1" x14ac:dyDescent="0.2">
      <c r="A282" s="17"/>
      <c r="B282" s="17"/>
      <c r="C282" s="17"/>
      <c r="D282" s="1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T282" s="17"/>
      <c r="U282" s="17"/>
    </row>
    <row r="283" spans="1:53" s="1" customFormat="1" ht="24" customHeight="1" x14ac:dyDescent="0.2">
      <c r="A283" s="17"/>
      <c r="B283" s="17"/>
      <c r="C283" s="17"/>
      <c r="D283" s="1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T283" s="17"/>
      <c r="U283" s="17"/>
    </row>
    <row r="284" spans="1:53" s="1" customFormat="1" ht="24" customHeight="1" x14ac:dyDescent="0.2">
      <c r="A284" s="17"/>
      <c r="B284" s="17"/>
      <c r="C284" s="17"/>
      <c r="D284" s="1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T284" s="17"/>
      <c r="U284" s="17"/>
    </row>
    <row r="285" spans="1:53" s="1" customFormat="1" ht="24" customHeight="1" x14ac:dyDescent="0.2">
      <c r="A285" s="17"/>
      <c r="B285" s="17"/>
      <c r="C285" s="17"/>
      <c r="D285" s="1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T285" s="17"/>
      <c r="U285" s="17"/>
    </row>
    <row r="286" spans="1:53" s="1" customFormat="1" ht="24" customHeight="1" x14ac:dyDescent="0.2">
      <c r="A286" s="17"/>
      <c r="B286" s="17"/>
      <c r="C286" s="17"/>
      <c r="D286" s="1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T286" s="17"/>
      <c r="U286" s="17"/>
    </row>
    <row r="287" spans="1:53" s="1" customFormat="1" ht="24" customHeight="1" x14ac:dyDescent="0.2">
      <c r="A287" s="17"/>
      <c r="B287" s="17"/>
      <c r="C287" s="17"/>
      <c r="D287" s="1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T287" s="17"/>
      <c r="U287" s="17"/>
    </row>
    <row r="288" spans="1:53" s="1" customFormat="1" ht="24" customHeight="1" x14ac:dyDescent="0.2">
      <c r="A288" s="17"/>
      <c r="B288" s="17"/>
      <c r="C288" s="17"/>
      <c r="D288" s="1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T288" s="17"/>
      <c r="U288" s="17"/>
    </row>
    <row r="289" spans="1:21" s="1" customFormat="1" ht="24" customHeight="1" x14ac:dyDescent="0.2">
      <c r="A289" s="17"/>
      <c r="B289" s="17"/>
      <c r="C289" s="17"/>
      <c r="D289" s="1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T289" s="17"/>
      <c r="U289" s="17"/>
    </row>
    <row r="290" spans="1:21" s="1" customFormat="1" ht="24" customHeight="1" x14ac:dyDescent="0.2">
      <c r="A290" s="17"/>
      <c r="B290" s="17"/>
      <c r="C290" s="17"/>
      <c r="D290" s="1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T290" s="17"/>
      <c r="U290" s="17"/>
    </row>
    <row r="291" spans="1:21" s="1" customFormat="1" ht="24" customHeight="1" x14ac:dyDescent="0.2">
      <c r="A291" s="17"/>
      <c r="B291" s="17"/>
      <c r="C291" s="17"/>
      <c r="D291" s="1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T291" s="17"/>
      <c r="U291" s="17"/>
    </row>
    <row r="292" spans="1:21" s="1" customFormat="1" ht="24" customHeight="1" x14ac:dyDescent="0.2">
      <c r="A292" s="17"/>
      <c r="B292" s="17"/>
      <c r="C292" s="17"/>
      <c r="D292" s="1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T292" s="17"/>
      <c r="U292" s="17"/>
    </row>
    <row r="293" spans="1:21" s="1" customFormat="1" ht="24" customHeight="1" x14ac:dyDescent="0.2">
      <c r="A293" s="17"/>
      <c r="B293" s="17"/>
      <c r="C293" s="17"/>
      <c r="D293" s="1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T293" s="17"/>
      <c r="U293" s="17"/>
    </row>
    <row r="294" spans="1:21" s="1" customFormat="1" ht="24" customHeight="1" x14ac:dyDescent="0.2">
      <c r="A294" s="17"/>
      <c r="B294" s="17"/>
      <c r="C294" s="17"/>
      <c r="D294" s="1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T294" s="17"/>
      <c r="U294" s="17"/>
    </row>
    <row r="295" spans="1:21" s="1" customFormat="1" ht="24" customHeight="1" x14ac:dyDescent="0.2">
      <c r="A295" s="17"/>
      <c r="B295" s="17"/>
      <c r="C295" s="17"/>
      <c r="D295" s="1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T295" s="17"/>
      <c r="U295" s="17"/>
    </row>
    <row r="296" spans="1:21" s="1" customFormat="1" ht="24" customHeight="1" x14ac:dyDescent="0.2">
      <c r="A296" s="17"/>
      <c r="B296" s="17"/>
      <c r="C296" s="17"/>
      <c r="D296" s="1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T296" s="17"/>
      <c r="U296" s="17"/>
    </row>
    <row r="297" spans="1:21" s="1" customFormat="1" ht="24" customHeight="1" x14ac:dyDescent="0.2">
      <c r="A297" s="17"/>
      <c r="B297" s="17"/>
      <c r="C297" s="17"/>
      <c r="D297" s="1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T297" s="17"/>
      <c r="U297" s="17"/>
    </row>
    <row r="298" spans="1:21" s="1" customFormat="1" ht="24" customHeight="1" x14ac:dyDescent="0.2">
      <c r="A298" s="17"/>
      <c r="B298" s="17"/>
      <c r="C298" s="17"/>
      <c r="D298" s="1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T298" s="17"/>
      <c r="U298" s="17"/>
    </row>
    <row r="299" spans="1:21" s="1" customFormat="1" ht="24" customHeight="1" x14ac:dyDescent="0.2">
      <c r="A299" s="17"/>
      <c r="B299" s="17"/>
      <c r="C299" s="17"/>
      <c r="D299" s="1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T299" s="17"/>
      <c r="U299" s="17"/>
    </row>
    <row r="300" spans="1:21" s="1" customFormat="1" ht="24" customHeight="1" x14ac:dyDescent="0.2">
      <c r="A300" s="17"/>
      <c r="B300" s="17"/>
      <c r="C300" s="17"/>
      <c r="D300" s="1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T300" s="17"/>
      <c r="U300" s="17"/>
    </row>
    <row r="301" spans="1:21" s="1" customFormat="1" ht="24" customHeight="1" x14ac:dyDescent="0.2">
      <c r="A301" s="17"/>
      <c r="B301" s="17"/>
      <c r="C301" s="17"/>
      <c r="D301" s="1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T301" s="17"/>
      <c r="U301" s="17"/>
    </row>
    <row r="302" spans="1:21" s="1" customFormat="1" ht="24" customHeight="1" x14ac:dyDescent="0.2">
      <c r="A302" s="17"/>
      <c r="B302" s="17"/>
      <c r="C302" s="17"/>
      <c r="D302" s="1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T302" s="17"/>
      <c r="U302" s="17"/>
    </row>
    <row r="303" spans="1:21" s="1" customFormat="1" ht="24" customHeight="1" x14ac:dyDescent="0.2">
      <c r="A303" s="17"/>
      <c r="B303" s="17"/>
      <c r="C303" s="17"/>
      <c r="D303" s="1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T303" s="17"/>
      <c r="U303" s="17"/>
    </row>
    <row r="304" spans="1:21" s="1" customFormat="1" ht="24" customHeight="1" x14ac:dyDescent="0.2">
      <c r="A304" s="17"/>
      <c r="B304" s="17"/>
      <c r="C304" s="17"/>
      <c r="D304" s="1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T304" s="17"/>
      <c r="U304" s="17"/>
    </row>
    <row r="305" spans="1:21" s="1" customFormat="1" ht="24" customHeight="1" x14ac:dyDescent="0.2">
      <c r="A305" s="17"/>
      <c r="B305" s="17"/>
      <c r="C305" s="17"/>
      <c r="D305" s="1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T305" s="17"/>
      <c r="U305" s="17"/>
    </row>
    <row r="306" spans="1:21" s="1" customFormat="1" ht="24" customHeight="1" x14ac:dyDescent="0.2">
      <c r="A306" s="17"/>
      <c r="B306" s="17"/>
      <c r="C306" s="17"/>
      <c r="D306" s="1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T306" s="17"/>
      <c r="U306" s="17"/>
    </row>
    <row r="307" spans="1:21" s="1" customFormat="1" ht="24" customHeight="1" x14ac:dyDescent="0.2">
      <c r="A307" s="17"/>
      <c r="B307" s="17"/>
      <c r="C307" s="17"/>
      <c r="D307" s="1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T307" s="17"/>
      <c r="U307" s="17"/>
    </row>
    <row r="308" spans="1:21" s="1" customFormat="1" ht="24" customHeight="1" x14ac:dyDescent="0.2">
      <c r="A308" s="17"/>
      <c r="B308" s="17"/>
      <c r="C308" s="17"/>
      <c r="D308" s="1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T308" s="17"/>
      <c r="U308" s="17"/>
    </row>
    <row r="309" spans="1:21" s="1" customFormat="1" ht="24" customHeight="1" x14ac:dyDescent="0.2">
      <c r="A309" s="17"/>
      <c r="B309" s="17"/>
      <c r="C309" s="17"/>
      <c r="D309" s="1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T309" s="17"/>
      <c r="U309" s="17"/>
    </row>
    <row r="310" spans="1:21" s="1" customFormat="1" ht="24" customHeight="1" x14ac:dyDescent="0.2">
      <c r="A310" s="17"/>
      <c r="B310" s="17"/>
      <c r="C310" s="17"/>
      <c r="D310" s="1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T310" s="17"/>
      <c r="U310" s="17"/>
    </row>
    <row r="311" spans="1:21" s="1" customFormat="1" ht="24" customHeight="1" x14ac:dyDescent="0.2">
      <c r="A311" s="17"/>
      <c r="B311" s="17"/>
      <c r="C311" s="17"/>
      <c r="D311" s="1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T311" s="17"/>
      <c r="U311" s="17"/>
    </row>
    <row r="312" spans="1:21" s="1" customFormat="1" ht="24" customHeight="1" x14ac:dyDescent="0.2">
      <c r="A312" s="17"/>
      <c r="B312" s="17"/>
      <c r="C312" s="17"/>
      <c r="D312" s="1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T312" s="17"/>
      <c r="U312" s="17"/>
    </row>
    <row r="313" spans="1:21" s="1" customFormat="1" ht="24" customHeight="1" x14ac:dyDescent="0.2">
      <c r="A313" s="17"/>
      <c r="B313" s="17"/>
      <c r="C313" s="17"/>
      <c r="D313" s="1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T313" s="17"/>
      <c r="U313" s="17"/>
    </row>
    <row r="314" spans="1:21" s="1" customFormat="1" ht="24" customHeight="1" x14ac:dyDescent="0.2">
      <c r="A314" s="17"/>
      <c r="B314" s="17"/>
      <c r="C314" s="17"/>
      <c r="D314" s="1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T314" s="17"/>
      <c r="U314" s="17"/>
    </row>
    <row r="315" spans="1:21" s="1" customFormat="1" ht="24" customHeight="1" x14ac:dyDescent="0.2">
      <c r="A315" s="17"/>
      <c r="B315" s="17"/>
      <c r="C315" s="17"/>
      <c r="D315" s="1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T315" s="17"/>
      <c r="U315" s="17"/>
    </row>
    <row r="316" spans="1:21" s="1" customFormat="1" ht="24" customHeight="1" x14ac:dyDescent="0.2">
      <c r="A316" s="17"/>
      <c r="B316" s="17"/>
      <c r="C316" s="17"/>
      <c r="D316" s="1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T316" s="17"/>
      <c r="U316" s="17"/>
    </row>
    <row r="317" spans="1:21" s="1" customFormat="1" ht="24" customHeight="1" x14ac:dyDescent="0.2">
      <c r="A317" s="17"/>
      <c r="B317" s="17"/>
      <c r="C317" s="17"/>
      <c r="D317" s="1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T317" s="17"/>
      <c r="U317" s="17"/>
    </row>
    <row r="318" spans="1:21" s="1" customFormat="1" ht="24" customHeight="1" x14ac:dyDescent="0.2">
      <c r="A318" s="17"/>
      <c r="B318" s="17"/>
      <c r="C318" s="17"/>
      <c r="D318" s="1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T318" s="17"/>
      <c r="U318" s="17"/>
    </row>
    <row r="319" spans="1:21" s="1" customFormat="1" ht="24" customHeight="1" x14ac:dyDescent="0.2">
      <c r="A319" s="17"/>
      <c r="B319" s="17"/>
      <c r="C319" s="17"/>
      <c r="D319" s="1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T319" s="17"/>
      <c r="U319" s="17"/>
    </row>
    <row r="320" spans="1:21" s="1" customFormat="1" ht="24" customHeight="1" x14ac:dyDescent="0.2">
      <c r="A320" s="17"/>
      <c r="B320" s="17"/>
      <c r="C320" s="17"/>
      <c r="D320" s="1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T320" s="17"/>
      <c r="U320" s="17"/>
    </row>
    <row r="321" spans="1:21" s="1" customFormat="1" ht="24" customHeight="1" x14ac:dyDescent="0.2">
      <c r="A321" s="17"/>
      <c r="B321" s="17"/>
      <c r="C321" s="17"/>
      <c r="D321" s="1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T321" s="17"/>
      <c r="U321" s="17"/>
    </row>
    <row r="322" spans="1:21" s="1" customFormat="1" ht="24" customHeight="1" x14ac:dyDescent="0.2">
      <c r="A322" s="17"/>
      <c r="B322" s="17"/>
      <c r="C322" s="17"/>
      <c r="D322" s="1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T322" s="17"/>
      <c r="U322" s="17"/>
    </row>
    <row r="323" spans="1:21" s="1" customFormat="1" ht="24" customHeight="1" x14ac:dyDescent="0.2">
      <c r="A323" s="17"/>
      <c r="B323" s="17"/>
      <c r="C323" s="17"/>
      <c r="D323" s="1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T323" s="17"/>
      <c r="U323" s="17"/>
    </row>
    <row r="324" spans="1:21" s="1" customFormat="1" ht="24" customHeight="1" x14ac:dyDescent="0.2">
      <c r="A324" s="17"/>
      <c r="B324" s="17"/>
      <c r="C324" s="17"/>
      <c r="D324" s="1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T324" s="17"/>
      <c r="U324" s="17"/>
    </row>
    <row r="325" spans="1:21" s="1" customFormat="1" ht="24" customHeight="1" x14ac:dyDescent="0.2">
      <c r="A325" s="17"/>
      <c r="B325" s="17"/>
      <c r="C325" s="17"/>
      <c r="D325" s="1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T325" s="17"/>
      <c r="U325" s="17"/>
    </row>
    <row r="326" spans="1:21" s="1" customFormat="1" ht="24" customHeight="1" x14ac:dyDescent="0.2">
      <c r="A326" s="17"/>
      <c r="B326" s="17"/>
      <c r="C326" s="17"/>
      <c r="D326" s="1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T326" s="17"/>
      <c r="U326" s="17"/>
    </row>
    <row r="327" spans="1:21" s="1" customFormat="1" ht="24" customHeight="1" x14ac:dyDescent="0.2">
      <c r="A327" s="17"/>
      <c r="B327" s="17"/>
      <c r="C327" s="17"/>
      <c r="D327" s="1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T327" s="17"/>
      <c r="U327" s="17"/>
    </row>
  </sheetData>
  <sheetProtection algorithmName="SHA-512" hashValue="1DQ2hJVxLZomYQtwYDTEpbygVJ2+JnqIS1zP3DqmVymmwPtWhOH9N/DRDDIe4X3BF6QbBlN/ZTScA2c3bDFi5Q==" saltValue="ciZu+azr065Ioi7JeX5zHw==" spinCount="100000" sheet="1" objects="1" scenarios="1"/>
  <autoFilter ref="A13:U281" xr:uid="{667727C9-EE71-40CE-AA71-968A5C01FFAF}"/>
  <mergeCells count="68">
    <mergeCell ref="H240:J240"/>
    <mergeCell ref="H246:J246"/>
    <mergeCell ref="H257:J257"/>
    <mergeCell ref="H267:J267"/>
    <mergeCell ref="H177:J177"/>
    <mergeCell ref="H184:J184"/>
    <mergeCell ref="H215:J215"/>
    <mergeCell ref="H223:J223"/>
    <mergeCell ref="H233:J233"/>
    <mergeCell ref="H50:J50"/>
    <mergeCell ref="H71:J71"/>
    <mergeCell ref="H105:J105"/>
    <mergeCell ref="H138:J138"/>
    <mergeCell ref="H170:J170"/>
    <mergeCell ref="T12:T13"/>
    <mergeCell ref="U12:U13"/>
    <mergeCell ref="D12:D13"/>
    <mergeCell ref="C12:C13"/>
    <mergeCell ref="B12:B13"/>
    <mergeCell ref="O12:O13"/>
    <mergeCell ref="P12:P13"/>
    <mergeCell ref="Q12:Q13"/>
    <mergeCell ref="R12:R13"/>
    <mergeCell ref="S12:S13"/>
    <mergeCell ref="H12:J12"/>
    <mergeCell ref="K12:K13"/>
    <mergeCell ref="L12:L13"/>
    <mergeCell ref="M12:M13"/>
    <mergeCell ref="N12:N13"/>
    <mergeCell ref="A63:C63"/>
    <mergeCell ref="E12:E13"/>
    <mergeCell ref="F12:F13"/>
    <mergeCell ref="G12:G13"/>
    <mergeCell ref="A12:A13"/>
    <mergeCell ref="A2:E3"/>
    <mergeCell ref="A59:C59"/>
    <mergeCell ref="A60:C60"/>
    <mergeCell ref="A61:C61"/>
    <mergeCell ref="A62:C62"/>
    <mergeCell ref="A70:D71"/>
    <mergeCell ref="A104:D105"/>
    <mergeCell ref="A64:C64"/>
    <mergeCell ref="A65:C65"/>
    <mergeCell ref="A66:C66"/>
    <mergeCell ref="A67:C67"/>
    <mergeCell ref="A68:C68"/>
    <mergeCell ref="A69:C69"/>
    <mergeCell ref="A222:D222"/>
    <mergeCell ref="A231:C231"/>
    <mergeCell ref="A137:D138"/>
    <mergeCell ref="A169:D170"/>
    <mergeCell ref="A176:D177"/>
    <mergeCell ref="A265:C265"/>
    <mergeCell ref="A256:D257"/>
    <mergeCell ref="A266:D267"/>
    <mergeCell ref="A101:C101"/>
    <mergeCell ref="A102:C102"/>
    <mergeCell ref="A103:C103"/>
    <mergeCell ref="A168:D168"/>
    <mergeCell ref="A181:D181"/>
    <mergeCell ref="A232:D233"/>
    <mergeCell ref="A239:D240"/>
    <mergeCell ref="A245:D246"/>
    <mergeCell ref="A238:C238"/>
    <mergeCell ref="A255:C255"/>
    <mergeCell ref="A183:D184"/>
    <mergeCell ref="A182:D182"/>
    <mergeCell ref="A214:C214"/>
  </mergeCells>
  <pageMargins left="0.39370078740157483" right="0.19685039370078741" top="0.59055118110236227" bottom="0.39370078740157483" header="0" footer="0"/>
  <pageSetup paperSize="162" scale="80" orientation="portrait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PRECIOS HISTORICOS REPUESTOS</vt:lpstr>
      <vt:lpstr>PRECIOS HISTORICOS MANTENIMIENT</vt:lpstr>
      <vt:lpstr>ANALISIS COTIZACIONES REPUESTOS</vt:lpstr>
      <vt:lpstr>ANALISIS COTIZA MANTENIMIENTO</vt:lpstr>
      <vt:lpstr>DETER. PRECIOS REF REPUESTOS</vt:lpstr>
      <vt:lpstr>DETER. PRECIOS REF MANTENIMIENT</vt:lpstr>
      <vt:lpstr>'ANALISIS COTIZA MANTENIMIENTO'!Área_de_impresión</vt:lpstr>
      <vt:lpstr>'ANALISIS COTIZACIONES REPUESTOS'!Área_de_impresión</vt:lpstr>
      <vt:lpstr>'DETER. PRECIOS REF MANTENIMIENT'!Área_de_impresión</vt:lpstr>
      <vt:lpstr>'DETER. PRECIOS REF REPUESTOS'!Área_de_impresión</vt:lpstr>
      <vt:lpstr>'PRECIOS HISTORICOS MANTENIMIENT'!Área_de_impresión</vt:lpstr>
      <vt:lpstr>'PRECIOS HISTORICOS REPUESTOS'!Área_de_impresión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TA21. Magda Clarena Cañavera Gomez</dc:creator>
  <cp:lastModifiedBy>user</cp:lastModifiedBy>
  <dcterms:created xsi:type="dcterms:W3CDTF">2026-03-17T14:38:11Z</dcterms:created>
  <dcterms:modified xsi:type="dcterms:W3CDTF">2026-05-25T23:27:08Z</dcterms:modified>
</cp:coreProperties>
</file>