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SEC. VIGENCIA 2026\CORRESPONDENCIA\DESPACHADA\MARIA P\"/>
    </mc:Choice>
  </mc:AlternateContent>
  <xr:revisionPtr revIDLastSave="0" documentId="8_{EC129563-72C5-4CFD-AD0B-C73CD8FE61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" sheetId="1" r:id="rId1"/>
    <sheet name="MEMORIA DE CALCULO" sheetId="2" r:id="rId2"/>
    <sheet name="AP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K11" i="2"/>
  <c r="K14" i="2" s="1"/>
  <c r="K3" i="2"/>
  <c r="K6" i="2" s="1"/>
  <c r="D3" i="1" s="1"/>
  <c r="F3" i="1" s="1"/>
  <c r="G92" i="3"/>
  <c r="G86" i="3"/>
  <c r="G77" i="3"/>
  <c r="G79" i="3" s="1"/>
  <c r="G94" i="3" s="1"/>
  <c r="G74" i="3"/>
  <c r="G60" i="3"/>
  <c r="G51" i="3"/>
  <c r="G54" i="3" s="1"/>
  <c r="G42" i="3"/>
  <c r="G26" i="3"/>
  <c r="G28" i="3" s="1"/>
  <c r="G19" i="3"/>
  <c r="G22" i="3" s="1"/>
  <c r="G30" i="3" s="1"/>
  <c r="G7" i="3"/>
  <c r="G10" i="3" s="1"/>
  <c r="D4" i="1" l="1"/>
  <c r="F4" i="1" s="1"/>
  <c r="F5" i="1" s="1"/>
  <c r="G62" i="3"/>
  <c r="F9" i="1" l="1"/>
  <c r="F8" i="1"/>
  <c r="F10" i="1" s="1"/>
  <c r="F14" i="1" s="1"/>
  <c r="H13" i="1" l="1"/>
</calcChain>
</file>

<file path=xl/sharedStrings.xml><?xml version="1.0" encoding="utf-8"?>
<sst xmlns="http://schemas.openxmlformats.org/spreadsheetml/2006/main" count="186" uniqueCount="81">
  <si>
    <t>PRESUPUESTO ESTIMADO PARA LA AMPLIACION Y CONFORMACION DE LA VIA A LA VEREDA LA CABAÑA DEL MUNICIPIO DE ALBANIA CAQUETA</t>
  </si>
  <si>
    <t>ITEM</t>
  </si>
  <si>
    <t>DESCRIPCION</t>
  </si>
  <si>
    <t>UNIDAD</t>
  </si>
  <si>
    <t>CANTIDAD</t>
  </si>
  <si>
    <t>VALOR UNITARIO</t>
  </si>
  <si>
    <t>VALOR TOTAL</t>
  </si>
  <si>
    <t>COMFORMACION CON MAQUINA ABERTURA DE CUNETAS Y AMPLIACION CORREDOR VIAL CON MAQUINARIA</t>
  </si>
  <si>
    <t>M2</t>
  </si>
  <si>
    <t>MATERIAL DE AFIRMADO EN CRUDO</t>
  </si>
  <si>
    <t>M3</t>
  </si>
  <si>
    <t>GASTOS ADMINISTRATIVOS</t>
  </si>
  <si>
    <t>TOTAL GENERAL</t>
  </si>
  <si>
    <t>CONVENIO VEREDA LA CABAÑA</t>
  </si>
  <si>
    <t>Mejoramiento mediante adición de material granular</t>
  </si>
  <si>
    <t>Unidad:</t>
  </si>
  <si>
    <t>m3</t>
  </si>
  <si>
    <t>ITEM:</t>
  </si>
  <si>
    <t>1.1</t>
  </si>
  <si>
    <t>MATERIALES</t>
  </si>
  <si>
    <t>Código</t>
  </si>
  <si>
    <t>Descripción</t>
  </si>
  <si>
    <t>Und</t>
  </si>
  <si>
    <t>Cant.</t>
  </si>
  <si>
    <t>Desp.%</t>
  </si>
  <si>
    <t>Precio Unit</t>
  </si>
  <si>
    <t>Valor-Unit.</t>
  </si>
  <si>
    <t>MA002</t>
  </si>
  <si>
    <t>Material de afirmado</t>
  </si>
  <si>
    <t>SUBTOTAL MATERIALES</t>
  </si>
  <si>
    <t>MANO DE OBRA</t>
  </si>
  <si>
    <t>Jornal</t>
  </si>
  <si>
    <t>Prestac.</t>
  </si>
  <si>
    <t>Jornal Ttl</t>
  </si>
  <si>
    <t>Rendim/Día</t>
  </si>
  <si>
    <t>SUBTOTAL MANO DE OBRA</t>
  </si>
  <si>
    <t>EQUIPO</t>
  </si>
  <si>
    <t>Rendimiento</t>
  </si>
  <si>
    <t>Tarifa/hora</t>
  </si>
  <si>
    <t>Retroexcavadora  138 HP, balde de 1,5 m3</t>
  </si>
  <si>
    <t>SUBTOTAL EQUIPO</t>
  </si>
  <si>
    <t>TRANSPORTE</t>
  </si>
  <si>
    <t>Distancia (km)</t>
  </si>
  <si>
    <t>Tarifa</t>
  </si>
  <si>
    <t>TR001</t>
  </si>
  <si>
    <t>Transporte de agregados</t>
  </si>
  <si>
    <t>m3-km</t>
  </si>
  <si>
    <t>COSTO DIRECTO</t>
  </si>
  <si>
    <t>Motoniveladora</t>
  </si>
  <si>
    <t>1.2</t>
  </si>
  <si>
    <t>Mano de Obra</t>
  </si>
  <si>
    <t>gl</t>
  </si>
  <si>
    <t>Valor Jornal Ttl</t>
  </si>
  <si>
    <t>LONGITUD</t>
  </si>
  <si>
    <t>ANCHO</t>
  </si>
  <si>
    <t>ALTO</t>
  </si>
  <si>
    <t>PESO</t>
  </si>
  <si>
    <t>NUMERO DE VECES</t>
  </si>
  <si>
    <t>TOTAL</t>
  </si>
  <si>
    <t>ADMINISTRACION 26%</t>
  </si>
  <si>
    <t>UTILIDAD 4%</t>
  </si>
  <si>
    <t>GL</t>
  </si>
  <si>
    <t>30 VIAJES</t>
  </si>
  <si>
    <t xml:space="preserve">COMFORMACION CON MAQUINA ABERTURA DE CUNETAS Y AMPLIACION CORREDOR VIAL </t>
  </si>
  <si>
    <t>RETEFUENTE 10%</t>
  </si>
  <si>
    <t>RETE ICA</t>
  </si>
  <si>
    <t>FONSEG 5%</t>
  </si>
  <si>
    <t>ESTAMPILLA PRO UNIVERSIDAD</t>
  </si>
  <si>
    <t>ELECTRIFICACION</t>
  </si>
  <si>
    <t>PROCULTURA</t>
  </si>
  <si>
    <t>ADULTO MAYOR</t>
  </si>
  <si>
    <t>TASA PRO DEPORTE</t>
  </si>
  <si>
    <t>SEGURIDAD SOCIAL</t>
  </si>
  <si>
    <t>PAGO FIC SENA</t>
  </si>
  <si>
    <t>PARA FISCALES</t>
  </si>
  <si>
    <t>MUNICIPIO</t>
  </si>
  <si>
    <t>POLIZAS CUMPLIMIENTO</t>
  </si>
  <si>
    <t>POLIZA RESPONSABILIDAD CIVIL</t>
  </si>
  <si>
    <t>4 X 1000</t>
  </si>
  <si>
    <t>LIMPIEZA ALCANTARILLAS, BOX COULVERT Y OBRAS DE ARTE Y DRENAJE</t>
  </si>
  <si>
    <t>LIMPIEZA MANUAL DE ALCANTARILLAS, BOX COULVERT Y OBRAS DE ARTE Y DRENAJE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</si>
</sst>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_ ;_ * \-#,##0.0_ ;_ * &quot;-&quot;??_ ;_ @_ "/>
    <numFmt numFmtId="165" formatCode="0.0"/>
    <numFmt numFmtId="166" formatCode="#,##0.00_ ;\-#,##0.0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color theme="1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8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8" fontId="0" fillId="0" borderId="1" xfId="0" applyNumberFormat="1" applyBorder="1"/>
    <xf numFmtId="0" fontId="0" fillId="0" borderId="3" xfId="0" applyBorder="1"/>
    <xf numFmtId="8" fontId="0" fillId="0" borderId="3" xfId="0" applyNumberFormat="1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4" fillId="3" borderId="18" xfId="0" applyFont="1" applyFill="1" applyBorder="1" applyAlignment="1" applyProtection="1">
      <alignment horizontal="center"/>
      <protection hidden="1"/>
    </xf>
    <xf numFmtId="43" fontId="5" fillId="3" borderId="19" xfId="2" applyFont="1" applyFill="1" applyBorder="1" applyAlignment="1" applyProtection="1">
      <alignment horizontal="center" vertical="center"/>
      <protection hidden="1"/>
    </xf>
    <xf numFmtId="0" fontId="4" fillId="3" borderId="21" xfId="0" applyFont="1" applyFill="1" applyBorder="1" applyAlignment="1" applyProtection="1">
      <alignment horizontal="center"/>
      <protection hidden="1"/>
    </xf>
    <xf numFmtId="1" fontId="5" fillId="3" borderId="22" xfId="2" applyNumberFormat="1" applyFont="1" applyFill="1" applyBorder="1" applyAlignment="1" applyProtection="1">
      <alignment horizontal="center" vertical="center"/>
      <protection hidden="1"/>
    </xf>
    <xf numFmtId="0" fontId="5" fillId="0" borderId="23" xfId="0" applyFont="1" applyBorder="1" applyAlignment="1" applyProtection="1">
      <alignment horizontal="left" vertical="top"/>
      <protection hidden="1"/>
    </xf>
    <xf numFmtId="0" fontId="3" fillId="0" borderId="0" xfId="0" applyFont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43" fontId="5" fillId="0" borderId="0" xfId="2" applyFont="1" applyFill="1" applyBorder="1" applyAlignment="1" applyProtection="1">
      <alignment horizontal="right"/>
      <protection hidden="1"/>
    </xf>
    <xf numFmtId="43" fontId="5" fillId="0" borderId="24" xfId="2" applyFont="1" applyFill="1" applyBorder="1" applyAlignment="1" applyProtection="1">
      <alignment horizontal="right" vertical="center"/>
      <protection hidden="1"/>
    </xf>
    <xf numFmtId="0" fontId="6" fillId="0" borderId="23" xfId="0" applyFont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hidden="1"/>
    </xf>
    <xf numFmtId="43" fontId="6" fillId="0" borderId="0" xfId="2" applyFont="1" applyFill="1" applyBorder="1" applyAlignment="1" applyProtection="1">
      <alignment horizontal="center" vertical="center"/>
      <protection hidden="1"/>
    </xf>
    <xf numFmtId="43" fontId="6" fillId="0" borderId="24" xfId="2" applyFont="1" applyFill="1" applyBorder="1" applyAlignment="1" applyProtection="1">
      <alignment horizontal="center" vertical="center"/>
      <protection hidden="1"/>
    </xf>
    <xf numFmtId="0" fontId="5" fillId="0" borderId="25" xfId="0" applyFont="1" applyBorder="1" applyAlignment="1" applyProtection="1">
      <alignment horizontal="left" vertical="center" wrapText="1"/>
      <protection hidden="1"/>
    </xf>
    <xf numFmtId="0" fontId="5" fillId="0" borderId="26" xfId="0" applyFont="1" applyBorder="1" applyAlignment="1" applyProtection="1">
      <alignment horizontal="left" vertical="center" wrapText="1"/>
      <protection hidden="1"/>
    </xf>
    <xf numFmtId="0" fontId="5" fillId="0" borderId="26" xfId="0" applyFont="1" applyBorder="1" applyAlignment="1" applyProtection="1">
      <alignment horizontal="center" vertical="center" wrapText="1"/>
      <protection hidden="1"/>
    </xf>
    <xf numFmtId="0" fontId="8" fillId="4" borderId="26" xfId="0" applyFont="1" applyFill="1" applyBorder="1" applyAlignment="1" applyProtection="1">
      <alignment horizontal="center" vertical="center" wrapText="1"/>
      <protection hidden="1"/>
    </xf>
    <xf numFmtId="0" fontId="5" fillId="0" borderId="27" xfId="0" applyFont="1" applyBorder="1" applyAlignment="1" applyProtection="1">
      <alignment horizontal="center" vertical="center"/>
      <protection hidden="1"/>
    </xf>
    <xf numFmtId="44" fontId="5" fillId="0" borderId="27" xfId="3" applyFont="1" applyFill="1" applyBorder="1" applyAlignment="1" applyProtection="1">
      <alignment horizontal="right" vertical="center"/>
      <protection hidden="1"/>
    </xf>
    <xf numFmtId="44" fontId="5" fillId="0" borderId="28" xfId="3" applyFont="1" applyFill="1" applyBorder="1" applyAlignment="1" applyProtection="1">
      <alignment horizontal="right" vertical="center"/>
      <protection hidden="1"/>
    </xf>
    <xf numFmtId="10" fontId="8" fillId="0" borderId="27" xfId="0" applyNumberFormat="1" applyFont="1" applyBorder="1" applyAlignment="1" applyProtection="1">
      <alignment horizontal="center" vertical="center"/>
      <protection hidden="1"/>
    </xf>
    <xf numFmtId="44" fontId="8" fillId="4" borderId="26" xfId="0" applyNumberFormat="1" applyFont="1" applyFill="1" applyBorder="1" applyAlignment="1" applyProtection="1">
      <alignment horizontal="right" vertical="center" wrapText="1"/>
      <protection hidden="1"/>
    </xf>
    <xf numFmtId="44" fontId="5" fillId="0" borderId="26" xfId="3" applyFont="1" applyBorder="1" applyAlignment="1" applyProtection="1">
      <alignment horizontal="right" vertical="center" wrapText="1"/>
      <protection hidden="1"/>
    </xf>
    <xf numFmtId="0" fontId="5" fillId="0" borderId="25" xfId="0" applyFont="1" applyBorder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44" fontId="3" fillId="0" borderId="29" xfId="2" applyNumberFormat="1" applyFont="1" applyFill="1" applyBorder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left"/>
      <protection hidden="1"/>
    </xf>
    <xf numFmtId="44" fontId="3" fillId="0" borderId="24" xfId="2" applyNumberFormat="1" applyFont="1" applyFill="1" applyBorder="1" applyAlignment="1" applyProtection="1">
      <alignment horizontal="right" vertical="center"/>
      <protection hidden="1"/>
    </xf>
    <xf numFmtId="0" fontId="5" fillId="0" borderId="25" xfId="0" applyFont="1" applyBorder="1" applyAlignment="1" applyProtection="1">
      <alignment horizontal="left" vertical="top"/>
      <protection hidden="1"/>
    </xf>
    <xf numFmtId="0" fontId="5" fillId="0" borderId="26" xfId="0" applyFont="1" applyBorder="1" applyAlignment="1" applyProtection="1">
      <alignment horizontal="left" vertical="top"/>
      <protection hidden="1"/>
    </xf>
    <xf numFmtId="44" fontId="5" fillId="0" borderId="27" xfId="3" applyFont="1" applyBorder="1" applyAlignment="1" applyProtection="1">
      <alignment horizontal="right"/>
      <protection hidden="1"/>
    </xf>
    <xf numFmtId="9" fontId="5" fillId="0" borderId="27" xfId="1" applyFont="1" applyFill="1" applyBorder="1" applyAlignment="1" applyProtection="1">
      <alignment horizontal="center"/>
      <protection hidden="1"/>
    </xf>
    <xf numFmtId="44" fontId="5" fillId="0" borderId="27" xfId="3" applyFont="1" applyBorder="1" applyProtection="1">
      <protection hidden="1"/>
    </xf>
    <xf numFmtId="164" fontId="5" fillId="0" borderId="27" xfId="2" applyNumberFormat="1" applyFont="1" applyFill="1" applyBorder="1" applyAlignment="1" applyProtection="1">
      <alignment horizontal="right"/>
      <protection hidden="1"/>
    </xf>
    <xf numFmtId="44" fontId="5" fillId="0" borderId="28" xfId="2" applyNumberFormat="1" applyFont="1" applyFill="1" applyBorder="1" applyAlignment="1" applyProtection="1">
      <alignment horizontal="right" vertical="center"/>
      <protection hidden="1"/>
    </xf>
    <xf numFmtId="0" fontId="3" fillId="0" borderId="23" xfId="0" quotePrefix="1" applyFont="1" applyBorder="1" applyAlignment="1" applyProtection="1">
      <alignment horizontal="left" vertical="top"/>
      <protection hidden="1"/>
    </xf>
    <xf numFmtId="0" fontId="3" fillId="0" borderId="0" xfId="0" quotePrefix="1" applyFont="1" applyAlignment="1" applyProtection="1">
      <alignment horizontal="left" vertical="top"/>
      <protection hidden="1"/>
    </xf>
    <xf numFmtId="0" fontId="5" fillId="0" borderId="27" xfId="0" applyFont="1" applyBorder="1" applyAlignment="1" applyProtection="1">
      <alignment horizontal="center"/>
      <protection hidden="1"/>
    </xf>
    <xf numFmtId="165" fontId="5" fillId="0" borderId="27" xfId="1" applyNumberFormat="1" applyFont="1" applyFill="1" applyBorder="1" applyAlignment="1" applyProtection="1">
      <alignment horizontal="center"/>
      <protection hidden="1"/>
    </xf>
    <xf numFmtId="9" fontId="5" fillId="0" borderId="26" xfId="1" applyFont="1" applyBorder="1" applyAlignment="1" applyProtection="1">
      <alignment horizontal="center" vertical="center"/>
      <protection hidden="1"/>
    </xf>
    <xf numFmtId="44" fontId="5" fillId="0" borderId="27" xfId="3" applyFont="1" applyFill="1" applyBorder="1" applyAlignment="1" applyProtection="1">
      <alignment horizontal="right"/>
      <protection hidden="1"/>
    </xf>
    <xf numFmtId="44" fontId="0" fillId="0" borderId="0" xfId="0" applyNumberFormat="1"/>
    <xf numFmtId="0" fontId="5" fillId="0" borderId="26" xfId="0" applyFont="1" applyBorder="1" applyAlignment="1" applyProtection="1">
      <alignment horizontal="center"/>
      <protection hidden="1"/>
    </xf>
    <xf numFmtId="9" fontId="5" fillId="0" borderId="26" xfId="1" applyFont="1" applyFill="1" applyBorder="1" applyAlignment="1" applyProtection="1">
      <alignment horizontal="center"/>
      <protection hidden="1"/>
    </xf>
    <xf numFmtId="44" fontId="5" fillId="0" borderId="26" xfId="3" applyFont="1" applyBorder="1" applyAlignment="1" applyProtection="1">
      <alignment horizontal="right" vertical="top"/>
      <protection hidden="1"/>
    </xf>
    <xf numFmtId="0" fontId="5" fillId="0" borderId="26" xfId="0" applyFont="1" applyBorder="1" applyAlignment="1" applyProtection="1">
      <alignment horizontal="center" vertical="top"/>
      <protection hidden="1"/>
    </xf>
    <xf numFmtId="9" fontId="8" fillId="0" borderId="26" xfId="0" applyNumberFormat="1" applyFont="1" applyBorder="1" applyAlignment="1" applyProtection="1">
      <alignment horizontal="center" vertical="top"/>
      <protection hidden="1"/>
    </xf>
    <xf numFmtId="44" fontId="8" fillId="0" borderId="26" xfId="0" applyNumberFormat="1" applyFont="1" applyBorder="1" applyAlignment="1" applyProtection="1">
      <alignment horizontal="right" vertical="top"/>
      <protection hidden="1"/>
    </xf>
    <xf numFmtId="44" fontId="8" fillId="0" borderId="28" xfId="0" applyNumberFormat="1" applyFont="1" applyBorder="1" applyAlignment="1" applyProtection="1">
      <alignment horizontal="right" vertical="center"/>
      <protection hidden="1"/>
    </xf>
    <xf numFmtId="44" fontId="9" fillId="0" borderId="29" xfId="0" applyNumberFormat="1" applyFont="1" applyBorder="1" applyAlignment="1" applyProtection="1">
      <alignment horizontal="right" vertical="center"/>
      <protection hidden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Protection="1">
      <protection hidden="1"/>
    </xf>
    <xf numFmtId="43" fontId="6" fillId="0" borderId="0" xfId="2" applyFont="1" applyFill="1" applyBorder="1" applyAlignment="1" applyProtection="1">
      <alignment horizontal="right"/>
      <protection hidden="1"/>
    </xf>
    <xf numFmtId="2" fontId="5" fillId="0" borderId="27" xfId="1" applyNumberFormat="1" applyFont="1" applyFill="1" applyBorder="1" applyAlignment="1" applyProtection="1">
      <alignment horizontal="center"/>
      <protection hidden="1"/>
    </xf>
    <xf numFmtId="2" fontId="8" fillId="4" borderId="27" xfId="0" applyNumberFormat="1" applyFont="1" applyFill="1" applyBorder="1" applyProtection="1">
      <protection hidden="1"/>
    </xf>
    <xf numFmtId="44" fontId="5" fillId="0" borderId="26" xfId="3" applyFont="1" applyBorder="1" applyAlignment="1" applyProtection="1">
      <alignment horizontal="left" vertical="top"/>
      <protection hidden="1"/>
    </xf>
    <xf numFmtId="44" fontId="8" fillId="4" borderId="28" xfId="0" applyNumberFormat="1" applyFont="1" applyFill="1" applyBorder="1" applyAlignment="1" applyProtection="1">
      <alignment horizontal="right" vertical="center"/>
      <protection hidden="1"/>
    </xf>
    <xf numFmtId="2" fontId="5" fillId="0" borderId="27" xfId="0" applyNumberFormat="1" applyFont="1" applyBorder="1" applyProtection="1">
      <protection hidden="1"/>
    </xf>
    <xf numFmtId="4" fontId="5" fillId="3" borderId="30" xfId="0" applyNumberFormat="1" applyFont="1" applyFill="1" applyBorder="1" applyAlignment="1" applyProtection="1">
      <alignment horizontal="left" vertical="top"/>
      <protection hidden="1"/>
    </xf>
    <xf numFmtId="4" fontId="5" fillId="3" borderId="31" xfId="0" applyNumberFormat="1" applyFont="1" applyFill="1" applyBorder="1" applyAlignment="1" applyProtection="1">
      <alignment horizontal="left" vertical="top"/>
      <protection hidden="1"/>
    </xf>
    <xf numFmtId="0" fontId="5" fillId="3" borderId="32" xfId="0" applyFont="1" applyFill="1" applyBorder="1" applyAlignment="1" applyProtection="1">
      <alignment horizontal="center"/>
      <protection hidden="1"/>
    </xf>
    <xf numFmtId="0" fontId="5" fillId="3" borderId="33" xfId="0" applyFont="1" applyFill="1" applyBorder="1" applyProtection="1">
      <protection hidden="1"/>
    </xf>
    <xf numFmtId="0" fontId="3" fillId="3" borderId="33" xfId="0" applyFont="1" applyFill="1" applyBorder="1" applyAlignment="1" applyProtection="1">
      <alignment horizontal="right"/>
      <protection hidden="1"/>
    </xf>
    <xf numFmtId="43" fontId="5" fillId="3" borderId="33" xfId="0" applyNumberFormat="1" applyFont="1" applyFill="1" applyBorder="1" applyAlignment="1" applyProtection="1">
      <alignment horizontal="right"/>
      <protection hidden="1"/>
    </xf>
    <xf numFmtId="44" fontId="3" fillId="3" borderId="34" xfId="3" applyFont="1" applyFill="1" applyBorder="1" applyAlignment="1" applyProtection="1">
      <alignment horizontal="right"/>
      <protection hidden="1"/>
    </xf>
    <xf numFmtId="165" fontId="5" fillId="3" borderId="22" xfId="2" applyNumberFormat="1" applyFont="1" applyFill="1" applyBorder="1" applyAlignment="1" applyProtection="1">
      <alignment horizontal="center" vertical="center"/>
      <protection hidden="1"/>
    </xf>
    <xf numFmtId="166" fontId="5" fillId="0" borderId="27" xfId="3" applyNumberFormat="1" applyFont="1" applyBorder="1" applyAlignment="1" applyProtection="1">
      <alignment horizontal="right"/>
      <protection hidden="1"/>
    </xf>
    <xf numFmtId="9" fontId="5" fillId="0" borderId="27" xfId="1" applyFont="1" applyFill="1" applyBorder="1" applyAlignment="1" applyProtection="1">
      <alignment horizontal="right"/>
      <protection hidden="1"/>
    </xf>
    <xf numFmtId="0" fontId="0" fillId="0" borderId="3" xfId="0" applyBorder="1" applyAlignment="1">
      <alignment wrapText="1"/>
    </xf>
    <xf numFmtId="0" fontId="0" fillId="0" borderId="11" xfId="0" applyBorder="1"/>
    <xf numFmtId="0" fontId="2" fillId="2" borderId="35" xfId="0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2" xfId="0" applyFont="1" applyFill="1" applyBorder="1"/>
    <xf numFmtId="6" fontId="0" fillId="0" borderId="11" xfId="0" applyNumberFormat="1" applyBorder="1"/>
    <xf numFmtId="6" fontId="0" fillId="0" borderId="13" xfId="0" applyNumberFormat="1" applyBorder="1"/>
    <xf numFmtId="6" fontId="0" fillId="0" borderId="14" xfId="0" applyNumberFormat="1" applyBorder="1"/>
    <xf numFmtId="6" fontId="2" fillId="2" borderId="2" xfId="0" applyNumberFormat="1" applyFont="1" applyFill="1" applyBorder="1"/>
    <xf numFmtId="0" fontId="2" fillId="5" borderId="0" xfId="0" applyFont="1" applyFill="1"/>
    <xf numFmtId="6" fontId="2" fillId="5" borderId="0" xfId="0" applyNumberFormat="1" applyFont="1" applyFill="1"/>
    <xf numFmtId="0" fontId="2" fillId="0" borderId="1" xfId="0" applyFont="1" applyBorder="1"/>
    <xf numFmtId="0" fontId="0" fillId="0" borderId="38" xfId="0" applyBorder="1"/>
    <xf numFmtId="6" fontId="0" fillId="0" borderId="2" xfId="0" applyNumberFormat="1" applyBorder="1"/>
    <xf numFmtId="6" fontId="2" fillId="0" borderId="2" xfId="0" applyNumberFormat="1" applyFont="1" applyBorder="1"/>
    <xf numFmtId="6" fontId="0" fillId="0" borderId="39" xfId="0" applyNumberFormat="1" applyBorder="1"/>
    <xf numFmtId="44" fontId="0" fillId="0" borderId="38" xfId="4" applyFont="1" applyBorder="1"/>
    <xf numFmtId="0" fontId="0" fillId="5" borderId="0" xfId="0" applyFill="1" applyAlignment="1">
      <alignment horizontal="right"/>
    </xf>
    <xf numFmtId="44" fontId="0" fillId="5" borderId="0" xfId="4" applyFont="1" applyFill="1"/>
    <xf numFmtId="0" fontId="2" fillId="0" borderId="8" xfId="0" applyFont="1" applyBorder="1"/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/>
    </xf>
    <xf numFmtId="0" fontId="3" fillId="3" borderId="17" xfId="0" applyFont="1" applyFill="1" applyBorder="1" applyAlignment="1" applyProtection="1">
      <alignment horizontal="left" vertical="center" wrapText="1"/>
      <protection hidden="1"/>
    </xf>
    <xf numFmtId="0" fontId="3" fillId="3" borderId="18" xfId="0" applyFont="1" applyFill="1" applyBorder="1" applyAlignment="1" applyProtection="1">
      <alignment horizontal="left" vertical="center" wrapText="1"/>
      <protection hidden="1"/>
    </xf>
    <xf numFmtId="0" fontId="3" fillId="3" borderId="20" xfId="0" applyFont="1" applyFill="1" applyBorder="1" applyAlignment="1" applyProtection="1">
      <alignment horizontal="left" vertical="center" wrapText="1"/>
      <protection hidden="1"/>
    </xf>
    <xf numFmtId="0" fontId="3" fillId="3" borderId="21" xfId="0" applyFont="1" applyFill="1" applyBorder="1" applyAlignment="1" applyProtection="1">
      <alignment horizontal="left" vertical="center" wrapText="1"/>
      <protection hidden="1"/>
    </xf>
  </cellXfs>
  <cellStyles count="5">
    <cellStyle name="Millares 4" xfId="2" xr:uid="{00000000-0005-0000-0000-000000000000}"/>
    <cellStyle name="Moneda" xfId="4" builtinId="4"/>
    <cellStyle name="Moneda 6" xfId="3" xr:uid="{00000000-0005-0000-0000-000002000000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topLeftCell="A7" zoomScaleNormal="100" workbookViewId="0">
      <selection activeCell="B12" sqref="B12"/>
    </sheetView>
  </sheetViews>
  <sheetFormatPr baseColWidth="10" defaultRowHeight="15" x14ac:dyDescent="0.25"/>
  <cols>
    <col min="2" max="2" width="74.140625" customWidth="1"/>
    <col min="5" max="5" width="16" customWidth="1"/>
    <col min="6" max="6" width="14.85546875" customWidth="1"/>
    <col min="8" max="8" width="18.28515625" customWidth="1"/>
  </cols>
  <sheetData>
    <row r="1" spans="1:8" ht="36.75" customHeight="1" x14ac:dyDescent="0.25">
      <c r="A1" s="110" t="s">
        <v>0</v>
      </c>
      <c r="B1" s="111"/>
      <c r="C1" s="111"/>
      <c r="D1" s="111"/>
      <c r="E1" s="111"/>
      <c r="F1" s="112"/>
    </row>
    <row r="2" spans="1:8" ht="15.75" thickBot="1" x14ac:dyDescent="0.3">
      <c r="A2" s="13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5" t="s">
        <v>6</v>
      </c>
    </row>
    <row r="3" spans="1:8" ht="30" x14ac:dyDescent="0.25">
      <c r="A3" s="6">
        <v>1</v>
      </c>
      <c r="B3" s="89" t="s">
        <v>63</v>
      </c>
      <c r="C3" s="16" t="s">
        <v>8</v>
      </c>
      <c r="D3" s="4">
        <f>+'MEMORIA DE CALCULO'!K6</f>
        <v>620</v>
      </c>
      <c r="E3" s="5">
        <v>30000</v>
      </c>
      <c r="F3" s="95">
        <f>+D3*E3</f>
        <v>18600000</v>
      </c>
      <c r="G3">
        <v>520</v>
      </c>
      <c r="H3" s="108">
        <v>15800000</v>
      </c>
    </row>
    <row r="4" spans="1:8" ht="15.75" thickBot="1" x14ac:dyDescent="0.3">
      <c r="A4" s="7">
        <v>2</v>
      </c>
      <c r="B4" s="2" t="s">
        <v>9</v>
      </c>
      <c r="C4" s="1" t="s">
        <v>10</v>
      </c>
      <c r="D4" s="2">
        <f>+'MEMORIA DE CALCULO'!K14</f>
        <v>180</v>
      </c>
      <c r="E4" s="3">
        <v>65329.91</v>
      </c>
      <c r="F4" s="97">
        <f>+D4*E4</f>
        <v>11759383.800000001</v>
      </c>
      <c r="G4" s="107" t="s">
        <v>62</v>
      </c>
    </row>
    <row r="5" spans="1:8" ht="15.75" thickBot="1" x14ac:dyDescent="0.3">
      <c r="A5" s="7"/>
      <c r="B5" s="2"/>
      <c r="C5" s="1"/>
      <c r="D5" s="2"/>
      <c r="E5" s="102"/>
      <c r="F5" s="103">
        <f>SUM(F3:F4)</f>
        <v>30359383.800000001</v>
      </c>
    </row>
    <row r="6" spans="1:8" x14ac:dyDescent="0.25">
      <c r="A6" s="7"/>
      <c r="B6" s="2"/>
      <c r="C6" s="1"/>
      <c r="D6" s="2"/>
      <c r="E6" s="2"/>
      <c r="F6" s="95"/>
    </row>
    <row r="7" spans="1:8" x14ac:dyDescent="0.25">
      <c r="A7" s="7">
        <v>3</v>
      </c>
      <c r="B7" s="101" t="s">
        <v>11</v>
      </c>
      <c r="C7" s="1"/>
      <c r="D7" s="2"/>
      <c r="E7" s="2"/>
      <c r="F7" s="96"/>
    </row>
    <row r="8" spans="1:8" x14ac:dyDescent="0.25">
      <c r="A8" s="7"/>
      <c r="B8" s="2" t="s">
        <v>59</v>
      </c>
      <c r="C8" s="1"/>
      <c r="D8" s="2"/>
      <c r="E8" s="2"/>
      <c r="F8" s="96">
        <f>+F5*0.26</f>
        <v>7893439.7880000006</v>
      </c>
    </row>
    <row r="9" spans="1:8" ht="15.75" thickBot="1" x14ac:dyDescent="0.3">
      <c r="A9" s="7"/>
      <c r="B9" s="2" t="s">
        <v>60</v>
      </c>
      <c r="C9" s="1"/>
      <c r="D9" s="2"/>
      <c r="E9" s="2"/>
      <c r="F9" s="97">
        <f>+F5*0.04</f>
        <v>1214375.352</v>
      </c>
    </row>
    <row r="10" spans="1:8" ht="15.75" thickBot="1" x14ac:dyDescent="0.3">
      <c r="A10" s="7"/>
      <c r="B10" s="2"/>
      <c r="C10" s="1"/>
      <c r="D10" s="2"/>
      <c r="E10" s="102"/>
      <c r="F10" s="104">
        <f>SUM(F8:F9)</f>
        <v>9107815.1400000006</v>
      </c>
    </row>
    <row r="11" spans="1:8" ht="15.75" thickBot="1" x14ac:dyDescent="0.3">
      <c r="A11" s="7"/>
      <c r="B11" s="2"/>
      <c r="C11" s="17"/>
      <c r="D11" s="2"/>
      <c r="E11" s="2"/>
      <c r="F11" s="105"/>
    </row>
    <row r="12" spans="1:8" ht="15.75" thickBot="1" x14ac:dyDescent="0.3">
      <c r="A12" s="7">
        <v>4</v>
      </c>
      <c r="B12" s="2" t="s">
        <v>80</v>
      </c>
      <c r="C12" s="17" t="s">
        <v>61</v>
      </c>
      <c r="D12" s="2">
        <v>1</v>
      </c>
      <c r="E12" s="106">
        <v>3000000</v>
      </c>
      <c r="F12" s="104">
        <f>+D12*E12</f>
        <v>3000000</v>
      </c>
    </row>
    <row r="13" spans="1:8" ht="15.75" thickBot="1" x14ac:dyDescent="0.3">
      <c r="A13" s="7"/>
      <c r="B13" s="2"/>
      <c r="C13" s="2"/>
      <c r="D13" s="2"/>
      <c r="E13" s="2"/>
      <c r="F13" s="105"/>
      <c r="G13" s="99" t="s">
        <v>75</v>
      </c>
      <c r="H13" s="100">
        <f>+F5+F10</f>
        <v>39467198.939999998</v>
      </c>
    </row>
    <row r="14" spans="1:8" ht="15.75" thickBot="1" x14ac:dyDescent="0.3">
      <c r="A14" s="10"/>
      <c r="B14" s="109" t="s">
        <v>12</v>
      </c>
      <c r="C14" s="11"/>
      <c r="D14" s="11"/>
      <c r="E14" s="12"/>
      <c r="F14" s="98">
        <f>+F5+F10+F12</f>
        <v>42467198.939999998</v>
      </c>
    </row>
    <row r="19" spans="2:2" x14ac:dyDescent="0.25">
      <c r="B19" t="s">
        <v>64</v>
      </c>
    </row>
    <row r="20" spans="2:2" x14ac:dyDescent="0.25">
      <c r="B20" t="s">
        <v>65</v>
      </c>
    </row>
    <row r="21" spans="2:2" x14ac:dyDescent="0.25">
      <c r="B21" t="s">
        <v>66</v>
      </c>
    </row>
    <row r="22" spans="2:2" x14ac:dyDescent="0.25">
      <c r="B22" t="s">
        <v>67</v>
      </c>
    </row>
    <row r="23" spans="2:2" x14ac:dyDescent="0.25">
      <c r="B23" t="s">
        <v>68</v>
      </c>
    </row>
    <row r="24" spans="2:2" x14ac:dyDescent="0.25">
      <c r="B24" t="s">
        <v>69</v>
      </c>
    </row>
    <row r="25" spans="2:2" x14ac:dyDescent="0.25">
      <c r="B25" t="s">
        <v>70</v>
      </c>
    </row>
    <row r="26" spans="2:2" x14ac:dyDescent="0.25">
      <c r="B26" t="s">
        <v>71</v>
      </c>
    </row>
    <row r="28" spans="2:2" x14ac:dyDescent="0.25">
      <c r="B28" t="s">
        <v>76</v>
      </c>
    </row>
    <row r="29" spans="2:2" x14ac:dyDescent="0.25">
      <c r="B29" t="s">
        <v>77</v>
      </c>
    </row>
    <row r="30" spans="2:2" x14ac:dyDescent="0.25">
      <c r="B30" t="s">
        <v>72</v>
      </c>
    </row>
    <row r="31" spans="2:2" x14ac:dyDescent="0.25">
      <c r="B31" t="s">
        <v>73</v>
      </c>
    </row>
    <row r="32" spans="2:2" x14ac:dyDescent="0.25">
      <c r="B32" t="s">
        <v>74</v>
      </c>
    </row>
    <row r="33" spans="2:2" x14ac:dyDescent="0.25">
      <c r="B33" t="s">
        <v>78</v>
      </c>
    </row>
  </sheetData>
  <mergeCells count="1">
    <mergeCell ref="A1:F1"/>
  </mergeCell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4"/>
  <sheetViews>
    <sheetView topLeftCell="D1" zoomScale="130" zoomScaleNormal="130" workbookViewId="0">
      <selection activeCell="F8" sqref="F8"/>
    </sheetView>
  </sheetViews>
  <sheetFormatPr baseColWidth="10" defaultRowHeight="15" x14ac:dyDescent="0.25"/>
  <cols>
    <col min="3" max="3" width="52.42578125" customWidth="1"/>
    <col min="10" max="10" width="17.85546875" customWidth="1"/>
  </cols>
  <sheetData>
    <row r="1" spans="2:11" ht="15.75" thickBot="1" x14ac:dyDescent="0.3"/>
    <row r="2" spans="2:11" ht="15.75" thickBot="1" x14ac:dyDescent="0.3">
      <c r="B2" s="91" t="s">
        <v>1</v>
      </c>
      <c r="C2" s="92" t="s">
        <v>2</v>
      </c>
      <c r="D2" s="92" t="s">
        <v>3</v>
      </c>
      <c r="E2" s="92" t="s">
        <v>53</v>
      </c>
      <c r="F2" s="92" t="s">
        <v>54</v>
      </c>
      <c r="G2" s="92" t="s">
        <v>55</v>
      </c>
      <c r="H2" s="92" t="s">
        <v>4</v>
      </c>
      <c r="I2" s="92" t="s">
        <v>56</v>
      </c>
      <c r="J2" s="92" t="s">
        <v>57</v>
      </c>
      <c r="K2" s="93" t="s">
        <v>58</v>
      </c>
    </row>
    <row r="3" spans="2:11" ht="30" x14ac:dyDescent="0.25">
      <c r="B3" s="6">
        <v>1</v>
      </c>
      <c r="C3" s="89" t="s">
        <v>7</v>
      </c>
      <c r="D3" s="16" t="s">
        <v>8</v>
      </c>
      <c r="E3" s="4">
        <v>310</v>
      </c>
      <c r="F3" s="4">
        <v>1</v>
      </c>
      <c r="G3" s="4"/>
      <c r="H3" s="4">
        <v>2</v>
      </c>
      <c r="I3" s="4"/>
      <c r="J3" s="4"/>
      <c r="K3" s="90">
        <f>+E3*F3*H3</f>
        <v>620</v>
      </c>
    </row>
    <row r="4" spans="2:11" x14ac:dyDescent="0.25">
      <c r="B4" s="7"/>
      <c r="C4" s="2"/>
      <c r="D4" s="2"/>
      <c r="E4" s="2"/>
      <c r="F4" s="2"/>
      <c r="G4" s="2"/>
      <c r="H4" s="2"/>
      <c r="I4" s="2"/>
      <c r="J4" s="2"/>
      <c r="K4" s="8"/>
    </row>
    <row r="5" spans="2:11" ht="15.75" thickBot="1" x14ac:dyDescent="0.3">
      <c r="B5" s="7"/>
      <c r="C5" s="2"/>
      <c r="D5" s="2"/>
      <c r="E5" s="2"/>
      <c r="F5" s="2"/>
      <c r="G5" s="2"/>
      <c r="H5" s="2"/>
      <c r="I5" s="2"/>
      <c r="J5" s="2"/>
      <c r="K5" s="9"/>
    </row>
    <row r="6" spans="2:11" ht="15.75" thickBot="1" x14ac:dyDescent="0.3">
      <c r="B6" s="10"/>
      <c r="C6" s="11"/>
      <c r="D6" s="11"/>
      <c r="E6" s="11"/>
      <c r="F6" s="11"/>
      <c r="G6" s="11"/>
      <c r="H6" s="11"/>
      <c r="I6" s="11"/>
      <c r="J6" s="12"/>
      <c r="K6" s="94">
        <f>+K3</f>
        <v>620</v>
      </c>
    </row>
    <row r="9" spans="2:11" ht="15.75" thickBot="1" x14ac:dyDescent="0.3"/>
    <row r="10" spans="2:11" ht="15.75" thickBot="1" x14ac:dyDescent="0.3">
      <c r="B10" s="91" t="s">
        <v>1</v>
      </c>
      <c r="C10" s="92" t="s">
        <v>2</v>
      </c>
      <c r="D10" s="92" t="s">
        <v>3</v>
      </c>
      <c r="E10" s="92" t="s">
        <v>53</v>
      </c>
      <c r="F10" s="92" t="s">
        <v>54</v>
      </c>
      <c r="G10" s="92" t="s">
        <v>55</v>
      </c>
      <c r="H10" s="92" t="s">
        <v>4</v>
      </c>
      <c r="I10" s="92" t="s">
        <v>56</v>
      </c>
      <c r="J10" s="92" t="s">
        <v>57</v>
      </c>
      <c r="K10" s="93" t="s">
        <v>58</v>
      </c>
    </row>
    <row r="11" spans="2:11" x14ac:dyDescent="0.25">
      <c r="B11" s="6">
        <v>2</v>
      </c>
      <c r="C11" s="89" t="s">
        <v>9</v>
      </c>
      <c r="D11" s="16" t="s">
        <v>10</v>
      </c>
      <c r="E11" s="4">
        <v>450</v>
      </c>
      <c r="F11" s="4">
        <v>1</v>
      </c>
      <c r="G11" s="4">
        <v>0.2</v>
      </c>
      <c r="H11" s="4">
        <v>2</v>
      </c>
      <c r="I11" s="4"/>
      <c r="J11" s="4"/>
      <c r="K11" s="90">
        <f>+E11*F11*H11*G11</f>
        <v>180</v>
      </c>
    </row>
    <row r="12" spans="2:11" x14ac:dyDescent="0.25">
      <c r="B12" s="7"/>
      <c r="C12" s="2"/>
      <c r="D12" s="2"/>
      <c r="E12" s="2"/>
      <c r="F12" s="2"/>
      <c r="G12" s="2"/>
      <c r="H12" s="2"/>
      <c r="I12" s="2"/>
      <c r="J12" s="2"/>
      <c r="K12" s="8"/>
    </row>
    <row r="13" spans="2:11" ht="15.75" thickBot="1" x14ac:dyDescent="0.3">
      <c r="B13" s="7"/>
      <c r="C13" s="2"/>
      <c r="D13" s="2"/>
      <c r="E13" s="2"/>
      <c r="F13" s="2"/>
      <c r="G13" s="2"/>
      <c r="H13" s="2"/>
      <c r="I13" s="2"/>
      <c r="J13" s="2"/>
      <c r="K13" s="9"/>
    </row>
    <row r="14" spans="2:11" ht="15.75" thickBot="1" x14ac:dyDescent="0.3">
      <c r="B14" s="10"/>
      <c r="C14" s="11"/>
      <c r="D14" s="11"/>
      <c r="E14" s="11"/>
      <c r="F14" s="11"/>
      <c r="G14" s="11"/>
      <c r="H14" s="11"/>
      <c r="I14" s="11"/>
      <c r="J14" s="12"/>
      <c r="K14" s="94">
        <f>+K11</f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5"/>
  <sheetViews>
    <sheetView topLeftCell="A62" workbookViewId="0">
      <selection activeCell="H66" sqref="H66"/>
    </sheetView>
  </sheetViews>
  <sheetFormatPr baseColWidth="10" defaultRowHeight="15" x14ac:dyDescent="0.25"/>
  <cols>
    <col min="3" max="3" width="16.28515625" customWidth="1"/>
    <col min="5" max="5" width="17.42578125" customWidth="1"/>
    <col min="6" max="6" width="17.5703125" customWidth="1"/>
    <col min="7" max="7" width="24.85546875" customWidth="1"/>
    <col min="9" max="9" width="12" bestFit="1" customWidth="1"/>
  </cols>
  <sheetData>
    <row r="1" spans="1:7" ht="15.75" thickBot="1" x14ac:dyDescent="0.3">
      <c r="A1" s="113" t="s">
        <v>13</v>
      </c>
      <c r="B1" s="113"/>
      <c r="C1" s="113"/>
      <c r="D1" s="113"/>
      <c r="E1" s="113"/>
      <c r="F1" s="113"/>
      <c r="G1" s="113"/>
    </row>
    <row r="2" spans="1:7" ht="15.75" thickTop="1" x14ac:dyDescent="0.25">
      <c r="A2" s="114" t="s">
        <v>14</v>
      </c>
      <c r="B2" s="115"/>
      <c r="C2" s="115"/>
      <c r="D2" s="115"/>
      <c r="E2" s="115"/>
      <c r="F2" s="18" t="s">
        <v>15</v>
      </c>
      <c r="G2" s="19" t="s">
        <v>16</v>
      </c>
    </row>
    <row r="3" spans="1:7" x14ac:dyDescent="0.25">
      <c r="A3" s="116"/>
      <c r="B3" s="117"/>
      <c r="C3" s="117"/>
      <c r="D3" s="117"/>
      <c r="E3" s="117"/>
      <c r="F3" s="20" t="s">
        <v>17</v>
      </c>
      <c r="G3" s="21" t="s">
        <v>18</v>
      </c>
    </row>
    <row r="4" spans="1:7" x14ac:dyDescent="0.25">
      <c r="A4" s="22"/>
      <c r="B4" s="23" t="s">
        <v>19</v>
      </c>
      <c r="C4" s="24"/>
      <c r="D4" s="25"/>
      <c r="E4" s="25"/>
      <c r="F4" s="26"/>
      <c r="G4" s="27"/>
    </row>
    <row r="5" spans="1:7" x14ac:dyDescent="0.25">
      <c r="A5" s="28" t="s">
        <v>20</v>
      </c>
      <c r="B5" s="29" t="s">
        <v>21</v>
      </c>
      <c r="C5" s="30" t="s">
        <v>22</v>
      </c>
      <c r="D5" s="30" t="s">
        <v>23</v>
      </c>
      <c r="E5" s="30" t="s">
        <v>24</v>
      </c>
      <c r="F5" s="31" t="s">
        <v>25</v>
      </c>
      <c r="G5" s="32" t="s">
        <v>26</v>
      </c>
    </row>
    <row r="6" spans="1:7" x14ac:dyDescent="0.25">
      <c r="A6" s="33"/>
      <c r="B6" s="34"/>
      <c r="C6" s="35"/>
      <c r="D6" s="36"/>
      <c r="E6" s="37"/>
      <c r="F6" s="38"/>
      <c r="G6" s="39"/>
    </row>
    <row r="7" spans="1:7" ht="24" x14ac:dyDescent="0.25">
      <c r="A7" s="33" t="s">
        <v>27</v>
      </c>
      <c r="B7" s="34" t="s">
        <v>28</v>
      </c>
      <c r="C7" s="35" t="s">
        <v>16</v>
      </c>
      <c r="D7" s="35">
        <v>1</v>
      </c>
      <c r="E7" s="40"/>
      <c r="F7" s="41">
        <v>37778</v>
      </c>
      <c r="G7" s="39">
        <f>+D7*F7</f>
        <v>37778</v>
      </c>
    </row>
    <row r="8" spans="1:7" x14ac:dyDescent="0.25">
      <c r="A8" s="33"/>
      <c r="B8" s="34"/>
      <c r="C8" s="35"/>
      <c r="D8" s="35"/>
      <c r="E8" s="37"/>
      <c r="F8" s="42"/>
      <c r="G8" s="39"/>
    </row>
    <row r="9" spans="1:7" x14ac:dyDescent="0.25">
      <c r="A9" s="43"/>
      <c r="B9" s="34"/>
      <c r="C9" s="35"/>
      <c r="D9" s="37"/>
      <c r="E9" s="37"/>
      <c r="F9" s="42"/>
      <c r="G9" s="39"/>
    </row>
    <row r="10" spans="1:7" x14ac:dyDescent="0.25">
      <c r="A10" s="22"/>
      <c r="B10" s="44"/>
      <c r="C10" s="24"/>
      <c r="D10" s="25"/>
      <c r="E10" s="25"/>
      <c r="F10" s="26" t="s">
        <v>29</v>
      </c>
      <c r="G10" s="45">
        <f>+G7</f>
        <v>37778</v>
      </c>
    </row>
    <row r="11" spans="1:7" x14ac:dyDescent="0.25">
      <c r="A11" s="22"/>
      <c r="B11" s="46" t="s">
        <v>30</v>
      </c>
      <c r="C11" s="24"/>
      <c r="D11" s="25"/>
      <c r="E11" s="25"/>
      <c r="F11" s="26"/>
      <c r="G11" s="47"/>
    </row>
    <row r="12" spans="1:7" x14ac:dyDescent="0.25">
      <c r="A12" s="28" t="s">
        <v>20</v>
      </c>
      <c r="B12" s="29" t="s">
        <v>21</v>
      </c>
      <c r="C12" s="30" t="s">
        <v>31</v>
      </c>
      <c r="D12" s="30" t="s">
        <v>32</v>
      </c>
      <c r="E12" s="30" t="s">
        <v>33</v>
      </c>
      <c r="F12" s="31" t="s">
        <v>34</v>
      </c>
      <c r="G12" s="32" t="s">
        <v>26</v>
      </c>
    </row>
    <row r="13" spans="1:7" x14ac:dyDescent="0.25">
      <c r="A13" s="48"/>
      <c r="B13" s="49"/>
      <c r="C13" s="50"/>
      <c r="D13" s="51"/>
      <c r="E13" s="52"/>
      <c r="F13" s="53"/>
      <c r="G13" s="54"/>
    </row>
    <row r="14" spans="1:7" x14ac:dyDescent="0.25">
      <c r="A14" s="48"/>
      <c r="B14" s="49"/>
      <c r="C14" s="50"/>
      <c r="D14" s="51"/>
      <c r="E14" s="52"/>
      <c r="F14" s="53"/>
      <c r="G14" s="54"/>
    </row>
    <row r="15" spans="1:7" x14ac:dyDescent="0.25">
      <c r="A15" s="22"/>
      <c r="B15" s="44"/>
      <c r="C15" s="24"/>
      <c r="D15" s="25"/>
      <c r="E15" s="25"/>
      <c r="F15" s="26" t="s">
        <v>35</v>
      </c>
      <c r="G15" s="45"/>
    </row>
    <row r="16" spans="1:7" x14ac:dyDescent="0.25">
      <c r="A16" s="22"/>
      <c r="B16" s="44"/>
      <c r="C16" s="24"/>
      <c r="D16" s="25"/>
      <c r="E16" s="25"/>
      <c r="F16" s="26"/>
      <c r="G16" s="47"/>
    </row>
    <row r="17" spans="1:9" x14ac:dyDescent="0.25">
      <c r="A17" s="55"/>
      <c r="B17" s="56" t="s">
        <v>36</v>
      </c>
      <c r="C17" s="24"/>
      <c r="D17" s="25"/>
      <c r="E17" s="25"/>
      <c r="F17" s="26"/>
      <c r="G17" s="27"/>
    </row>
    <row r="18" spans="1:9" x14ac:dyDescent="0.25">
      <c r="A18" s="28" t="s">
        <v>20</v>
      </c>
      <c r="B18" s="29" t="s">
        <v>21</v>
      </c>
      <c r="C18" s="30"/>
      <c r="D18" s="30"/>
      <c r="E18" s="30" t="s">
        <v>37</v>
      </c>
      <c r="F18" s="31" t="s">
        <v>38</v>
      </c>
      <c r="G18" s="32" t="s">
        <v>26</v>
      </c>
    </row>
    <row r="19" spans="1:9" x14ac:dyDescent="0.25">
      <c r="A19" s="48"/>
      <c r="B19" s="49" t="s">
        <v>39</v>
      </c>
      <c r="C19" s="57"/>
      <c r="D19" s="58">
        <v>1.5</v>
      </c>
      <c r="E19" s="59">
        <v>0.13</v>
      </c>
      <c r="F19" s="60">
        <v>135000</v>
      </c>
      <c r="G19" s="54">
        <f>+E19*F19</f>
        <v>17550</v>
      </c>
      <c r="I19" s="61"/>
    </row>
    <row r="20" spans="1:9" x14ac:dyDescent="0.25">
      <c r="A20" s="48"/>
      <c r="B20" s="49"/>
      <c r="C20" s="62"/>
      <c r="D20" s="63"/>
      <c r="E20" s="37"/>
      <c r="F20" s="64"/>
      <c r="G20" s="54"/>
    </row>
    <row r="21" spans="1:9" x14ac:dyDescent="0.25">
      <c r="A21" s="48"/>
      <c r="B21" s="49"/>
      <c r="C21" s="65"/>
      <c r="D21" s="66"/>
      <c r="E21" s="37"/>
      <c r="F21" s="67"/>
      <c r="G21" s="68"/>
    </row>
    <row r="22" spans="1:9" x14ac:dyDescent="0.25">
      <c r="A22" s="22"/>
      <c r="B22" s="44"/>
      <c r="C22" s="24"/>
      <c r="D22" s="25"/>
      <c r="E22" s="25"/>
      <c r="F22" s="26" t="s">
        <v>40</v>
      </c>
      <c r="G22" s="69">
        <f>+G19</f>
        <v>17550</v>
      </c>
    </row>
    <row r="23" spans="1:9" x14ac:dyDescent="0.25">
      <c r="A23" s="22"/>
      <c r="B23" s="44"/>
      <c r="C23" s="24"/>
      <c r="D23" s="25"/>
      <c r="E23" s="25"/>
      <c r="F23" s="26"/>
      <c r="G23" s="47"/>
    </row>
    <row r="24" spans="1:9" x14ac:dyDescent="0.25">
      <c r="A24" s="22"/>
      <c r="B24" s="56" t="s">
        <v>41</v>
      </c>
      <c r="C24" s="24"/>
      <c r="D24" s="25"/>
      <c r="E24" s="25"/>
      <c r="F24" s="26"/>
      <c r="G24" s="47"/>
    </row>
    <row r="25" spans="1:9" x14ac:dyDescent="0.25">
      <c r="A25" s="28" t="s">
        <v>20</v>
      </c>
      <c r="B25" s="70" t="s">
        <v>21</v>
      </c>
      <c r="C25" s="71" t="s">
        <v>22</v>
      </c>
      <c r="D25" s="72" t="s">
        <v>23</v>
      </c>
      <c r="E25" s="72" t="s">
        <v>42</v>
      </c>
      <c r="F25" s="73" t="s">
        <v>43</v>
      </c>
      <c r="G25" s="32" t="s">
        <v>26</v>
      </c>
    </row>
    <row r="26" spans="1:9" x14ac:dyDescent="0.25">
      <c r="A26" s="48" t="s">
        <v>44</v>
      </c>
      <c r="B26" s="49" t="s">
        <v>45</v>
      </c>
      <c r="C26" s="49" t="s">
        <v>46</v>
      </c>
      <c r="D26" s="74">
        <v>1</v>
      </c>
      <c r="E26" s="75">
        <v>28</v>
      </c>
      <c r="F26" s="76">
        <v>357.21100000000001</v>
      </c>
      <c r="G26" s="77">
        <f>+E26*F26</f>
        <v>10001.907999999999</v>
      </c>
    </row>
    <row r="27" spans="1:9" x14ac:dyDescent="0.25">
      <c r="A27" s="48"/>
      <c r="B27" s="49"/>
      <c r="C27" s="49"/>
      <c r="D27" s="74"/>
      <c r="E27" s="78"/>
      <c r="F27" s="76"/>
      <c r="G27" s="54"/>
    </row>
    <row r="28" spans="1:9" x14ac:dyDescent="0.25">
      <c r="A28" s="22"/>
      <c r="B28" s="44"/>
      <c r="C28" s="24"/>
      <c r="D28" s="25"/>
      <c r="E28" s="25"/>
      <c r="F28" s="26" t="s">
        <v>40</v>
      </c>
      <c r="G28" s="45">
        <f>+G26</f>
        <v>10001.907999999999</v>
      </c>
    </row>
    <row r="29" spans="1:9" x14ac:dyDescent="0.25">
      <c r="A29" s="22"/>
      <c r="B29" s="44"/>
      <c r="C29" s="24"/>
      <c r="D29" s="25"/>
      <c r="E29" s="25"/>
      <c r="F29" s="26"/>
      <c r="G29" s="27"/>
    </row>
    <row r="30" spans="1:9" ht="15.75" thickBot="1" x14ac:dyDescent="0.3">
      <c r="A30" s="79"/>
      <c r="B30" s="80"/>
      <c r="C30" s="81"/>
      <c r="D30" s="82"/>
      <c r="E30" s="83" t="s">
        <v>47</v>
      </c>
      <c r="F30" s="84"/>
      <c r="G30" s="85">
        <f>+G10+G22+G28</f>
        <v>65329.907999999996</v>
      </c>
      <c r="I30" s="61"/>
    </row>
    <row r="33" spans="1:7" ht="15.75" thickBot="1" x14ac:dyDescent="0.3"/>
    <row r="34" spans="1:7" ht="15.75" thickTop="1" x14ac:dyDescent="0.25">
      <c r="A34" s="114" t="s">
        <v>48</v>
      </c>
      <c r="B34" s="115"/>
      <c r="C34" s="115"/>
      <c r="D34" s="115"/>
      <c r="E34" s="115"/>
      <c r="F34" s="18" t="s">
        <v>15</v>
      </c>
      <c r="G34" s="19" t="s">
        <v>8</v>
      </c>
    </row>
    <row r="35" spans="1:7" x14ac:dyDescent="0.25">
      <c r="A35" s="116"/>
      <c r="B35" s="117"/>
      <c r="C35" s="117"/>
      <c r="D35" s="117"/>
      <c r="E35" s="117"/>
      <c r="F35" s="20" t="s">
        <v>17</v>
      </c>
      <c r="G35" s="21" t="s">
        <v>49</v>
      </c>
    </row>
    <row r="36" spans="1:7" x14ac:dyDescent="0.25">
      <c r="A36" s="22"/>
      <c r="B36" s="23" t="s">
        <v>19</v>
      </c>
      <c r="C36" s="24"/>
      <c r="D36" s="25"/>
      <c r="E36" s="25"/>
      <c r="F36" s="26"/>
      <c r="G36" s="27"/>
    </row>
    <row r="37" spans="1:7" x14ac:dyDescent="0.25">
      <c r="A37" s="28" t="s">
        <v>20</v>
      </c>
      <c r="B37" s="29" t="s">
        <v>21</v>
      </c>
      <c r="C37" s="30" t="s">
        <v>22</v>
      </c>
      <c r="D37" s="30" t="s">
        <v>23</v>
      </c>
      <c r="E37" s="30" t="s">
        <v>24</v>
      </c>
      <c r="F37" s="31" t="s">
        <v>25</v>
      </c>
      <c r="G37" s="32" t="s">
        <v>26</v>
      </c>
    </row>
    <row r="38" spans="1:7" x14ac:dyDescent="0.25">
      <c r="A38" s="33"/>
      <c r="B38" s="34"/>
      <c r="C38" s="35"/>
      <c r="D38" s="36"/>
      <c r="E38" s="37"/>
      <c r="F38" s="38"/>
      <c r="G38" s="39"/>
    </row>
    <row r="39" spans="1:7" x14ac:dyDescent="0.25">
      <c r="A39" s="33"/>
      <c r="B39" s="34"/>
      <c r="C39" s="35"/>
      <c r="D39" s="35"/>
      <c r="E39" s="40"/>
      <c r="F39" s="41"/>
      <c r="G39" s="39"/>
    </row>
    <row r="40" spans="1:7" x14ac:dyDescent="0.25">
      <c r="A40" s="33"/>
      <c r="B40" s="34"/>
      <c r="C40" s="35"/>
      <c r="D40" s="35"/>
      <c r="E40" s="37"/>
      <c r="F40" s="42"/>
      <c r="G40" s="39"/>
    </row>
    <row r="41" spans="1:7" x14ac:dyDescent="0.25">
      <c r="A41" s="43"/>
      <c r="B41" s="34"/>
      <c r="C41" s="35"/>
      <c r="D41" s="37"/>
      <c r="E41" s="37"/>
      <c r="F41" s="42"/>
      <c r="G41" s="39"/>
    </row>
    <row r="42" spans="1:7" x14ac:dyDescent="0.25">
      <c r="A42" s="22"/>
      <c r="B42" s="44"/>
      <c r="C42" s="24"/>
      <c r="D42" s="25"/>
      <c r="E42" s="25"/>
      <c r="F42" s="26" t="s">
        <v>29</v>
      </c>
      <c r="G42" s="45">
        <f>+G39</f>
        <v>0</v>
      </c>
    </row>
    <row r="43" spans="1:7" x14ac:dyDescent="0.25">
      <c r="A43" s="22"/>
      <c r="B43" s="46" t="s">
        <v>30</v>
      </c>
      <c r="C43" s="24"/>
      <c r="D43" s="25"/>
      <c r="E43" s="25"/>
      <c r="F43" s="26"/>
      <c r="G43" s="47"/>
    </row>
    <row r="44" spans="1:7" x14ac:dyDescent="0.25">
      <c r="A44" s="28" t="s">
        <v>20</v>
      </c>
      <c r="B44" s="29" t="s">
        <v>21</v>
      </c>
      <c r="C44" s="30" t="s">
        <v>31</v>
      </c>
      <c r="D44" s="30" t="s">
        <v>32</v>
      </c>
      <c r="E44" s="30" t="s">
        <v>33</v>
      </c>
      <c r="F44" s="31" t="s">
        <v>34</v>
      </c>
      <c r="G44" s="32" t="s">
        <v>26</v>
      </c>
    </row>
    <row r="45" spans="1:7" x14ac:dyDescent="0.25">
      <c r="A45" s="48"/>
      <c r="B45" s="49"/>
      <c r="C45" s="50"/>
      <c r="D45" s="51"/>
      <c r="E45" s="52"/>
      <c r="F45" s="53"/>
      <c r="G45" s="54"/>
    </row>
    <row r="46" spans="1:7" x14ac:dyDescent="0.25">
      <c r="A46" s="48"/>
      <c r="B46" s="49"/>
      <c r="C46" s="50"/>
      <c r="D46" s="51"/>
      <c r="E46" s="52"/>
      <c r="F46" s="53"/>
      <c r="G46" s="54"/>
    </row>
    <row r="47" spans="1:7" x14ac:dyDescent="0.25">
      <c r="A47" s="22"/>
      <c r="B47" s="44"/>
      <c r="C47" s="24"/>
      <c r="D47" s="25"/>
      <c r="E47" s="25"/>
      <c r="F47" s="26" t="s">
        <v>35</v>
      </c>
      <c r="G47" s="45"/>
    </row>
    <row r="48" spans="1:7" x14ac:dyDescent="0.25">
      <c r="A48" s="22"/>
      <c r="B48" s="44"/>
      <c r="C48" s="24"/>
      <c r="D48" s="25"/>
      <c r="E48" s="25"/>
      <c r="F48" s="26"/>
      <c r="G48" s="47"/>
    </row>
    <row r="49" spans="1:7" x14ac:dyDescent="0.25">
      <c r="A49" s="55"/>
      <c r="B49" s="56" t="s">
        <v>36</v>
      </c>
      <c r="C49" s="24"/>
      <c r="D49" s="25"/>
      <c r="E49" s="25"/>
      <c r="F49" s="26"/>
      <c r="G49" s="27"/>
    </row>
    <row r="50" spans="1:7" x14ac:dyDescent="0.25">
      <c r="A50" s="28" t="s">
        <v>20</v>
      </c>
      <c r="B50" s="29" t="s">
        <v>21</v>
      </c>
      <c r="C50" s="30"/>
      <c r="D50" s="30"/>
      <c r="E50" s="30" t="s">
        <v>37</v>
      </c>
      <c r="F50" s="31" t="s">
        <v>38</v>
      </c>
      <c r="G50" s="32" t="s">
        <v>26</v>
      </c>
    </row>
    <row r="51" spans="1:7" x14ac:dyDescent="0.25">
      <c r="A51" s="48"/>
      <c r="B51" s="49" t="s">
        <v>48</v>
      </c>
      <c r="C51" s="57"/>
      <c r="D51" s="58">
        <v>1</v>
      </c>
      <c r="E51" s="59">
        <v>1</v>
      </c>
      <c r="F51" s="60">
        <v>30000</v>
      </c>
      <c r="G51" s="54">
        <f>+E51*F51</f>
        <v>30000</v>
      </c>
    </row>
    <row r="52" spans="1:7" x14ac:dyDescent="0.25">
      <c r="A52" s="48"/>
      <c r="B52" s="49"/>
      <c r="C52" s="62"/>
      <c r="D52" s="63"/>
      <c r="E52" s="37"/>
      <c r="F52" s="64"/>
      <c r="G52" s="54"/>
    </row>
    <row r="53" spans="1:7" x14ac:dyDescent="0.25">
      <c r="A53" s="48"/>
      <c r="B53" s="49"/>
      <c r="C53" s="65"/>
      <c r="D53" s="66"/>
      <c r="E53" s="37"/>
      <c r="F53" s="67"/>
      <c r="G53" s="68"/>
    </row>
    <row r="54" spans="1:7" x14ac:dyDescent="0.25">
      <c r="A54" s="22"/>
      <c r="B54" s="44"/>
      <c r="C54" s="24"/>
      <c r="D54" s="25"/>
      <c r="E54" s="25"/>
      <c r="F54" s="26" t="s">
        <v>40</v>
      </c>
      <c r="G54" s="69">
        <f>+G51</f>
        <v>30000</v>
      </c>
    </row>
    <row r="55" spans="1:7" x14ac:dyDescent="0.25">
      <c r="A55" s="22"/>
      <c r="B55" s="44"/>
      <c r="C55" s="24"/>
      <c r="D55" s="25"/>
      <c r="E55" s="25"/>
      <c r="F55" s="26"/>
      <c r="G55" s="47"/>
    </row>
    <row r="56" spans="1:7" x14ac:dyDescent="0.25">
      <c r="A56" s="22"/>
      <c r="B56" s="56" t="s">
        <v>41</v>
      </c>
      <c r="C56" s="24"/>
      <c r="D56" s="25"/>
      <c r="E56" s="25"/>
      <c r="F56" s="26"/>
      <c r="G56" s="47"/>
    </row>
    <row r="57" spans="1:7" x14ac:dyDescent="0.25">
      <c r="A57" s="28" t="s">
        <v>20</v>
      </c>
      <c r="B57" s="70" t="s">
        <v>21</v>
      </c>
      <c r="C57" s="71" t="s">
        <v>22</v>
      </c>
      <c r="D57" s="72" t="s">
        <v>23</v>
      </c>
      <c r="E57" s="72" t="s">
        <v>42</v>
      </c>
      <c r="F57" s="73" t="s">
        <v>43</v>
      </c>
      <c r="G57" s="32" t="s">
        <v>26</v>
      </c>
    </row>
    <row r="58" spans="1:7" x14ac:dyDescent="0.25">
      <c r="A58" s="48"/>
      <c r="B58" s="49"/>
      <c r="C58" s="49"/>
      <c r="D58" s="74"/>
      <c r="E58" s="75"/>
      <c r="F58" s="76"/>
      <c r="G58" s="77"/>
    </row>
    <row r="59" spans="1:7" x14ac:dyDescent="0.25">
      <c r="A59" s="48"/>
      <c r="B59" s="49"/>
      <c r="C59" s="49"/>
      <c r="D59" s="74"/>
      <c r="E59" s="78"/>
      <c r="F59" s="76"/>
      <c r="G59" s="54"/>
    </row>
    <row r="60" spans="1:7" x14ac:dyDescent="0.25">
      <c r="A60" s="22"/>
      <c r="B60" s="44"/>
      <c r="C60" s="24"/>
      <c r="D60" s="25"/>
      <c r="E60" s="25"/>
      <c r="F60" s="26" t="s">
        <v>40</v>
      </c>
      <c r="G60" s="45">
        <f>+G58</f>
        <v>0</v>
      </c>
    </row>
    <row r="61" spans="1:7" x14ac:dyDescent="0.25">
      <c r="A61" s="22"/>
      <c r="B61" s="44"/>
      <c r="C61" s="24"/>
      <c r="D61" s="25"/>
      <c r="E61" s="25"/>
      <c r="F61" s="26"/>
      <c r="G61" s="27"/>
    </row>
    <row r="62" spans="1:7" ht="15.75" thickBot="1" x14ac:dyDescent="0.3">
      <c r="A62" s="79"/>
      <c r="B62" s="80"/>
      <c r="C62" s="81"/>
      <c r="D62" s="82"/>
      <c r="E62" s="83" t="s">
        <v>47</v>
      </c>
      <c r="F62" s="84"/>
      <c r="G62" s="85">
        <f>+G42+G54+G60</f>
        <v>30000</v>
      </c>
    </row>
    <row r="63" spans="1:7" ht="15.75" thickTop="1" x14ac:dyDescent="0.25"/>
    <row r="65" spans="1:7" ht="15.75" thickBot="1" x14ac:dyDescent="0.3"/>
    <row r="66" spans="1:7" ht="15.75" thickTop="1" x14ac:dyDescent="0.25">
      <c r="A66" s="114" t="s">
        <v>79</v>
      </c>
      <c r="B66" s="115"/>
      <c r="C66" s="115"/>
      <c r="D66" s="115"/>
      <c r="E66" s="115"/>
      <c r="F66" s="18" t="s">
        <v>15</v>
      </c>
      <c r="G66" s="19" t="s">
        <v>51</v>
      </c>
    </row>
    <row r="67" spans="1:7" x14ac:dyDescent="0.25">
      <c r="A67" s="116"/>
      <c r="B67" s="117"/>
      <c r="C67" s="117"/>
      <c r="D67" s="117"/>
      <c r="E67" s="117"/>
      <c r="F67" s="20" t="s">
        <v>17</v>
      </c>
      <c r="G67" s="86">
        <v>1.3</v>
      </c>
    </row>
    <row r="68" spans="1:7" x14ac:dyDescent="0.25">
      <c r="A68" s="22"/>
      <c r="B68" s="23" t="s">
        <v>19</v>
      </c>
      <c r="C68" s="24"/>
      <c r="D68" s="25"/>
      <c r="E68" s="25"/>
      <c r="F68" s="26"/>
      <c r="G68" s="27"/>
    </row>
    <row r="69" spans="1:7" x14ac:dyDescent="0.25">
      <c r="A69" s="28" t="s">
        <v>20</v>
      </c>
      <c r="B69" s="29" t="s">
        <v>21</v>
      </c>
      <c r="C69" s="30" t="s">
        <v>22</v>
      </c>
      <c r="D69" s="30" t="s">
        <v>23</v>
      </c>
      <c r="E69" s="30" t="s">
        <v>24</v>
      </c>
      <c r="F69" s="31" t="s">
        <v>25</v>
      </c>
      <c r="G69" s="32" t="s">
        <v>26</v>
      </c>
    </row>
    <row r="70" spans="1:7" x14ac:dyDescent="0.25">
      <c r="A70" s="33"/>
      <c r="B70" s="34"/>
      <c r="C70" s="35"/>
      <c r="D70" s="36"/>
      <c r="E70" s="37"/>
      <c r="F70" s="38"/>
      <c r="G70" s="39"/>
    </row>
    <row r="71" spans="1:7" x14ac:dyDescent="0.25">
      <c r="A71" s="33"/>
      <c r="B71" s="34"/>
      <c r="C71" s="35"/>
      <c r="D71" s="35"/>
      <c r="E71" s="40"/>
      <c r="F71" s="41"/>
      <c r="G71" s="39"/>
    </row>
    <row r="72" spans="1:7" x14ac:dyDescent="0.25">
      <c r="A72" s="33"/>
      <c r="B72" s="34"/>
      <c r="C72" s="35"/>
      <c r="D72" s="35"/>
      <c r="E72" s="37"/>
      <c r="F72" s="42"/>
      <c r="G72" s="39"/>
    </row>
    <row r="73" spans="1:7" x14ac:dyDescent="0.25">
      <c r="A73" s="43"/>
      <c r="B73" s="34"/>
      <c r="C73" s="35"/>
      <c r="D73" s="37"/>
      <c r="E73" s="37"/>
      <c r="F73" s="42"/>
      <c r="G73" s="39"/>
    </row>
    <row r="74" spans="1:7" x14ac:dyDescent="0.25">
      <c r="A74" s="22"/>
      <c r="B74" s="44"/>
      <c r="C74" s="24"/>
      <c r="D74" s="25"/>
      <c r="E74" s="25"/>
      <c r="F74" s="26" t="s">
        <v>29</v>
      </c>
      <c r="G74" s="45">
        <f>+G71</f>
        <v>0</v>
      </c>
    </row>
    <row r="75" spans="1:7" x14ac:dyDescent="0.25">
      <c r="A75" s="22"/>
      <c r="B75" s="46" t="s">
        <v>30</v>
      </c>
      <c r="C75" s="24"/>
      <c r="D75" s="25"/>
      <c r="E75" s="25"/>
      <c r="F75" s="26"/>
      <c r="G75" s="47"/>
    </row>
    <row r="76" spans="1:7" x14ac:dyDescent="0.25">
      <c r="A76" s="28" t="s">
        <v>20</v>
      </c>
      <c r="B76" s="29" t="s">
        <v>21</v>
      </c>
      <c r="C76" s="30" t="s">
        <v>31</v>
      </c>
      <c r="D76" s="30" t="s">
        <v>32</v>
      </c>
      <c r="E76" s="30" t="s">
        <v>52</v>
      </c>
      <c r="F76" s="31" t="s">
        <v>34</v>
      </c>
      <c r="G76" s="32" t="s">
        <v>26</v>
      </c>
    </row>
    <row r="77" spans="1:7" x14ac:dyDescent="0.25">
      <c r="A77" s="48"/>
      <c r="B77" s="49" t="s">
        <v>50</v>
      </c>
      <c r="C77" s="87">
        <v>30</v>
      </c>
      <c r="D77" s="51"/>
      <c r="E77" s="52">
        <v>100000</v>
      </c>
      <c r="F77" s="88">
        <v>1</v>
      </c>
      <c r="G77" s="54">
        <f>+C77*E77</f>
        <v>3000000</v>
      </c>
    </row>
    <row r="78" spans="1:7" x14ac:dyDescent="0.25">
      <c r="A78" s="48"/>
      <c r="B78" s="49"/>
      <c r="C78" s="50"/>
      <c r="D78" s="51"/>
      <c r="E78" s="52"/>
      <c r="F78" s="53"/>
      <c r="G78" s="54"/>
    </row>
    <row r="79" spans="1:7" x14ac:dyDescent="0.25">
      <c r="A79" s="22"/>
      <c r="B79" s="44"/>
      <c r="C79" s="24"/>
      <c r="D79" s="25"/>
      <c r="E79" s="25"/>
      <c r="F79" s="26" t="s">
        <v>35</v>
      </c>
      <c r="G79" s="45">
        <f>+G77</f>
        <v>3000000</v>
      </c>
    </row>
    <row r="80" spans="1:7" x14ac:dyDescent="0.25">
      <c r="A80" s="22"/>
      <c r="B80" s="44"/>
      <c r="C80" s="24"/>
      <c r="D80" s="25"/>
      <c r="E80" s="25"/>
      <c r="F80" s="26"/>
      <c r="G80" s="47"/>
    </row>
    <row r="81" spans="1:7" x14ac:dyDescent="0.25">
      <c r="A81" s="55"/>
      <c r="B81" s="56" t="s">
        <v>36</v>
      </c>
      <c r="C81" s="24"/>
      <c r="D81" s="25"/>
      <c r="E81" s="25"/>
      <c r="F81" s="26"/>
      <c r="G81" s="27"/>
    </row>
    <row r="82" spans="1:7" x14ac:dyDescent="0.25">
      <c r="A82" s="28" t="s">
        <v>20</v>
      </c>
      <c r="B82" s="29" t="s">
        <v>21</v>
      </c>
      <c r="C82" s="30"/>
      <c r="D82" s="30"/>
      <c r="E82" s="30" t="s">
        <v>37</v>
      </c>
      <c r="F82" s="31" t="s">
        <v>38</v>
      </c>
      <c r="G82" s="32" t="s">
        <v>26</v>
      </c>
    </row>
    <row r="83" spans="1:7" x14ac:dyDescent="0.25">
      <c r="A83" s="48"/>
      <c r="B83" s="49"/>
      <c r="C83" s="57"/>
      <c r="D83" s="58"/>
      <c r="E83" s="59"/>
      <c r="F83" s="60"/>
      <c r="G83" s="54"/>
    </row>
    <row r="84" spans="1:7" x14ac:dyDescent="0.25">
      <c r="A84" s="48"/>
      <c r="B84" s="49"/>
      <c r="C84" s="62"/>
      <c r="D84" s="63"/>
      <c r="E84" s="37"/>
      <c r="F84" s="64"/>
      <c r="G84" s="54"/>
    </row>
    <row r="85" spans="1:7" x14ac:dyDescent="0.25">
      <c r="A85" s="48"/>
      <c r="B85" s="49"/>
      <c r="C85" s="65"/>
      <c r="D85" s="66"/>
      <c r="E85" s="37"/>
      <c r="F85" s="67"/>
      <c r="G85" s="68"/>
    </row>
    <row r="86" spans="1:7" x14ac:dyDescent="0.25">
      <c r="A86" s="22"/>
      <c r="B86" s="44"/>
      <c r="C86" s="24"/>
      <c r="D86" s="25"/>
      <c r="E86" s="25"/>
      <c r="F86" s="26" t="s">
        <v>40</v>
      </c>
      <c r="G86" s="69">
        <f>+G83</f>
        <v>0</v>
      </c>
    </row>
    <row r="87" spans="1:7" x14ac:dyDescent="0.25">
      <c r="A87" s="22"/>
      <c r="B87" s="44"/>
      <c r="C87" s="24"/>
      <c r="D87" s="25"/>
      <c r="E87" s="25"/>
      <c r="F87" s="26"/>
      <c r="G87" s="47"/>
    </row>
    <row r="88" spans="1:7" x14ac:dyDescent="0.25">
      <c r="A88" s="22"/>
      <c r="B88" s="56" t="s">
        <v>41</v>
      </c>
      <c r="C88" s="24"/>
      <c r="D88" s="25"/>
      <c r="E88" s="25"/>
      <c r="F88" s="26"/>
      <c r="G88" s="47"/>
    </row>
    <row r="89" spans="1:7" x14ac:dyDescent="0.25">
      <c r="A89" s="28" t="s">
        <v>20</v>
      </c>
      <c r="B89" s="70" t="s">
        <v>21</v>
      </c>
      <c r="C89" s="71" t="s">
        <v>22</v>
      </c>
      <c r="D89" s="72" t="s">
        <v>23</v>
      </c>
      <c r="E89" s="72" t="s">
        <v>42</v>
      </c>
      <c r="F89" s="73" t="s">
        <v>43</v>
      </c>
      <c r="G89" s="32" t="s">
        <v>26</v>
      </c>
    </row>
    <row r="90" spans="1:7" x14ac:dyDescent="0.25">
      <c r="A90" s="48"/>
      <c r="B90" s="49"/>
      <c r="C90" s="49"/>
      <c r="D90" s="74"/>
      <c r="E90" s="75"/>
      <c r="F90" s="76"/>
      <c r="G90" s="77"/>
    </row>
    <row r="91" spans="1:7" x14ac:dyDescent="0.25">
      <c r="A91" s="48"/>
      <c r="B91" s="49"/>
      <c r="C91" s="49"/>
      <c r="D91" s="74"/>
      <c r="E91" s="78"/>
      <c r="F91" s="76"/>
      <c r="G91" s="54"/>
    </row>
    <row r="92" spans="1:7" x14ac:dyDescent="0.25">
      <c r="A92" s="22"/>
      <c r="B92" s="44"/>
      <c r="C92" s="24"/>
      <c r="D92" s="25"/>
      <c r="E92" s="25"/>
      <c r="F92" s="26" t="s">
        <v>40</v>
      </c>
      <c r="G92" s="45">
        <f>+G90</f>
        <v>0</v>
      </c>
    </row>
    <row r="93" spans="1:7" x14ac:dyDescent="0.25">
      <c r="A93" s="22"/>
      <c r="B93" s="44"/>
      <c r="C93" s="24"/>
      <c r="D93" s="25"/>
      <c r="E93" s="25"/>
      <c r="F93" s="26"/>
      <c r="G93" s="27"/>
    </row>
    <row r="94" spans="1:7" ht="15.75" thickBot="1" x14ac:dyDescent="0.3">
      <c r="A94" s="79"/>
      <c r="B94" s="80"/>
      <c r="C94" s="81"/>
      <c r="D94" s="82"/>
      <c r="E94" s="83" t="s">
        <v>47</v>
      </c>
      <c r="F94" s="84"/>
      <c r="G94" s="85">
        <f>+G79</f>
        <v>3000000</v>
      </c>
    </row>
    <row r="95" spans="1:7" ht="15.75" thickTop="1" x14ac:dyDescent="0.25"/>
  </sheetData>
  <mergeCells count="4">
    <mergeCell ref="A1:G1"/>
    <mergeCell ref="A2:E3"/>
    <mergeCell ref="A34:E35"/>
    <mergeCell ref="A66:E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MEMORIA DE CALCULO</vt:lpstr>
      <vt:lpstr>APU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COMPUCENTER</dc:creator>
  <cp:lastModifiedBy>Javier Osso</cp:lastModifiedBy>
  <dcterms:created xsi:type="dcterms:W3CDTF">2026-01-28T22:32:48Z</dcterms:created>
  <dcterms:modified xsi:type="dcterms:W3CDTF">2026-05-20T15:54:05Z</dcterms:modified>
</cp:coreProperties>
</file>