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contratacionccyt_sena_edu_co/Documents/2026/BIENES Y SERVICIOS/74.BONOS ALIMENTACION/EM Y SECTOR/"/>
    </mc:Choice>
  </mc:AlternateContent>
  <xr:revisionPtr revIDLastSave="180" documentId="11_C3E4BAB874C147D3B2FF5E197851612F1498D023" xr6:coauthVersionLast="47" xr6:coauthVersionMax="47" xr10:uidLastSave="{A2920ED4-E7E7-4007-87B4-EE7270081BDA}"/>
  <bookViews>
    <workbookView xWindow="-120" yWindow="-120" windowWidth="29040" windowHeight="15720" xr2:uid="{00000000-000D-0000-FFFF-FFFF00000000}"/>
  </bookViews>
  <sheets>
    <sheet name="EM" sheetId="1" r:id="rId1"/>
    <sheet name="Dotación" sheetId="6" state="hidden" r:id="rId2"/>
    <sheet name="2. PROGRAMACION" sheetId="5" state="hidden" r:id="rId3"/>
    <sheet name="NO ELIMINAR HOJA" sheetId="4" state="hidden" r:id="rId4"/>
  </sheets>
  <definedNames>
    <definedName name="_xlnm._FilterDatabase" localSheetId="0" hidden="1">EM!$B$2:$O$2</definedName>
    <definedName name="Print_Area" localSheetId="0">EM!$B$3:$O$4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J4" i="1" s="1"/>
  <c r="K4" i="1" l="1"/>
  <c r="L4" i="1" s="1"/>
  <c r="M4" i="1" s="1"/>
  <c r="N4" i="1" l="1"/>
  <c r="O4" i="1"/>
  <c r="O5" i="1" s="1"/>
  <c r="P4" i="1" s="1"/>
  <c r="P5" i="1" s="1"/>
  <c r="G4" i="6"/>
  <c r="G5" i="6"/>
  <c r="G6" i="6"/>
  <c r="G7" i="6"/>
  <c r="G8" i="6"/>
  <c r="G9" i="6"/>
  <c r="G10" i="6"/>
  <c r="G11" i="6"/>
  <c r="G12" i="6"/>
  <c r="G13" i="6"/>
  <c r="H13" i="6" s="1"/>
  <c r="G14" i="6"/>
  <c r="H14" i="6" s="1"/>
  <c r="G15" i="6"/>
  <c r="G16" i="6"/>
  <c r="G17" i="6"/>
  <c r="G18" i="6"/>
  <c r="H18" i="6" s="1"/>
  <c r="G19" i="6"/>
  <c r="H19" i="6" s="1"/>
  <c r="G20" i="6"/>
  <c r="H20" i="6" s="1"/>
  <c r="G21" i="6"/>
  <c r="H21" i="6" s="1"/>
  <c r="G22" i="6"/>
  <c r="H22" i="6" s="1"/>
  <c r="G23" i="6"/>
  <c r="G24" i="6"/>
  <c r="H24" i="6" s="1"/>
  <c r="G25" i="6"/>
  <c r="H25" i="6" s="1"/>
  <c r="G26" i="6"/>
  <c r="H26" i="6" s="1"/>
  <c r="G27" i="6"/>
  <c r="H27" i="6" s="1"/>
  <c r="G28" i="6"/>
  <c r="H28" i="6" s="1"/>
  <c r="G29" i="6"/>
  <c r="H29" i="6" s="1"/>
  <c r="G30" i="6"/>
  <c r="H30" i="6" s="1"/>
  <c r="G31" i="6"/>
  <c r="H31" i="6" s="1"/>
  <c r="G32" i="6"/>
  <c r="H32" i="6" s="1"/>
  <c r="G33" i="6"/>
  <c r="H33" i="6" s="1"/>
  <c r="G34" i="6"/>
  <c r="H34" i="6" s="1"/>
  <c r="G3" i="6"/>
  <c r="H3" i="6" s="1"/>
  <c r="H35" i="6" s="1"/>
  <c r="H15" i="6"/>
  <c r="H16" i="6"/>
  <c r="H23" i="6"/>
  <c r="H17" i="6"/>
  <c r="G35" i="6" l="1"/>
  <c r="H12" i="6"/>
  <c r="H10" i="6"/>
  <c r="H7" i="6"/>
  <c r="H9" i="6" l="1"/>
  <c r="H8" i="6"/>
  <c r="H6" i="6"/>
  <c r="H5" i="6"/>
  <c r="H11" i="6"/>
  <c r="H4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tc={FDCA541C-74CE-4BC6-BC68-90E96C98D916}</author>
  </authors>
  <commentList>
    <comment ref="H1" authorId="0" shapeId="0" xr:uid="{00000000-0006-0000-02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Escriba el nombre del programa como lo registra SOFIA PLUS.</t>
      </text>
    </comment>
  </commentList>
</comments>
</file>

<file path=xl/sharedStrings.xml><?xml version="1.0" encoding="utf-8"?>
<sst xmlns="http://schemas.openxmlformats.org/spreadsheetml/2006/main" count="653" uniqueCount="353">
  <si>
    <t>N°</t>
  </si>
  <si>
    <t>REGIONAL</t>
  </si>
  <si>
    <t>COD. CENTRO</t>
  </si>
  <si>
    <t>CENTRO DE FORMACIÓN</t>
  </si>
  <si>
    <t>PLACA DEL AUTOMOTOR</t>
  </si>
  <si>
    <t>ESPECIALIDAD DEL AULA MÓVIL</t>
  </si>
  <si>
    <t>ANTIOQUIA</t>
  </si>
  <si>
    <t>Centro de la Innovación, la Agroindustria y la Aviación</t>
  </si>
  <si>
    <t>OBI050</t>
  </si>
  <si>
    <t>AGRICULTURA DE PRECISIÓN</t>
  </si>
  <si>
    <t>OHK924</t>
  </si>
  <si>
    <t>FRUVER</t>
  </si>
  <si>
    <t>OHK923</t>
  </si>
  <si>
    <t>CONFECCIÓN</t>
  </si>
  <si>
    <t>UPR136</t>
  </si>
  <si>
    <t>GASTRONOMÍA</t>
  </si>
  <si>
    <t>Centro de Servicios de Salud</t>
  </si>
  <si>
    <t>OBH961</t>
  </si>
  <si>
    <t>SEGURIDAD EN MINAS</t>
  </si>
  <si>
    <t>Centro de Servicios y Gestión Empresarial</t>
  </si>
  <si>
    <t>OBI202</t>
  </si>
  <si>
    <t>TIC</t>
  </si>
  <si>
    <t>Centro de Tecnología de la Manufactura Avanzada</t>
  </si>
  <si>
    <t>OBH428</t>
  </si>
  <si>
    <t>AUTOMOTRIZ</t>
  </si>
  <si>
    <t>OWI581</t>
  </si>
  <si>
    <t>AUTOMATIZACIÓN</t>
  </si>
  <si>
    <t>OHK918</t>
  </si>
  <si>
    <t>ELECTRICIDAD Y ELECTRÓNICA</t>
  </si>
  <si>
    <t>OHK921</t>
  </si>
  <si>
    <t>MECÁNICA AUTOMOTRIZ</t>
  </si>
  <si>
    <t>OHK926</t>
  </si>
  <si>
    <t>Centro del Diseño y Manufactura del Cuero</t>
  </si>
  <si>
    <t>OKL220</t>
  </si>
  <si>
    <t>MARROQUINERÍA</t>
  </si>
  <si>
    <t>OKL221</t>
  </si>
  <si>
    <t>Centro para el Desarrollo del Hábitat y la Construcción</t>
  </si>
  <si>
    <t>OBI077</t>
  </si>
  <si>
    <t>CONSTRUCCIÓN</t>
  </si>
  <si>
    <t>Centro Tecnológico del Mobiliario</t>
  </si>
  <si>
    <t>OKL239</t>
  </si>
  <si>
    <t>Complejo Tecnológico Agroindustrial, Pecuario y Turístico</t>
  </si>
  <si>
    <t>OHK925</t>
  </si>
  <si>
    <t>CÁRNICOS</t>
  </si>
  <si>
    <t>Complejo Tecnológico Minero Agroempresarial</t>
  </si>
  <si>
    <t>OKL265</t>
  </si>
  <si>
    <t>MINERÍA</t>
  </si>
  <si>
    <t>Complejo Tecnológico para la Gestión Agroempresarial</t>
  </si>
  <si>
    <t>MNW424</t>
  </si>
  <si>
    <t>BIOTECNOLOGIA</t>
  </si>
  <si>
    <t>Complejo Tecnológico, Turístico y Agroindustrial del Occidente Antioqueño</t>
  </si>
  <si>
    <t>OHK917</t>
  </si>
  <si>
    <t>OHK922</t>
  </si>
  <si>
    <t>ARAUCA</t>
  </si>
  <si>
    <t>Centro de Gestión y Desarrollo Agroindustrial de Arauca</t>
  </si>
  <si>
    <t>OCK770</t>
  </si>
  <si>
    <t>SOLDADURA</t>
  </si>
  <si>
    <t>ATLANTICO</t>
  </si>
  <si>
    <t>Centro Industrial y de Aviación</t>
  </si>
  <si>
    <t>OBI204</t>
  </si>
  <si>
    <t>Centro Nacional Colombo Alemán</t>
  </si>
  <si>
    <t>OBH075</t>
  </si>
  <si>
    <t>OBH980</t>
  </si>
  <si>
    <t>GPL496</t>
  </si>
  <si>
    <t>GPL498</t>
  </si>
  <si>
    <t>GPL497</t>
  </si>
  <si>
    <t>BOLIVAR</t>
  </si>
  <si>
    <t>Centro Agroempresarial y Minero</t>
  </si>
  <si>
    <t>OBI051</t>
  </si>
  <si>
    <t>Centro de Comercio y Servicios</t>
  </si>
  <si>
    <t>OBH178</t>
  </si>
  <si>
    <t>Centro para la Industria Petroquímica</t>
  </si>
  <si>
    <t>UPT314</t>
  </si>
  <si>
    <t>OBQ089</t>
  </si>
  <si>
    <t>OBQ037</t>
  </si>
  <si>
    <t>FOTOGRAFIA</t>
  </si>
  <si>
    <t>UPT271</t>
  </si>
  <si>
    <t>OBQ074</t>
  </si>
  <si>
    <t>BOYACA</t>
  </si>
  <si>
    <t>Centro  Minero</t>
  </si>
  <si>
    <t>OCB066</t>
  </si>
  <si>
    <t>OCB067</t>
  </si>
  <si>
    <t>VENTILACIÓN EN MINAS</t>
  </si>
  <si>
    <t>OBI047</t>
  </si>
  <si>
    <t>TRABAJO SEGURO EN ALTURAS</t>
  </si>
  <si>
    <t>Centro de Desarrollo Agropecuario y Agroindustrial</t>
  </si>
  <si>
    <t>IHQ981</t>
  </si>
  <si>
    <t>Centro Minero</t>
  </si>
  <si>
    <t>OKL264</t>
  </si>
  <si>
    <t>LABORES MINERAS</t>
  </si>
  <si>
    <t>CALDAS</t>
  </si>
  <si>
    <t>Centro de Automatización Industrial</t>
  </si>
  <si>
    <t>OBH076</t>
  </si>
  <si>
    <t>UPT270</t>
  </si>
  <si>
    <t>CAFÉ</t>
  </si>
  <si>
    <t>CASANARE</t>
  </si>
  <si>
    <t>Centro Agroindustrial y Fortalecimiento Empresarial de Casanare</t>
  </si>
  <si>
    <t>OBI074</t>
  </si>
  <si>
    <t>LÁCTEOS</t>
  </si>
  <si>
    <t>OBI205</t>
  </si>
  <si>
    <t>OCK773</t>
  </si>
  <si>
    <t>SOP830</t>
  </si>
  <si>
    <t>PECUARIA</t>
  </si>
  <si>
    <t>SOP831</t>
  </si>
  <si>
    <t>SOP832</t>
  </si>
  <si>
    <t>CAUCA</t>
  </si>
  <si>
    <t xml:space="preserve">Centro de Comercio y Servicios </t>
  </si>
  <si>
    <t>OBH979</t>
  </si>
  <si>
    <t>CESAR</t>
  </si>
  <si>
    <t>Centro Agroempresarial</t>
  </si>
  <si>
    <t>OHK896</t>
  </si>
  <si>
    <t>PANIFICACION</t>
  </si>
  <si>
    <t>Centro Biotecnológico del Caribe</t>
  </si>
  <si>
    <t>OHK895</t>
  </si>
  <si>
    <t>OMP008</t>
  </si>
  <si>
    <t>OMP007</t>
  </si>
  <si>
    <t>OHK897</t>
  </si>
  <si>
    <t>OHK894</t>
  </si>
  <si>
    <t>Centro de Operación y Mantenimiento Minero</t>
  </si>
  <si>
    <t>OHK893</t>
  </si>
  <si>
    <t>OBI078</t>
  </si>
  <si>
    <t>OKL219</t>
  </si>
  <si>
    <t>MANTENIMIENTO AUTOMOTRIZ</t>
  </si>
  <si>
    <t>CORDOBA</t>
  </si>
  <si>
    <t>Centro Agropecuario y de Biotecnología el Porvenir</t>
  </si>
  <si>
    <t>OBH976</t>
  </si>
  <si>
    <t>NUTRICIÓN ANIMAL</t>
  </si>
  <si>
    <t>OKL216</t>
  </si>
  <si>
    <t>Centro de Comercio</t>
  </si>
  <si>
    <t>UPQ331</t>
  </si>
  <si>
    <t>Centro de Comercio, Industria y Turismo de Córdoba</t>
  </si>
  <si>
    <t>UPQ329</t>
  </si>
  <si>
    <t>MECÁNICA DE MOTOS</t>
  </si>
  <si>
    <t>CUNDINAMARCA</t>
  </si>
  <si>
    <t>Centro Agroecológico y Empresarial</t>
  </si>
  <si>
    <t>OBH924</t>
  </si>
  <si>
    <t>OCJ443</t>
  </si>
  <si>
    <t>OBH568</t>
  </si>
  <si>
    <t>Centro de Biotecnología Agropecuaria</t>
  </si>
  <si>
    <t>OKL211</t>
  </si>
  <si>
    <t>UPT313</t>
  </si>
  <si>
    <t>OBH960</t>
  </si>
  <si>
    <t>OHK879</t>
  </si>
  <si>
    <t>Centro de Desarrollo Agroempresarial</t>
  </si>
  <si>
    <t>OHK880</t>
  </si>
  <si>
    <t>OBG943</t>
  </si>
  <si>
    <t>OBH985</t>
  </si>
  <si>
    <t>UPT312</t>
  </si>
  <si>
    <t>Centro de Desarrollo Agroindustrial y Empresarial</t>
  </si>
  <si>
    <t>OBH970</t>
  </si>
  <si>
    <t>Centro de la Tecnología de Diseño y la Productividad Empresarial</t>
  </si>
  <si>
    <t>OHK883</t>
  </si>
  <si>
    <t>OHK941</t>
  </si>
  <si>
    <t>OBI073</t>
  </si>
  <si>
    <t>OBH179</t>
  </si>
  <si>
    <t>Centro Industrial y de Desarrollo Empresarial de Soacha</t>
  </si>
  <si>
    <t>OHK886</t>
  </si>
  <si>
    <t>OBH429</t>
  </si>
  <si>
    <t>MECÁNICA INDUSTRIAL</t>
  </si>
  <si>
    <t>OHK881</t>
  </si>
  <si>
    <t>OHK891</t>
  </si>
  <si>
    <t>OHK892</t>
  </si>
  <si>
    <t>DISTRITO CAPITAL</t>
  </si>
  <si>
    <t>Centro de Manufactura en Textil y Cuero</t>
  </si>
  <si>
    <t>OBG940</t>
  </si>
  <si>
    <t>Centro de Tecnologías del Transporte</t>
  </si>
  <si>
    <t>UPT311</t>
  </si>
  <si>
    <t>OBF106</t>
  </si>
  <si>
    <t>Centro de Tecnologías para la Construcción y la Madera</t>
  </si>
  <si>
    <t>OBI079</t>
  </si>
  <si>
    <t>TAS834</t>
  </si>
  <si>
    <t xml:space="preserve">INSTALACIONES HIDRAULICAS Y SANITARIAS </t>
  </si>
  <si>
    <t>Centro Metalmecánico</t>
  </si>
  <si>
    <t>BMA560</t>
  </si>
  <si>
    <t>OJY222</t>
  </si>
  <si>
    <t>BICICLETAS</t>
  </si>
  <si>
    <t>Centro Nacional de Hoteleria, Turismo y Alimentos</t>
  </si>
  <si>
    <t>OKL208</t>
  </si>
  <si>
    <t>Centro para la Industria de la Comunicación Grafica</t>
  </si>
  <si>
    <t>OBG942</t>
  </si>
  <si>
    <t>ARTES GRÁFICAS</t>
  </si>
  <si>
    <t>OBI330</t>
  </si>
  <si>
    <t>GUAJIRA</t>
  </si>
  <si>
    <t>Centro Agroempresarial y Acuícola</t>
  </si>
  <si>
    <t>OBH951</t>
  </si>
  <si>
    <t>Centro Industrial y de Energías Alternativas</t>
  </si>
  <si>
    <t>OBH426</t>
  </si>
  <si>
    <t>GUAVIARE</t>
  </si>
  <si>
    <t>Centro de Desarrollo Agroindustrial, Turístico y Tecnológico del Guaviare</t>
  </si>
  <si>
    <t>OBH962</t>
  </si>
  <si>
    <t>MINA ANTIPERSONAL</t>
  </si>
  <si>
    <t>HUILA</t>
  </si>
  <si>
    <t>Centro Agroempresarial y Desarrollo Pecuario del Huila</t>
  </si>
  <si>
    <t>OBH427</t>
  </si>
  <si>
    <t>Centro de Formación Agroindustrial</t>
  </si>
  <si>
    <t>IHQ960</t>
  </si>
  <si>
    <t>Centro de la Industria, la Empresa y los Servicios</t>
  </si>
  <si>
    <t>OWI580</t>
  </si>
  <si>
    <t>MAGDALENA</t>
  </si>
  <si>
    <t>Centro Acuícola y Agroindustrial de Gaira</t>
  </si>
  <si>
    <t>OBH177</t>
  </si>
  <si>
    <t>OBH176</t>
  </si>
  <si>
    <t>OJA143</t>
  </si>
  <si>
    <t>Centro de Logística y Promoción Ecoturística del Magdalena</t>
  </si>
  <si>
    <t>OBH950</t>
  </si>
  <si>
    <t>META</t>
  </si>
  <si>
    <t>Centro Agroindustrial del Meta</t>
  </si>
  <si>
    <t>IHQ970</t>
  </si>
  <si>
    <t>Centro de Industria y Servicios del Meta</t>
  </si>
  <si>
    <t>OBI729</t>
  </si>
  <si>
    <t>OBH569</t>
  </si>
  <si>
    <t>NARIÑO</t>
  </si>
  <si>
    <t>Centro Agroindustrial y Pesquero de la Costa Pacífica</t>
  </si>
  <si>
    <t>OBG941</t>
  </si>
  <si>
    <t>OCI734</t>
  </si>
  <si>
    <t>Centro Sur Colombiano de Logística Internacional</t>
  </si>
  <si>
    <t>OBH975</t>
  </si>
  <si>
    <t>NORTE DE SANTANDER</t>
  </si>
  <si>
    <t>OBG896</t>
  </si>
  <si>
    <t>OBI076</t>
  </si>
  <si>
    <t>OKL213</t>
  </si>
  <si>
    <t>PUTUMAYO</t>
  </si>
  <si>
    <t>Centro Agroforestal y Acuícola Arapaima</t>
  </si>
  <si>
    <t>OCK772</t>
  </si>
  <si>
    <t>QUINDIO</t>
  </si>
  <si>
    <t>Centro Agroindustrial</t>
  </si>
  <si>
    <t>OCM006</t>
  </si>
  <si>
    <t>UPS477</t>
  </si>
  <si>
    <t>Centro para el Desarrollo Tecnológico de la Construcción y la Industria</t>
  </si>
  <si>
    <t>OBI203</t>
  </si>
  <si>
    <t>RISARALDA</t>
  </si>
  <si>
    <t>Centro Atención Sector Agropecuario</t>
  </si>
  <si>
    <t>OVE285</t>
  </si>
  <si>
    <t>OVE283</t>
  </si>
  <si>
    <t>OVE265</t>
  </si>
  <si>
    <t>OJA144</t>
  </si>
  <si>
    <t>Centro de Diseño e Innovación Tecnológica Industrial</t>
  </si>
  <si>
    <t>OVE312</t>
  </si>
  <si>
    <t>SANTANDER</t>
  </si>
  <si>
    <t>Centro Agroempresarial y Turístico de los Andes</t>
  </si>
  <si>
    <t>OBH974</t>
  </si>
  <si>
    <t>Centro Agroturístico</t>
  </si>
  <si>
    <t>OBI200</t>
  </si>
  <si>
    <t>Centro Industrial de Mantenimiento Integral</t>
  </si>
  <si>
    <t>Centro Industrial del Diseño y la Manufactura</t>
  </si>
  <si>
    <t>OKL217</t>
  </si>
  <si>
    <t>JOYERIA</t>
  </si>
  <si>
    <t>OKL218</t>
  </si>
  <si>
    <t>Centro Industrial y del Desarrollo Tecnológico</t>
  </si>
  <si>
    <t>OBI730</t>
  </si>
  <si>
    <t>TOLIMA</t>
  </si>
  <si>
    <t>Centro Agropecuario la Granja</t>
  </si>
  <si>
    <t>OBH963</t>
  </si>
  <si>
    <t>OBH973</t>
  </si>
  <si>
    <t>Centro de Industria y Construcción</t>
  </si>
  <si>
    <t>OCJ441</t>
  </si>
  <si>
    <t>OCJ453</t>
  </si>
  <si>
    <t>OJY101</t>
  </si>
  <si>
    <t>OKL210</t>
  </si>
  <si>
    <t>VALLE</t>
  </si>
  <si>
    <t>Centro Agropecuario de Buga</t>
  </si>
  <si>
    <t>IHQ961</t>
  </si>
  <si>
    <t>UPQ330</t>
  </si>
  <si>
    <t>Centro de Diseño Tecnológico Industrial</t>
  </si>
  <si>
    <t>OBH782</t>
  </si>
  <si>
    <t>Centro de Electricidad y Automatización Industrial</t>
  </si>
  <si>
    <t>OBH077</t>
  </si>
  <si>
    <t>Centro de Gestión Tecnológica de Servicios</t>
  </si>
  <si>
    <t>UPR137</t>
  </si>
  <si>
    <t>Centro Náutico Pesquero de Buenaventura</t>
  </si>
  <si>
    <t>OKL212</t>
  </si>
  <si>
    <t>OBI201</t>
  </si>
  <si>
    <t>SEMIREMOLQUE</t>
  </si>
  <si>
    <t>REMOLQUE FURGONADO</t>
  </si>
  <si>
    <t>NUEVA DOTACIÓN DE ELEMENTOS</t>
  </si>
  <si>
    <t xml:space="preserve">TOTAL PRESUPUESTO REQUERIDO </t>
  </si>
  <si>
    <t>COSTO ELEMENTOS PARA NUEVA DOTACIÓN</t>
  </si>
  <si>
    <t>Expandible</t>
  </si>
  <si>
    <t>Abatible</t>
  </si>
  <si>
    <t>Abatible - Expandible</t>
  </si>
  <si>
    <t>Estándar</t>
  </si>
  <si>
    <t>Bus</t>
  </si>
  <si>
    <t>Bus expandible</t>
  </si>
  <si>
    <t>CANTIDAD</t>
  </si>
  <si>
    <t xml:space="preserve">NIVEL DEL PROGRAMA DE FORMACIÓN </t>
  </si>
  <si>
    <t>NOMBRE COMPLETO DEL PROGRAMA DE FORMACIÓN</t>
  </si>
  <si>
    <t>DURACIÓN (en horas)</t>
  </si>
  <si>
    <t xml:space="preserve">TIPO DE POBLACIÓN </t>
  </si>
  <si>
    <t>MUNICIPIO</t>
  </si>
  <si>
    <t>DEPARTAMENTO</t>
  </si>
  <si>
    <t>COMPLEMENTARIA</t>
  </si>
  <si>
    <t>DISTANCIA ESTIMADA EN KILOMETROS (Origen - Destino)</t>
  </si>
  <si>
    <t xml:space="preserve">JUSTIFICACIÓN
(Describa las razones de la programación del Aula Móvil) </t>
  </si>
  <si>
    <t xml:space="preserve">ESCRIBA SI ES CONVENIO 
(# y Nombre Entidad) </t>
  </si>
  <si>
    <t xml:space="preserve">NÚMERO DE APRENDICES </t>
  </si>
  <si>
    <t xml:space="preserve">FECHA DE FIN  (d/m/a)  </t>
  </si>
  <si>
    <t>FECHA DE INICIO
(d/m/a)</t>
  </si>
  <si>
    <t>CÓDIGO DEL PROGRAMA</t>
  </si>
  <si>
    <t xml:space="preserve">wok linea profesional imusa 32 cm </t>
  </si>
  <si>
    <t xml:space="preserve">sarten linea profesional imusa 30 cm </t>
  </si>
  <si>
    <t xml:space="preserve">perol linea profesional imusa 24 cm </t>
  </si>
  <si>
    <t xml:space="preserve">sarten linea profesional imusa 20 cm </t>
  </si>
  <si>
    <t xml:space="preserve">perol linea profesional imusa 20 cm </t>
  </si>
  <si>
    <t xml:space="preserve">olla a presion 6 litros imusa smart </t>
  </si>
  <si>
    <t xml:space="preserve">caldero imusa nt 36 cm con tapa </t>
  </si>
  <si>
    <t>caldero imusa nt 24 cm con tapa</t>
  </si>
  <si>
    <t xml:space="preserve">caldero imusa nt 50 cm con tapa </t>
  </si>
  <si>
    <t xml:space="preserve">cubiertos de meza cucihillo tenedor y cuchara incainox  juego. </t>
  </si>
  <si>
    <t xml:space="preserve">plato porcelana hotelera corona 24 cm  cuadrado </t>
  </si>
  <si>
    <t xml:space="preserve">plato porcelana hotelera corona 30 cm  cuadrado </t>
  </si>
  <si>
    <t xml:space="preserve">plato porcelana hotelera  sopero  23 cm cuadrado </t>
  </si>
  <si>
    <t xml:space="preserve">tza sopa cebolla francesa 300 ml blanco tipo hotelera </t>
  </si>
  <si>
    <t xml:space="preserve">pocillo y plato para chocolate linea hotelera blanca porcelana </t>
  </si>
  <si>
    <t xml:space="preserve">vaso tipo herradura 11.3 oz cristal </t>
  </si>
  <si>
    <t xml:space="preserve">tabla de policarbonato blanco profesional 60 cm x 40 cm </t>
  </si>
  <si>
    <t xml:space="preserve">cuchillo 8 cm tramontina mango blanco linea profesional </t>
  </si>
  <si>
    <t xml:space="preserve">cucharones para sopa 6 cm acero inxidable </t>
  </si>
  <si>
    <t xml:space="preserve">pinza parrillera 24 cm acero inoxidable </t>
  </si>
  <si>
    <t xml:space="preserve">espatula acero inoxidable tramontina 24 cm </t>
  </si>
  <si>
    <t xml:space="preserve">balanza bascual digital 40 kg recargable doble pantalla </t>
  </si>
  <si>
    <t xml:space="preserve">bowls de acero inoxidable 20 cm </t>
  </si>
  <si>
    <t xml:space="preserve">bowls de acero inoxidable 24 cm </t>
  </si>
  <si>
    <t xml:space="preserve">comtenedor de agua </t>
  </si>
  <si>
    <t>exploradoras</t>
  </si>
  <si>
    <t>parlantes</t>
  </si>
  <si>
    <t xml:space="preserve">radio </t>
  </si>
  <si>
    <t>candados</t>
  </si>
  <si>
    <t xml:space="preserve">chapa para rampla </t>
  </si>
  <si>
    <t>espejos auxiliares</t>
  </si>
  <si>
    <t>kit aseo vehículo</t>
  </si>
  <si>
    <t>TOTAL DOTACIÓN</t>
  </si>
  <si>
    <t>COTIZACIÓN 3</t>
  </si>
  <si>
    <t>ITEM</t>
  </si>
  <si>
    <t>COTIZACIÓN 1 Bodega el Pedernal</t>
  </si>
  <si>
    <t>COTIZACIÓN 2  SUPER POPULAR</t>
  </si>
  <si>
    <t>PROMEDIO</t>
  </si>
  <si>
    <t>MEDIA GEOMETRICA</t>
  </si>
  <si>
    <t>DESVIACIÓN</t>
  </si>
  <si>
    <t>% DISPERSIÓN</t>
  </si>
  <si>
    <t xml:space="preserve">VALOR DE REFERENCIA UNITARIO </t>
  </si>
  <si>
    <t xml:space="preserve">CRITERIO </t>
  </si>
  <si>
    <t>TOTAL CRITERIO * CANT</t>
  </si>
  <si>
    <t>UND MEDIDA</t>
  </si>
  <si>
    <t>CÓDIGO UNSPSC</t>
  </si>
  <si>
    <t>DESCRIPCION TÉCNICA (COMPLETA)</t>
  </si>
  <si>
    <t>CANT 2026</t>
  </si>
  <si>
    <t xml:space="preserve">COTIZACIÓN 2 </t>
  </si>
  <si>
    <t>COTIZACIÓN 1</t>
  </si>
  <si>
    <t>ANALISIS DEL MERCADO Y VALOR ESTIMADO BONOS CANJEABLES T.O.</t>
  </si>
  <si>
    <r>
      <rPr>
        <b/>
        <sz val="14"/>
        <color theme="1"/>
        <rFont val="Calibri"/>
        <family val="2"/>
        <scheme val="minor"/>
      </rPr>
      <t>Almuerzo.</t>
    </r>
    <r>
      <rPr>
        <sz val="14"/>
        <color theme="1"/>
        <rFont val="Calibri"/>
        <family val="2"/>
        <scheme val="minor"/>
      </rPr>
      <t xml:space="preserve"> pocillo de sopa o de granos 4 cucharadas de arroz o pasta o 1 trozo pequeño de papa, yuca, plátano, arracacha asado o cocido (evitar preparaciones fritas o muy grasosas). 2 pocillos de verduras y/o ensaladas (evite aderezos con mayonesa, crema de leche, otros). 1 porción grande de carne (120 gr) de res, cerdo, pollo, pescado, asada o cocido, atún en agua. 1 vaso (180 – 200 ml) de aromática o de jugo natural con o sin azúcar o agua.</t>
    </r>
  </si>
  <si>
    <t>Unidad</t>
  </si>
  <si>
    <t>VALOR UNITARIO IVA INCLUIDO</t>
  </si>
  <si>
    <t>85% DEL VALOR PROMEDIO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</si>
</sst>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;[Red]&quot;$&quot;\ #,##0"/>
    <numFmt numFmtId="165" formatCode="&quot;$&quot;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</font>
    <font>
      <b/>
      <sz val="10"/>
      <color rgb="FF000000"/>
      <name val="Arial Narrow"/>
      <family val="2"/>
    </font>
    <font>
      <b/>
      <sz val="10"/>
      <color rgb="FF0D0D0D"/>
      <name val="Arial Narrow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Arial Narrow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00324D"/>
        <bgColor indexed="64"/>
      </patternFill>
    </fill>
    <fill>
      <patternFill patternType="solid">
        <fgColor rgb="FF39A9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2" borderId="1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0" fillId="2" borderId="0" xfId="0" applyFill="1"/>
    <xf numFmtId="0" fontId="4" fillId="2" borderId="1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5" fillId="0" borderId="0" xfId="0" applyFont="1"/>
    <xf numFmtId="0" fontId="5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center" wrapText="1" readingOrder="1"/>
    </xf>
    <xf numFmtId="14" fontId="9" fillId="0" borderId="1" xfId="0" applyNumberFormat="1" applyFont="1" applyBorder="1" applyAlignment="1">
      <alignment horizontal="center" vertical="center" wrapText="1" readingOrder="1"/>
    </xf>
    <xf numFmtId="0" fontId="10" fillId="0" borderId="1" xfId="0" applyFont="1" applyBorder="1" applyAlignment="1">
      <alignment horizontal="right" vertical="center" wrapText="1" readingOrder="1"/>
    </xf>
    <xf numFmtId="0" fontId="5" fillId="0" borderId="1" xfId="0" applyFont="1" applyBorder="1"/>
    <xf numFmtId="164" fontId="4" fillId="0" borderId="1" xfId="0" applyNumberFormat="1" applyFont="1" applyBorder="1"/>
    <xf numFmtId="0" fontId="4" fillId="0" borderId="1" xfId="0" applyFont="1" applyBorder="1"/>
    <xf numFmtId="3" fontId="4" fillId="0" borderId="1" xfId="0" applyNumberFormat="1" applyFont="1" applyBorder="1"/>
    <xf numFmtId="44" fontId="4" fillId="0" borderId="1" xfId="2" applyFont="1" applyFill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3" xfId="0" applyNumberFormat="1" applyFont="1" applyBorder="1"/>
    <xf numFmtId="44" fontId="0" fillId="0" borderId="0" xfId="2" applyFont="1" applyFill="1"/>
    <xf numFmtId="0" fontId="0" fillId="0" borderId="0" xfId="0" applyAlignment="1">
      <alignment wrapText="1"/>
    </xf>
    <xf numFmtId="14" fontId="0" fillId="0" borderId="0" xfId="2" applyNumberFormat="1" applyFont="1" applyFill="1"/>
    <xf numFmtId="44" fontId="0" fillId="0" borderId="0" xfId="0" applyNumberFormat="1"/>
    <xf numFmtId="0" fontId="12" fillId="0" borderId="0" xfId="0" applyFont="1" applyAlignment="1">
      <alignment horizontal="center" vertical="center"/>
    </xf>
    <xf numFmtId="42" fontId="14" fillId="5" borderId="2" xfId="1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 wrapText="1"/>
    </xf>
    <xf numFmtId="44" fontId="14" fillId="5" borderId="2" xfId="2" applyFont="1" applyFill="1" applyBorder="1" applyAlignment="1">
      <alignment horizontal="center" vertical="center" wrapText="1"/>
    </xf>
    <xf numFmtId="44" fontId="14" fillId="6" borderId="7" xfId="2" applyFont="1" applyFill="1" applyBorder="1" applyAlignment="1">
      <alignment horizontal="center" vertical="center" wrapText="1"/>
    </xf>
    <xf numFmtId="44" fontId="14" fillId="6" borderId="8" xfId="2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10" fontId="0" fillId="0" borderId="0" xfId="3" applyNumberFormat="1" applyFont="1" applyFill="1"/>
    <xf numFmtId="10" fontId="14" fillId="6" borderId="8" xfId="3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44" fontId="16" fillId="0" borderId="1" xfId="2" applyFont="1" applyFill="1" applyBorder="1" applyAlignment="1">
      <alignment horizontal="center" vertical="center"/>
    </xf>
    <xf numFmtId="44" fontId="16" fillId="0" borderId="1" xfId="2" applyFont="1" applyFill="1" applyBorder="1" applyAlignment="1">
      <alignment horizontal="center" vertical="center" wrapText="1"/>
    </xf>
    <xf numFmtId="10" fontId="15" fillId="0" borderId="1" xfId="3" applyNumberFormat="1" applyFont="1" applyFill="1" applyBorder="1" applyAlignment="1">
      <alignment horizontal="center" vertical="center"/>
    </xf>
    <xf numFmtId="44" fontId="15" fillId="0" borderId="1" xfId="2" applyFont="1" applyFill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/>
    </xf>
    <xf numFmtId="44" fontId="12" fillId="6" borderId="3" xfId="2" applyFont="1" applyFill="1" applyBorder="1"/>
    <xf numFmtId="44" fontId="13" fillId="6" borderId="12" xfId="2" applyFont="1" applyFill="1" applyBorder="1" applyAlignment="1">
      <alignment horizontal="center" vertical="center" wrapText="1"/>
    </xf>
    <xf numFmtId="44" fontId="13" fillId="6" borderId="10" xfId="2" applyFont="1" applyFill="1" applyBorder="1" applyAlignment="1">
      <alignment horizontal="center" vertical="center" wrapText="1"/>
    </xf>
    <xf numFmtId="44" fontId="13" fillId="6" borderId="11" xfId="2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right" indent="1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 readingOrder="1"/>
    </xf>
    <xf numFmtId="0" fontId="7" fillId="4" borderId="3" xfId="0" applyFont="1" applyFill="1" applyBorder="1" applyAlignment="1">
      <alignment horizontal="center" vertical="center" wrapText="1" readingOrder="1"/>
    </xf>
    <xf numFmtId="0" fontId="8" fillId="4" borderId="1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4">
    <cellStyle name="Moneda" xfId="2" builtinId="4"/>
    <cellStyle name="Moneda [0]" xfId="1" builtinId="7"/>
    <cellStyle name="Normal" xfId="0" builtinId="0"/>
    <cellStyle name="Porcentaje" xfId="3" builtinId="5"/>
  </cellStyles>
  <dxfs count="21">
    <dxf>
      <fill>
        <patternFill>
          <bgColor rgb="FFFF0000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4" formatCode="_-&quot;$&quot;\ * #,##0.00_-;\-&quot;$&quot;\ * #,##0.00_-;_-&quot;$&quot;\ * &quot;-&quot;??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&quot;$&quot;\ 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4" formatCode="_-&quot;$&quot;\ * #,##0.00_-;\-&quot;$&quot;\ * #,##0.00_-;_-&quot;$&quot;\ * &quot;-&quot;??_-;_-@_-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4" formatCode="_-&quot;$&quot;\ * #,##0.00_-;\-&quot;$&quot;\ * #,##0.00_-;_-&quot;$&quot;\ * &quot;-&quot;??_-;_-@_-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4" formatCode="_-&quot;$&quot;\ * #,##0.00_-;\-&quot;$&quot;\ * #,##0.00_-;_-&quot;$&quot;\ * &quot;-&quot;??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4" formatCode="_-&quot;$&quot;\ * #,##0.00_-;\-&quot;$&quot;\ * #,##0.00_-;_-&quot;$&quot;\ * &quot;-&quot;??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39A900"/>
      <color rgb="FF0032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Oliva Marcela Lopez Urrea" id="{17517D7D-DF29-4015-9ABF-4161846E0207}" userId="Oliva Marcela Lopez Urrea" providerId="Non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3:P4" totalsRowShown="0" headerRowDxfId="20" dataDxfId="18" headerRowBorderDxfId="19" tableBorderDxfId="17" totalsRowBorderDxfId="16">
  <autoFilter ref="B3:P4" xr:uid="{00000000-000C-0000-FFFF-FFFF00000000}"/>
  <tableColumns count="15">
    <tableColumn id="1" xr3:uid="{00000000-0010-0000-0000-000001000000}" name="ITEM" dataDxfId="15"/>
    <tableColumn id="16" xr3:uid="{00000000-0010-0000-0000-000010000000}" name="CÓDIGO UNSPSC" dataDxfId="14"/>
    <tableColumn id="3" xr3:uid="{00000000-0010-0000-0000-000003000000}" name="DESCRIPCION TÉCNICA (COMPLETA)" dataDxfId="13"/>
    <tableColumn id="15" xr3:uid="{00000000-0010-0000-0000-00000F000000}" name="UND MEDIDA" dataDxfId="12"/>
    <tableColumn id="4" xr3:uid="{00000000-0010-0000-0000-000004000000}" name="CANT 2026" dataDxfId="11"/>
    <tableColumn id="5" xr3:uid="{00000000-0010-0000-0000-000005000000}" name="COTIZACIÓN 1" dataDxfId="10" dataCellStyle="Moneda"/>
    <tableColumn id="6" xr3:uid="{00000000-0010-0000-0000-000006000000}" name="COTIZACIÓN 2 " dataDxfId="9" dataCellStyle="Moneda"/>
    <tableColumn id="8" xr3:uid="{00000000-0010-0000-0000-000008000000}" name="PROMEDIO" dataDxfId="8" dataCellStyle="Moneda">
      <calculatedColumnFormula>AVERAGE(Tabla1[[#This Row],[COTIZACIÓN 1]],Tabla1[[#This Row],[COTIZACIÓN 2 ]])</calculatedColumnFormula>
    </tableColumn>
    <tableColumn id="9" xr3:uid="{00000000-0010-0000-0000-000009000000}" name="MEDIA GEOMETRICA" dataDxfId="7" dataCellStyle="Moneda">
      <calculatedColumnFormula>GEOMEAN(Tabla1[[#This Row],[PROMEDIO]])</calculatedColumnFormula>
    </tableColumn>
    <tableColumn id="10" xr3:uid="{00000000-0010-0000-0000-00000A000000}" name="DESVIACIÓN" dataDxfId="6" dataCellStyle="Moneda">
      <calculatedColumnFormula>STDEVA(I4,J4)</calculatedColumnFormula>
    </tableColumn>
    <tableColumn id="11" xr3:uid="{00000000-0010-0000-0000-00000B000000}" name="% DISPERSIÓN" dataDxfId="5" dataCellStyle="Porcentaje">
      <calculatedColumnFormula>K4/I4</calculatedColumnFormula>
    </tableColumn>
    <tableColumn id="12" xr3:uid="{00000000-0010-0000-0000-00000C000000}" name="VALOR DE REFERENCIA UNITARIO " dataDxfId="4" dataCellStyle="Moneda">
      <calculatedColumnFormula>IF(L4&lt;15%,I4,J4)</calculatedColumnFormula>
    </tableColumn>
    <tableColumn id="13" xr3:uid="{00000000-0010-0000-0000-00000D000000}" name="CRITERIO " dataDxfId="3">
      <calculatedColumnFormula>IF(M4=I4,"PROMEDIO","MEDIA GEO")</calculatedColumnFormula>
    </tableColumn>
    <tableColumn id="14" xr3:uid="{00000000-0010-0000-0000-00000E000000}" name="TOTAL CRITERIO * CANT" dataDxfId="2" dataCellStyle="Moneda">
      <calculatedColumnFormula>ROUND(Tabla1[[#This Row],[VALOR DE REFERENCIA UNITARIO ]]*Tabla1[[#This Row],[CANT 2026]],0)</calculatedColumnFormula>
    </tableColumn>
    <tableColumn id="7" xr3:uid="{514FC40B-9809-4E3F-9473-2730249D31D5}" name="85% DEL VALOR PROMEDIO IVA INCLUIDO" dataDxfId="1" dataCellStyle="Moneda">
      <calculatedColumnFormula>O5*85%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1" dT="2020-03-02T19:49:43.04" personId="{17517D7D-DF29-4015-9ABF-4161846E0207}" id="{FDCA541C-74CE-4BC6-BC68-90E96C98D916}">
    <text>Escriba el nombre del programa como lo registra SOFIA PLUS.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B2:P23"/>
  <sheetViews>
    <sheetView showGridLines="0" tabSelected="1" zoomScale="60" zoomScaleNormal="60" zoomScaleSheetLayoutView="70" workbookViewId="0">
      <selection activeCell="L6" sqref="L6"/>
    </sheetView>
  </sheetViews>
  <sheetFormatPr baseColWidth="10" defaultColWidth="14.42578125" defaultRowHeight="15" x14ac:dyDescent="0.25"/>
  <cols>
    <col min="1" max="1" width="3" customWidth="1"/>
    <col min="2" max="2" width="9.140625" customWidth="1"/>
    <col min="3" max="3" width="38" customWidth="1"/>
    <col min="4" max="4" width="61.7109375" style="23" customWidth="1"/>
    <col min="5" max="5" width="25.28515625" style="23" customWidth="1"/>
    <col min="6" max="6" width="11" customWidth="1"/>
    <col min="7" max="7" width="21.28515625" style="22" customWidth="1"/>
    <col min="8" max="8" width="21.140625" style="22" customWidth="1"/>
    <col min="9" max="9" width="21.42578125" style="22" customWidth="1"/>
    <col min="10" max="10" width="24.7109375" style="22" bestFit="1" customWidth="1"/>
    <col min="11" max="11" width="21.28515625" style="22" customWidth="1"/>
    <col min="12" max="12" width="18.85546875" style="34" bestFit="1" customWidth="1"/>
    <col min="13" max="13" width="23.140625" style="22" customWidth="1"/>
    <col min="14" max="14" width="14.28515625" style="22" bestFit="1" customWidth="1"/>
    <col min="15" max="15" width="27" bestFit="1" customWidth="1"/>
    <col min="16" max="16" width="28.85546875" customWidth="1"/>
    <col min="17" max="18" width="21.5703125" customWidth="1"/>
  </cols>
  <sheetData>
    <row r="2" spans="2:16" ht="33" customHeight="1" thickBot="1" x14ac:dyDescent="0.3">
      <c r="B2" s="44" t="s">
        <v>348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6"/>
    </row>
    <row r="3" spans="2:16" s="26" customFormat="1" ht="47.25" x14ac:dyDescent="0.25">
      <c r="B3" s="27" t="s">
        <v>332</v>
      </c>
      <c r="C3" s="27" t="s">
        <v>343</v>
      </c>
      <c r="D3" s="28" t="s">
        <v>344</v>
      </c>
      <c r="E3" s="28" t="s">
        <v>342</v>
      </c>
      <c r="F3" s="28" t="s">
        <v>345</v>
      </c>
      <c r="G3" s="29" t="s">
        <v>347</v>
      </c>
      <c r="H3" s="29" t="s">
        <v>346</v>
      </c>
      <c r="I3" s="30" t="s">
        <v>335</v>
      </c>
      <c r="J3" s="31" t="s">
        <v>336</v>
      </c>
      <c r="K3" s="31" t="s">
        <v>337</v>
      </c>
      <c r="L3" s="35" t="s">
        <v>338</v>
      </c>
      <c r="M3" s="31" t="s">
        <v>339</v>
      </c>
      <c r="N3" s="32" t="s">
        <v>340</v>
      </c>
      <c r="O3" s="33" t="s">
        <v>341</v>
      </c>
      <c r="P3" s="33" t="s">
        <v>352</v>
      </c>
    </row>
    <row r="4" spans="2:16" ht="186" customHeight="1" x14ac:dyDescent="0.25">
      <c r="B4" s="37">
        <v>1</v>
      </c>
      <c r="C4" s="37">
        <v>93131608</v>
      </c>
      <c r="D4" s="36" t="s">
        <v>349</v>
      </c>
      <c r="E4" s="36" t="s">
        <v>350</v>
      </c>
      <c r="F4" s="37">
        <v>1</v>
      </c>
      <c r="G4" s="38">
        <v>17500</v>
      </c>
      <c r="H4" s="38">
        <v>17500</v>
      </c>
      <c r="I4" s="39">
        <f>AVERAGE(Tabla1[[#This Row],[COTIZACIÓN 1]],Tabla1[[#This Row],[COTIZACIÓN 2 ]])</f>
        <v>17500</v>
      </c>
      <c r="J4" s="39">
        <f>GEOMEAN(Tabla1[[#This Row],[PROMEDIO]])</f>
        <v>17500</v>
      </c>
      <c r="K4" s="39">
        <f t="shared" ref="K4" si="0">STDEVA(I4,J4)</f>
        <v>0</v>
      </c>
      <c r="L4" s="40">
        <f t="shared" ref="L4" si="1">K4/I4</f>
        <v>0</v>
      </c>
      <c r="M4" s="41">
        <f t="shared" ref="M4" si="2">IF(L4&lt;15%,I4,J4)</f>
        <v>17500</v>
      </c>
      <c r="N4" s="42" t="str">
        <f t="shared" ref="N4" si="3">IF(M4=I4,"PROMEDIO","MEDIA GEO")</f>
        <v>PROMEDIO</v>
      </c>
      <c r="O4" s="38">
        <f>ROUND(Tabla1[[#This Row],[VALOR DE REFERENCIA UNITARIO ]]*Tabla1[[#This Row],[CANT 2026]],0)</f>
        <v>17500</v>
      </c>
      <c r="P4" s="38">
        <f>O5*85%</f>
        <v>14875</v>
      </c>
    </row>
    <row r="5" spans="2:16" ht="35.25" customHeight="1" x14ac:dyDescent="0.3">
      <c r="B5" s="47" t="s">
        <v>351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3">
        <f>SUBTOTAL(109,Tabla1[TOTAL CRITERIO * CANT])</f>
        <v>17500</v>
      </c>
      <c r="P5" s="43">
        <f>SUBTOTAL(109,Tabla1[85% DEL VALOR PROMEDIO IVA INCLUIDO])</f>
        <v>14875</v>
      </c>
    </row>
    <row r="6" spans="2:16" ht="78" customHeight="1" x14ac:dyDescent="0.25">
      <c r="O6" s="25"/>
    </row>
    <row r="23" spans="7:8" x14ac:dyDescent="0.25">
      <c r="G23" s="24"/>
      <c r="H23" s="24"/>
    </row>
  </sheetData>
  <dataConsolidate/>
  <mergeCells count="2">
    <mergeCell ref="B2:O2"/>
    <mergeCell ref="B5:N5"/>
  </mergeCells>
  <phoneticPr fontId="11" type="noConversion"/>
  <conditionalFormatting sqref="L1 L4:L1048576">
    <cfRule type="cellIs" dxfId="0" priority="1" operator="greaterThan">
      <formula>0.02</formula>
    </cfRule>
  </conditionalFormatting>
  <pageMargins left="0.7" right="0.7" top="0.75" bottom="0.75" header="0.3" footer="0.3"/>
  <pageSetup paperSize="9" scale="15"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5"/>
  <sheetViews>
    <sheetView showGridLines="0" workbookViewId="0">
      <selection activeCell="E24" sqref="E24"/>
    </sheetView>
  </sheetViews>
  <sheetFormatPr baseColWidth="10" defaultColWidth="11.42578125" defaultRowHeight="15" x14ac:dyDescent="0.25"/>
  <cols>
    <col min="1" max="1" width="4.42578125" customWidth="1"/>
    <col min="2" max="2" width="54.28515625" bestFit="1" customWidth="1"/>
    <col min="3" max="6" width="13.42578125" customWidth="1"/>
    <col min="7" max="7" width="14.42578125" bestFit="1" customWidth="1"/>
    <col min="8" max="8" width="13.42578125" customWidth="1"/>
  </cols>
  <sheetData>
    <row r="2" spans="2:8" ht="51" x14ac:dyDescent="0.25">
      <c r="B2" s="18" t="s">
        <v>274</v>
      </c>
      <c r="C2" s="18" t="s">
        <v>283</v>
      </c>
      <c r="D2" s="18" t="s">
        <v>333</v>
      </c>
      <c r="E2" s="18" t="s">
        <v>334</v>
      </c>
      <c r="F2" s="18" t="s">
        <v>331</v>
      </c>
      <c r="G2" s="19" t="s">
        <v>276</v>
      </c>
      <c r="H2" s="20" t="s">
        <v>275</v>
      </c>
    </row>
    <row r="3" spans="2:8" x14ac:dyDescent="0.25">
      <c r="B3" s="15" t="s">
        <v>298</v>
      </c>
      <c r="C3" s="15">
        <v>6</v>
      </c>
      <c r="D3" s="17">
        <v>96000</v>
      </c>
      <c r="E3" s="17">
        <v>105900</v>
      </c>
      <c r="F3" s="17"/>
      <c r="G3" s="17">
        <f>+AVERAGE(D3:F3)*C3</f>
        <v>605700</v>
      </c>
      <c r="H3" s="14" t="e">
        <f>+G3+#REF!</f>
        <v>#REF!</v>
      </c>
    </row>
    <row r="4" spans="2:8" x14ac:dyDescent="0.25">
      <c r="B4" s="15" t="s">
        <v>299</v>
      </c>
      <c r="C4" s="15">
        <v>6</v>
      </c>
      <c r="D4" s="17">
        <v>94000</v>
      </c>
      <c r="E4" s="17">
        <v>107900</v>
      </c>
      <c r="F4" s="17"/>
      <c r="G4" s="17">
        <f t="shared" ref="G4:G34" si="0">+AVERAGE(D4:F4)*C4</f>
        <v>605700</v>
      </c>
      <c r="H4" s="14" t="e">
        <f>+G4+EM!#REF!</f>
        <v>#REF!</v>
      </c>
    </row>
    <row r="5" spans="2:8" x14ac:dyDescent="0.25">
      <c r="B5" s="15" t="s">
        <v>300</v>
      </c>
      <c r="C5" s="15">
        <v>6</v>
      </c>
      <c r="D5" s="17">
        <v>68000</v>
      </c>
      <c r="E5" s="17">
        <v>126900</v>
      </c>
      <c r="F5" s="17"/>
      <c r="G5" s="17">
        <f t="shared" si="0"/>
        <v>584700</v>
      </c>
      <c r="H5" s="14" t="e">
        <f>+G5+EM!#REF!</f>
        <v>#REF!</v>
      </c>
    </row>
    <row r="6" spans="2:8" x14ac:dyDescent="0.25">
      <c r="B6" s="15" t="s">
        <v>301</v>
      </c>
      <c r="C6" s="15">
        <v>6</v>
      </c>
      <c r="D6" s="17">
        <v>53000</v>
      </c>
      <c r="E6" s="17"/>
      <c r="F6" s="17"/>
      <c r="G6" s="17">
        <f t="shared" si="0"/>
        <v>318000</v>
      </c>
      <c r="H6" s="14" t="e">
        <f>+G6+EM!#REF!</f>
        <v>#REF!</v>
      </c>
    </row>
    <row r="7" spans="2:8" x14ac:dyDescent="0.25">
      <c r="B7" s="15" t="s">
        <v>302</v>
      </c>
      <c r="C7" s="15">
        <v>6</v>
      </c>
      <c r="D7" s="17">
        <v>62000</v>
      </c>
      <c r="E7" s="17"/>
      <c r="F7" s="17"/>
      <c r="G7" s="17">
        <f t="shared" si="0"/>
        <v>372000</v>
      </c>
      <c r="H7" s="14" t="e">
        <f>+G7+EM!#REF!</f>
        <v>#REF!</v>
      </c>
    </row>
    <row r="8" spans="2:8" x14ac:dyDescent="0.25">
      <c r="B8" s="15" t="s">
        <v>303</v>
      </c>
      <c r="C8" s="15">
        <v>2</v>
      </c>
      <c r="D8" s="17"/>
      <c r="E8" s="17"/>
      <c r="F8" s="17"/>
      <c r="G8" s="17" t="e">
        <f t="shared" si="0"/>
        <v>#DIV/0!</v>
      </c>
      <c r="H8" s="14" t="e">
        <f>+G8+EM!#REF!</f>
        <v>#DIV/0!</v>
      </c>
    </row>
    <row r="9" spans="2:8" x14ac:dyDescent="0.25">
      <c r="B9" s="15" t="s">
        <v>305</v>
      </c>
      <c r="C9" s="15">
        <v>3</v>
      </c>
      <c r="D9" s="17">
        <v>54000</v>
      </c>
      <c r="E9" s="17">
        <v>61900</v>
      </c>
      <c r="F9" s="17"/>
      <c r="G9" s="17">
        <f t="shared" si="0"/>
        <v>173850</v>
      </c>
      <c r="H9" s="14" t="e">
        <f>+G9+EM!#REF!</f>
        <v>#REF!</v>
      </c>
    </row>
    <row r="10" spans="2:8" x14ac:dyDescent="0.25">
      <c r="B10" s="15" t="s">
        <v>304</v>
      </c>
      <c r="C10" s="15">
        <v>3</v>
      </c>
      <c r="D10" s="17">
        <v>89000</v>
      </c>
      <c r="E10" s="17">
        <v>98900</v>
      </c>
      <c r="F10" s="17"/>
      <c r="G10" s="17">
        <f t="shared" si="0"/>
        <v>281850</v>
      </c>
      <c r="H10" s="14" t="e">
        <f>+G10+EM!#REF!</f>
        <v>#REF!</v>
      </c>
    </row>
    <row r="11" spans="2:8" x14ac:dyDescent="0.25">
      <c r="B11" s="15" t="s">
        <v>306</v>
      </c>
      <c r="C11" s="15">
        <v>3</v>
      </c>
      <c r="D11" s="17">
        <v>185000</v>
      </c>
      <c r="E11" s="17">
        <v>189900</v>
      </c>
      <c r="F11" s="17"/>
      <c r="G11" s="17">
        <f t="shared" si="0"/>
        <v>562350</v>
      </c>
      <c r="H11" s="14" t="e">
        <f>+G11+EM!#REF!</f>
        <v>#REF!</v>
      </c>
    </row>
    <row r="12" spans="2:8" x14ac:dyDescent="0.25">
      <c r="B12" s="15" t="s">
        <v>308</v>
      </c>
      <c r="C12" s="15">
        <v>10</v>
      </c>
      <c r="D12" s="17"/>
      <c r="E12" s="17"/>
      <c r="F12" s="17"/>
      <c r="G12" s="17" t="e">
        <f t="shared" si="0"/>
        <v>#DIV/0!</v>
      </c>
      <c r="H12" s="14" t="e">
        <f>+G12+EM!#REF!</f>
        <v>#DIV/0!</v>
      </c>
    </row>
    <row r="13" spans="2:8" x14ac:dyDescent="0.25">
      <c r="B13" s="15" t="s">
        <v>309</v>
      </c>
      <c r="C13" s="15">
        <v>10</v>
      </c>
      <c r="D13" s="17"/>
      <c r="E13" s="17"/>
      <c r="F13" s="17"/>
      <c r="G13" s="17" t="e">
        <f t="shared" si="0"/>
        <v>#DIV/0!</v>
      </c>
      <c r="H13" s="14" t="e">
        <f>+G13+EM!#REF!</f>
        <v>#DIV/0!</v>
      </c>
    </row>
    <row r="14" spans="2:8" x14ac:dyDescent="0.25">
      <c r="B14" s="15" t="s">
        <v>307</v>
      </c>
      <c r="C14" s="15">
        <v>10</v>
      </c>
      <c r="D14" s="17">
        <v>14800</v>
      </c>
      <c r="E14" s="17"/>
      <c r="F14" s="17"/>
      <c r="G14" s="17">
        <f t="shared" si="0"/>
        <v>148000</v>
      </c>
      <c r="H14" s="14" t="e">
        <f>+G14+EM!#REF!</f>
        <v>#REF!</v>
      </c>
    </row>
    <row r="15" spans="2:8" x14ac:dyDescent="0.25">
      <c r="B15" s="15" t="s">
        <v>310</v>
      </c>
      <c r="C15" s="15">
        <v>10</v>
      </c>
      <c r="D15" s="17"/>
      <c r="E15" s="17"/>
      <c r="F15" s="17"/>
      <c r="G15" s="17" t="e">
        <f t="shared" si="0"/>
        <v>#DIV/0!</v>
      </c>
      <c r="H15" s="14" t="e">
        <f>+G15+EM!#REF!</f>
        <v>#DIV/0!</v>
      </c>
    </row>
    <row r="16" spans="2:8" x14ac:dyDescent="0.25">
      <c r="B16" s="15" t="s">
        <v>311</v>
      </c>
      <c r="C16" s="15">
        <v>10</v>
      </c>
      <c r="D16" s="17"/>
      <c r="E16" s="17"/>
      <c r="F16" s="17"/>
      <c r="G16" s="17" t="e">
        <f t="shared" si="0"/>
        <v>#DIV/0!</v>
      </c>
      <c r="H16" s="14" t="e">
        <f>+G16+EM!#REF!</f>
        <v>#DIV/0!</v>
      </c>
    </row>
    <row r="17" spans="2:8" x14ac:dyDescent="0.25">
      <c r="B17" s="15" t="s">
        <v>312</v>
      </c>
      <c r="C17" s="15">
        <v>10</v>
      </c>
      <c r="D17" s="17"/>
      <c r="E17" s="17"/>
      <c r="F17" s="17"/>
      <c r="G17" s="17" t="e">
        <f t="shared" si="0"/>
        <v>#DIV/0!</v>
      </c>
      <c r="H17" s="14" t="e">
        <f>+G17+EM!#REF!</f>
        <v>#DIV/0!</v>
      </c>
    </row>
    <row r="18" spans="2:8" x14ac:dyDescent="0.25">
      <c r="B18" s="15" t="s">
        <v>313</v>
      </c>
      <c r="C18" s="15">
        <v>10</v>
      </c>
      <c r="D18" s="17">
        <v>2900</v>
      </c>
      <c r="E18" s="17">
        <v>3300</v>
      </c>
      <c r="F18" s="17"/>
      <c r="G18" s="17">
        <f t="shared" si="0"/>
        <v>31000</v>
      </c>
      <c r="H18" s="14" t="e">
        <f>+G18+EM!#REF!</f>
        <v>#REF!</v>
      </c>
    </row>
    <row r="19" spans="2:8" x14ac:dyDescent="0.25">
      <c r="B19" s="15" t="s">
        <v>314</v>
      </c>
      <c r="C19" s="15">
        <v>10</v>
      </c>
      <c r="D19" s="17"/>
      <c r="E19" s="17">
        <v>73900</v>
      </c>
      <c r="F19" s="17"/>
      <c r="G19" s="17">
        <f t="shared" si="0"/>
        <v>739000</v>
      </c>
      <c r="H19" s="14" t="e">
        <f>+G19+EM!#REF!</f>
        <v>#REF!</v>
      </c>
    </row>
    <row r="20" spans="2:8" x14ac:dyDescent="0.25">
      <c r="B20" s="15" t="s">
        <v>315</v>
      </c>
      <c r="C20" s="16">
        <v>10</v>
      </c>
      <c r="D20" s="17">
        <v>38000</v>
      </c>
      <c r="E20" s="17">
        <v>36900</v>
      </c>
      <c r="F20" s="17"/>
      <c r="G20" s="17">
        <f t="shared" si="0"/>
        <v>374500</v>
      </c>
      <c r="H20" s="14" t="e">
        <f>+G20+EM!#REF!</f>
        <v>#REF!</v>
      </c>
    </row>
    <row r="21" spans="2:8" x14ac:dyDescent="0.25">
      <c r="B21" s="15" t="s">
        <v>316</v>
      </c>
      <c r="C21" s="15">
        <v>6</v>
      </c>
      <c r="D21" s="17"/>
      <c r="E21" s="17"/>
      <c r="F21" s="17"/>
      <c r="G21" s="17" t="e">
        <f t="shared" si="0"/>
        <v>#DIV/0!</v>
      </c>
      <c r="H21" s="14" t="e">
        <f>+G21+EM!#REF!</f>
        <v>#DIV/0!</v>
      </c>
    </row>
    <row r="22" spans="2:8" x14ac:dyDescent="0.25">
      <c r="B22" s="15" t="s">
        <v>317</v>
      </c>
      <c r="C22" s="15">
        <v>6</v>
      </c>
      <c r="D22" s="17"/>
      <c r="E22" s="17"/>
      <c r="F22" s="17"/>
      <c r="G22" s="17" t="e">
        <f t="shared" si="0"/>
        <v>#DIV/0!</v>
      </c>
      <c r="H22" s="14" t="e">
        <f>+G22+EM!#REF!</f>
        <v>#DIV/0!</v>
      </c>
    </row>
    <row r="23" spans="2:8" x14ac:dyDescent="0.25">
      <c r="B23" s="15" t="s">
        <v>318</v>
      </c>
      <c r="C23" s="15">
        <v>6</v>
      </c>
      <c r="D23" s="17"/>
      <c r="E23" s="17">
        <v>55900</v>
      </c>
      <c r="F23" s="17"/>
      <c r="G23" s="17">
        <f t="shared" si="0"/>
        <v>335400</v>
      </c>
      <c r="H23" s="14" t="e">
        <f>+G23+EM!#REF!</f>
        <v>#REF!</v>
      </c>
    </row>
    <row r="24" spans="2:8" x14ac:dyDescent="0.25">
      <c r="B24" s="15" t="s">
        <v>319</v>
      </c>
      <c r="C24" s="15">
        <v>2</v>
      </c>
      <c r="D24" s="17"/>
      <c r="E24" s="17"/>
      <c r="F24" s="17"/>
      <c r="G24" s="17" t="e">
        <f t="shared" si="0"/>
        <v>#DIV/0!</v>
      </c>
      <c r="H24" s="14" t="e">
        <f>+G24+EM!#REF!</f>
        <v>#DIV/0!</v>
      </c>
    </row>
    <row r="25" spans="2:8" x14ac:dyDescent="0.25">
      <c r="B25" s="15" t="s">
        <v>320</v>
      </c>
      <c r="C25" s="15">
        <v>10</v>
      </c>
      <c r="D25" s="17">
        <v>12000</v>
      </c>
      <c r="E25" s="17"/>
      <c r="F25" s="17"/>
      <c r="G25" s="17">
        <f t="shared" si="0"/>
        <v>120000</v>
      </c>
      <c r="H25" s="14" t="e">
        <f>+G25+EM!#REF!</f>
        <v>#REF!</v>
      </c>
    </row>
    <row r="26" spans="2:8" x14ac:dyDescent="0.25">
      <c r="B26" s="15" t="s">
        <v>321</v>
      </c>
      <c r="C26" s="15">
        <v>10</v>
      </c>
      <c r="D26" s="17">
        <v>16000</v>
      </c>
      <c r="E26" s="17"/>
      <c r="F26" s="17"/>
      <c r="G26" s="17">
        <f t="shared" si="0"/>
        <v>160000</v>
      </c>
      <c r="H26" s="14" t="e">
        <f>+G26+EM!#REF!</f>
        <v>#REF!</v>
      </c>
    </row>
    <row r="27" spans="2:8" x14ac:dyDescent="0.25">
      <c r="B27" s="15" t="s">
        <v>322</v>
      </c>
      <c r="C27" s="15">
        <v>1</v>
      </c>
      <c r="D27" s="17"/>
      <c r="E27" s="17"/>
      <c r="F27" s="17"/>
      <c r="G27" s="17" t="e">
        <f t="shared" si="0"/>
        <v>#DIV/0!</v>
      </c>
      <c r="H27" s="14" t="e">
        <f>+G27+EM!#REF!</f>
        <v>#DIV/0!</v>
      </c>
    </row>
    <row r="28" spans="2:8" x14ac:dyDescent="0.25">
      <c r="B28" s="15" t="s">
        <v>325</v>
      </c>
      <c r="C28" s="15">
        <v>1</v>
      </c>
      <c r="D28" s="17"/>
      <c r="E28" s="17"/>
      <c r="F28" s="17"/>
      <c r="G28" s="17" t="e">
        <f t="shared" si="0"/>
        <v>#DIV/0!</v>
      </c>
      <c r="H28" s="14" t="e">
        <f>+G28+EM!#REF!</f>
        <v>#DIV/0!</v>
      </c>
    </row>
    <row r="29" spans="2:8" x14ac:dyDescent="0.25">
      <c r="B29" s="15" t="s">
        <v>324</v>
      </c>
      <c r="C29" s="15">
        <v>2</v>
      </c>
      <c r="D29" s="17"/>
      <c r="E29" s="17"/>
      <c r="F29" s="17"/>
      <c r="G29" s="17" t="e">
        <f t="shared" si="0"/>
        <v>#DIV/0!</v>
      </c>
      <c r="H29" s="14" t="e">
        <f>+G29+EM!#REF!</f>
        <v>#DIV/0!</v>
      </c>
    </row>
    <row r="30" spans="2:8" x14ac:dyDescent="0.25">
      <c r="B30" s="15" t="s">
        <v>323</v>
      </c>
      <c r="C30" s="15">
        <v>2</v>
      </c>
      <c r="D30" s="17"/>
      <c r="E30" s="17"/>
      <c r="F30" s="17"/>
      <c r="G30" s="17" t="e">
        <f t="shared" si="0"/>
        <v>#DIV/0!</v>
      </c>
      <c r="H30" s="14" t="e">
        <f>+G30+EM!#REF!</f>
        <v>#DIV/0!</v>
      </c>
    </row>
    <row r="31" spans="2:8" x14ac:dyDescent="0.25">
      <c r="B31" s="15" t="s">
        <v>326</v>
      </c>
      <c r="C31" s="15">
        <v>4</v>
      </c>
      <c r="D31" s="17"/>
      <c r="E31" s="17"/>
      <c r="F31" s="17"/>
      <c r="G31" s="17" t="e">
        <f t="shared" si="0"/>
        <v>#DIV/0!</v>
      </c>
      <c r="H31" s="14" t="e">
        <f>+G31+EM!#REF!</f>
        <v>#DIV/0!</v>
      </c>
    </row>
    <row r="32" spans="2:8" x14ac:dyDescent="0.25">
      <c r="B32" s="15" t="s">
        <v>327</v>
      </c>
      <c r="C32" s="15">
        <v>1</v>
      </c>
      <c r="D32" s="17"/>
      <c r="E32" s="17"/>
      <c r="F32" s="17"/>
      <c r="G32" s="17" t="e">
        <f t="shared" si="0"/>
        <v>#DIV/0!</v>
      </c>
      <c r="H32" s="14" t="e">
        <f>+G32+EM!#REF!</f>
        <v>#DIV/0!</v>
      </c>
    </row>
    <row r="33" spans="2:8" x14ac:dyDescent="0.25">
      <c r="B33" s="15" t="s">
        <v>328</v>
      </c>
      <c r="C33" s="15">
        <v>2</v>
      </c>
      <c r="D33" s="17"/>
      <c r="E33" s="17"/>
      <c r="F33" s="17"/>
      <c r="G33" s="17" t="e">
        <f t="shared" si="0"/>
        <v>#DIV/0!</v>
      </c>
      <c r="H33" s="14" t="e">
        <f>+G33+EM!#REF!</f>
        <v>#DIV/0!</v>
      </c>
    </row>
    <row r="34" spans="2:8" x14ac:dyDescent="0.25">
      <c r="B34" s="15" t="s">
        <v>329</v>
      </c>
      <c r="C34" s="15">
        <v>1</v>
      </c>
      <c r="D34" s="17"/>
      <c r="E34" s="17"/>
      <c r="F34" s="17"/>
      <c r="G34" s="17" t="e">
        <f t="shared" si="0"/>
        <v>#DIV/0!</v>
      </c>
      <c r="H34" s="14" t="e">
        <f>+G34+EM!#REF!</f>
        <v>#DIV/0!</v>
      </c>
    </row>
    <row r="35" spans="2:8" x14ac:dyDescent="0.25">
      <c r="B35" s="48" t="s">
        <v>330</v>
      </c>
      <c r="C35" s="49"/>
      <c r="D35" s="49"/>
      <c r="E35" s="49"/>
      <c r="F35" s="50"/>
      <c r="G35" s="21" t="e">
        <f>SUM(G3:G34)</f>
        <v>#DIV/0!</v>
      </c>
      <c r="H35" s="21" t="e">
        <f>SUM(H3:H34)</f>
        <v>#REF!</v>
      </c>
    </row>
  </sheetData>
  <mergeCells count="1">
    <mergeCell ref="B35:F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39997558519241921"/>
  </sheetPr>
  <dimension ref="A1:S144"/>
  <sheetViews>
    <sheetView workbookViewId="0">
      <pane xSplit="4" ySplit="2" topLeftCell="M114" activePane="bottomRight" state="frozen"/>
      <selection activeCell="T118" sqref="T118"/>
      <selection pane="topRight" activeCell="T118" sqref="T118"/>
      <selection pane="bottomLeft" activeCell="T118" sqref="T118"/>
      <selection pane="bottomRight" activeCell="T118" sqref="T118"/>
    </sheetView>
  </sheetViews>
  <sheetFormatPr baseColWidth="10" defaultColWidth="11.42578125" defaultRowHeight="15.75" x14ac:dyDescent="0.25"/>
  <cols>
    <col min="1" max="1" width="8.42578125" style="4" customWidth="1"/>
    <col min="2" max="2" width="22.5703125" style="6" bestFit="1" customWidth="1"/>
    <col min="3" max="3" width="16.28515625" style="6" customWidth="1"/>
    <col min="4" max="4" width="62.5703125" style="4" customWidth="1"/>
    <col min="5" max="5" width="17.140625" style="4" customWidth="1"/>
    <col min="6" max="6" width="39" style="4" customWidth="1"/>
    <col min="7" max="7" width="23.85546875" style="7" customWidth="1"/>
    <col min="8" max="8" width="31" style="7" customWidth="1"/>
    <col min="9" max="9" width="14.42578125" style="7" customWidth="1"/>
    <col min="10" max="10" width="12.42578125" style="7" customWidth="1"/>
    <col min="11" max="11" width="20.85546875" style="7" customWidth="1"/>
    <col min="12" max="12" width="38.7109375" style="7" customWidth="1"/>
    <col min="13" max="13" width="25.7109375" style="7" customWidth="1"/>
    <col min="14" max="14" width="20.140625" style="7" customWidth="1"/>
    <col min="15" max="15" width="19.42578125" style="7" customWidth="1"/>
    <col min="16" max="16" width="24.7109375" style="7" customWidth="1"/>
    <col min="17" max="17" width="18.85546875" style="7" customWidth="1"/>
    <col min="18" max="18" width="15.28515625" style="7" customWidth="1"/>
    <col min="19" max="19" width="14.7109375" style="7" customWidth="1"/>
    <col min="20" max="16384" width="11.42578125" style="7"/>
  </cols>
  <sheetData>
    <row r="1" spans="1:19" ht="15.75" customHeight="1" x14ac:dyDescent="0.25">
      <c r="A1" s="57" t="s">
        <v>0</v>
      </c>
      <c r="B1" s="55" t="s">
        <v>1</v>
      </c>
      <c r="C1" s="55" t="s">
        <v>2</v>
      </c>
      <c r="D1" s="55" t="s">
        <v>3</v>
      </c>
      <c r="E1" s="58" t="s">
        <v>4</v>
      </c>
      <c r="F1" s="55" t="s">
        <v>5</v>
      </c>
      <c r="G1" s="51" t="s">
        <v>284</v>
      </c>
      <c r="H1" s="56" t="s">
        <v>285</v>
      </c>
      <c r="I1" s="52" t="s">
        <v>297</v>
      </c>
      <c r="J1" s="51" t="s">
        <v>286</v>
      </c>
      <c r="K1" s="51" t="s">
        <v>293</v>
      </c>
      <c r="L1" s="51" t="s">
        <v>292</v>
      </c>
      <c r="M1" s="51" t="s">
        <v>287</v>
      </c>
      <c r="N1" s="51" t="s">
        <v>288</v>
      </c>
      <c r="O1" s="54" t="s">
        <v>289</v>
      </c>
      <c r="P1" s="54" t="s">
        <v>291</v>
      </c>
      <c r="Q1" s="51" t="s">
        <v>296</v>
      </c>
      <c r="R1" s="51" t="s">
        <v>295</v>
      </c>
      <c r="S1" s="51" t="s">
        <v>294</v>
      </c>
    </row>
    <row r="2" spans="1:19" s="8" customFormat="1" ht="54.75" customHeight="1" x14ac:dyDescent="0.25">
      <c r="A2" s="57"/>
      <c r="B2" s="55"/>
      <c r="C2" s="55"/>
      <c r="D2" s="55"/>
      <c r="E2" s="58"/>
      <c r="F2" s="55"/>
      <c r="G2" s="51"/>
      <c r="H2" s="56"/>
      <c r="I2" s="53"/>
      <c r="J2" s="51"/>
      <c r="K2" s="51"/>
      <c r="L2" s="51"/>
      <c r="M2" s="51"/>
      <c r="N2" s="51"/>
      <c r="O2" s="54"/>
      <c r="P2" s="54"/>
      <c r="Q2" s="51"/>
      <c r="R2" s="51"/>
      <c r="S2" s="51"/>
    </row>
    <row r="3" spans="1:19" x14ac:dyDescent="0.25">
      <c r="A3" s="1">
        <v>1</v>
      </c>
      <c r="B3" s="2" t="s">
        <v>6</v>
      </c>
      <c r="C3" s="2">
        <v>9503</v>
      </c>
      <c r="D3" s="3" t="s">
        <v>7</v>
      </c>
      <c r="E3" s="3" t="s">
        <v>8</v>
      </c>
      <c r="F3" s="3" t="s">
        <v>9</v>
      </c>
      <c r="G3" s="9" t="s">
        <v>290</v>
      </c>
      <c r="H3" s="10"/>
      <c r="I3" s="10"/>
      <c r="J3" s="10"/>
      <c r="K3" s="10"/>
      <c r="L3" s="10"/>
      <c r="M3" s="10"/>
      <c r="N3" s="10"/>
      <c r="O3" s="10"/>
      <c r="P3" s="10"/>
      <c r="Q3" s="11"/>
      <c r="R3" s="11"/>
      <c r="S3" s="12"/>
    </row>
    <row r="4" spans="1:19" x14ac:dyDescent="0.25">
      <c r="A4" s="1">
        <v>2</v>
      </c>
      <c r="B4" s="2" t="s">
        <v>6</v>
      </c>
      <c r="C4" s="2">
        <v>9503</v>
      </c>
      <c r="D4" s="3" t="s">
        <v>7</v>
      </c>
      <c r="E4" s="3" t="s">
        <v>10</v>
      </c>
      <c r="F4" s="3" t="s">
        <v>11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19" x14ac:dyDescent="0.25">
      <c r="A5" s="1">
        <v>3</v>
      </c>
      <c r="B5" s="2" t="s">
        <v>6</v>
      </c>
      <c r="C5" s="2">
        <v>9503</v>
      </c>
      <c r="D5" s="3" t="s">
        <v>7</v>
      </c>
      <c r="E5" s="3" t="s">
        <v>12</v>
      </c>
      <c r="F5" s="3" t="s">
        <v>13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</row>
    <row r="6" spans="1:19" x14ac:dyDescent="0.25">
      <c r="A6" s="1">
        <v>4</v>
      </c>
      <c r="B6" s="2" t="s">
        <v>6</v>
      </c>
      <c r="C6" s="2">
        <v>9503</v>
      </c>
      <c r="D6" s="3" t="s">
        <v>7</v>
      </c>
      <c r="E6" s="3" t="s">
        <v>14</v>
      </c>
      <c r="F6" s="3" t="s">
        <v>15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x14ac:dyDescent="0.25">
      <c r="A7" s="1">
        <v>5</v>
      </c>
      <c r="B7" s="2" t="s">
        <v>6</v>
      </c>
      <c r="C7" s="2">
        <v>9401</v>
      </c>
      <c r="D7" s="3" t="s">
        <v>16</v>
      </c>
      <c r="E7" s="3" t="s">
        <v>17</v>
      </c>
      <c r="F7" s="3" t="s">
        <v>18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</row>
    <row r="8" spans="1:19" x14ac:dyDescent="0.25">
      <c r="A8" s="1">
        <v>6</v>
      </c>
      <c r="B8" s="2" t="s">
        <v>6</v>
      </c>
      <c r="C8" s="2">
        <v>9402</v>
      </c>
      <c r="D8" s="3" t="s">
        <v>19</v>
      </c>
      <c r="E8" s="3" t="s">
        <v>20</v>
      </c>
      <c r="F8" s="3" t="s">
        <v>21</v>
      </c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spans="1:19" x14ac:dyDescent="0.25">
      <c r="A9" s="1">
        <v>7</v>
      </c>
      <c r="B9" s="2" t="s">
        <v>6</v>
      </c>
      <c r="C9" s="2">
        <v>9204</v>
      </c>
      <c r="D9" s="3" t="s">
        <v>22</v>
      </c>
      <c r="E9" s="3" t="s">
        <v>23</v>
      </c>
      <c r="F9" s="3" t="s">
        <v>24</v>
      </c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x14ac:dyDescent="0.25">
      <c r="A10" s="1">
        <v>8</v>
      </c>
      <c r="B10" s="2" t="s">
        <v>6</v>
      </c>
      <c r="C10" s="2">
        <v>9204</v>
      </c>
      <c r="D10" s="3" t="s">
        <v>22</v>
      </c>
      <c r="E10" s="3" t="s">
        <v>25</v>
      </c>
      <c r="F10" s="3" t="s">
        <v>26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</row>
    <row r="11" spans="1:19" x14ac:dyDescent="0.25">
      <c r="A11" s="1">
        <v>9</v>
      </c>
      <c r="B11" s="2" t="s">
        <v>6</v>
      </c>
      <c r="C11" s="2">
        <v>9204</v>
      </c>
      <c r="D11" s="3" t="s">
        <v>22</v>
      </c>
      <c r="E11" s="3" t="s">
        <v>27</v>
      </c>
      <c r="F11" s="3" t="s">
        <v>28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</row>
    <row r="12" spans="1:19" x14ac:dyDescent="0.25">
      <c r="A12" s="1">
        <v>10</v>
      </c>
      <c r="B12" s="2" t="s">
        <v>6</v>
      </c>
      <c r="C12" s="2">
        <v>9204</v>
      </c>
      <c r="D12" s="3" t="s">
        <v>22</v>
      </c>
      <c r="E12" s="3" t="s">
        <v>29</v>
      </c>
      <c r="F12" s="3" t="s">
        <v>30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</row>
    <row r="13" spans="1:19" x14ac:dyDescent="0.25">
      <c r="A13" s="1">
        <v>11</v>
      </c>
      <c r="B13" s="2" t="s">
        <v>6</v>
      </c>
      <c r="C13" s="2">
        <v>9204</v>
      </c>
      <c r="D13" s="3" t="s">
        <v>22</v>
      </c>
      <c r="E13" s="3" t="s">
        <v>31</v>
      </c>
      <c r="F13" s="3" t="s">
        <v>26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19" x14ac:dyDescent="0.25">
      <c r="A14" s="1">
        <v>12</v>
      </c>
      <c r="B14" s="2" t="s">
        <v>6</v>
      </c>
      <c r="C14" s="2">
        <v>9201</v>
      </c>
      <c r="D14" s="3" t="s">
        <v>32</v>
      </c>
      <c r="E14" s="3" t="s">
        <v>33</v>
      </c>
      <c r="F14" s="3" t="s">
        <v>34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</row>
    <row r="15" spans="1:19" x14ac:dyDescent="0.25">
      <c r="A15" s="1">
        <v>13</v>
      </c>
      <c r="B15" s="2" t="s">
        <v>6</v>
      </c>
      <c r="C15" s="2">
        <v>9201</v>
      </c>
      <c r="D15" s="3" t="s">
        <v>32</v>
      </c>
      <c r="E15" s="3" t="s">
        <v>35</v>
      </c>
      <c r="F15" s="3" t="s">
        <v>34</v>
      </c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x14ac:dyDescent="0.25">
      <c r="A16" s="1">
        <v>14</v>
      </c>
      <c r="B16" s="2" t="s">
        <v>6</v>
      </c>
      <c r="C16" s="2">
        <v>9203</v>
      </c>
      <c r="D16" s="3" t="s">
        <v>36</v>
      </c>
      <c r="E16" s="3" t="s">
        <v>37</v>
      </c>
      <c r="F16" s="3" t="s">
        <v>38</v>
      </c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</row>
    <row r="17" spans="1:19" x14ac:dyDescent="0.25">
      <c r="A17" s="1">
        <v>15</v>
      </c>
      <c r="B17" s="2" t="s">
        <v>6</v>
      </c>
      <c r="C17" s="2">
        <v>9205</v>
      </c>
      <c r="D17" s="3" t="s">
        <v>39</v>
      </c>
      <c r="E17" s="3" t="s">
        <v>40</v>
      </c>
      <c r="F17" s="3" t="s">
        <v>38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x14ac:dyDescent="0.25">
      <c r="A18" s="1">
        <v>16</v>
      </c>
      <c r="B18" s="2" t="s">
        <v>6</v>
      </c>
      <c r="C18" s="2">
        <v>9504</v>
      </c>
      <c r="D18" s="3" t="s">
        <v>41</v>
      </c>
      <c r="E18" s="3" t="s">
        <v>42</v>
      </c>
      <c r="F18" s="3" t="s">
        <v>43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</row>
    <row r="19" spans="1:19" x14ac:dyDescent="0.25">
      <c r="A19" s="1">
        <v>17</v>
      </c>
      <c r="B19" s="2" t="s">
        <v>6</v>
      </c>
      <c r="C19" s="2">
        <v>9502</v>
      </c>
      <c r="D19" s="3" t="s">
        <v>44</v>
      </c>
      <c r="E19" s="3" t="s">
        <v>45</v>
      </c>
      <c r="F19" s="3" t="s">
        <v>46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  <row r="20" spans="1:19" x14ac:dyDescent="0.25">
      <c r="A20" s="1">
        <v>18</v>
      </c>
      <c r="B20" s="2" t="s">
        <v>6</v>
      </c>
      <c r="C20" s="2">
        <v>9501</v>
      </c>
      <c r="D20" s="3" t="s">
        <v>47</v>
      </c>
      <c r="E20" s="3" t="s">
        <v>48</v>
      </c>
      <c r="F20" s="3" t="s">
        <v>49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</row>
    <row r="21" spans="1:19" x14ac:dyDescent="0.25">
      <c r="A21" s="1">
        <v>19</v>
      </c>
      <c r="B21" s="2" t="s">
        <v>6</v>
      </c>
      <c r="C21" s="2">
        <v>9549</v>
      </c>
      <c r="D21" s="3" t="s">
        <v>50</v>
      </c>
      <c r="E21" s="3" t="s">
        <v>51</v>
      </c>
      <c r="F21" s="3" t="s">
        <v>15</v>
      </c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</row>
    <row r="22" spans="1:19" x14ac:dyDescent="0.25">
      <c r="A22" s="1">
        <v>20</v>
      </c>
      <c r="B22" s="2" t="s">
        <v>6</v>
      </c>
      <c r="C22" s="2">
        <v>9549</v>
      </c>
      <c r="D22" s="3" t="s">
        <v>50</v>
      </c>
      <c r="E22" s="3" t="s">
        <v>52</v>
      </c>
      <c r="F22" s="3" t="s">
        <v>28</v>
      </c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</row>
    <row r="23" spans="1:19" x14ac:dyDescent="0.25">
      <c r="A23" s="1">
        <v>21</v>
      </c>
      <c r="B23" s="2" t="s">
        <v>53</v>
      </c>
      <c r="C23" s="2">
        <v>9530</v>
      </c>
      <c r="D23" s="3" t="s">
        <v>54</v>
      </c>
      <c r="E23" s="3" t="s">
        <v>55</v>
      </c>
      <c r="F23" s="3" t="s">
        <v>56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</row>
    <row r="24" spans="1:19" x14ac:dyDescent="0.25">
      <c r="A24" s="1">
        <v>22</v>
      </c>
      <c r="B24" s="2" t="s">
        <v>57</v>
      </c>
      <c r="C24" s="2">
        <v>9208</v>
      </c>
      <c r="D24" s="3" t="s">
        <v>58</v>
      </c>
      <c r="E24" s="3" t="s">
        <v>59</v>
      </c>
      <c r="F24" s="3" t="s">
        <v>38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</row>
    <row r="25" spans="1:19" x14ac:dyDescent="0.25">
      <c r="A25" s="1">
        <v>23</v>
      </c>
      <c r="B25" s="2" t="s">
        <v>57</v>
      </c>
      <c r="C25" s="2">
        <v>9207</v>
      </c>
      <c r="D25" s="3" t="s">
        <v>60</v>
      </c>
      <c r="E25" s="3" t="s">
        <v>61</v>
      </c>
      <c r="F25" s="3" t="s">
        <v>21</v>
      </c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</row>
    <row r="26" spans="1:19" x14ac:dyDescent="0.25">
      <c r="A26" s="1">
        <v>24</v>
      </c>
      <c r="B26" s="2" t="s">
        <v>57</v>
      </c>
      <c r="C26" s="2">
        <v>9207</v>
      </c>
      <c r="D26" s="3" t="s">
        <v>60</v>
      </c>
      <c r="E26" s="3" t="s">
        <v>62</v>
      </c>
      <c r="F26" s="3" t="s">
        <v>21</v>
      </c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</row>
    <row r="27" spans="1:19" x14ac:dyDescent="0.25">
      <c r="A27" s="1">
        <v>25</v>
      </c>
      <c r="B27" s="2" t="s">
        <v>57</v>
      </c>
      <c r="C27" s="2">
        <v>9207</v>
      </c>
      <c r="D27" s="3" t="s">
        <v>60</v>
      </c>
      <c r="E27" s="3" t="s">
        <v>63</v>
      </c>
      <c r="F27" s="3" t="s">
        <v>26</v>
      </c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</row>
    <row r="28" spans="1:19" x14ac:dyDescent="0.25">
      <c r="A28" s="1">
        <v>26</v>
      </c>
      <c r="B28" s="2" t="s">
        <v>57</v>
      </c>
      <c r="C28" s="2">
        <v>9207</v>
      </c>
      <c r="D28" s="3" t="s">
        <v>60</v>
      </c>
      <c r="E28" s="3" t="s">
        <v>64</v>
      </c>
      <c r="F28" s="3" t="s">
        <v>26</v>
      </c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</row>
    <row r="29" spans="1:19" x14ac:dyDescent="0.25">
      <c r="A29" s="1">
        <v>27</v>
      </c>
      <c r="B29" s="2" t="s">
        <v>57</v>
      </c>
      <c r="C29" s="2">
        <v>9207</v>
      </c>
      <c r="D29" s="3" t="s">
        <v>60</v>
      </c>
      <c r="E29" s="3" t="s">
        <v>65</v>
      </c>
      <c r="F29" s="3" t="s">
        <v>26</v>
      </c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</row>
    <row r="30" spans="1:19" x14ac:dyDescent="0.25">
      <c r="A30" s="1">
        <v>28</v>
      </c>
      <c r="B30" s="2" t="s">
        <v>66</v>
      </c>
      <c r="C30" s="2">
        <v>9104</v>
      </c>
      <c r="D30" s="3" t="s">
        <v>67</v>
      </c>
      <c r="E30" s="3" t="s">
        <v>68</v>
      </c>
      <c r="F30" s="3" t="s">
        <v>9</v>
      </c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</row>
    <row r="31" spans="1:19" x14ac:dyDescent="0.25">
      <c r="A31" s="1">
        <v>29</v>
      </c>
      <c r="B31" s="2" t="s">
        <v>66</v>
      </c>
      <c r="C31" s="2">
        <v>9304</v>
      </c>
      <c r="D31" s="3" t="s">
        <v>69</v>
      </c>
      <c r="E31" s="3" t="s">
        <v>70</v>
      </c>
      <c r="F31" s="3" t="s">
        <v>15</v>
      </c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</row>
    <row r="32" spans="1:19" x14ac:dyDescent="0.25">
      <c r="A32" s="1">
        <v>30</v>
      </c>
      <c r="B32" s="2" t="s">
        <v>66</v>
      </c>
      <c r="C32" s="2">
        <v>9218</v>
      </c>
      <c r="D32" s="3" t="s">
        <v>71</v>
      </c>
      <c r="E32" s="3" t="s">
        <v>72</v>
      </c>
      <c r="F32" s="3" t="s">
        <v>21</v>
      </c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</row>
    <row r="33" spans="1:19" x14ac:dyDescent="0.25">
      <c r="A33" s="1">
        <v>31</v>
      </c>
      <c r="B33" s="2" t="s">
        <v>66</v>
      </c>
      <c r="C33" s="2">
        <v>9218</v>
      </c>
      <c r="D33" s="3" t="s">
        <v>71</v>
      </c>
      <c r="E33" s="3" t="s">
        <v>73</v>
      </c>
      <c r="F33" s="3" t="s">
        <v>28</v>
      </c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</row>
    <row r="34" spans="1:19" x14ac:dyDescent="0.25">
      <c r="A34" s="1">
        <v>32</v>
      </c>
      <c r="B34" s="2" t="s">
        <v>66</v>
      </c>
      <c r="C34" s="2">
        <v>9118</v>
      </c>
      <c r="D34" s="3" t="s">
        <v>71</v>
      </c>
      <c r="E34" s="3" t="s">
        <v>74</v>
      </c>
      <c r="F34" s="3" t="s">
        <v>75</v>
      </c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</row>
    <row r="35" spans="1:19" x14ac:dyDescent="0.25">
      <c r="A35" s="1">
        <v>33</v>
      </c>
      <c r="B35" s="2" t="s">
        <v>66</v>
      </c>
      <c r="C35" s="2">
        <v>9218</v>
      </c>
      <c r="D35" s="3" t="s">
        <v>71</v>
      </c>
      <c r="E35" s="3" t="s">
        <v>76</v>
      </c>
      <c r="F35" s="3" t="s">
        <v>21</v>
      </c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</row>
    <row r="36" spans="1:19" x14ac:dyDescent="0.25">
      <c r="A36" s="1">
        <v>34</v>
      </c>
      <c r="B36" s="2" t="s">
        <v>66</v>
      </c>
      <c r="C36" s="2">
        <v>9218</v>
      </c>
      <c r="D36" s="3" t="s">
        <v>71</v>
      </c>
      <c r="E36" s="3" t="s">
        <v>77</v>
      </c>
      <c r="F36" s="3" t="s">
        <v>21</v>
      </c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</row>
    <row r="37" spans="1:19" x14ac:dyDescent="0.25">
      <c r="A37" s="1">
        <v>35</v>
      </c>
      <c r="B37" s="2" t="s">
        <v>78</v>
      </c>
      <c r="C37" s="2">
        <v>9111</v>
      </c>
      <c r="D37" s="3" t="s">
        <v>79</v>
      </c>
      <c r="E37" s="3" t="s">
        <v>80</v>
      </c>
      <c r="F37" s="3" t="s">
        <v>18</v>
      </c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</row>
    <row r="38" spans="1:19" x14ac:dyDescent="0.25">
      <c r="A38" s="1">
        <v>36</v>
      </c>
      <c r="B38" s="2" t="s">
        <v>78</v>
      </c>
      <c r="C38" s="2">
        <v>9111</v>
      </c>
      <c r="D38" s="3" t="s">
        <v>79</v>
      </c>
      <c r="E38" s="3" t="s">
        <v>81</v>
      </c>
      <c r="F38" s="3" t="s">
        <v>82</v>
      </c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</row>
    <row r="39" spans="1:19" x14ac:dyDescent="0.25">
      <c r="A39" s="1">
        <v>37</v>
      </c>
      <c r="B39" s="2" t="s">
        <v>78</v>
      </c>
      <c r="C39" s="2">
        <v>9111</v>
      </c>
      <c r="D39" s="3" t="s">
        <v>79</v>
      </c>
      <c r="E39" s="3" t="s">
        <v>83</v>
      </c>
      <c r="F39" s="3" t="s">
        <v>84</v>
      </c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</row>
    <row r="40" spans="1:19" x14ac:dyDescent="0.25">
      <c r="A40" s="1">
        <v>38</v>
      </c>
      <c r="B40" s="2" t="s">
        <v>78</v>
      </c>
      <c r="C40" s="2">
        <v>9110</v>
      </c>
      <c r="D40" s="3" t="s">
        <v>85</v>
      </c>
      <c r="E40" s="3" t="s">
        <v>86</v>
      </c>
      <c r="F40" s="3" t="s">
        <v>9</v>
      </c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</row>
    <row r="41" spans="1:19" x14ac:dyDescent="0.25">
      <c r="A41" s="1">
        <v>39</v>
      </c>
      <c r="B41" s="2" t="s">
        <v>78</v>
      </c>
      <c r="C41" s="2">
        <v>9111</v>
      </c>
      <c r="D41" s="3" t="s">
        <v>87</v>
      </c>
      <c r="E41" s="3" t="s">
        <v>88</v>
      </c>
      <c r="F41" s="3" t="s">
        <v>89</v>
      </c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</row>
    <row r="42" spans="1:19" x14ac:dyDescent="0.25">
      <c r="A42" s="1">
        <v>40</v>
      </c>
      <c r="B42" s="2" t="s">
        <v>90</v>
      </c>
      <c r="C42" s="2">
        <v>9219</v>
      </c>
      <c r="D42" s="3" t="s">
        <v>91</v>
      </c>
      <c r="E42" s="3" t="s">
        <v>92</v>
      </c>
      <c r="F42" s="3" t="s">
        <v>26</v>
      </c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</row>
    <row r="43" spans="1:19" x14ac:dyDescent="0.25">
      <c r="A43" s="1">
        <v>41</v>
      </c>
      <c r="B43" s="2" t="s">
        <v>90</v>
      </c>
      <c r="C43" s="2">
        <v>9306</v>
      </c>
      <c r="D43" s="3" t="s">
        <v>69</v>
      </c>
      <c r="E43" s="3" t="s">
        <v>93</v>
      </c>
      <c r="F43" s="3" t="s">
        <v>94</v>
      </c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1:19" x14ac:dyDescent="0.25">
      <c r="A44" s="1">
        <v>42</v>
      </c>
      <c r="B44" s="2" t="s">
        <v>95</v>
      </c>
      <c r="C44" s="2">
        <v>9519</v>
      </c>
      <c r="D44" s="3" t="s">
        <v>96</v>
      </c>
      <c r="E44" s="3" t="s">
        <v>97</v>
      </c>
      <c r="F44" s="3" t="s">
        <v>98</v>
      </c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1:19" x14ac:dyDescent="0.25">
      <c r="A45" s="1">
        <v>43</v>
      </c>
      <c r="B45" s="2" t="s">
        <v>95</v>
      </c>
      <c r="C45" s="2">
        <v>9519</v>
      </c>
      <c r="D45" s="3" t="s">
        <v>96</v>
      </c>
      <c r="E45" s="3" t="s">
        <v>99</v>
      </c>
      <c r="F45" s="3" t="s">
        <v>28</v>
      </c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</row>
    <row r="46" spans="1:19" x14ac:dyDescent="0.25">
      <c r="A46" s="1">
        <v>44</v>
      </c>
      <c r="B46" s="2" t="s">
        <v>95</v>
      </c>
      <c r="C46" s="2">
        <v>9515</v>
      </c>
      <c r="D46" s="3" t="s">
        <v>96</v>
      </c>
      <c r="E46" s="3" t="s">
        <v>100</v>
      </c>
      <c r="F46" s="3" t="s">
        <v>56</v>
      </c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</row>
    <row r="47" spans="1:19" x14ac:dyDescent="0.25">
      <c r="A47" s="1">
        <v>45</v>
      </c>
      <c r="B47" s="2" t="s">
        <v>95</v>
      </c>
      <c r="C47" s="2">
        <v>9519</v>
      </c>
      <c r="D47" s="3" t="s">
        <v>96</v>
      </c>
      <c r="E47" s="3" t="s">
        <v>101</v>
      </c>
      <c r="F47" s="3" t="s">
        <v>102</v>
      </c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</row>
    <row r="48" spans="1:19" x14ac:dyDescent="0.25">
      <c r="A48" s="1">
        <v>46</v>
      </c>
      <c r="B48" s="2" t="s">
        <v>95</v>
      </c>
      <c r="C48" s="2">
        <v>9519</v>
      </c>
      <c r="D48" s="3" t="s">
        <v>96</v>
      </c>
      <c r="E48" s="3" t="s">
        <v>103</v>
      </c>
      <c r="F48" s="3" t="s">
        <v>102</v>
      </c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</row>
    <row r="49" spans="1:19" x14ac:dyDescent="0.25">
      <c r="A49" s="1">
        <v>47</v>
      </c>
      <c r="B49" s="2" t="s">
        <v>95</v>
      </c>
      <c r="C49" s="2">
        <v>9519</v>
      </c>
      <c r="D49" s="3" t="s">
        <v>96</v>
      </c>
      <c r="E49" s="3" t="s">
        <v>104</v>
      </c>
      <c r="F49" s="3" t="s">
        <v>28</v>
      </c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</row>
    <row r="50" spans="1:19" x14ac:dyDescent="0.25">
      <c r="A50" s="1">
        <v>48</v>
      </c>
      <c r="B50" s="2" t="s">
        <v>105</v>
      </c>
      <c r="C50" s="2">
        <v>9307</v>
      </c>
      <c r="D50" s="3" t="s">
        <v>106</v>
      </c>
      <c r="E50" s="3" t="s">
        <v>107</v>
      </c>
      <c r="F50" s="3" t="s">
        <v>21</v>
      </c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</row>
    <row r="51" spans="1:19" x14ac:dyDescent="0.25">
      <c r="A51" s="1">
        <v>49</v>
      </c>
      <c r="B51" s="2" t="s">
        <v>108</v>
      </c>
      <c r="C51" s="2">
        <v>9520</v>
      </c>
      <c r="D51" s="3" t="s">
        <v>109</v>
      </c>
      <c r="E51" s="3" t="s">
        <v>110</v>
      </c>
      <c r="F51" s="3" t="s">
        <v>111</v>
      </c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</row>
    <row r="52" spans="1:19" x14ac:dyDescent="0.25">
      <c r="A52" s="1">
        <v>50</v>
      </c>
      <c r="B52" s="2" t="s">
        <v>108</v>
      </c>
      <c r="C52" s="2">
        <v>9114</v>
      </c>
      <c r="D52" s="3" t="s">
        <v>112</v>
      </c>
      <c r="E52" s="3" t="s">
        <v>113</v>
      </c>
      <c r="F52" s="3" t="s">
        <v>11</v>
      </c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</row>
    <row r="53" spans="1:19" x14ac:dyDescent="0.25">
      <c r="A53" s="1">
        <v>51</v>
      </c>
      <c r="B53" s="2" t="s">
        <v>108</v>
      </c>
      <c r="C53" s="2">
        <v>9114</v>
      </c>
      <c r="D53" s="3" t="s">
        <v>112</v>
      </c>
      <c r="E53" s="3" t="s">
        <v>114</v>
      </c>
      <c r="F53" s="3" t="s">
        <v>98</v>
      </c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  <row r="54" spans="1:19" x14ac:dyDescent="0.25">
      <c r="A54" s="1">
        <v>52</v>
      </c>
      <c r="B54" s="2" t="s">
        <v>108</v>
      </c>
      <c r="C54" s="2">
        <v>9114</v>
      </c>
      <c r="D54" s="3" t="s">
        <v>112</v>
      </c>
      <c r="E54" s="3" t="s">
        <v>115</v>
      </c>
      <c r="F54" s="3" t="s">
        <v>43</v>
      </c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</row>
    <row r="55" spans="1:19" x14ac:dyDescent="0.25">
      <c r="A55" s="1">
        <v>53</v>
      </c>
      <c r="B55" s="2" t="s">
        <v>108</v>
      </c>
      <c r="C55" s="2">
        <v>9114</v>
      </c>
      <c r="D55" s="3" t="s">
        <v>112</v>
      </c>
      <c r="E55" s="3" t="s">
        <v>116</v>
      </c>
      <c r="F55" s="3" t="s">
        <v>98</v>
      </c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</row>
    <row r="56" spans="1:19" x14ac:dyDescent="0.25">
      <c r="A56" s="1">
        <v>54</v>
      </c>
      <c r="B56" s="2" t="s">
        <v>108</v>
      </c>
      <c r="C56" s="2">
        <v>9114</v>
      </c>
      <c r="D56" s="3" t="s">
        <v>112</v>
      </c>
      <c r="E56" s="3" t="s">
        <v>117</v>
      </c>
      <c r="F56" s="3" t="s">
        <v>43</v>
      </c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</row>
    <row r="57" spans="1:19" x14ac:dyDescent="0.25">
      <c r="A57" s="1">
        <v>55</v>
      </c>
      <c r="B57" s="2" t="s">
        <v>108</v>
      </c>
      <c r="C57" s="2">
        <v>9521</v>
      </c>
      <c r="D57" s="3" t="s">
        <v>118</v>
      </c>
      <c r="E57" s="3" t="s">
        <v>119</v>
      </c>
      <c r="F57" s="3" t="s">
        <v>15</v>
      </c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</row>
    <row r="58" spans="1:19" x14ac:dyDescent="0.25">
      <c r="A58" s="1">
        <v>56</v>
      </c>
      <c r="B58" s="2" t="s">
        <v>108</v>
      </c>
      <c r="C58" s="2">
        <v>9521</v>
      </c>
      <c r="D58" s="3" t="s">
        <v>118</v>
      </c>
      <c r="E58" s="3" t="s">
        <v>120</v>
      </c>
      <c r="F58" s="3" t="s">
        <v>38</v>
      </c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</row>
    <row r="59" spans="1:19" x14ac:dyDescent="0.25">
      <c r="A59" s="1">
        <v>57</v>
      </c>
      <c r="B59" s="2" t="s">
        <v>108</v>
      </c>
      <c r="C59" s="2">
        <v>9525</v>
      </c>
      <c r="D59" s="3" t="s">
        <v>118</v>
      </c>
      <c r="E59" s="3" t="s">
        <v>121</v>
      </c>
      <c r="F59" s="3" t="s">
        <v>122</v>
      </c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</row>
    <row r="60" spans="1:19" x14ac:dyDescent="0.25">
      <c r="A60" s="1">
        <v>58</v>
      </c>
      <c r="B60" s="2" t="s">
        <v>123</v>
      </c>
      <c r="C60" s="2">
        <v>9115</v>
      </c>
      <c r="D60" s="3" t="s">
        <v>124</v>
      </c>
      <c r="E60" s="3" t="s">
        <v>125</v>
      </c>
      <c r="F60" s="3" t="s">
        <v>126</v>
      </c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</row>
    <row r="61" spans="1:19" x14ac:dyDescent="0.25">
      <c r="A61" s="1">
        <v>59</v>
      </c>
      <c r="B61" s="2" t="s">
        <v>123</v>
      </c>
      <c r="C61" s="2">
        <v>9115</v>
      </c>
      <c r="D61" s="3" t="s">
        <v>124</v>
      </c>
      <c r="E61" s="3" t="s">
        <v>127</v>
      </c>
      <c r="F61" s="3" t="s">
        <v>9</v>
      </c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</row>
    <row r="62" spans="1:19" x14ac:dyDescent="0.25">
      <c r="A62" s="1">
        <v>60</v>
      </c>
      <c r="B62" s="2" t="s">
        <v>123</v>
      </c>
      <c r="C62" s="2">
        <v>9523</v>
      </c>
      <c r="D62" s="3" t="s">
        <v>128</v>
      </c>
      <c r="E62" s="3" t="s">
        <v>129</v>
      </c>
      <c r="F62" s="3" t="s">
        <v>15</v>
      </c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</row>
    <row r="63" spans="1:19" x14ac:dyDescent="0.25">
      <c r="A63" s="1">
        <v>61</v>
      </c>
      <c r="B63" s="2" t="s">
        <v>123</v>
      </c>
      <c r="C63" s="2">
        <v>9523</v>
      </c>
      <c r="D63" s="3" t="s">
        <v>130</v>
      </c>
      <c r="E63" s="3" t="s">
        <v>131</v>
      </c>
      <c r="F63" s="3" t="s">
        <v>132</v>
      </c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</row>
    <row r="64" spans="1:19" x14ac:dyDescent="0.25">
      <c r="A64" s="1">
        <v>62</v>
      </c>
      <c r="B64" s="2" t="s">
        <v>133</v>
      </c>
      <c r="C64" s="2">
        <v>9510</v>
      </c>
      <c r="D64" s="3" t="s">
        <v>134</v>
      </c>
      <c r="E64" s="3" t="s">
        <v>135</v>
      </c>
      <c r="F64" s="3" t="s">
        <v>49</v>
      </c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</row>
    <row r="65" spans="1:19" x14ac:dyDescent="0.25">
      <c r="A65" s="1">
        <v>63</v>
      </c>
      <c r="B65" s="2" t="s">
        <v>133</v>
      </c>
      <c r="C65" s="2">
        <v>9510</v>
      </c>
      <c r="D65" s="3" t="s">
        <v>134</v>
      </c>
      <c r="E65" s="3" t="s">
        <v>136</v>
      </c>
      <c r="F65" s="3" t="s">
        <v>30</v>
      </c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</row>
    <row r="66" spans="1:19" x14ac:dyDescent="0.25">
      <c r="A66" s="1">
        <v>64</v>
      </c>
      <c r="B66" s="2" t="s">
        <v>133</v>
      </c>
      <c r="C66" s="2">
        <v>9510</v>
      </c>
      <c r="D66" s="3" t="s">
        <v>134</v>
      </c>
      <c r="E66" s="3" t="s">
        <v>137</v>
      </c>
      <c r="F66" s="3" t="s">
        <v>21</v>
      </c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</row>
    <row r="67" spans="1:19" x14ac:dyDescent="0.25">
      <c r="A67" s="1">
        <v>65</v>
      </c>
      <c r="B67" s="2" t="s">
        <v>133</v>
      </c>
      <c r="C67" s="2">
        <v>9512</v>
      </c>
      <c r="D67" s="3" t="s">
        <v>138</v>
      </c>
      <c r="E67" s="3" t="s">
        <v>139</v>
      </c>
      <c r="F67" s="3" t="s">
        <v>9</v>
      </c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</row>
    <row r="68" spans="1:19" x14ac:dyDescent="0.25">
      <c r="A68" s="1">
        <v>66</v>
      </c>
      <c r="B68" s="2" t="s">
        <v>133</v>
      </c>
      <c r="C68" s="2">
        <v>9512</v>
      </c>
      <c r="D68" s="3" t="s">
        <v>138</v>
      </c>
      <c r="E68" s="3" t="s">
        <v>140</v>
      </c>
      <c r="F68" s="3" t="s">
        <v>26</v>
      </c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</row>
    <row r="69" spans="1:19" x14ac:dyDescent="0.25">
      <c r="A69" s="1">
        <v>67</v>
      </c>
      <c r="B69" s="2" t="s">
        <v>133</v>
      </c>
      <c r="C69" s="2">
        <v>9512</v>
      </c>
      <c r="D69" s="3" t="s">
        <v>138</v>
      </c>
      <c r="E69" s="3" t="s">
        <v>141</v>
      </c>
      <c r="F69" s="3" t="s">
        <v>11</v>
      </c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</row>
    <row r="70" spans="1:19" x14ac:dyDescent="0.25">
      <c r="A70" s="1">
        <v>68</v>
      </c>
      <c r="B70" s="2" t="s">
        <v>133</v>
      </c>
      <c r="C70" s="2">
        <v>9512</v>
      </c>
      <c r="D70" s="3" t="s">
        <v>138</v>
      </c>
      <c r="E70" s="3" t="s">
        <v>142</v>
      </c>
      <c r="F70" s="3" t="s">
        <v>98</v>
      </c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</row>
    <row r="71" spans="1:19" x14ac:dyDescent="0.25">
      <c r="A71" s="1">
        <v>69</v>
      </c>
      <c r="B71" s="2" t="s">
        <v>133</v>
      </c>
      <c r="C71" s="2">
        <v>9512</v>
      </c>
      <c r="D71" s="3" t="s">
        <v>138</v>
      </c>
      <c r="E71" s="5" t="s">
        <v>272</v>
      </c>
      <c r="F71" s="3" t="s">
        <v>132</v>
      </c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</row>
    <row r="72" spans="1:19" x14ac:dyDescent="0.25">
      <c r="A72" s="1">
        <v>70</v>
      </c>
      <c r="B72" s="2" t="s">
        <v>133</v>
      </c>
      <c r="C72" s="2">
        <v>9513</v>
      </c>
      <c r="D72" s="3" t="s">
        <v>143</v>
      </c>
      <c r="E72" s="3" t="s">
        <v>144</v>
      </c>
      <c r="F72" s="3" t="s">
        <v>46</v>
      </c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</row>
    <row r="73" spans="1:19" x14ac:dyDescent="0.25">
      <c r="A73" s="1">
        <v>71</v>
      </c>
      <c r="B73" s="2" t="s">
        <v>133</v>
      </c>
      <c r="C73" s="2">
        <v>9513</v>
      </c>
      <c r="D73" s="3" t="s">
        <v>143</v>
      </c>
      <c r="E73" s="3" t="s">
        <v>145</v>
      </c>
      <c r="F73" s="3" t="s">
        <v>38</v>
      </c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</row>
    <row r="74" spans="1:19" x14ac:dyDescent="0.25">
      <c r="A74" s="1">
        <v>72</v>
      </c>
      <c r="B74" s="2" t="s">
        <v>133</v>
      </c>
      <c r="C74" s="2">
        <v>9513</v>
      </c>
      <c r="D74" s="3" t="s">
        <v>143</v>
      </c>
      <c r="E74" s="3" t="s">
        <v>146</v>
      </c>
      <c r="F74" s="3" t="s">
        <v>15</v>
      </c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</row>
    <row r="75" spans="1:19" x14ac:dyDescent="0.25">
      <c r="A75" s="1">
        <v>73</v>
      </c>
      <c r="B75" s="2" t="s">
        <v>133</v>
      </c>
      <c r="C75" s="2">
        <v>9513</v>
      </c>
      <c r="D75" s="3" t="s">
        <v>143</v>
      </c>
      <c r="E75" s="3" t="s">
        <v>147</v>
      </c>
      <c r="F75" s="3" t="s">
        <v>132</v>
      </c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</row>
    <row r="76" spans="1:19" x14ac:dyDescent="0.25">
      <c r="A76" s="1">
        <v>74</v>
      </c>
      <c r="B76" s="2" t="s">
        <v>133</v>
      </c>
      <c r="C76" s="2">
        <v>9509</v>
      </c>
      <c r="D76" s="3" t="s">
        <v>148</v>
      </c>
      <c r="E76" s="3" t="s">
        <v>149</v>
      </c>
      <c r="F76" s="3" t="s">
        <v>15</v>
      </c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</row>
    <row r="77" spans="1:19" x14ac:dyDescent="0.25">
      <c r="A77" s="1">
        <v>75</v>
      </c>
      <c r="B77" s="2" t="s">
        <v>133</v>
      </c>
      <c r="C77" s="2">
        <v>9511</v>
      </c>
      <c r="D77" s="3" t="s">
        <v>150</v>
      </c>
      <c r="E77" s="3" t="s">
        <v>151</v>
      </c>
      <c r="F77" s="3" t="s">
        <v>132</v>
      </c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</row>
    <row r="78" spans="1:19" x14ac:dyDescent="0.25">
      <c r="A78" s="1">
        <v>76</v>
      </c>
      <c r="B78" s="2" t="s">
        <v>133</v>
      </c>
      <c r="C78" s="2">
        <v>9511</v>
      </c>
      <c r="D78" s="3" t="s">
        <v>150</v>
      </c>
      <c r="E78" s="3" t="s">
        <v>152</v>
      </c>
      <c r="F78" s="3" t="s">
        <v>15</v>
      </c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</row>
    <row r="79" spans="1:19" x14ac:dyDescent="0.25">
      <c r="A79" s="1">
        <v>77</v>
      </c>
      <c r="B79" s="2" t="s">
        <v>133</v>
      </c>
      <c r="C79" s="2">
        <v>9511</v>
      </c>
      <c r="D79" s="3" t="s">
        <v>150</v>
      </c>
      <c r="E79" s="3" t="s">
        <v>153</v>
      </c>
      <c r="F79" s="3" t="s">
        <v>38</v>
      </c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</row>
    <row r="80" spans="1:19" x14ac:dyDescent="0.25">
      <c r="A80" s="1">
        <v>78</v>
      </c>
      <c r="B80" s="2" t="s">
        <v>133</v>
      </c>
      <c r="C80" s="2">
        <v>9511</v>
      </c>
      <c r="D80" s="3" t="s">
        <v>150</v>
      </c>
      <c r="E80" s="3" t="s">
        <v>154</v>
      </c>
      <c r="F80" s="3" t="s">
        <v>43</v>
      </c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</row>
    <row r="81" spans="1:19" x14ac:dyDescent="0.25">
      <c r="A81" s="1">
        <v>79</v>
      </c>
      <c r="B81" s="2" t="s">
        <v>133</v>
      </c>
      <c r="C81" s="2">
        <v>9511</v>
      </c>
      <c r="D81" s="3" t="s">
        <v>150</v>
      </c>
      <c r="E81" s="3" t="s">
        <v>151</v>
      </c>
      <c r="F81" s="3" t="s">
        <v>132</v>
      </c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</row>
    <row r="82" spans="1:19" x14ac:dyDescent="0.25">
      <c r="A82" s="1">
        <v>80</v>
      </c>
      <c r="B82" s="2" t="s">
        <v>133</v>
      </c>
      <c r="C82" s="2">
        <v>9232</v>
      </c>
      <c r="D82" s="3" t="s">
        <v>155</v>
      </c>
      <c r="E82" s="3" t="s">
        <v>156</v>
      </c>
      <c r="F82" s="3" t="s">
        <v>38</v>
      </c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</row>
    <row r="83" spans="1:19" x14ac:dyDescent="0.25">
      <c r="A83" s="1">
        <v>81</v>
      </c>
      <c r="B83" s="2" t="s">
        <v>133</v>
      </c>
      <c r="C83" s="2">
        <v>9232</v>
      </c>
      <c r="D83" s="3" t="s">
        <v>155</v>
      </c>
      <c r="E83" s="3" t="s">
        <v>157</v>
      </c>
      <c r="F83" s="3" t="s">
        <v>158</v>
      </c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</row>
    <row r="84" spans="1:19" x14ac:dyDescent="0.25">
      <c r="A84" s="1">
        <v>82</v>
      </c>
      <c r="B84" s="2" t="s">
        <v>133</v>
      </c>
      <c r="C84" s="2">
        <v>9232</v>
      </c>
      <c r="D84" s="3" t="s">
        <v>155</v>
      </c>
      <c r="E84" s="3" t="s">
        <v>159</v>
      </c>
      <c r="F84" s="3" t="s">
        <v>21</v>
      </c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</row>
    <row r="85" spans="1:19" x14ac:dyDescent="0.25">
      <c r="A85" s="1">
        <v>83</v>
      </c>
      <c r="B85" s="2" t="s">
        <v>133</v>
      </c>
      <c r="C85" s="2">
        <v>9232</v>
      </c>
      <c r="D85" s="3" t="s">
        <v>155</v>
      </c>
      <c r="E85" s="3" t="s">
        <v>160</v>
      </c>
      <c r="F85" s="3" t="s">
        <v>30</v>
      </c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</row>
    <row r="86" spans="1:19" x14ac:dyDescent="0.25">
      <c r="A86" s="1">
        <v>84</v>
      </c>
      <c r="B86" s="2" t="s">
        <v>133</v>
      </c>
      <c r="C86" s="2">
        <v>9232</v>
      </c>
      <c r="D86" s="3" t="s">
        <v>155</v>
      </c>
      <c r="E86" s="3" t="s">
        <v>161</v>
      </c>
      <c r="F86" s="3" t="s">
        <v>132</v>
      </c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</row>
    <row r="87" spans="1:19" x14ac:dyDescent="0.25">
      <c r="A87" s="1">
        <v>85</v>
      </c>
      <c r="B87" s="2" t="s">
        <v>162</v>
      </c>
      <c r="C87" s="2">
        <v>9212</v>
      </c>
      <c r="D87" s="3" t="s">
        <v>163</v>
      </c>
      <c r="E87" s="3" t="s">
        <v>164</v>
      </c>
      <c r="F87" s="3" t="s">
        <v>34</v>
      </c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</row>
    <row r="88" spans="1:19" x14ac:dyDescent="0.25">
      <c r="A88" s="1">
        <v>86</v>
      </c>
      <c r="B88" s="2" t="s">
        <v>162</v>
      </c>
      <c r="C88" s="2">
        <v>9213</v>
      </c>
      <c r="D88" s="3" t="s">
        <v>165</v>
      </c>
      <c r="E88" s="3" t="s">
        <v>166</v>
      </c>
      <c r="F88" s="3" t="s">
        <v>132</v>
      </c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</row>
    <row r="89" spans="1:19" x14ac:dyDescent="0.25">
      <c r="A89" s="1">
        <v>87</v>
      </c>
      <c r="B89" s="2" t="s">
        <v>162</v>
      </c>
      <c r="C89" s="2">
        <v>9213</v>
      </c>
      <c r="D89" s="3" t="s">
        <v>165</v>
      </c>
      <c r="E89" s="3" t="s">
        <v>167</v>
      </c>
      <c r="F89" s="3" t="s">
        <v>30</v>
      </c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</row>
    <row r="90" spans="1:19" x14ac:dyDescent="0.25">
      <c r="A90" s="1">
        <v>88</v>
      </c>
      <c r="B90" s="2" t="s">
        <v>162</v>
      </c>
      <c r="C90" s="2">
        <v>9209</v>
      </c>
      <c r="D90" s="3" t="s">
        <v>168</v>
      </c>
      <c r="E90" s="3" t="s">
        <v>169</v>
      </c>
      <c r="F90" s="3" t="s">
        <v>38</v>
      </c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</row>
    <row r="91" spans="1:19" x14ac:dyDescent="0.25">
      <c r="A91" s="1">
        <v>89</v>
      </c>
      <c r="B91" s="2" t="s">
        <v>162</v>
      </c>
      <c r="C91" s="2">
        <v>9209</v>
      </c>
      <c r="D91" s="3" t="s">
        <v>168</v>
      </c>
      <c r="E91" s="3" t="s">
        <v>170</v>
      </c>
      <c r="F91" s="3" t="s">
        <v>171</v>
      </c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</row>
    <row r="92" spans="1:19" x14ac:dyDescent="0.25">
      <c r="A92" s="1">
        <v>90</v>
      </c>
      <c r="B92" s="2" t="s">
        <v>162</v>
      </c>
      <c r="C92" s="2">
        <v>9214</v>
      </c>
      <c r="D92" s="3" t="s">
        <v>172</v>
      </c>
      <c r="E92" s="3" t="s">
        <v>173</v>
      </c>
      <c r="F92" s="3" t="s">
        <v>26</v>
      </c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</row>
    <row r="93" spans="1:19" x14ac:dyDescent="0.25">
      <c r="A93" s="1">
        <v>91</v>
      </c>
      <c r="B93" s="2" t="s">
        <v>162</v>
      </c>
      <c r="C93" s="2">
        <v>9214</v>
      </c>
      <c r="D93" s="3" t="s">
        <v>172</v>
      </c>
      <c r="E93" s="3" t="s">
        <v>174</v>
      </c>
      <c r="F93" s="3" t="s">
        <v>175</v>
      </c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</row>
    <row r="94" spans="1:19" x14ac:dyDescent="0.25">
      <c r="A94" s="1">
        <v>92</v>
      </c>
      <c r="B94" s="2" t="s">
        <v>162</v>
      </c>
      <c r="C94" s="2">
        <v>9406</v>
      </c>
      <c r="D94" s="3" t="s">
        <v>176</v>
      </c>
      <c r="E94" s="3" t="s">
        <v>177</v>
      </c>
      <c r="F94" s="3" t="s">
        <v>15</v>
      </c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</row>
    <row r="95" spans="1:19" x14ac:dyDescent="0.25">
      <c r="A95" s="1">
        <v>93</v>
      </c>
      <c r="B95" s="2" t="s">
        <v>162</v>
      </c>
      <c r="C95" s="2">
        <v>9217</v>
      </c>
      <c r="D95" s="3" t="s">
        <v>178</v>
      </c>
      <c r="E95" s="3" t="s">
        <v>179</v>
      </c>
      <c r="F95" s="3" t="s">
        <v>180</v>
      </c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</row>
    <row r="96" spans="1:19" x14ac:dyDescent="0.25">
      <c r="A96" s="1">
        <v>94</v>
      </c>
      <c r="B96" s="2" t="s">
        <v>162</v>
      </c>
      <c r="C96" s="2">
        <v>9217</v>
      </c>
      <c r="D96" s="3" t="s">
        <v>178</v>
      </c>
      <c r="E96" s="3" t="s">
        <v>181</v>
      </c>
      <c r="F96" s="3" t="s">
        <v>180</v>
      </c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</row>
    <row r="97" spans="1:19" x14ac:dyDescent="0.25">
      <c r="A97" s="1">
        <v>95</v>
      </c>
      <c r="B97" s="2" t="s">
        <v>182</v>
      </c>
      <c r="C97" s="2">
        <v>9524</v>
      </c>
      <c r="D97" s="3" t="s">
        <v>183</v>
      </c>
      <c r="E97" s="3" t="s">
        <v>184</v>
      </c>
      <c r="F97" s="3" t="s">
        <v>15</v>
      </c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</row>
    <row r="98" spans="1:19" x14ac:dyDescent="0.25">
      <c r="A98" s="1">
        <v>96</v>
      </c>
      <c r="B98" s="2" t="s">
        <v>182</v>
      </c>
      <c r="C98" s="2">
        <v>9222</v>
      </c>
      <c r="D98" s="3" t="s">
        <v>185</v>
      </c>
      <c r="E98" s="3" t="s">
        <v>186</v>
      </c>
      <c r="F98" s="3" t="s">
        <v>28</v>
      </c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</row>
    <row r="99" spans="1:19" x14ac:dyDescent="0.25">
      <c r="A99" s="1">
        <v>97</v>
      </c>
      <c r="B99" s="2" t="s">
        <v>187</v>
      </c>
      <c r="C99" s="2">
        <v>9533</v>
      </c>
      <c r="D99" s="3" t="s">
        <v>188</v>
      </c>
      <c r="E99" s="3" t="s">
        <v>189</v>
      </c>
      <c r="F99" s="3" t="s">
        <v>190</v>
      </c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</row>
    <row r="100" spans="1:19" x14ac:dyDescent="0.25">
      <c r="A100" s="1">
        <v>98</v>
      </c>
      <c r="B100" s="2" t="s">
        <v>191</v>
      </c>
      <c r="C100" s="2">
        <v>9525</v>
      </c>
      <c r="D100" s="3" t="s">
        <v>192</v>
      </c>
      <c r="E100" s="3" t="s">
        <v>193</v>
      </c>
      <c r="F100" s="3" t="s">
        <v>98</v>
      </c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</row>
    <row r="101" spans="1:19" x14ac:dyDescent="0.25">
      <c r="A101" s="1">
        <v>99</v>
      </c>
      <c r="B101" s="2" t="s">
        <v>191</v>
      </c>
      <c r="C101" s="2">
        <v>9116</v>
      </c>
      <c r="D101" s="3" t="s">
        <v>194</v>
      </c>
      <c r="E101" s="3" t="s">
        <v>195</v>
      </c>
      <c r="F101" s="3" t="s">
        <v>9</v>
      </c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</row>
    <row r="102" spans="1:19" x14ac:dyDescent="0.25">
      <c r="A102" s="1">
        <v>100</v>
      </c>
      <c r="B102" s="2" t="s">
        <v>191</v>
      </c>
      <c r="C102" s="2">
        <v>9527</v>
      </c>
      <c r="D102" s="3" t="s">
        <v>196</v>
      </c>
      <c r="E102" s="3" t="s">
        <v>197</v>
      </c>
      <c r="F102" s="3" t="s">
        <v>26</v>
      </c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</row>
    <row r="103" spans="1:19" x14ac:dyDescent="0.25">
      <c r="A103" s="1">
        <v>101</v>
      </c>
      <c r="B103" s="2" t="s">
        <v>198</v>
      </c>
      <c r="C103" s="2">
        <v>9118</v>
      </c>
      <c r="D103" s="3" t="s">
        <v>199</v>
      </c>
      <c r="E103" s="3" t="s">
        <v>200</v>
      </c>
      <c r="F103" s="3" t="s">
        <v>126</v>
      </c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</row>
    <row r="104" spans="1:19" x14ac:dyDescent="0.25">
      <c r="A104" s="1">
        <v>102</v>
      </c>
      <c r="B104" s="2" t="s">
        <v>198</v>
      </c>
      <c r="C104" s="2">
        <v>9118</v>
      </c>
      <c r="D104" s="3" t="s">
        <v>199</v>
      </c>
      <c r="E104" s="3" t="s">
        <v>201</v>
      </c>
      <c r="F104" s="3" t="s">
        <v>102</v>
      </c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</row>
    <row r="105" spans="1:19" x14ac:dyDescent="0.25">
      <c r="A105" s="1">
        <v>103</v>
      </c>
      <c r="B105" s="2" t="s">
        <v>198</v>
      </c>
      <c r="C105" s="2">
        <v>9118</v>
      </c>
      <c r="D105" s="3" t="s">
        <v>199</v>
      </c>
      <c r="E105" s="3" t="s">
        <v>202</v>
      </c>
      <c r="F105" s="3" t="s">
        <v>9</v>
      </c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</row>
    <row r="106" spans="1:19" x14ac:dyDescent="0.25">
      <c r="A106" s="1">
        <v>104</v>
      </c>
      <c r="B106" s="2" t="s">
        <v>198</v>
      </c>
      <c r="C106" s="2">
        <v>9529</v>
      </c>
      <c r="D106" s="3" t="s">
        <v>203</v>
      </c>
      <c r="E106" s="3" t="s">
        <v>204</v>
      </c>
      <c r="F106" s="3" t="s">
        <v>15</v>
      </c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</row>
    <row r="107" spans="1:19" x14ac:dyDescent="0.25">
      <c r="A107" s="1">
        <v>105</v>
      </c>
      <c r="B107" s="2" t="s">
        <v>205</v>
      </c>
      <c r="C107" s="2">
        <v>9117</v>
      </c>
      <c r="D107" s="3" t="s">
        <v>206</v>
      </c>
      <c r="E107" s="3" t="s">
        <v>207</v>
      </c>
      <c r="F107" s="3" t="s">
        <v>9</v>
      </c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</row>
    <row r="108" spans="1:19" x14ac:dyDescent="0.25">
      <c r="A108" s="1">
        <v>106</v>
      </c>
      <c r="B108" s="2" t="s">
        <v>205</v>
      </c>
      <c r="C108" s="2">
        <v>9532</v>
      </c>
      <c r="D108" s="3" t="s">
        <v>208</v>
      </c>
      <c r="E108" s="3" t="s">
        <v>209</v>
      </c>
      <c r="F108" s="3" t="s">
        <v>56</v>
      </c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</row>
    <row r="109" spans="1:19" x14ac:dyDescent="0.25">
      <c r="A109" s="1">
        <v>107</v>
      </c>
      <c r="B109" s="2" t="s">
        <v>205</v>
      </c>
      <c r="C109" s="2">
        <v>9532</v>
      </c>
      <c r="D109" s="3" t="s">
        <v>208</v>
      </c>
      <c r="E109" s="3" t="s">
        <v>210</v>
      </c>
      <c r="F109" s="3" t="s">
        <v>21</v>
      </c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</row>
    <row r="110" spans="1:19" x14ac:dyDescent="0.25">
      <c r="A110" s="1">
        <v>108</v>
      </c>
      <c r="B110" s="2" t="s">
        <v>211</v>
      </c>
      <c r="C110" s="2">
        <v>9535</v>
      </c>
      <c r="D110" s="3" t="s">
        <v>212</v>
      </c>
      <c r="E110" s="3" t="s">
        <v>213</v>
      </c>
      <c r="F110" s="3" t="s">
        <v>13</v>
      </c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</row>
    <row r="111" spans="1:19" x14ac:dyDescent="0.25">
      <c r="A111" s="1">
        <v>109</v>
      </c>
      <c r="B111" s="2" t="s">
        <v>211</v>
      </c>
      <c r="C111" s="2">
        <v>9535</v>
      </c>
      <c r="D111" s="3" t="s">
        <v>212</v>
      </c>
      <c r="E111" s="3" t="s">
        <v>214</v>
      </c>
      <c r="F111" s="3" t="s">
        <v>21</v>
      </c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</row>
    <row r="112" spans="1:19" x14ac:dyDescent="0.25">
      <c r="A112" s="1">
        <v>110</v>
      </c>
      <c r="B112" s="2" t="s">
        <v>211</v>
      </c>
      <c r="C112" s="2">
        <v>9534</v>
      </c>
      <c r="D112" s="3" t="s">
        <v>215</v>
      </c>
      <c r="E112" s="3" t="s">
        <v>216</v>
      </c>
      <c r="F112" s="3" t="s">
        <v>126</v>
      </c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</row>
    <row r="113" spans="1:19" x14ac:dyDescent="0.25">
      <c r="A113" s="1">
        <v>111</v>
      </c>
      <c r="B113" s="2" t="s">
        <v>217</v>
      </c>
      <c r="C113" s="2">
        <v>9537</v>
      </c>
      <c r="D113" s="3" t="s">
        <v>196</v>
      </c>
      <c r="E113" s="3" t="s">
        <v>218</v>
      </c>
      <c r="F113" s="3" t="s">
        <v>132</v>
      </c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</row>
    <row r="114" spans="1:19" x14ac:dyDescent="0.25">
      <c r="A114" s="1">
        <v>112</v>
      </c>
      <c r="B114" s="2" t="s">
        <v>217</v>
      </c>
      <c r="C114" s="2">
        <v>9537</v>
      </c>
      <c r="D114" s="3" t="s">
        <v>196</v>
      </c>
      <c r="E114" s="3" t="s">
        <v>219</v>
      </c>
      <c r="F114" s="3" t="s">
        <v>38</v>
      </c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</row>
    <row r="115" spans="1:19" x14ac:dyDescent="0.25">
      <c r="A115" s="1">
        <v>113</v>
      </c>
      <c r="B115" s="2" t="s">
        <v>217</v>
      </c>
      <c r="C115" s="2">
        <v>9537</v>
      </c>
      <c r="D115" s="3" t="s">
        <v>196</v>
      </c>
      <c r="E115" s="3" t="s">
        <v>220</v>
      </c>
      <c r="F115" s="3" t="s">
        <v>13</v>
      </c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</row>
    <row r="116" spans="1:19" x14ac:dyDescent="0.25">
      <c r="A116" s="1">
        <v>114</v>
      </c>
      <c r="B116" s="2" t="s">
        <v>221</v>
      </c>
      <c r="C116" s="2">
        <v>9118</v>
      </c>
      <c r="D116" s="3" t="s">
        <v>222</v>
      </c>
      <c r="E116" s="3" t="s">
        <v>223</v>
      </c>
      <c r="F116" s="3" t="s">
        <v>56</v>
      </c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</row>
    <row r="117" spans="1:19" x14ac:dyDescent="0.25">
      <c r="A117" s="1">
        <v>115</v>
      </c>
      <c r="B117" s="2" t="s">
        <v>224</v>
      </c>
      <c r="C117" s="2">
        <v>9120</v>
      </c>
      <c r="D117" s="3" t="s">
        <v>225</v>
      </c>
      <c r="E117" s="3" t="s">
        <v>226</v>
      </c>
      <c r="F117" s="3" t="s">
        <v>94</v>
      </c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</row>
    <row r="118" spans="1:19" x14ac:dyDescent="0.25">
      <c r="A118" s="1">
        <v>116</v>
      </c>
      <c r="B118" s="2" t="s">
        <v>224</v>
      </c>
      <c r="C118" s="2">
        <v>9538</v>
      </c>
      <c r="D118" s="3" t="s">
        <v>69</v>
      </c>
      <c r="E118" s="3" t="s">
        <v>227</v>
      </c>
      <c r="F118" s="3" t="s">
        <v>15</v>
      </c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</row>
    <row r="119" spans="1:19" x14ac:dyDescent="0.25">
      <c r="A119" s="1">
        <v>117</v>
      </c>
      <c r="B119" s="2" t="s">
        <v>224</v>
      </c>
      <c r="C119" s="2">
        <v>9231</v>
      </c>
      <c r="D119" s="3" t="s">
        <v>228</v>
      </c>
      <c r="E119" s="3" t="s">
        <v>229</v>
      </c>
      <c r="F119" s="3" t="s">
        <v>38</v>
      </c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</row>
    <row r="120" spans="1:19" x14ac:dyDescent="0.25">
      <c r="A120" s="1">
        <v>118</v>
      </c>
      <c r="B120" s="2" t="s">
        <v>230</v>
      </c>
      <c r="C120" s="2">
        <v>9121</v>
      </c>
      <c r="D120" s="3" t="s">
        <v>231</v>
      </c>
      <c r="E120" s="3" t="s">
        <v>232</v>
      </c>
      <c r="F120" s="3" t="s">
        <v>21</v>
      </c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</row>
    <row r="121" spans="1:19" x14ac:dyDescent="0.25">
      <c r="A121" s="1">
        <v>119</v>
      </c>
      <c r="B121" s="2" t="s">
        <v>230</v>
      </c>
      <c r="C121" s="2">
        <v>9121</v>
      </c>
      <c r="D121" s="3" t="s">
        <v>231</v>
      </c>
      <c r="E121" s="3" t="s">
        <v>233</v>
      </c>
      <c r="F121" s="3" t="s">
        <v>21</v>
      </c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</row>
    <row r="122" spans="1:19" x14ac:dyDescent="0.25">
      <c r="A122" s="1">
        <v>120</v>
      </c>
      <c r="B122" s="2" t="s">
        <v>230</v>
      </c>
      <c r="C122" s="2">
        <v>9121</v>
      </c>
      <c r="D122" s="3" t="s">
        <v>231</v>
      </c>
      <c r="E122" s="3" t="s">
        <v>234</v>
      </c>
      <c r="F122" s="3" t="s">
        <v>21</v>
      </c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</row>
    <row r="123" spans="1:19" x14ac:dyDescent="0.25">
      <c r="A123" s="1">
        <v>121</v>
      </c>
      <c r="B123" s="2" t="s">
        <v>230</v>
      </c>
      <c r="C123" s="2">
        <v>9121</v>
      </c>
      <c r="D123" s="3" t="s">
        <v>231</v>
      </c>
      <c r="E123" s="3" t="s">
        <v>235</v>
      </c>
      <c r="F123" s="3" t="s">
        <v>9</v>
      </c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</row>
    <row r="124" spans="1:19" x14ac:dyDescent="0.25">
      <c r="A124" s="1">
        <v>122</v>
      </c>
      <c r="B124" s="2" t="s">
        <v>230</v>
      </c>
      <c r="C124" s="2">
        <v>9223</v>
      </c>
      <c r="D124" s="3" t="s">
        <v>236</v>
      </c>
      <c r="E124" s="3" t="s">
        <v>237</v>
      </c>
      <c r="F124" s="3" t="s">
        <v>24</v>
      </c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</row>
    <row r="125" spans="1:19" x14ac:dyDescent="0.25">
      <c r="A125" s="1">
        <v>123</v>
      </c>
      <c r="B125" s="2" t="s">
        <v>238</v>
      </c>
      <c r="C125" s="2">
        <v>9545</v>
      </c>
      <c r="D125" s="3" t="s">
        <v>239</v>
      </c>
      <c r="E125" s="3" t="s">
        <v>240</v>
      </c>
      <c r="F125" s="3" t="s">
        <v>126</v>
      </c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</row>
    <row r="126" spans="1:19" x14ac:dyDescent="0.25">
      <c r="A126" s="1">
        <v>124</v>
      </c>
      <c r="B126" s="2" t="s">
        <v>238</v>
      </c>
      <c r="C126" s="2">
        <v>9541</v>
      </c>
      <c r="D126" s="3" t="s">
        <v>241</v>
      </c>
      <c r="E126" s="3" t="s">
        <v>242</v>
      </c>
      <c r="F126" s="3" t="s">
        <v>111</v>
      </c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</row>
    <row r="127" spans="1:19" x14ac:dyDescent="0.25">
      <c r="A127" s="1">
        <v>125</v>
      </c>
      <c r="B127" s="2" t="s">
        <v>238</v>
      </c>
      <c r="C127" s="2">
        <v>9224</v>
      </c>
      <c r="D127" s="3" t="s">
        <v>243</v>
      </c>
      <c r="E127" s="5" t="s">
        <v>273</v>
      </c>
      <c r="F127" s="3" t="s">
        <v>30</v>
      </c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</row>
    <row r="128" spans="1:19" x14ac:dyDescent="0.25">
      <c r="A128" s="1">
        <v>126</v>
      </c>
      <c r="B128" s="2" t="s">
        <v>238</v>
      </c>
      <c r="C128" s="2">
        <v>9225</v>
      </c>
      <c r="D128" s="3" t="s">
        <v>244</v>
      </c>
      <c r="E128" s="3" t="s">
        <v>245</v>
      </c>
      <c r="F128" s="3" t="s">
        <v>246</v>
      </c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</row>
    <row r="129" spans="1:19" x14ac:dyDescent="0.25">
      <c r="A129" s="1">
        <v>127</v>
      </c>
      <c r="B129" s="2" t="s">
        <v>238</v>
      </c>
      <c r="C129" s="2">
        <v>9225</v>
      </c>
      <c r="D129" s="3" t="s">
        <v>244</v>
      </c>
      <c r="E129" s="3" t="s">
        <v>247</v>
      </c>
      <c r="F129" s="3" t="s">
        <v>246</v>
      </c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</row>
    <row r="130" spans="1:19" x14ac:dyDescent="0.25">
      <c r="A130" s="1">
        <v>128</v>
      </c>
      <c r="B130" s="2" t="s">
        <v>238</v>
      </c>
      <c r="C130" s="2">
        <v>9540</v>
      </c>
      <c r="D130" s="3" t="s">
        <v>248</v>
      </c>
      <c r="E130" s="3" t="s">
        <v>249</v>
      </c>
      <c r="F130" s="3" t="s">
        <v>56</v>
      </c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</row>
    <row r="131" spans="1:19" x14ac:dyDescent="0.25">
      <c r="A131" s="1">
        <v>129</v>
      </c>
      <c r="B131" s="2" t="s">
        <v>238</v>
      </c>
      <c r="C131" s="2">
        <v>9540</v>
      </c>
      <c r="D131" s="3" t="s">
        <v>248</v>
      </c>
      <c r="E131" s="5" t="s">
        <v>273</v>
      </c>
      <c r="F131" s="3" t="s">
        <v>126</v>
      </c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</row>
    <row r="132" spans="1:19" x14ac:dyDescent="0.25">
      <c r="A132" s="1">
        <v>130</v>
      </c>
      <c r="B132" s="2" t="s">
        <v>250</v>
      </c>
      <c r="C132" s="2">
        <v>9123</v>
      </c>
      <c r="D132" s="3" t="s">
        <v>251</v>
      </c>
      <c r="E132" s="3" t="s">
        <v>252</v>
      </c>
      <c r="F132" s="3" t="s">
        <v>11</v>
      </c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</row>
    <row r="133" spans="1:19" x14ac:dyDescent="0.25">
      <c r="A133" s="1">
        <v>131</v>
      </c>
      <c r="B133" s="2" t="s">
        <v>250</v>
      </c>
      <c r="C133" s="2">
        <v>9123</v>
      </c>
      <c r="D133" s="3" t="s">
        <v>251</v>
      </c>
      <c r="E133" s="3" t="s">
        <v>253</v>
      </c>
      <c r="F133" s="3" t="s">
        <v>126</v>
      </c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</row>
    <row r="134" spans="1:19" x14ac:dyDescent="0.25">
      <c r="A134" s="1">
        <v>132</v>
      </c>
      <c r="B134" s="2" t="s">
        <v>250</v>
      </c>
      <c r="C134" s="2">
        <v>9223</v>
      </c>
      <c r="D134" s="3" t="s">
        <v>254</v>
      </c>
      <c r="E134" s="3" t="s">
        <v>255</v>
      </c>
      <c r="F134" s="3" t="s">
        <v>38</v>
      </c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</row>
    <row r="135" spans="1:19" x14ac:dyDescent="0.25">
      <c r="A135" s="1">
        <v>133</v>
      </c>
      <c r="B135" s="2" t="s">
        <v>250</v>
      </c>
      <c r="C135" s="2">
        <v>9226</v>
      </c>
      <c r="D135" s="3" t="s">
        <v>254</v>
      </c>
      <c r="E135" s="3" t="s">
        <v>256</v>
      </c>
      <c r="F135" s="3" t="s">
        <v>13</v>
      </c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</row>
    <row r="136" spans="1:19" x14ac:dyDescent="0.25">
      <c r="A136" s="1">
        <v>134</v>
      </c>
      <c r="B136" s="2" t="s">
        <v>250</v>
      </c>
      <c r="C136" s="2">
        <v>9226</v>
      </c>
      <c r="D136" s="3" t="s">
        <v>254</v>
      </c>
      <c r="E136" s="3" t="s">
        <v>257</v>
      </c>
      <c r="F136" s="3" t="s">
        <v>175</v>
      </c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</row>
    <row r="137" spans="1:19" x14ac:dyDescent="0.25">
      <c r="A137" s="1">
        <v>135</v>
      </c>
      <c r="B137" s="2" t="s">
        <v>250</v>
      </c>
      <c r="C137" s="2">
        <v>9226</v>
      </c>
      <c r="D137" s="3" t="s">
        <v>254</v>
      </c>
      <c r="E137" s="3" t="s">
        <v>258</v>
      </c>
      <c r="F137" s="3" t="s">
        <v>132</v>
      </c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</row>
    <row r="138" spans="1:19" x14ac:dyDescent="0.25">
      <c r="A138" s="1">
        <v>136</v>
      </c>
      <c r="B138" s="2" t="s">
        <v>259</v>
      </c>
      <c r="C138" s="2">
        <v>9124</v>
      </c>
      <c r="D138" s="3" t="s">
        <v>260</v>
      </c>
      <c r="E138" s="3" t="s">
        <v>261</v>
      </c>
      <c r="F138" s="3" t="s">
        <v>9</v>
      </c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</row>
    <row r="139" spans="1:19" x14ac:dyDescent="0.25">
      <c r="A139" s="1">
        <v>137</v>
      </c>
      <c r="B139" s="2" t="s">
        <v>259</v>
      </c>
      <c r="C139" s="2">
        <v>9124</v>
      </c>
      <c r="D139" s="3" t="s">
        <v>260</v>
      </c>
      <c r="E139" s="3" t="s">
        <v>262</v>
      </c>
      <c r="F139" s="5" t="s">
        <v>15</v>
      </c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</row>
    <row r="140" spans="1:19" x14ac:dyDescent="0.25">
      <c r="A140" s="1">
        <v>138</v>
      </c>
      <c r="B140" s="2" t="s">
        <v>259</v>
      </c>
      <c r="C140" s="2">
        <v>9229</v>
      </c>
      <c r="D140" s="3" t="s">
        <v>263</v>
      </c>
      <c r="E140" s="3" t="s">
        <v>264</v>
      </c>
      <c r="F140" s="3" t="s">
        <v>13</v>
      </c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</row>
    <row r="141" spans="1:19" x14ac:dyDescent="0.25">
      <c r="A141" s="1">
        <v>139</v>
      </c>
      <c r="B141" s="2" t="s">
        <v>259</v>
      </c>
      <c r="C141" s="2">
        <v>9227</v>
      </c>
      <c r="D141" s="3" t="s">
        <v>265</v>
      </c>
      <c r="E141" s="3" t="s">
        <v>266</v>
      </c>
      <c r="F141" s="3" t="s">
        <v>26</v>
      </c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</row>
    <row r="142" spans="1:19" x14ac:dyDescent="0.25">
      <c r="A142" s="1">
        <v>140</v>
      </c>
      <c r="B142" s="2" t="s">
        <v>259</v>
      </c>
      <c r="C142" s="2">
        <v>9311</v>
      </c>
      <c r="D142" s="3" t="s">
        <v>267</v>
      </c>
      <c r="E142" s="3" t="s">
        <v>268</v>
      </c>
      <c r="F142" s="3" t="s">
        <v>15</v>
      </c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</row>
    <row r="143" spans="1:19" x14ac:dyDescent="0.25">
      <c r="A143" s="1">
        <v>141</v>
      </c>
      <c r="B143" s="2" t="s">
        <v>259</v>
      </c>
      <c r="C143" s="2">
        <v>9126</v>
      </c>
      <c r="D143" s="3" t="s">
        <v>269</v>
      </c>
      <c r="E143" s="3" t="s">
        <v>270</v>
      </c>
      <c r="F143" s="3" t="s">
        <v>30</v>
      </c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</row>
    <row r="144" spans="1:19" x14ac:dyDescent="0.25">
      <c r="A144" s="1">
        <v>142</v>
      </c>
      <c r="B144" s="2" t="s">
        <v>259</v>
      </c>
      <c r="C144" s="2">
        <v>9126</v>
      </c>
      <c r="D144" s="3" t="s">
        <v>269</v>
      </c>
      <c r="E144" s="3" t="s">
        <v>271</v>
      </c>
      <c r="F144" s="3" t="s">
        <v>21</v>
      </c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</row>
  </sheetData>
  <mergeCells count="19">
    <mergeCell ref="F1:F2"/>
    <mergeCell ref="G1:G2"/>
    <mergeCell ref="H1:H2"/>
    <mergeCell ref="J1:J2"/>
    <mergeCell ref="A1:A2"/>
    <mergeCell ref="B1:B2"/>
    <mergeCell ref="C1:C2"/>
    <mergeCell ref="D1:D2"/>
    <mergeCell ref="E1:E2"/>
    <mergeCell ref="Q1:Q2"/>
    <mergeCell ref="R1:R2"/>
    <mergeCell ref="S1:S2"/>
    <mergeCell ref="I1:I2"/>
    <mergeCell ref="K1:K2"/>
    <mergeCell ref="L1:L2"/>
    <mergeCell ref="M1:M2"/>
    <mergeCell ref="N1:N2"/>
    <mergeCell ref="O1:O2"/>
    <mergeCell ref="P1:P2"/>
  </mergeCells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A6"/>
  <sheetViews>
    <sheetView workbookViewId="0">
      <selection activeCell="T118" sqref="T118"/>
    </sheetView>
  </sheetViews>
  <sheetFormatPr baseColWidth="10" defaultRowHeight="15" x14ac:dyDescent="0.25"/>
  <cols>
    <col min="1" max="1" width="20.140625" bestFit="1" customWidth="1"/>
  </cols>
  <sheetData>
    <row r="1" spans="1:1" x14ac:dyDescent="0.25">
      <c r="A1" t="s">
        <v>278</v>
      </c>
    </row>
    <row r="2" spans="1:1" x14ac:dyDescent="0.25">
      <c r="A2" t="s">
        <v>279</v>
      </c>
    </row>
    <row r="3" spans="1:1" x14ac:dyDescent="0.25">
      <c r="A3" t="s">
        <v>281</v>
      </c>
    </row>
    <row r="4" spans="1:1" x14ac:dyDescent="0.25">
      <c r="A4" t="s">
        <v>282</v>
      </c>
    </row>
    <row r="5" spans="1:1" x14ac:dyDescent="0.25">
      <c r="A5" t="s">
        <v>280</v>
      </c>
    </row>
    <row r="6" spans="1:1" x14ac:dyDescent="0.25">
      <c r="A6" t="s">
        <v>277</v>
      </c>
    </row>
  </sheetData>
  <sheetProtection algorithmName="SHA-512" hashValue="6LOQA2eYwiMaVWvb7zyrlhb4HPKMCVMDf89TrjmNomlUYHepyQ4a7KXRqNVx2AObGTvchrF3cTVPhQZa9inVAA==" saltValue="i2KAzpXostlzLSAaxYjipA==" spinCount="100000" sheet="1" objects="1" scenarios="1"/>
  <sortState xmlns:xlrd2="http://schemas.microsoft.com/office/spreadsheetml/2017/richdata2" ref="A1:A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EM</vt:lpstr>
      <vt:lpstr>Dotación</vt:lpstr>
      <vt:lpstr>2. PROGRAMACION</vt:lpstr>
      <vt:lpstr>NO ELIMINAR HOJA</vt:lpstr>
      <vt:lpstr>EM!Print_Area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Mario Zuluaga Garcia</dc:creator>
  <cp:lastModifiedBy>Jenny Alexandra Baquero Cardona</cp:lastModifiedBy>
  <dcterms:created xsi:type="dcterms:W3CDTF">2020-02-28T19:59:07Z</dcterms:created>
  <dcterms:modified xsi:type="dcterms:W3CDTF">2026-05-22T13:56:22Z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2025-04-10T00:04:38Z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3ca85090-55e1-4104-b247-5eef4413eec5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