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HOLLMAN/2026/2. SELECCION ABREVIADA/OBRA - ATLANTICO Y BOLIVAR/PublicarSecop/"/>
    </mc:Choice>
  </mc:AlternateContent>
  <xr:revisionPtr revIDLastSave="0" documentId="13_ncr:1_{4857BAB0-30D4-4688-8929-8FA378B9EC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4" sheetId="1" r:id="rId1"/>
  </sheets>
  <externalReferences>
    <externalReference r:id="rId2"/>
  </externalReferences>
  <definedNames>
    <definedName name="Acero">#REF!</definedName>
    <definedName name="Agregados">#REF!</definedName>
    <definedName name="Apar.Sanitarios">#REF!</definedName>
    <definedName name="_xlnm.Print_Area" localSheetId="0">'formato 4'!$A$1:$H$329</definedName>
    <definedName name="Carp.Aluminio">#REF!</definedName>
    <definedName name="Carp.Metalica">#REF!</definedName>
    <definedName name="Cerrajeria">#REF!</definedName>
    <definedName name="Ciudades">#REF!</definedName>
    <definedName name="Combustible">#REF!</definedName>
    <definedName name="Concretos">#REF!</definedName>
    <definedName name="Cuadrillas">#REF!</definedName>
    <definedName name="Cubierta">#REF!</definedName>
    <definedName name="DESCRIPCIÓNEQUIPO">EQUIPO</definedName>
    <definedName name="DESCRIPCIONMANODEOBRA">MANODEOBRA</definedName>
    <definedName name="DESCRIPCIONMATERIALES">MATERIALES</definedName>
    <definedName name="Drywall">#REF!</definedName>
    <definedName name="EQUIPO">[1]!Tabla5[DESCRIPCION]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>#REF!</definedName>
    <definedName name="Ladrillos">#REF!</definedName>
    <definedName name="Maderas">#REF!</definedName>
    <definedName name="MANODEOBRA">[1]!Tabla8[DESCRIPCION]</definedName>
    <definedName name="MATERIALES">[1]!Tabla6[DESCRIPCION]</definedName>
    <definedName name="Pinturas">#REF!</definedName>
    <definedName name="PisosEnchapes">#REF!</definedName>
    <definedName name="Prefabricados">#REF!</definedName>
    <definedName name="TRANSPORTE">[1]!Tabla7[DESCRIPCION]</definedName>
    <definedName name="TRANSPORTEMATERIAL">TRANSPORTE</definedName>
    <definedName name="VariosAnalisi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6" i="1" l="1"/>
  <c r="H287" i="1" s="1"/>
  <c r="H282" i="1"/>
  <c r="H283" i="1" s="1"/>
  <c r="H276" i="1"/>
  <c r="H272" i="1"/>
  <c r="H251" i="1"/>
  <c r="H238" i="1"/>
  <c r="H233" i="1"/>
  <c r="H228" i="1"/>
  <c r="H227" i="1"/>
  <c r="H221" i="1"/>
  <c r="H213" i="1"/>
  <c r="H212" i="1"/>
  <c r="H211" i="1"/>
  <c r="H210" i="1"/>
  <c r="H209" i="1"/>
  <c r="H208" i="1"/>
  <c r="H205" i="1"/>
  <c r="H197" i="1"/>
  <c r="H185" i="1"/>
  <c r="H174" i="1"/>
  <c r="H162" i="1"/>
  <c r="H152" i="1"/>
  <c r="H151" i="1"/>
  <c r="H150" i="1"/>
  <c r="H149" i="1"/>
  <c r="H126" i="1"/>
  <c r="H122" i="1"/>
  <c r="H121" i="1"/>
  <c r="H116" i="1"/>
  <c r="H104" i="1"/>
  <c r="H98" i="1"/>
  <c r="H88" i="1"/>
  <c r="H70" i="1"/>
  <c r="H69" i="1"/>
  <c r="H68" i="1"/>
  <c r="H67" i="1"/>
  <c r="H63" i="1"/>
  <c r="H62" i="1"/>
  <c r="H61" i="1"/>
  <c r="H55" i="1"/>
  <c r="H54" i="1"/>
  <c r="H53" i="1"/>
  <c r="H52" i="1"/>
  <c r="H46" i="1"/>
  <c r="H43" i="1"/>
  <c r="H42" i="1"/>
  <c r="H36" i="1"/>
  <c r="H33" i="1"/>
  <c r="H27" i="1"/>
  <c r="H18" i="1"/>
  <c r="H12" i="1"/>
  <c r="H11" i="1"/>
  <c r="H10" i="1"/>
  <c r="H9" i="1"/>
  <c r="H8" i="1"/>
  <c r="H281" i="1"/>
  <c r="H268" i="1"/>
  <c r="H269" i="1"/>
  <c r="H270" i="1"/>
  <c r="H271" i="1"/>
  <c r="H262" i="1"/>
  <c r="H252" i="1"/>
  <c r="H253" i="1"/>
  <c r="H254" i="1"/>
  <c r="H255" i="1"/>
  <c r="H256" i="1"/>
  <c r="H257" i="1"/>
  <c r="H247" i="1"/>
  <c r="H239" i="1"/>
  <c r="H240" i="1"/>
  <c r="H241" i="1"/>
  <c r="H242" i="1"/>
  <c r="H267" i="1"/>
  <c r="H261" i="1"/>
  <c r="H246" i="1"/>
  <c r="H237" i="1"/>
  <c r="H232" i="1"/>
  <c r="H198" i="1"/>
  <c r="H199" i="1"/>
  <c r="H200" i="1"/>
  <c r="H201" i="1"/>
  <c r="H202" i="1"/>
  <c r="H203" i="1"/>
  <c r="H204" i="1"/>
  <c r="H206" i="1"/>
  <c r="H207" i="1"/>
  <c r="H214" i="1"/>
  <c r="H215" i="1"/>
  <c r="H216" i="1"/>
  <c r="H217" i="1"/>
  <c r="H218" i="1"/>
  <c r="H219" i="1"/>
  <c r="H220" i="1"/>
  <c r="H222" i="1"/>
  <c r="H223" i="1"/>
  <c r="H190" i="1"/>
  <c r="H191" i="1"/>
  <c r="H192" i="1"/>
  <c r="H189" i="1"/>
  <c r="H183" i="1"/>
  <c r="H184" i="1"/>
  <c r="H182" i="1"/>
  <c r="H178" i="1"/>
  <c r="H168" i="1"/>
  <c r="H166" i="1"/>
  <c r="H153" i="1"/>
  <c r="H154" i="1"/>
  <c r="H155" i="1"/>
  <c r="H156" i="1"/>
  <c r="H157" i="1"/>
  <c r="H158" i="1"/>
  <c r="H159" i="1"/>
  <c r="H160" i="1"/>
  <c r="H161" i="1"/>
  <c r="H148" i="1"/>
  <c r="H120" i="1"/>
  <c r="H115" i="1"/>
  <c r="H114" i="1"/>
  <c r="H109" i="1"/>
  <c r="H110" i="1"/>
  <c r="H108" i="1"/>
  <c r="H103" i="1"/>
  <c r="H102" i="1"/>
  <c r="H93" i="1"/>
  <c r="H94" i="1"/>
  <c r="H92" i="1"/>
  <c r="H86" i="1"/>
  <c r="H87" i="1"/>
  <c r="H81" i="1"/>
  <c r="H85" i="1"/>
  <c r="H80" i="1"/>
  <c r="H56" i="1"/>
  <c r="H57" i="1"/>
  <c r="H58" i="1"/>
  <c r="H59" i="1"/>
  <c r="H60" i="1"/>
  <c r="H64" i="1"/>
  <c r="H65" i="1"/>
  <c r="H66" i="1"/>
  <c r="H71" i="1"/>
  <c r="H72" i="1"/>
  <c r="H73" i="1"/>
  <c r="H74" i="1"/>
  <c r="H75" i="1"/>
  <c r="H76" i="1"/>
  <c r="H51" i="1"/>
  <c r="H44" i="1"/>
  <c r="H45" i="1"/>
  <c r="H41" i="1"/>
  <c r="H32" i="1"/>
  <c r="H34" i="1"/>
  <c r="H35" i="1"/>
  <c r="H37" i="1"/>
  <c r="H31" i="1"/>
  <c r="H23" i="1"/>
  <c r="H22" i="1"/>
  <c r="H13" i="1"/>
  <c r="H14" i="1"/>
  <c r="H15" i="1"/>
  <c r="H16" i="1"/>
  <c r="H17" i="1"/>
  <c r="H186" i="1" l="1"/>
  <c r="H234" i="1"/>
  <c r="H111" i="1"/>
  <c r="H82" i="1"/>
  <c r="H229" i="1" l="1"/>
  <c r="H248" i="1"/>
  <c r="H38" i="1"/>
  <c r="H95" i="1"/>
  <c r="H243" i="1"/>
  <c r="H273" i="1"/>
  <c r="H258" i="1"/>
  <c r="H224" i="1"/>
  <c r="H163" i="1"/>
  <c r="H19" i="1"/>
  <c r="H105" i="1"/>
  <c r="H117" i="1"/>
  <c r="H89" i="1"/>
  <c r="H123" i="1"/>
  <c r="H47" i="1"/>
  <c r="H77" i="1"/>
  <c r="H193" i="1"/>
  <c r="C215" i="1" l="1"/>
  <c r="C69" i="1"/>
  <c r="H277" i="1" l="1"/>
  <c r="H179" i="1"/>
  <c r="H175" i="1"/>
  <c r="E170" i="1"/>
  <c r="H170" i="1" s="1"/>
  <c r="E169" i="1"/>
  <c r="H169" i="1" s="1"/>
  <c r="E167" i="1"/>
  <c r="H167" i="1" l="1"/>
  <c r="H171" i="1" s="1"/>
  <c r="H263" i="1"/>
  <c r="H264" i="1" s="1"/>
  <c r="H127" i="1"/>
  <c r="H99" i="1"/>
  <c r="H28" i="1"/>
  <c r="H289" i="1" l="1"/>
  <c r="H291" i="1"/>
  <c r="H24" i="1"/>
  <c r="H131" i="1" s="1"/>
  <c r="H136" i="1" l="1"/>
  <c r="H138" i="1" s="1"/>
  <c r="H135" i="1"/>
  <c r="H134" i="1"/>
  <c r="H294" i="1"/>
  <c r="H296" i="1" s="1"/>
  <c r="H293" i="1"/>
  <c r="H292" i="1"/>
  <c r="H137" i="1" l="1"/>
  <c r="H295" i="1"/>
  <c r="H301" i="1" l="1"/>
  <c r="H297" i="1"/>
  <c r="H139" i="1"/>
  <c r="H302" i="1" l="1"/>
</calcChain>
</file>

<file path=xl/sharedStrings.xml><?xml version="1.0" encoding="utf-8"?>
<sst xmlns="http://schemas.openxmlformats.org/spreadsheetml/2006/main" count="604" uniqueCount="306">
  <si>
    <t xml:space="preserve">FORMATO 4- PROPUESTA ECONÓMICA						</t>
  </si>
  <si>
    <t>ADECUACION Y MANTENIMIENTO DE LA SEDE DE LA REGISTRADURIA MUNICIPAL DE SABANAGRANDE (ATLANTICO)</t>
  </si>
  <si>
    <t>ITEM</t>
  </si>
  <si>
    <t>ACTIVIDAD</t>
  </si>
  <si>
    <t>UN</t>
  </si>
  <si>
    <t>CANT</t>
  </si>
  <si>
    <t>Vr. Unitario de referencia</t>
  </si>
  <si>
    <t>Vr. Propuesto</t>
  </si>
  <si>
    <t>Vr. Total</t>
  </si>
  <si>
    <t>ACTIVIDADES PRELIMINARES</t>
  </si>
  <si>
    <t>1.1</t>
  </si>
  <si>
    <t xml:space="preserve">DESMONTE APARATOS SANITARIOS, INCLUYE CARGUE-RETIRO </t>
  </si>
  <si>
    <t>un</t>
  </si>
  <si>
    <t>1.2</t>
  </si>
  <si>
    <t>DESMONTE MARCOS Y PUERTAS, VENTANAS, DIFERENTES MEDIDAS, EN TODO TIPO DE MATERIAL. INCLUYE CARGUE, RETIRO Y DISPOSICIÓN
FINAL.</t>
  </si>
  <si>
    <t>1.3</t>
  </si>
  <si>
    <t>DESMONTE DE LÁMPARAS INCRUSTADAS Y/O SOBREPUESTAS (TIPO LED, ROSETAS, ESPECULAR, ETC.) INCLUYE CARGUE, RETIRO Y DISPOSICIÓN FINAL</t>
  </si>
  <si>
    <t>1.4</t>
  </si>
  <si>
    <t>REGATA PARA ISNTALACIÓN DE TUBERÍA, EN MUROS DE MAMPOSTERÍA. &lt; 30 CM. INCLUYE CORTE CON DISCO. (INCLUYE RESANE)</t>
  </si>
  <si>
    <t>ml</t>
  </si>
  <si>
    <t>1.5</t>
  </si>
  <si>
    <t>DESMONTE DE CIELO RASO, INCLUYE ESTRUCTURA CARGUE Y RETIRO.</t>
  </si>
  <si>
    <t>m²</t>
  </si>
  <si>
    <t>1.6</t>
  </si>
  <si>
    <t>DESMONTE , LIMPIEZA, TRASLADO, MANTENIMIENTO Y REUBICACIÓN DE CONDENSADORAS Y AIRES ACONDICIONADOS INCLUYE RECARGA DE GASES, MATERIALES Y ACCESORIOS DE INSTALACIÓN.</t>
  </si>
  <si>
    <t>1.7</t>
  </si>
  <si>
    <t xml:space="preserve">DEMOLICIÓN PAÑETES, INCLUYE CARGUE Y RETIRO </t>
  </si>
  <si>
    <t>1.8</t>
  </si>
  <si>
    <t>DEMOLICIÓN DE ENCHAPE DE MUROS Y PISOS, INCLUYE CARGUE Y RETIRO</t>
  </si>
  <si>
    <t>1.9</t>
  </si>
  <si>
    <t>DEMOLICIÓN PISO EXISTENTE. Incluye mortero de nivelación, guardaescoba, cargue y retiro.</t>
  </si>
  <si>
    <t>1.10</t>
  </si>
  <si>
    <t>INSPECCIÓN, REVISIÓN,DESTAPE Y LIMPIEZA DE RED HIDROSANITARIA Y SIFONES EXISTENTES.</t>
  </si>
  <si>
    <t>1.11</t>
  </si>
  <si>
    <t>DESMONTE Y REINSTALACIÓN DE MOBILIARIO DE OFICINA EXISTENTE, INCLUYE ARCHIVADORES, MOBILIARIO Y TRASIEGO GENERAL DE ELEMENTOS.</t>
  </si>
  <si>
    <t>GLB</t>
  </si>
  <si>
    <t>Total ACTIVIDADES PRELIMINARES</t>
  </si>
  <si>
    <t>CUBIERTA</t>
  </si>
  <si>
    <t>2.1</t>
  </si>
  <si>
    <t xml:space="preserve">LIMPIEZA DE CANALES,BAJANTES DE AGUAS LLUVIAS  INCLUYE CARGUE Y RETIRO DE SOBRANTES  </t>
  </si>
  <si>
    <t>M</t>
  </si>
  <si>
    <t>2.2</t>
  </si>
  <si>
    <t>REVISION Y AJUSTE DE  CUBIERTA EN TEJA EXISTENTE</t>
  </si>
  <si>
    <t>M2</t>
  </si>
  <si>
    <t>Total CUBIERTA</t>
  </si>
  <si>
    <t>CIELORRASO</t>
  </si>
  <si>
    <t>3.1</t>
  </si>
  <si>
    <t>SUMINISTRO E INSTALACION DE CIELORRASO PVC lAMINAS BLANCO MATE (Policloruro de vinilo)  MASILLA, LIJADA, PINTURA Y PERFORACIONES PARA LAS LÁMPARAS.</t>
  </si>
  <si>
    <t>Total CIELORRASO</t>
  </si>
  <si>
    <t xml:space="preserve">
ENCHAPES Y ACCESORIOS</t>
  </si>
  <si>
    <t>4.1</t>
  </si>
  <si>
    <t>CERÁMICA FORMATO 30CM X 60CM PARA BAÑOS Y COCINETA.</t>
  </si>
  <si>
    <t>4.2</t>
  </si>
  <si>
    <t>ESPEJO MARCO 50X90CM</t>
  </si>
  <si>
    <t>4.3</t>
  </si>
  <si>
    <t>ACCESORIOS CROMADOS PARA BAÑO (5 UN)</t>
  </si>
  <si>
    <t>4.4</t>
  </si>
  <si>
    <t>SUMINISTRO INST. MUEBLE PARA LAVAMANOS</t>
  </si>
  <si>
    <t>4.5</t>
  </si>
  <si>
    <t>Combo Smart o similar : Sanitario Alongado Smart + Lavamanos Avanti + Grifería Aquapro + Accesorios Ródano</t>
  </si>
  <si>
    <t>4.6</t>
  </si>
  <si>
    <t>VENTANILLA EN VIDRIO TEMPLADO DE 5MM (DOS FRANJAS DE 20 CM O UNA DE 40CM) Y POSTIGO EN TUBO DE ACERO INOXIDABLE DE 60CM A CADA 75 CM. INSTALADO SOBRE LA SUPERFICIE EN GRANITO, INCLUYE HERRAJES DE INSTALACIÓN.</t>
  </si>
  <si>
    <t>m2</t>
  </si>
  <si>
    <t>4.7</t>
  </si>
  <si>
    <t>SUMINISTRO INST. PELÍCULA FROST PARA VIDRIO</t>
  </si>
  <si>
    <t>Total ENCHAPES Y ACCESORIOS</t>
  </si>
  <si>
    <t>RED SANITARIA</t>
  </si>
  <si>
    <t>5.1</t>
  </si>
  <si>
    <t>SUMINISTRO, TRANSPORTE E INSTALACION TUBERIA PVC 4" (RED SANITARIA, INCLUYE ACCESORIOS)</t>
  </si>
  <si>
    <t>m</t>
  </si>
  <si>
    <t>5.2</t>
  </si>
  <si>
    <t>SUMINISTRO, TRANSPORTE E INSTALACION PUNTO DESAGUE PVC   4" APARATOS SANITARIOS (INCLUYE CODO, YEE Y ACCESORIOS)</t>
  </si>
  <si>
    <t>5.3</t>
  </si>
  <si>
    <t>TUBERÍA DESAGUE PVC SANITARIA 3", INCLUYE ACCESORIOS.</t>
  </si>
  <si>
    <t>5.4</t>
  </si>
  <si>
    <t>SUMINISTRO, TRANSPORTE E INSTALACION PUNTO DESAGUE PVC   3"  APARATOS SANITARIOS Y DESAGUES  (INCLUYE CODO, YEE Y ACCESORIOS)</t>
  </si>
  <si>
    <t>5.5</t>
  </si>
  <si>
    <t xml:space="preserve">SUMINISTRO, TRANSPORTE E INSTALACION REJILLA  ALUMINIO  3" X 2"  CON SOSCO TRADICIONAL  - REF. T-3"X2"  </t>
  </si>
  <si>
    <t>5.6</t>
  </si>
  <si>
    <t>SUMINISTRO, TRANSPORTE E INSTALACION TUBERIA PVC 2" (RED SANITARIA, INCLUYE ACCESORIOS)</t>
  </si>
  <si>
    <t>Total RED SANITARIA</t>
  </si>
  <si>
    <t>RED ELÉCTRICA</t>
  </si>
  <si>
    <t>6.1</t>
  </si>
  <si>
    <t>SALIDA ELÉCTRICA PARA ILUMINACIÓN INTERIOR, INCLUYE EL CABLEADO ELECTRICO Y TUBERÍA PVC 3/4 PARA SU BUEN FUNCINAMIENTO Y ESTOS CONECTADOS AL TABLERO ELECTRICO</t>
  </si>
  <si>
    <t>6.2</t>
  </si>
  <si>
    <t>INST. LAMPARA LED PANEL 60X60 CM 48W DE INCRUSTAR</t>
  </si>
  <si>
    <t>6.3</t>
  </si>
  <si>
    <t>SUMINISTRO INST. MARCO EN (T) DE ALUMINIO PARA SOPORTE DE LAMPARA LED  0.60x0.60m.</t>
  </si>
  <si>
    <t>6.4</t>
  </si>
  <si>
    <t>SUMINISTRO E INSTALACIÓN DE LUMINARIA TIPO BOMBILLA LED DE ROSCA LUZ BLANCA, 20W.</t>
  </si>
  <si>
    <t>6.5</t>
  </si>
  <si>
    <t>SUMINISTRO E INSTALACIÓN DE LUMINARIA TIPO PANEL LED REDONDO DE SOBREPONER/INCRUSTAR LUZ BLANCA, 18W</t>
  </si>
  <si>
    <t>6.6</t>
  </si>
  <si>
    <t xml:space="preserve">SALIDA ELÉCTRICA PARA ILUMINACIÓN EXTERIOR, INCLUYE EL CABLEADO PARA SU BUEN FUNCINAMIENTO </t>
  </si>
  <si>
    <t>6.7</t>
  </si>
  <si>
    <t>INST. LAMPARA LED REFLECTOR EXTERIORES</t>
  </si>
  <si>
    <t>6.8</t>
  </si>
  <si>
    <t>SALIDA TOMACORRIENTE DOBLE EN MURO PVC 3/4´</t>
  </si>
  <si>
    <t>6.9</t>
  </si>
  <si>
    <t xml:space="preserve">SALIDA TOMACORRIENTE DOBLE EN MURO PVC 3/4´ 220V PARA AIRE ACONDICIONADO  </t>
  </si>
  <si>
    <t>6.10</t>
  </si>
  <si>
    <t>SUMINISTRO E INSTALACION SALIDA PUNTO TOMACORRIENTE GFCI PVC 3/4</t>
  </si>
  <si>
    <t>6.11</t>
  </si>
  <si>
    <t>SUMINISTRO E INSTALACIÓN SALIDA INTERRUPTOR SENCILLO EN TUBERÍA PVC 3/4´</t>
  </si>
  <si>
    <t>6.12</t>
  </si>
  <si>
    <t>SUMINISTRO E INSTALACIÓN SALIDA INTERRUPTOR DOBLE EN TUBERÍA PVC 3/4´</t>
  </si>
  <si>
    <t>6.13</t>
  </si>
  <si>
    <t>REVISION Y DESMONTE DE PUNTOS ELÉCTRICOS EXISTENTES. (INCLUYE TOMAS, INTERRUPTORES, PLAFONES, CABLEADO).</t>
  </si>
  <si>
    <t>6.14</t>
  </si>
  <si>
    <t>DESMONTE DE TUBERÍA PVC Y/O EMT RED ELÉCTRICA</t>
  </si>
  <si>
    <t>6.15</t>
  </si>
  <si>
    <t>SUMINISTRO E INSTALACIÓN DE TUBERÍA PVC CONDUIT 3/4</t>
  </si>
  <si>
    <t>6.16</t>
  </si>
  <si>
    <t>SUMINISTRO E INSTALACIÓN DE ALAMBRE AISALADO DE RED ELÉCTRICA THHN #10 PARA RED ELÉCTRICA.</t>
  </si>
  <si>
    <t>6.17</t>
  </si>
  <si>
    <t>SUMINISTRO E INSTALACIÓN DE ALAMBRE AISALADO DE RED ELÉCTRICA THHN #12 PARA RED ELÉCTRICA.</t>
  </si>
  <si>
    <t>6.18</t>
  </si>
  <si>
    <t>DESMONTE Y RETIRO DE TABLEROS DE DISTRIBUCIÓN Y/O TRANSFERENCIA AUTOMÁTICA EMPOTRADOS Y/O SOBREPUESTOS EN MURO. INCLUYE LEVANTAMIENTO DE CABLEADO, ENCINTADO.</t>
  </si>
  <si>
    <t>6.19</t>
  </si>
  <si>
    <t>6.20</t>
  </si>
  <si>
    <t>SUMINISTRO E INSTLACIÓN DE BREAKER TOTALIZADOR 100A 25KA SCHNEIDER ELECTRIC O SIMILAR. INCLUYE ACCESORIOS DE INSTALACIÓN Y PRUEBAS DE BUEN FUNCIONAMIENTO</t>
  </si>
  <si>
    <t>6.21</t>
  </si>
  <si>
    <t>SUMINISTRO E INSTALACIÓN DE BREAKER MONOPOLAR 20A INSTALADO EN TABLERO ELÉCTRICO.</t>
  </si>
  <si>
    <t>6.22</t>
  </si>
  <si>
    <t>SUMINISTRO E INSTALACIÓN DE BREAKER MONOPOLAR 30A INSTALADO EN TABLERO ELÉCTRICO</t>
  </si>
  <si>
    <t>6.23</t>
  </si>
  <si>
    <t>SUMINISTRO E INSTALACIÓN DE BREAKER MONOPOLAR 40A INSTALADO EN TABLERO ELÉCTRICO</t>
  </si>
  <si>
    <t>6.24</t>
  </si>
  <si>
    <t>SUMINISTRO E INSTALACIÓN DE BREAKER BIPOLAR 20A INSTALADO EN TABLERO ELÉCTRICO.</t>
  </si>
  <si>
    <t>6.25</t>
  </si>
  <si>
    <t>SUMINISTRO E INSTALACIÓN DE BREAKER BIPOLAR 30A INSTALADO EN TABLERO ELÉCTRICO.</t>
  </si>
  <si>
    <t>6.26</t>
  </si>
  <si>
    <t>SUMINISTRO E INSTALACIÓN DE CAJA DE PASO DE 15X15X10 CM CON TAPA, INCLUYE CHAZOS, PERFORACIONES Y DEMÁS ACTIVIDADES REQUERIDAS.</t>
  </si>
  <si>
    <t>Total RED ELÉCTRICA</t>
  </si>
  <si>
    <t xml:space="preserve">
CARPINTERÍA MADERA</t>
  </si>
  <si>
    <t>7.1</t>
  </si>
  <si>
    <t>HOJA PUERTA ENTAMBORADA TRIPLEX- TABLEX 0.76 - 1.10 M</t>
  </si>
  <si>
    <t>7.2</t>
  </si>
  <si>
    <t>HOJA PUERTA ENTAMBORADA TRIPLEX- TABLEX 0.51 - 0.75 M</t>
  </si>
  <si>
    <t>Total CARPINTERÍA MADERA</t>
  </si>
  <si>
    <t xml:space="preserve">
CARPINTERÍA METÁLICA</t>
  </si>
  <si>
    <t>8.1</t>
  </si>
  <si>
    <t xml:space="preserve">MANTENIMIENTO VENTANAS EXISTENTES (incluye cambio de los elementos necesarios para su correcto funcionamiento) </t>
  </si>
  <si>
    <t>8.2</t>
  </si>
  <si>
    <t>PUERTA LÁMINA COLD ROLLED CAL.16 PARA EXTERIORES REGISTRADURIA (Incluye marco, cerradura de seguridad y acabado)</t>
  </si>
  <si>
    <t>8.3</t>
  </si>
  <si>
    <t>PUERTA   METALICA   DE   DOS   HOJAS     (Incluye marco, anclajes, cerradura de seguridad de manija, anticorrosivo , vidrios tipo espejo y  pintura)</t>
  </si>
  <si>
    <t>8.4</t>
  </si>
  <si>
    <t>VENTANA  EN  ALUMINIO  FIJAS  O  CORREDIZAS   (Incluye vidrio 5 MM), ACABADO NEGRO.</t>
  </si>
  <si>
    <t>Total 
CARPINTERÍA METÁLICA</t>
  </si>
  <si>
    <t>PINTURAS</t>
  </si>
  <si>
    <t>9.1</t>
  </si>
  <si>
    <t>RESANE, LIJADA Y PINTURA 3 MANOS SOBRE MUROS INTERIORES, CON VINILO IGUAL O SIMILAR A VINILTEX TIPO 1</t>
  </si>
  <si>
    <t>9.2</t>
  </si>
  <si>
    <t>RESANE, LIJADA Y PINTURA TIPO KORAZA, 3 MANOS PARA EXTERIORES</t>
  </si>
  <si>
    <t>9.3</t>
  </si>
  <si>
    <t>RESANE, LIJADA Y PINTURA ESMALTE DOMÉSTICO, A COLOR (3) MANOS PARA PUERTAS, VENTANAS, REJAS Y ESTRUCTURA METÁLICA.</t>
  </si>
  <si>
    <t>Total PINTURAS</t>
  </si>
  <si>
    <t>CONCRETOS - MORTEROS Y PAÑETES</t>
  </si>
  <si>
    <t>10.1</t>
  </si>
  <si>
    <t>PAÑETE IMPERMEABILIZADO MUROS 1:3</t>
  </si>
  <si>
    <t>Total CONCRETOS - MORTEROS Y PAÑETES</t>
  </si>
  <si>
    <t>RED HIDRAULICA</t>
  </si>
  <si>
    <t>11.1</t>
  </si>
  <si>
    <t>REGISTRO  1/2" PASO DIRECTO IGUAL O SIMILAR A RED WHITE. INCLUYE ACCESORIOS.</t>
  </si>
  <si>
    <t>11.2</t>
  </si>
  <si>
    <t>REGISTRO  3/4" PASO DIRECTO IGUAL O SIMILAR A RED WHITE. INCLUYE ACCESORIOS.</t>
  </si>
  <si>
    <t>11.3</t>
  </si>
  <si>
    <t>TAPAS REGISTRO PLASTICA 20X20</t>
  </si>
  <si>
    <t>Total RED HIDRAULICA</t>
  </si>
  <si>
    <t>PISOS</t>
  </si>
  <si>
    <t>12.1</t>
  </si>
  <si>
    <t>SUMINISTRO, TRANSPORTE E INSTALACION  ALISTADO PISOS MORTERO 1:3, E= 0.04 MTS</t>
  </si>
  <si>
    <t>12.2</t>
  </si>
  <si>
    <t>SUMINISTRO E INSTALACION DE GUARDAESCOBA PARA PISO VINILICO SPC EVIAN OAK Xl 4/1mm ( o similares)</t>
  </si>
  <si>
    <t>12.3</t>
  </si>
  <si>
    <t>SUMINISTRO E INSTALACION PISO VINILICO SPC EVIAN OAK Xl 4/1mm ( o similares)</t>
  </si>
  <si>
    <t>MOBILIARIO</t>
  </si>
  <si>
    <t>13.1</t>
  </si>
  <si>
    <t>SUMINISTRO E INSTACIÓN DE SILLA CON RUEDAS Y BRAZOS GIRATORIA PARA FUNCIONARIOS.</t>
  </si>
  <si>
    <t>13.2</t>
  </si>
  <si>
    <t>SUMINISTRO DE SILLAS GERENCIALES</t>
  </si>
  <si>
    <t>13.3</t>
  </si>
  <si>
    <t>SUMINISTRO E INSTALACIÓN DE CORTINAS TIPO BLACKOUT</t>
  </si>
  <si>
    <t>Total MOBILIARIO</t>
  </si>
  <si>
    <t>SUMINISTRO E INSTALACIONES</t>
  </si>
  <si>
    <t>14.1</t>
  </si>
  <si>
    <t>SUMINISTRO, TRANSPORTE E INSTALACION SANITARIO PARA DISCAPACITADO ELONGADO COLOR BLANCO LINEA ADRIÁTICA TIPO CORONA O SIMILAR DE CONEXIÓN POR ENCIMA REF. 21 AA 1318 CON VÁLVULA ANTIVANDÁLICA DE DESCARGA CON PALANCA PARA MINUSVALIDO + ESCUDO ANTIVANDÁLICO</t>
  </si>
  <si>
    <t>14.2</t>
  </si>
  <si>
    <t>LAVAMANOS PARA DISCAPACITADOS IGUAL O SIMILAR AL TIPO FREE DE CORONA, INCLUYE GRIFERÍA Y MEZCLADOR.</t>
  </si>
  <si>
    <t>14.3</t>
  </si>
  <si>
    <t>SUMINISTROE INSTALACIÓN AIRE ACONDICIONADO MINISPLIT DE 9000 BTU, IGUAL O SUPERIOR  A LG TECNOLOGÍA INVERTER, INCLUYE INSTALACIÓN Y ACCESORIOS DE INSTALACIÓN</t>
  </si>
  <si>
    <t>Total SUMINISTRO E INSTALACIONES</t>
  </si>
  <si>
    <t>ASEO</t>
  </si>
  <si>
    <t>15.1</t>
  </si>
  <si>
    <t>ASEO Y LIMPIEZA GENERAL ENTREGA DE OBRA, INCLUYE RETIRO DE SOBRANTES.</t>
  </si>
  <si>
    <t>glb</t>
  </si>
  <si>
    <t>Total ASEO</t>
  </si>
  <si>
    <t>Total COSTOS DIRECTOS REGISTRADURÍA MUNICIPAL DE SABANAGRANDE - ATLANTICO</t>
  </si>
  <si>
    <t>COSTOS INDIRECTOS</t>
  </si>
  <si>
    <t>Vr. AIU de referencia</t>
  </si>
  <si>
    <t>% Total Oficial del A.I.U. (33%)</t>
  </si>
  <si>
    <t>ADMINISTRACIÓN</t>
  </si>
  <si>
    <t>IMPREVISTOS</t>
  </si>
  <si>
    <t>UTILIDAD</t>
  </si>
  <si>
    <t>I.V.A. (SOBRE LA UTILIDAD 19%)</t>
  </si>
  <si>
    <t>ADECUACION Y MANTENIMIENTO DE LA SEDE DE LA REGISTRADURIA MUNICIPAL DE VILLANUEVA (BOLIVAR)</t>
  </si>
  <si>
    <t>DESMONTE MARCOS Y PUERTAS, DIFERENTES MEDIDAS, EN TODO TIPO DE MATERIAL. INCLUYE CARGUE, RETIRO Y DISPOSICIÓN
FINAL.</t>
  </si>
  <si>
    <t>DEMOLICIÓN MUROS 0.15-0.25M, INCLUYE CARGUE Y RETIRO</t>
  </si>
  <si>
    <t>m3</t>
  </si>
  <si>
    <t>DEMOLICIÓN MUROS 0.50-0.65M, INCLUYE CARGUE Y RETIRO</t>
  </si>
  <si>
    <t>DEMOLICIÓN DE MESÓN EN GRANITO, INCLUYE CARGUE Y RETIRO</t>
  </si>
  <si>
    <t>DESMONTE DE POCETA PARA LAVAPLATOS
EXISTENTE. INCLUYE DESMONTE DE GRIFERÍA.</t>
  </si>
  <si>
    <t>1.12</t>
  </si>
  <si>
    <t>Resane de Fisura  (Mantenimiento)</t>
  </si>
  <si>
    <t>1.13</t>
  </si>
  <si>
    <t>1.14</t>
  </si>
  <si>
    <t>DESMONTE Y RETIRO TANQUE ELEVADO. Incluye accesorios de conexión, cargue y retiro.</t>
  </si>
  <si>
    <t>1.15</t>
  </si>
  <si>
    <t xml:space="preserve">MANTO IMPERMEABILIZANTE CON FOIL DE ALUMINIO DE 3mm SIMILAR O IGUAL AL MANTO ZATAL 600X1 DE FIBERGLASS PARA PLACA DE VIGA CANAL INCLUYE RESANE DE FISURAS CON SIKA GRAAUT, PLACO K86 E IMPRIMACIÓN CON EMULSIÓN ASFÁLTICA </t>
  </si>
  <si>
    <t>2.3</t>
  </si>
  <si>
    <t>SUMINISTRO E INSTALACIÓN DE BAJANTES AGUAS LLUVIAS. INCLUYE ACCESORIOS, SOLDADURAS, PINTURA EN BLANCO Y DEMÁS ELEMENTOS PARA SU FUNCIONAMIENTO.</t>
  </si>
  <si>
    <t>2.4</t>
  </si>
  <si>
    <t>SUMINISTRO E INSTALACIÓN DE CANAL EN LÁMINA GALVANIZADA CAL 22 D=1.00 M, INCLUYE ANDAMIO Y LOS  ACCESORIOS PARA SU CORRECTA INSTALACIÓN, PINTURA WASPRIMER Y DOS MANOS DE ESMALTE PARA EXTERIORES.</t>
  </si>
  <si>
    <t>2.5</t>
  </si>
  <si>
    <t>MAMPOSTERÍA</t>
  </si>
  <si>
    <t>MURO DIVISORIO BLOQUE ESTRIADO No.5</t>
  </si>
  <si>
    <t>Total MAMPOSTERÍA</t>
  </si>
  <si>
    <t>ESPEJO MARCO 50X90CM. INCLUYE MARCO DE METAL O MADERA</t>
  </si>
  <si>
    <t>ENCHAPE MUROS COCINA Y BAÑOS 30X60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</si>
  <si>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</si>
  <si>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</si>
  <si>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</si>
  <si>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</si>
  <si>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</si>
  <si>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</si>
  <si>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</si>
  <si>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</si>
  <si>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</si>
  <si>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</si>
  <si>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</si>
  <si>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</si>
  <si>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</si>
  <si>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</si>
  <si>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</si>
  <si>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</si>
  <si>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</si>
  <si>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</si>
  <si>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</si>
  <si>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</si>
  <si>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</si>
  <si>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</si>
  <si>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</si>
  <si>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</si>
  <si>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</si>
  <si>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Suministro e Instalación de Equipo de Presión Hidroneumático</t>
  </si>
  <si>
    <t>MANTENIMIENTO PUERTAS EXISTENTES (incluye cambio de los elementos necesarios para su correcto funcionamiento)</t>
  </si>
  <si>
    <t>und</t>
  </si>
  <si>
    <t>Total CARPINTERÍA METÁLICA</t>
  </si>
  <si>
    <t>10.2</t>
  </si>
  <si>
    <t>10.3</t>
  </si>
  <si>
    <t>ESTUCO PLASTICO, SOBRE MUROS EXTERIORES</t>
  </si>
  <si>
    <t>10.4</t>
  </si>
  <si>
    <t>ESTUCO PLASTICO IMPERMEABILIZANTE, SOBRE MUROS INTERIORES</t>
  </si>
  <si>
    <t>10.5</t>
  </si>
  <si>
    <t>10.6</t>
  </si>
  <si>
    <t>MANTENIMIENTO ESTRUCTURA METÁLICA .(Incluye desmonte, montaje, y reposición de elementos para su correcto funcionemiento soldadura, anticorrosivo y pintura)</t>
  </si>
  <si>
    <t>PAÑETE LISO MUROS 1:3 DE 1.5 A 2 CMS.,INCLUYE DILATACIONES</t>
  </si>
  <si>
    <t>SUMINISTRO, TRANSPORTE E INSTALACION  REGISTRO TIPO RED WHITE 1/2"  (para redistribucion de Agua Lluvia (Tubería PVC Presión))</t>
  </si>
  <si>
    <t>12.4</t>
  </si>
  <si>
    <t>TANQUE PLASTICO  PARA SISTEMA  DE RECOLECCION DE AGUA LLUVIAS</t>
  </si>
  <si>
    <t>12.5</t>
  </si>
  <si>
    <t>TUBERÍA PVCP 1 CONEXIÓN TANQUE ELEVADO PLÁSTICO, TUBERÍA PVC, ENTRADA 1/2" Y SALIDA 1", INCLUYE TODOS LOS ACCESORIOS DE CONEXIÓN</t>
  </si>
  <si>
    <t>12.6</t>
  </si>
  <si>
    <t>TUBERÍA PVCP 1/2  INCLUYE ACCESORIOS, REGATA Y RESANE (para redistribucion de Agua Lluvia (Tubería PVC Presión))</t>
  </si>
  <si>
    <t>12.7</t>
  </si>
  <si>
    <t>PUNTO AGUA FRÍA 1/2" INCRUSTADO. INCLUYE ACCESORIOS, PEGANTE, REGATA Y RESANE.  (para redistribucion de Agua Lluvia (Tubería PVC Presión))</t>
  </si>
  <si>
    <t>SUMINISTRO, TRANSPORTE E INSTALACION  ALISTADO PISOS MORTERO 1:3  IMPERMEABILIZADO E= 0.04 MTS</t>
  </si>
  <si>
    <t>SUMINISTRO, TRANSPORTE E INSTALACION DE TABLON DE GRES PORTAL LISO H=10 CM. TIPO ALFA O SIMILAR. COLORES ROJO, SALMÓN O SAHARA SEGÚN DISEÑO. (INCLUYE BOQUILLA COLOR Y MORTERO DE NIVELACIÓN.)</t>
  </si>
  <si>
    <t>SUMINISTRO E INSTALACIÓN DE GUARDAESCOBA CERÁMICA 9X60CM</t>
  </si>
  <si>
    <t>SUMINISTRO DE SILLA GIRATORIA PARA MESA DE REUNIONES CON RUEDAS Y BRAZOS</t>
  </si>
  <si>
    <t>14.4</t>
  </si>
  <si>
    <t>SUMINISTRO E INSTALACION DE Mueble  inferior con meson y lavaplatos en acero inoxidable, griferia y conexion hidraulica</t>
  </si>
  <si>
    <t>14.5</t>
  </si>
  <si>
    <t>SUMINISTRO E INSTALACIÓN  Módulo de atención al público de tipo lineal ( dimensiones aproximadas de 110 cm de largo, 60 cm de profundidad y 110 cm)</t>
  </si>
  <si>
    <t>14.6</t>
  </si>
  <si>
    <t>Suministro e instalación de estantería metálica tipo archivo (2.00 x 0.94 x 0.40 m) en lámina Cold Rolled.</t>
  </si>
  <si>
    <t>FACHADAS Y REVESTIMIENTOS</t>
  </si>
  <si>
    <t xml:space="preserve">Suministro e instalación de  bastidor para aviso institucional de 3.0 x 7m para colocar en la fachada. </t>
  </si>
  <si>
    <t>Total FACHADAS Y REVESTIMIENTOS</t>
  </si>
  <si>
    <t>16.1</t>
  </si>
  <si>
    <t>16.2</t>
  </si>
  <si>
    <t>17.1</t>
  </si>
  <si>
    <t>Total COSTOS DIRECTOS REGISTRADURÍA MUNICIPAL DE VILLANUEVA-BOLIVAR</t>
  </si>
  <si>
    <t>Nombre o Razón Social del Proponente</t>
  </si>
  <si>
    <t>NIT</t>
  </si>
  <si>
    <t>Nombre del Representante Legal</t>
  </si>
  <si>
    <t>Identificación</t>
  </si>
  <si>
    <t>FIRMA</t>
  </si>
  <si>
    <t>(Del Representante Legal o Persona natural que presenta la propuesta)</t>
  </si>
  <si>
    <t>Valor Total del Propuesto (Incluido A.I.U. e I.V.A. sobre la utilidad) REGISTRADURÍA MUNICIPAL DE VILLANUEVA-BOLIVAR</t>
  </si>
  <si>
    <t>Costo Directo mas Indirecto Incluido A.I.U.REGISTRADURÍA MUNICIPAL DE VILLANUEVA-BOLIVAR</t>
  </si>
  <si>
    <t>Valor Total del Presupuesto (Incluido A.I.U. e I.V.A. sobre la utilidad)  REGISTRADURIA MUNICIPAL DE SABANAGRANDE (ATLANTICO)</t>
  </si>
  <si>
    <t>Costo Directo mas Indirecto Incluido A.I.U.  REGISTRADURIA MUNICIPAL DE SABANAGRANDE (ATLANTICO)</t>
  </si>
  <si>
    <t>Valor total del propuesto Costo Directo mas Indirecto Incluido A.I.U - AGRUPACIÓN ATLÁNTICO Y BOLIVAR</t>
  </si>
  <si>
    <t>Valor total del propuesto (Incluido A.I.U e I.V.A sobre utilidad)- AGRUPACIÓN ATLÁNTICO Y BOLIVAR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</si>
</sst>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</numFmts>
  <fonts count="23" x14ac:knownFonts="1">
    <font>
      <sz val="10"/>
      <name val="Arial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color indexed="8"/>
      <name val="Arial"/>
      <family val="2"/>
    </font>
    <font>
      <b/>
      <sz val="9"/>
      <name val="Tahoma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b/>
      <sz val="11"/>
      <color theme="1"/>
      <name val="Tahoma"/>
      <family val="2"/>
    </font>
    <font>
      <b/>
      <sz val="8"/>
      <color theme="1"/>
      <name val="Tahoma"/>
      <family val="2"/>
    </font>
    <font>
      <sz val="8"/>
      <color theme="1"/>
      <name val="Arial"/>
      <family val="2"/>
    </font>
    <font>
      <sz val="8.5"/>
      <color rgb="FF000000"/>
      <name val="Tahoma"/>
      <family val="2"/>
    </font>
    <font>
      <sz val="8.5"/>
      <color theme="1"/>
      <name val="Tahoma"/>
      <family val="2"/>
    </font>
    <font>
      <sz val="10"/>
      <name val="Arial"/>
      <family val="2"/>
    </font>
    <font>
      <sz val="10"/>
      <color theme="4"/>
      <name val="Arial"/>
      <family val="2"/>
    </font>
    <font>
      <b/>
      <sz val="1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DAE9F8"/>
        <bgColor rgb="FF000000"/>
      </patternFill>
    </fill>
    <fill>
      <patternFill patternType="solid">
        <fgColor rgb="FFD0D0D0"/>
        <bgColor rgb="FF000000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2" fillId="0" borderId="0" quotePrefix="1" applyFont="0" applyFill="0" applyBorder="0" applyAlignment="0">
      <protection locked="0"/>
    </xf>
    <xf numFmtId="9" fontId="2" fillId="0" borderId="0" quotePrefix="1" applyFont="0" applyFill="0" applyBorder="0" applyAlignment="0">
      <protection locked="0"/>
    </xf>
    <xf numFmtId="43" fontId="18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1">
    <xf numFmtId="0" fontId="0" fillId="0" borderId="0" xfId="0"/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left" vertical="center" wrapText="1"/>
      <protection hidden="1"/>
    </xf>
    <xf numFmtId="0" fontId="0" fillId="0" borderId="0" xfId="0" applyProtection="1">
      <protection hidden="1"/>
    </xf>
    <xf numFmtId="0" fontId="6" fillId="3" borderId="3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left" vertical="center" wrapText="1"/>
      <protection hidden="1"/>
    </xf>
    <xf numFmtId="4" fontId="3" fillId="0" borderId="3" xfId="0" applyNumberFormat="1" applyFont="1" applyBorder="1" applyAlignment="1" applyProtection="1">
      <alignment horizontal="right" vertical="center" wrapText="1"/>
      <protection hidden="1"/>
    </xf>
    <xf numFmtId="0" fontId="12" fillId="0" borderId="3" xfId="0" applyFont="1" applyBorder="1" applyAlignment="1" applyProtection="1">
      <alignment horizontal="left" vertical="center" wrapText="1"/>
      <protection hidden="1"/>
    </xf>
    <xf numFmtId="4" fontId="0" fillId="0" borderId="0" xfId="0" applyNumberFormat="1" applyProtection="1"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left" vertical="center" wrapText="1"/>
      <protection hidden="1"/>
    </xf>
    <xf numFmtId="0" fontId="16" fillId="0" borderId="3" xfId="0" applyFont="1" applyBorder="1" applyAlignment="1" applyProtection="1">
      <alignment vertical="center" wrapText="1"/>
      <protection hidden="1"/>
    </xf>
    <xf numFmtId="0" fontId="16" fillId="0" borderId="3" xfId="0" applyFont="1" applyBorder="1" applyAlignment="1" applyProtection="1">
      <alignment horizontal="center" vertical="center" wrapText="1"/>
      <protection hidden="1"/>
    </xf>
    <xf numFmtId="0" fontId="17" fillId="0" borderId="3" xfId="0" applyFont="1" applyBorder="1" applyAlignment="1" applyProtection="1">
      <alignment horizontal="center" vertical="center" wrapText="1"/>
      <protection hidden="1"/>
    </xf>
    <xf numFmtId="4" fontId="12" fillId="0" borderId="3" xfId="0" applyNumberFormat="1" applyFont="1" applyBorder="1" applyAlignment="1" applyProtection="1">
      <alignment horizontal="right" vertical="center" wrapText="1"/>
      <protection hidden="1"/>
    </xf>
    <xf numFmtId="0" fontId="12" fillId="0" borderId="3" xfId="0" applyFont="1" applyBorder="1" applyAlignment="1" applyProtection="1">
      <alignment horizontal="center" vertical="center" wrapText="1"/>
      <protection hidden="1"/>
    </xf>
    <xf numFmtId="0" fontId="4" fillId="3" borderId="7" xfId="0" applyFont="1" applyFill="1" applyBorder="1" applyAlignment="1" applyProtection="1">
      <alignment horizontal="center" vertical="center" wrapText="1"/>
      <protection hidden="1"/>
    </xf>
    <xf numFmtId="0" fontId="3" fillId="4" borderId="3" xfId="0" applyFont="1" applyFill="1" applyBorder="1" applyAlignment="1" applyProtection="1">
      <alignment horizontal="left" vertical="center" wrapText="1"/>
      <protection hidden="1"/>
    </xf>
    <xf numFmtId="164" fontId="3" fillId="0" borderId="3" xfId="0" applyNumberFormat="1" applyFont="1" applyBorder="1" applyAlignment="1" applyProtection="1">
      <alignment horizontal="right" vertical="center" wrapText="1"/>
      <protection hidden="1"/>
    </xf>
    <xf numFmtId="0" fontId="14" fillId="0" borderId="1" xfId="0" applyFont="1" applyBorder="1" applyAlignment="1" applyProtection="1">
      <alignment horizontal="left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4" fillId="3" borderId="9" xfId="0" applyFont="1" applyFill="1" applyBorder="1" applyAlignment="1" applyProtection="1">
      <alignment horizontal="left" vertical="center" wrapText="1"/>
      <protection hidden="1"/>
    </xf>
    <xf numFmtId="0" fontId="4" fillId="3" borderId="10" xfId="0" applyFont="1" applyFill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3" fillId="0" borderId="34" xfId="0" applyFont="1" applyBorder="1" applyAlignment="1" applyProtection="1">
      <alignment horizontal="left" vertical="center" wrapText="1"/>
      <protection hidden="1"/>
    </xf>
    <xf numFmtId="4" fontId="3" fillId="0" borderId="35" xfId="0" applyNumberFormat="1" applyFont="1" applyBorder="1" applyAlignment="1" applyProtection="1">
      <alignment horizontal="right" vertical="center" wrapText="1"/>
      <protection hidden="1"/>
    </xf>
    <xf numFmtId="0" fontId="2" fillId="0" borderId="0" xfId="0" applyFont="1" applyProtection="1">
      <protection hidden="1"/>
    </xf>
    <xf numFmtId="0" fontId="22" fillId="0" borderId="0" xfId="0" applyFont="1" applyAlignment="1" applyProtection="1">
      <alignment horizontal="center" vertical="center"/>
      <protection hidden="1"/>
    </xf>
    <xf numFmtId="0" fontId="21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9" fontId="7" fillId="5" borderId="28" xfId="2" applyFont="1" applyFill="1" applyBorder="1" applyAlignment="1">
      <alignment horizontal="center" vertical="center"/>
      <protection locked="0"/>
    </xf>
    <xf numFmtId="9" fontId="7" fillId="5" borderId="29" xfId="2" applyFont="1" applyFill="1" applyBorder="1" applyAlignment="1">
      <alignment horizontal="center" vertical="center"/>
      <protection locked="0"/>
    </xf>
    <xf numFmtId="9" fontId="7" fillId="5" borderId="30" xfId="2" applyFont="1" applyFill="1" applyBorder="1" applyAlignment="1">
      <alignment horizontal="center" vertical="center"/>
      <protection locked="0"/>
    </xf>
    <xf numFmtId="9" fontId="7" fillId="5" borderId="31" xfId="2" applyFont="1" applyFill="1" applyBorder="1" applyAlignment="1">
      <alignment horizontal="center" vertical="center"/>
      <protection locked="0"/>
    </xf>
    <xf numFmtId="9" fontId="7" fillId="5" borderId="26" xfId="2" applyFont="1" applyFill="1" applyBorder="1" applyAlignment="1" applyProtection="1">
      <alignment horizontal="center" vertical="center"/>
      <protection hidden="1"/>
    </xf>
    <xf numFmtId="9" fontId="7" fillId="5" borderId="22" xfId="2" applyFont="1" applyFill="1" applyBorder="1" applyAlignment="1" applyProtection="1">
      <alignment horizontal="center" vertical="center"/>
      <protection hidden="1"/>
    </xf>
    <xf numFmtId="9" fontId="7" fillId="5" borderId="27" xfId="2" applyFont="1" applyFill="1" applyBorder="1" applyAlignment="1" applyProtection="1">
      <alignment horizontal="center" vertical="center"/>
      <protection hidden="1"/>
    </xf>
    <xf numFmtId="9" fontId="7" fillId="5" borderId="23" xfId="2" applyFont="1" applyFill="1" applyBorder="1" applyAlignment="1" applyProtection="1">
      <alignment horizontal="center" vertical="center"/>
      <protection hidden="1"/>
    </xf>
    <xf numFmtId="3" fontId="3" fillId="0" borderId="0" xfId="0" applyNumberFormat="1" applyFont="1" applyAlignment="1" applyProtection="1">
      <alignment horizontal="left" vertical="center" wrapText="1"/>
      <protection hidden="1"/>
    </xf>
    <xf numFmtId="3" fontId="3" fillId="0" borderId="0" xfId="0" applyNumberFormat="1" applyFont="1" applyAlignment="1" applyProtection="1">
      <alignment vertical="center" wrapText="1"/>
      <protection hidden="1"/>
    </xf>
    <xf numFmtId="3" fontId="13" fillId="0" borderId="2" xfId="0" applyNumberFormat="1" applyFont="1" applyBorder="1" applyAlignment="1" applyProtection="1">
      <alignment horizontal="center" vertical="center" wrapText="1"/>
      <protection hidden="1"/>
    </xf>
    <xf numFmtId="3" fontId="3" fillId="0" borderId="3" xfId="0" applyNumberFormat="1" applyFont="1" applyBorder="1" applyAlignment="1" applyProtection="1">
      <alignment vertical="center" wrapText="1"/>
      <protection hidden="1"/>
    </xf>
    <xf numFmtId="3" fontId="3" fillId="0" borderId="0" xfId="0" applyNumberFormat="1" applyFont="1" applyAlignment="1" applyProtection="1">
      <alignment horizontal="center" vertical="center" wrapText="1"/>
      <protection hidden="1"/>
    </xf>
    <xf numFmtId="3" fontId="6" fillId="5" borderId="3" xfId="0" applyNumberFormat="1" applyFont="1" applyFill="1" applyBorder="1" applyAlignment="1" applyProtection="1">
      <alignment horizontal="center" vertical="center" wrapText="1"/>
      <protection hidden="1"/>
    </xf>
    <xf numFmtId="3" fontId="6" fillId="6" borderId="5" xfId="0" applyNumberFormat="1" applyFont="1" applyFill="1" applyBorder="1" applyAlignment="1" applyProtection="1">
      <alignment horizontal="center" vertical="center" wrapText="1"/>
      <protection hidden="1"/>
    </xf>
    <xf numFmtId="3" fontId="6" fillId="3" borderId="3" xfId="0" applyNumberFormat="1" applyFont="1" applyFill="1" applyBorder="1" applyAlignment="1" applyProtection="1">
      <alignment horizontal="center" vertical="center" wrapText="1"/>
      <protection hidden="1"/>
    </xf>
    <xf numFmtId="3" fontId="12" fillId="5" borderId="3" xfId="0" applyNumberFormat="1" applyFont="1" applyFill="1" applyBorder="1" applyAlignment="1" applyProtection="1">
      <alignment horizontal="right" vertical="center" wrapText="1"/>
      <protection hidden="1"/>
    </xf>
    <xf numFmtId="3" fontId="12" fillId="5" borderId="3" xfId="0" applyNumberFormat="1" applyFont="1" applyFill="1" applyBorder="1" applyAlignment="1" applyProtection="1">
      <alignment horizontal="right" vertical="center" wrapText="1"/>
      <protection locked="0" hidden="1"/>
    </xf>
    <xf numFmtId="3" fontId="3" fillId="0" borderId="3" xfId="0" applyNumberFormat="1" applyFont="1" applyBorder="1" applyAlignment="1" applyProtection="1">
      <alignment horizontal="right" vertical="center" wrapText="1"/>
      <protection hidden="1"/>
    </xf>
    <xf numFmtId="3" fontId="3" fillId="5" borderId="3" xfId="0" applyNumberFormat="1" applyFont="1" applyFill="1" applyBorder="1" applyAlignment="1" applyProtection="1">
      <alignment horizontal="right" vertical="center" wrapText="1"/>
      <protection hidden="1"/>
    </xf>
    <xf numFmtId="3" fontId="4" fillId="0" borderId="1" xfId="0" applyNumberFormat="1" applyFont="1" applyBorder="1" applyAlignment="1" applyProtection="1">
      <alignment horizontal="right" vertical="center" wrapText="1"/>
      <protection hidden="1"/>
    </xf>
    <xf numFmtId="3" fontId="4" fillId="0" borderId="2" xfId="0" applyNumberFormat="1" applyFont="1" applyBorder="1" applyAlignment="1" applyProtection="1">
      <alignment horizontal="right" vertical="center" wrapText="1"/>
      <protection hidden="1"/>
    </xf>
    <xf numFmtId="3" fontId="4" fillId="0" borderId="0" xfId="0" applyNumberFormat="1" applyFont="1" applyAlignment="1" applyProtection="1">
      <alignment horizontal="right" vertical="center" wrapText="1"/>
      <protection hidden="1"/>
    </xf>
    <xf numFmtId="3" fontId="14" fillId="0" borderId="1" xfId="0" applyNumberFormat="1" applyFont="1" applyBorder="1" applyAlignment="1" applyProtection="1">
      <alignment horizontal="right" vertical="center" wrapText="1"/>
      <protection hidden="1"/>
    </xf>
    <xf numFmtId="3" fontId="14" fillId="0" borderId="2" xfId="0" applyNumberFormat="1" applyFont="1" applyBorder="1" applyAlignment="1" applyProtection="1">
      <alignment horizontal="right" vertical="center" wrapText="1"/>
      <protection hidden="1"/>
    </xf>
    <xf numFmtId="3" fontId="4" fillId="0" borderId="0" xfId="0" applyNumberFormat="1" applyFont="1" applyAlignment="1" applyProtection="1">
      <alignment vertical="center" wrapText="1"/>
      <protection hidden="1"/>
    </xf>
    <xf numFmtId="3" fontId="3" fillId="0" borderId="1" xfId="0" applyNumberFormat="1" applyFont="1" applyBorder="1" applyAlignment="1" applyProtection="1">
      <alignment horizontal="center" vertical="center" wrapText="1"/>
      <protection hidden="1"/>
    </xf>
    <xf numFmtId="3" fontId="14" fillId="0" borderId="2" xfId="0" applyNumberFormat="1" applyFont="1" applyBorder="1" applyAlignment="1" applyProtection="1">
      <alignment horizontal="left" vertical="center" wrapText="1"/>
      <protection hidden="1"/>
    </xf>
    <xf numFmtId="3" fontId="14" fillId="0" borderId="3" xfId="0" applyNumberFormat="1" applyFont="1" applyBorder="1" applyAlignment="1" applyProtection="1">
      <alignment horizontal="right" vertical="center" wrapText="1"/>
      <protection hidden="1"/>
    </xf>
    <xf numFmtId="3" fontId="4" fillId="3" borderId="18" xfId="0" applyNumberFormat="1" applyFont="1" applyFill="1" applyBorder="1" applyAlignment="1" applyProtection="1">
      <alignment horizontal="right" vertical="center" wrapText="1"/>
      <protection hidden="1"/>
    </xf>
    <xf numFmtId="3" fontId="6" fillId="5" borderId="17" xfId="0" applyNumberFormat="1" applyFont="1" applyFill="1" applyBorder="1" applyAlignment="1" applyProtection="1">
      <alignment horizontal="center" vertical="center" wrapText="1"/>
      <protection hidden="1"/>
    </xf>
    <xf numFmtId="3" fontId="6" fillId="6" borderId="11" xfId="0" applyNumberFormat="1" applyFont="1" applyFill="1" applyBorder="1" applyAlignment="1" applyProtection="1">
      <alignment horizontal="center" vertical="center" wrapText="1"/>
      <protection hidden="1"/>
    </xf>
    <xf numFmtId="3" fontId="7" fillId="2" borderId="19" xfId="1" applyNumberFormat="1" applyFont="1" applyFill="1" applyBorder="1" applyAlignment="1" applyProtection="1">
      <alignment horizontal="right" vertical="center" wrapText="1"/>
      <protection hidden="1"/>
    </xf>
    <xf numFmtId="3" fontId="7" fillId="2" borderId="20" xfId="1" applyNumberFormat="1" applyFont="1" applyFill="1" applyBorder="1" applyAlignment="1" applyProtection="1">
      <alignment horizontal="right" vertical="center" wrapText="1"/>
      <protection hidden="1"/>
    </xf>
    <xf numFmtId="3" fontId="7" fillId="2" borderId="21" xfId="1" applyNumberFormat="1" applyFont="1" applyFill="1" applyBorder="1" applyAlignment="1" applyProtection="1">
      <alignment horizontal="right" vertical="center" wrapText="1"/>
      <protection hidden="1"/>
    </xf>
    <xf numFmtId="3" fontId="5" fillId="8" borderId="20" xfId="1" applyNumberFormat="1" applyFont="1" applyFill="1" applyBorder="1" applyAlignment="1" applyProtection="1">
      <alignment horizontal="right" vertical="center"/>
      <protection hidden="1"/>
    </xf>
    <xf numFmtId="3" fontId="10" fillId="2" borderId="21" xfId="1" applyNumberFormat="1" applyFont="1" applyFill="1" applyBorder="1" applyAlignment="1" applyProtection="1">
      <alignment horizontal="right" vertical="center" wrapText="1"/>
      <protection hidden="1"/>
    </xf>
    <xf numFmtId="3" fontId="5" fillId="3" borderId="11" xfId="1" applyNumberFormat="1" applyFont="1" applyFill="1" applyBorder="1" applyAlignment="1" applyProtection="1">
      <alignment horizontal="right"/>
      <protection hidden="1"/>
    </xf>
    <xf numFmtId="3" fontId="0" fillId="0" borderId="0" xfId="0" applyNumberFormat="1" applyProtection="1">
      <protection hidden="1"/>
    </xf>
    <xf numFmtId="3" fontId="0" fillId="0" borderId="0" xfId="3" applyNumberFormat="1" applyFont="1" applyProtection="1">
      <protection hidden="1"/>
    </xf>
    <xf numFmtId="3" fontId="19" fillId="0" borderId="0" xfId="0" applyNumberFormat="1" applyFont="1" applyProtection="1">
      <protection hidden="1"/>
    </xf>
    <xf numFmtId="3" fontId="3" fillId="0" borderId="5" xfId="0" applyNumberFormat="1" applyFont="1" applyBorder="1" applyAlignment="1" applyProtection="1">
      <alignment horizontal="left" vertical="center" wrapText="1"/>
      <protection hidden="1"/>
    </xf>
    <xf numFmtId="3" fontId="3" fillId="0" borderId="1" xfId="0" applyNumberFormat="1" applyFont="1" applyBorder="1" applyAlignment="1" applyProtection="1">
      <alignment horizontal="left" vertical="center" wrapText="1"/>
      <protection hidden="1"/>
    </xf>
    <xf numFmtId="3" fontId="3" fillId="0" borderId="2" xfId="0" applyNumberFormat="1" applyFont="1" applyBorder="1" applyAlignment="1" applyProtection="1">
      <alignment vertical="center" wrapText="1"/>
      <protection hidden="1"/>
    </xf>
    <xf numFmtId="3" fontId="6" fillId="5" borderId="5" xfId="0" applyNumberFormat="1" applyFont="1" applyFill="1" applyBorder="1" applyAlignment="1" applyProtection="1">
      <alignment horizontal="center" vertical="center" wrapText="1"/>
      <protection hidden="1"/>
    </xf>
    <xf numFmtId="3" fontId="6" fillId="6" borderId="3" xfId="0" applyNumberFormat="1" applyFont="1" applyFill="1" applyBorder="1" applyAlignment="1" applyProtection="1">
      <alignment horizontal="center" vertical="center" wrapText="1"/>
      <protection hidden="1"/>
    </xf>
    <xf numFmtId="3" fontId="6" fillId="3" borderId="2" xfId="0" applyNumberFormat="1" applyFont="1" applyFill="1" applyBorder="1" applyAlignment="1" applyProtection="1">
      <alignment horizontal="center" vertical="center" wrapText="1"/>
      <protection hidden="1"/>
    </xf>
    <xf numFmtId="3" fontId="12" fillId="5" borderId="35" xfId="0" applyNumberFormat="1" applyFont="1" applyFill="1" applyBorder="1" applyAlignment="1" applyProtection="1">
      <alignment horizontal="right" vertical="center" wrapText="1"/>
      <protection hidden="1"/>
    </xf>
    <xf numFmtId="3" fontId="12" fillId="0" borderId="3" xfId="0" applyNumberFormat="1" applyFont="1" applyBorder="1" applyAlignment="1" applyProtection="1">
      <alignment horizontal="right" vertical="center" wrapText="1"/>
      <protection hidden="1"/>
    </xf>
    <xf numFmtId="3" fontId="5" fillId="0" borderId="20" xfId="1" applyNumberFormat="1" applyFont="1" applyBorder="1" applyAlignment="1" applyProtection="1">
      <alignment horizontal="right" vertical="center"/>
      <protection hidden="1"/>
    </xf>
    <xf numFmtId="3" fontId="5" fillId="3" borderId="18" xfId="1" applyNumberFormat="1" applyFont="1" applyFill="1" applyBorder="1" applyAlignment="1" applyProtection="1">
      <alignment horizontal="right"/>
      <protection hidden="1"/>
    </xf>
    <xf numFmtId="3" fontId="19" fillId="0" borderId="0" xfId="3" applyNumberFormat="1" applyFont="1" applyProtection="1">
      <protection hidden="1"/>
    </xf>
    <xf numFmtId="3" fontId="6" fillId="7" borderId="11" xfId="0" applyNumberFormat="1" applyFont="1" applyFill="1" applyBorder="1" applyAlignment="1" applyProtection="1">
      <alignment horizontal="right" vertical="center" wrapText="1"/>
      <protection hidden="1"/>
    </xf>
    <xf numFmtId="3" fontId="21" fillId="0" borderId="0" xfId="0" applyNumberFormat="1" applyFont="1" applyAlignment="1" applyProtection="1">
      <alignment horizontal="center" vertical="center"/>
      <protection hidden="1"/>
    </xf>
    <xf numFmtId="3" fontId="22" fillId="0" borderId="0" xfId="0" applyNumberFormat="1" applyFont="1" applyAlignment="1" applyProtection="1">
      <alignment horizontal="center" vertical="center"/>
      <protection hidden="1"/>
    </xf>
    <xf numFmtId="0" fontId="20" fillId="0" borderId="32" xfId="0" applyFont="1" applyBorder="1" applyAlignment="1" applyProtection="1">
      <alignment horizontal="center"/>
      <protection locked="0" hidden="1"/>
    </xf>
    <xf numFmtId="0" fontId="21" fillId="0" borderId="33" xfId="0" applyFont="1" applyBorder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horizontal="center" vertical="center"/>
      <protection hidden="1"/>
    </xf>
    <xf numFmtId="0" fontId="4" fillId="3" borderId="5" xfId="0" applyFont="1" applyFill="1" applyBorder="1" applyAlignment="1" applyProtection="1">
      <alignment horizontal="left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3" borderId="2" xfId="0" applyFont="1" applyFill="1" applyBorder="1" applyAlignment="1" applyProtection="1">
      <alignment horizontal="left" vertic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left" vertical="center" wrapText="1"/>
      <protection hidden="1"/>
    </xf>
    <xf numFmtId="0" fontId="4" fillId="0" borderId="5" xfId="0" applyFont="1" applyBorder="1" applyAlignment="1" applyProtection="1">
      <alignment horizontal="left" vertical="center" wrapText="1"/>
      <protection hidden="1"/>
    </xf>
    <xf numFmtId="0" fontId="4" fillId="3" borderId="3" xfId="0" applyFont="1" applyFill="1" applyBorder="1" applyAlignment="1" applyProtection="1">
      <alignment horizontal="left" vertical="center" wrapText="1"/>
      <protection hidden="1"/>
    </xf>
    <xf numFmtId="0" fontId="4" fillId="3" borderId="17" xfId="0" applyFont="1" applyFill="1" applyBorder="1" applyAlignment="1" applyProtection="1">
      <alignment horizontal="right" vertical="center" wrapText="1"/>
      <protection hidden="1"/>
    </xf>
    <xf numFmtId="0" fontId="4" fillId="3" borderId="14" xfId="0" applyFont="1" applyFill="1" applyBorder="1" applyAlignment="1" applyProtection="1">
      <alignment horizontal="right" vertical="center" wrapText="1"/>
      <protection hidden="1"/>
    </xf>
    <xf numFmtId="0" fontId="4" fillId="3" borderId="18" xfId="0" applyFont="1" applyFill="1" applyBorder="1" applyAlignment="1" applyProtection="1">
      <alignment horizontal="right" vertical="center" wrapText="1"/>
      <protection hidden="1"/>
    </xf>
    <xf numFmtId="0" fontId="14" fillId="0" borderId="3" xfId="0" applyFont="1" applyBorder="1" applyAlignment="1" applyProtection="1">
      <alignment horizontal="left" vertical="center" wrapText="1"/>
      <protection hidden="1"/>
    </xf>
    <xf numFmtId="0" fontId="14" fillId="0" borderId="5" xfId="0" applyFont="1" applyBorder="1" applyAlignment="1" applyProtection="1">
      <alignment horizontal="left" vertical="center" wrapText="1"/>
      <protection hidden="1"/>
    </xf>
    <xf numFmtId="0" fontId="14" fillId="0" borderId="1" xfId="0" applyFont="1" applyBorder="1" applyAlignment="1" applyProtection="1">
      <alignment horizontal="left" vertical="center" wrapText="1"/>
      <protection hidden="1"/>
    </xf>
    <xf numFmtId="0" fontId="14" fillId="0" borderId="2" xfId="0" applyFont="1" applyBorder="1" applyAlignment="1" applyProtection="1">
      <alignment horizontal="left" vertical="center" wrapText="1"/>
      <protection hidden="1"/>
    </xf>
    <xf numFmtId="0" fontId="14" fillId="3" borderId="5" xfId="0" applyFont="1" applyFill="1" applyBorder="1" applyAlignment="1" applyProtection="1">
      <alignment horizontal="left" vertical="center" wrapText="1"/>
      <protection hidden="1"/>
    </xf>
    <xf numFmtId="0" fontId="14" fillId="3" borderId="1" xfId="0" applyFont="1" applyFill="1" applyBorder="1" applyAlignment="1" applyProtection="1">
      <alignment horizontal="left" vertical="center" wrapText="1"/>
      <protection hidden="1"/>
    </xf>
    <xf numFmtId="0" fontId="14" fillId="3" borderId="2" xfId="0" applyFont="1" applyFill="1" applyBorder="1" applyAlignment="1" applyProtection="1">
      <alignment horizontal="left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left" vertical="center" wrapText="1"/>
      <protection hidden="1"/>
    </xf>
    <xf numFmtId="0" fontId="13" fillId="0" borderId="5" xfId="0" applyFont="1" applyBorder="1" applyAlignment="1" applyProtection="1">
      <alignment horizontal="center" vertical="center" wrapText="1"/>
      <protection hidden="1"/>
    </xf>
    <xf numFmtId="0" fontId="13" fillId="0" borderId="1" xfId="0" applyFont="1" applyBorder="1" applyAlignment="1" applyProtection="1">
      <alignment horizontal="center" vertical="center" wrapText="1"/>
      <protection hidden="1"/>
    </xf>
    <xf numFmtId="0" fontId="13" fillId="0" borderId="2" xfId="0" applyFont="1" applyBorder="1" applyAlignment="1" applyProtection="1">
      <alignment horizontal="center" vertical="center" wrapText="1"/>
      <protection hidden="1"/>
    </xf>
    <xf numFmtId="4" fontId="7" fillId="2" borderId="7" xfId="0" applyNumberFormat="1" applyFont="1" applyFill="1" applyBorder="1" applyAlignment="1" applyProtection="1">
      <alignment horizontal="center" vertical="center" wrapText="1"/>
      <protection hidden="1"/>
    </xf>
    <xf numFmtId="4" fontId="7" fillId="2" borderId="16" xfId="0" applyNumberFormat="1" applyFont="1" applyFill="1" applyBorder="1" applyAlignment="1" applyProtection="1">
      <alignment horizontal="center" vertical="center" wrapText="1"/>
      <protection hidden="1"/>
    </xf>
    <xf numFmtId="4" fontId="7" fillId="2" borderId="3" xfId="0" applyNumberFormat="1" applyFont="1" applyFill="1" applyBorder="1" applyAlignment="1" applyProtection="1">
      <alignment horizontal="center" vertical="center" wrapText="1"/>
      <protection hidden="1"/>
    </xf>
    <xf numFmtId="4" fontId="7" fillId="2" borderId="5" xfId="0" applyNumberFormat="1" applyFont="1" applyFill="1" applyBorder="1" applyAlignment="1" applyProtection="1">
      <alignment horizontal="center" vertical="center" wrapText="1"/>
      <protection hidden="1"/>
    </xf>
    <xf numFmtId="4" fontId="7" fillId="2" borderId="4" xfId="0" applyNumberFormat="1" applyFont="1" applyFill="1" applyBorder="1" applyAlignment="1" applyProtection="1">
      <alignment horizontal="center" vertical="center" wrapText="1"/>
      <protection hidden="1"/>
    </xf>
    <xf numFmtId="4" fontId="7" fillId="2" borderId="13" xfId="0" applyNumberFormat="1" applyFont="1" applyFill="1" applyBorder="1" applyAlignment="1" applyProtection="1">
      <alignment horizontal="center" vertical="center" wrapText="1"/>
      <protection hidden="1"/>
    </xf>
    <xf numFmtId="4" fontId="15" fillId="2" borderId="15" xfId="0" applyNumberFormat="1" applyFont="1" applyFill="1" applyBorder="1" applyAlignment="1" applyProtection="1">
      <alignment horizontal="center" vertical="center" wrapText="1"/>
      <protection hidden="1"/>
    </xf>
    <xf numFmtId="4" fontId="15" fillId="2" borderId="7" xfId="0" applyNumberFormat="1" applyFont="1" applyFill="1" applyBorder="1" applyAlignment="1" applyProtection="1">
      <alignment horizontal="center" vertical="center" wrapText="1"/>
      <protection hidden="1"/>
    </xf>
    <xf numFmtId="4" fontId="15" fillId="2" borderId="6" xfId="0" applyNumberFormat="1" applyFont="1" applyFill="1" applyBorder="1" applyAlignment="1" applyProtection="1">
      <alignment horizontal="center" vertical="center" wrapText="1"/>
      <protection hidden="1"/>
    </xf>
    <xf numFmtId="4" fontId="15" fillId="2" borderId="3" xfId="0" applyNumberFormat="1" applyFont="1" applyFill="1" applyBorder="1" applyAlignment="1" applyProtection="1">
      <alignment horizontal="center" vertical="center" wrapText="1"/>
      <protection hidden="1"/>
    </xf>
    <xf numFmtId="4" fontId="15" fillId="2" borderId="8" xfId="0" applyNumberFormat="1" applyFont="1" applyFill="1" applyBorder="1" applyAlignment="1" applyProtection="1">
      <alignment horizontal="center" vertical="center" wrapText="1"/>
      <protection hidden="1"/>
    </xf>
    <xf numFmtId="4" fontId="15" fillId="2" borderId="4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7" xfId="0" applyFont="1" applyFill="1" applyBorder="1" applyAlignment="1" applyProtection="1">
      <alignment horizontal="left" vertical="center" wrapText="1"/>
      <protection hidden="1"/>
    </xf>
    <xf numFmtId="0" fontId="9" fillId="2" borderId="23" xfId="0" applyFont="1" applyFill="1" applyBorder="1" applyAlignment="1" applyProtection="1">
      <alignment horizontal="center" vertical="top"/>
      <protection hidden="1"/>
    </xf>
    <xf numFmtId="0" fontId="9" fillId="2" borderId="24" xfId="0" applyFont="1" applyFill="1" applyBorder="1" applyAlignment="1" applyProtection="1">
      <alignment horizontal="center" vertical="top"/>
      <protection hidden="1"/>
    </xf>
    <xf numFmtId="0" fontId="9" fillId="2" borderId="25" xfId="0" applyFont="1" applyFill="1" applyBorder="1" applyAlignment="1" applyProtection="1">
      <alignment horizontal="center" vertical="top"/>
      <protection hidden="1"/>
    </xf>
    <xf numFmtId="4" fontId="10" fillId="3" borderId="17" xfId="0" applyNumberFormat="1" applyFont="1" applyFill="1" applyBorder="1" applyAlignment="1" applyProtection="1">
      <alignment horizontal="right" vertical="center" wrapText="1"/>
      <protection hidden="1"/>
    </xf>
    <xf numFmtId="4" fontId="10" fillId="3" borderId="14" xfId="0" applyNumberFormat="1" applyFont="1" applyFill="1" applyBorder="1" applyAlignment="1" applyProtection="1">
      <alignment horizontal="right" vertical="center" wrapText="1"/>
      <protection hidden="1"/>
    </xf>
    <xf numFmtId="4" fontId="10" fillId="3" borderId="18" xfId="0" applyNumberFormat="1" applyFont="1" applyFill="1" applyBorder="1" applyAlignment="1" applyProtection="1">
      <alignment horizontal="right" vertical="center" wrapText="1"/>
      <protection hidden="1"/>
    </xf>
    <xf numFmtId="0" fontId="8" fillId="8" borderId="22" xfId="0" applyFont="1" applyFill="1" applyBorder="1" applyAlignment="1" applyProtection="1">
      <alignment horizontal="right" vertical="top"/>
      <protection hidden="1"/>
    </xf>
    <xf numFmtId="0" fontId="8" fillId="8" borderId="1" xfId="0" applyFont="1" applyFill="1" applyBorder="1" applyAlignment="1" applyProtection="1">
      <alignment horizontal="right" vertical="top"/>
      <protection hidden="1"/>
    </xf>
    <xf numFmtId="0" fontId="8" fillId="8" borderId="20" xfId="0" applyFont="1" applyFill="1" applyBorder="1" applyAlignment="1" applyProtection="1">
      <alignment horizontal="right" vertical="top"/>
      <protection hidden="1"/>
    </xf>
    <xf numFmtId="0" fontId="10" fillId="7" borderId="17" xfId="0" applyFont="1" applyFill="1" applyBorder="1" applyAlignment="1" applyProtection="1">
      <alignment horizontal="right" vertical="center"/>
      <protection hidden="1"/>
    </xf>
    <xf numFmtId="0" fontId="10" fillId="7" borderId="14" xfId="0" applyFont="1" applyFill="1" applyBorder="1" applyAlignment="1" applyProtection="1">
      <alignment horizontal="right" vertical="center"/>
      <protection hidden="1"/>
    </xf>
  </cellXfs>
  <cellStyles count="8">
    <cellStyle name="Millares" xfId="3" builtinId="3"/>
    <cellStyle name="Moneda" xfId="1" builtinId="4"/>
    <cellStyle name="Moneda 2" xfId="6" xr:uid="{8A37F469-4E75-4BB5-A579-8919657C8D8F}"/>
    <cellStyle name="Normal" xfId="0" builtinId="0"/>
    <cellStyle name="Normal 2" xfId="4" xr:uid="{29943C35-FB8C-4BAA-A7C8-88F2E0E734F7}"/>
    <cellStyle name="Normal 3" xfId="5" xr:uid="{D52F2108-FA34-467A-B697-DEB256ED9D86}"/>
    <cellStyle name="Porcentaje" xfId="2" builtinId="5"/>
    <cellStyle name="Porcentaje 2" xfId="7" xr:uid="{91320579-C69D-4E8E-AB8A-A0510A325637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550985</xdr:colOff>
      <xdr:row>3</xdr:row>
      <xdr:rowOff>108438</xdr:rowOff>
    </xdr:from>
    <xdr:ext cx="942975" cy="676275"/>
    <xdr:pic>
      <xdr:nvPicPr>
        <xdr:cNvPr id="2" name="Picture 83">
          <a:extLst>
            <a:ext uri="{FF2B5EF4-FFF2-40B4-BE49-F238E27FC236}">
              <a16:creationId xmlns:a16="http://schemas.microsoft.com/office/drawing/2014/main" id="{5DACF052-FAE6-4C4F-AB40-6BEB263984F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720254" y="504092"/>
          <a:ext cx="942975" cy="676275"/>
        </a:xfrm>
        <a:prstGeom prst="rect">
          <a:avLst/>
        </a:prstGeom>
      </xdr:spPr>
    </xdr:pic>
    <xdr:clientData/>
  </xdr:oneCellAnchor>
  <xdr:oneCellAnchor>
    <xdr:from>
      <xdr:col>5</xdr:col>
      <xdr:colOff>514350</xdr:colOff>
      <xdr:row>143</xdr:row>
      <xdr:rowOff>57150</xdr:rowOff>
    </xdr:from>
    <xdr:ext cx="942975" cy="676275"/>
    <xdr:pic>
      <xdr:nvPicPr>
        <xdr:cNvPr id="6" name="Picture 83">
          <a:extLst>
            <a:ext uri="{FF2B5EF4-FFF2-40B4-BE49-F238E27FC236}">
              <a16:creationId xmlns:a16="http://schemas.microsoft.com/office/drawing/2014/main" id="{535D68FF-4F0B-401F-B20D-3577BA2033E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857875" y="447675"/>
          <a:ext cx="942975" cy="67627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i%20unidad\001-HOSPITAL%20RISARALDA\00-INFORMACION%20RECIBIDA\PRESUPUESTO%20ADMON%20-%20V-6%20(1)\PRESUPUESTO%20ADMON%20-%20V-6\BASE%20DE%20DATOS-ADM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IFICACIONES"/>
      <sheetName val="PRESUPUESTO TIPO 2026"/>
      <sheetName val="MURO DIVISORIO BLOQUE E. NO4 "/>
      <sheetName val="MURO DOBLECARA, SUPERBOARD 8MM"/>
      <sheetName val="RAMPA PARA DISCAPACITADOS"/>
      <sheetName val="TEJA FIBROCEMENTO P7 NO6"/>
      <sheetName val="CABALLETE FIJO P7"/>
      <sheetName val="FLANCHE EN LÁMINA GALVANIZADA C"/>
      <sheetName val=" MANTO IMPERMEABILIZANTE CON FO"/>
      <sheetName val="LIMATESA LIMAHOYA FIBROC."/>
      <sheetName val="REJILLA 5X3 TRAGANTE CÚPULA PLA"/>
      <sheetName val="BAJANTES AGUAS LLUVIAS"/>
      <sheetName val="CANAL EN LAMINA GALVANIZADA"/>
      <sheetName val="EST. METÁLICA PARA TEJA DE FIBR"/>
      <sheetName val="CIELORASO PVC"/>
      <sheetName val="CERÁMICA 30X60CM"/>
      <sheetName val="CERRADURA DE POMO I-S YALE"/>
      <sheetName val="ESPEJO MARCO 50X90CM"/>
      <sheetName val="ACCESORIOS CROMADOS BAÑOS (6UN)"/>
      <sheetName val="SUMINISTRO INST. MUEBLE PARA"/>
      <sheetName val="SUPERFICIE EN GRANITO NATURAL"/>
      <sheetName val="SUMINISTRO INST. PELÍCULA FROST"/>
      <sheetName val="CERRADURA CON PORTACERRADURA AI"/>
      <sheetName val="VENTANILLA VIDRIO TEMPLADO 5MM"/>
      <sheetName val="H. PUERTA MADERA MARCO+CERR.S "/>
      <sheetName val="Combo Smart Alumbrado"/>
      <sheetName val="MUEBLE INFERIOR DE COCINETA"/>
      <sheetName val="PUESTO TRABAJO LINEAL 140 X "/>
      <sheetName val="Mesa de reuniones 2.44x1.05m"/>
      <sheetName val="CAJA INSPECCIÓN 60X60"/>
      <sheetName val=" PTA LÁMINA COLD ROLLED CAL.16"/>
      <sheetName val="BARRA AI HORIZONT. BDISC"/>
      <sheetName val="BARRA AI P.PARED"/>
      <sheetName val="MEDIA PUERTA EN VIDRIO TEMPLADO"/>
      <sheetName val="PUERTA DOBLE EN VIDRIO TEMPLADO"/>
      <sheetName val="RED SANITARIA PVC 4&quot;"/>
      <sheetName val="SUMINISTRO INST CODO"/>
      <sheetName val="SUMINISTRO INST. TEE 4"/>
      <sheetName val="TAPÓN DRENAJE 4"/>
      <sheetName val="TUBERÍA PVCS 4"/>
      <sheetName val="TAPONAMIENTO PUNTO SANITARIO 4&quot;"/>
      <sheetName val="LAMPARADA LED PANEL 60X60"/>
      <sheetName val="ALAMBRE AISALADO DE RED ELÉCTRI"/>
      <sheetName val="LUMINARIA SOBREPONER"/>
      <sheetName val=" BALA LED LUZC 27000K"/>
      <sheetName val="TABLERO TRIFÁSICO 12 CIRCUITOS"/>
      <sheetName val=" PINTURA 3 MANOS SOBRE MUROS IN"/>
      <sheetName val="PINTURA TIPO KORAZA, 3 MANOS EX"/>
      <sheetName val=" PINTURA ESMALTE MARCOS METALIC"/>
      <sheetName val="PINTURA ESMALTE P Y M MADERA"/>
      <sheetName val="P.BITUMINOSA DE ALUMINIO PARA C"/>
      <sheetName val="PAÑETE IMPERMEABILIZADO MUR1.3"/>
      <sheetName val="IMPERMEABILIZACION MUROS EN LAD"/>
      <sheetName val="MEDIACAÑA EN MORTERO 1 3"/>
      <sheetName val="MESÓN ATENCION AL PUBLICO"/>
      <sheetName val="ASEO GENERAL FINAL OBRA"/>
      <sheetName val="TUBERÍA PVC 1"/>
      <sheetName val=" REJILLAS DE SOSCO DE 3X2"/>
      <sheetName val="PUNTO AGUA FRÍA 1 2&quot;"/>
      <sheetName val="TANQUE PLÁSTICO 1000 LT"/>
      <sheetName val="CONEXIÓN TANQUE ELEVADO PVC, IN"/>
      <sheetName val=" PUNTO A.C. LAVAMANOS"/>
      <sheetName val="TUBERÍA PVC1 CONEXIÓN TANQUE E."/>
      <sheetName val="PUNTO DESAGUE AIRE ACONDICIONAD"/>
      <sheetName val=" LAVAPLATOS ACERO INOXIDABLE IN"/>
      <sheetName val="TANQUE POLIETILENO 500 LT."/>
      <sheetName val="COMBO HAPPY II SANITARIO, LAVAM"/>
      <sheetName val=" AIRE A. MINISPLIT 24000BTU"/>
      <sheetName val="SANITARIO PERSONAS MOV. REDUCID"/>
      <sheetName val="LAVAMANOS PERSONAS CON MOV REDU"/>
      <sheetName val="GUARDAESCOBA CERÁMICA 9X60CM"/>
      <sheetName val="PISO CERÁMICA 45.8X45.8CM"/>
      <sheetName val=" PISO EN TABLÓN CÚCUTA"/>
      <sheetName val=" CERÁMICA 33.8X33.8CM BAÑOS Y C"/>
      <sheetName val="TAPAS REGISTRO 20CMX20CM"/>
      <sheetName val="CERÁMICA TRÁFICO ALTO EXT."/>
      <sheetName val=" ARBORIZACIÓN PARA JARDINERA"/>
      <sheetName val="FORMATO BASE"/>
      <sheetName val="BASE DE DATOS-ADM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26"/>
  <sheetViews>
    <sheetView showGridLines="0" tabSelected="1" topLeftCell="A272" zoomScale="96" zoomScaleNormal="96" zoomScaleSheetLayoutView="130" workbookViewId="0">
      <selection activeCell="H167" sqref="H167"/>
    </sheetView>
  </sheetViews>
  <sheetFormatPr baseColWidth="10" defaultColWidth="11.42578125" defaultRowHeight="12.75" x14ac:dyDescent="0.2"/>
  <cols>
    <col min="1" max="1" width="6.28515625" style="3" customWidth="1"/>
    <col min="2" max="2" width="7" style="30" customWidth="1"/>
    <col min="3" max="3" width="53.7109375" style="3" customWidth="1"/>
    <col min="4" max="4" width="7.28515625" style="3" customWidth="1"/>
    <col min="5" max="5" width="10.28515625" style="3" customWidth="1"/>
    <col min="6" max="6" width="14.140625" style="75" customWidth="1"/>
    <col min="7" max="7" width="13.5703125" style="75" customWidth="1"/>
    <col min="8" max="8" width="29.7109375" style="75" customWidth="1"/>
    <col min="9" max="16384" width="11.42578125" style="3"/>
  </cols>
  <sheetData>
    <row r="1" spans="2:10" ht="6.75" customHeight="1" x14ac:dyDescent="0.2">
      <c r="B1" s="1"/>
      <c r="C1" s="2"/>
      <c r="D1" s="2"/>
      <c r="E1" s="2"/>
      <c r="F1" s="45"/>
      <c r="G1" s="45"/>
      <c r="H1" s="46"/>
    </row>
    <row r="2" spans="2:10" ht="6.75" customHeight="1" x14ac:dyDescent="0.2">
      <c r="B2" s="1"/>
      <c r="C2" s="2"/>
      <c r="D2" s="2"/>
      <c r="E2" s="2"/>
      <c r="F2" s="45"/>
      <c r="G2" s="45"/>
      <c r="H2" s="46"/>
    </row>
    <row r="3" spans="2:10" ht="17.25" customHeight="1" x14ac:dyDescent="0.2">
      <c r="B3" s="112" t="s">
        <v>0</v>
      </c>
      <c r="C3" s="112"/>
      <c r="D3" s="112"/>
      <c r="E3" s="112"/>
      <c r="F3" s="112"/>
      <c r="G3" s="112"/>
      <c r="H3" s="112"/>
    </row>
    <row r="4" spans="2:10" ht="65.25" customHeight="1" x14ac:dyDescent="0.2">
      <c r="B4" s="114" t="s">
        <v>1</v>
      </c>
      <c r="C4" s="115"/>
      <c r="D4" s="115"/>
      <c r="E4" s="115"/>
      <c r="F4" s="116"/>
      <c r="G4" s="47"/>
      <c r="H4" s="48"/>
    </row>
    <row r="5" spans="2:10" ht="11.25" customHeight="1" x14ac:dyDescent="0.2">
      <c r="B5" s="1"/>
      <c r="C5" s="2"/>
      <c r="D5" s="2"/>
      <c r="E5" s="2"/>
      <c r="F5" s="45"/>
      <c r="G5" s="45"/>
      <c r="H5" s="49"/>
    </row>
    <row r="6" spans="2:10" s="5" customFormat="1" ht="39.75" customHeight="1" x14ac:dyDescent="0.2">
      <c r="B6" s="4" t="s">
        <v>2</v>
      </c>
      <c r="C6" s="4" t="s">
        <v>3</v>
      </c>
      <c r="D6" s="4" t="s">
        <v>4</v>
      </c>
      <c r="E6" s="4" t="s">
        <v>5</v>
      </c>
      <c r="F6" s="50" t="s">
        <v>6</v>
      </c>
      <c r="G6" s="51" t="s">
        <v>7</v>
      </c>
      <c r="H6" s="52" t="s">
        <v>8</v>
      </c>
    </row>
    <row r="7" spans="2:10" ht="16.899999999999999" customHeight="1" x14ac:dyDescent="0.2">
      <c r="B7" s="6">
        <v>1</v>
      </c>
      <c r="C7" s="101" t="s">
        <v>9</v>
      </c>
      <c r="D7" s="101"/>
      <c r="E7" s="101"/>
      <c r="F7" s="101"/>
      <c r="G7" s="101"/>
      <c r="H7" s="101"/>
    </row>
    <row r="8" spans="2:10" ht="43.5" customHeight="1" x14ac:dyDescent="0.2">
      <c r="B8" s="7" t="s">
        <v>10</v>
      </c>
      <c r="C8" s="8" t="s">
        <v>11</v>
      </c>
      <c r="D8" s="7" t="s">
        <v>12</v>
      </c>
      <c r="E8" s="9">
        <v>2</v>
      </c>
      <c r="F8" s="53">
        <v>23554</v>
      </c>
      <c r="G8" s="54"/>
      <c r="H8" s="55">
        <f>ROUND(G8*E8,0)</f>
        <v>0</v>
      </c>
    </row>
    <row r="9" spans="2:10" ht="52.5" customHeight="1" x14ac:dyDescent="0.2">
      <c r="B9" s="7" t="s">
        <v>13</v>
      </c>
      <c r="C9" s="10" t="s">
        <v>14</v>
      </c>
      <c r="D9" s="7" t="s">
        <v>12</v>
      </c>
      <c r="E9" s="9">
        <v>11</v>
      </c>
      <c r="F9" s="56">
        <v>13860</v>
      </c>
      <c r="G9" s="54"/>
      <c r="H9" s="55">
        <f>ROUND(G9*E9,0)</f>
        <v>0</v>
      </c>
    </row>
    <row r="10" spans="2:10" ht="42.75" customHeight="1" x14ac:dyDescent="0.2">
      <c r="B10" s="7" t="s">
        <v>15</v>
      </c>
      <c r="C10" s="8" t="s">
        <v>16</v>
      </c>
      <c r="D10" s="7" t="s">
        <v>12</v>
      </c>
      <c r="E10" s="9">
        <v>30</v>
      </c>
      <c r="F10" s="53">
        <v>8971</v>
      </c>
      <c r="G10" s="54"/>
      <c r="H10" s="55">
        <f t="shared" ref="H10:H18" si="0">ROUND(G10*E10,0)</f>
        <v>0</v>
      </c>
    </row>
    <row r="11" spans="2:10" ht="42.75" customHeight="1" x14ac:dyDescent="0.2">
      <c r="B11" s="7" t="s">
        <v>17</v>
      </c>
      <c r="C11" s="8" t="s">
        <v>18</v>
      </c>
      <c r="D11" s="7" t="s">
        <v>19</v>
      </c>
      <c r="E11" s="9">
        <v>30</v>
      </c>
      <c r="F11" s="53">
        <v>12213</v>
      </c>
      <c r="G11" s="54"/>
      <c r="H11" s="55">
        <f t="shared" si="0"/>
        <v>0</v>
      </c>
    </row>
    <row r="12" spans="2:10" ht="25.5" customHeight="1" x14ac:dyDescent="0.2">
      <c r="B12" s="7" t="s">
        <v>20</v>
      </c>
      <c r="C12" s="8" t="s">
        <v>21</v>
      </c>
      <c r="D12" s="7" t="s">
        <v>22</v>
      </c>
      <c r="E12" s="9">
        <v>126</v>
      </c>
      <c r="F12" s="56">
        <v>18844</v>
      </c>
      <c r="G12" s="54"/>
      <c r="H12" s="55">
        <f t="shared" si="0"/>
        <v>0</v>
      </c>
    </row>
    <row r="13" spans="2:10" ht="44.25" customHeight="1" x14ac:dyDescent="0.2">
      <c r="B13" s="7" t="s">
        <v>23</v>
      </c>
      <c r="C13" s="8" t="s">
        <v>24</v>
      </c>
      <c r="D13" s="7" t="s">
        <v>12</v>
      </c>
      <c r="E13" s="9">
        <v>5</v>
      </c>
      <c r="F13" s="56">
        <v>403813</v>
      </c>
      <c r="G13" s="54"/>
      <c r="H13" s="55">
        <f t="shared" si="0"/>
        <v>0</v>
      </c>
      <c r="J13" s="11"/>
    </row>
    <row r="14" spans="2:10" ht="25.5" customHeight="1" x14ac:dyDescent="0.2">
      <c r="B14" s="7" t="s">
        <v>25</v>
      </c>
      <c r="C14" s="8" t="s">
        <v>26</v>
      </c>
      <c r="D14" s="7" t="s">
        <v>22</v>
      </c>
      <c r="E14" s="9">
        <v>50</v>
      </c>
      <c r="F14" s="56">
        <v>21499</v>
      </c>
      <c r="G14" s="54"/>
      <c r="H14" s="55">
        <f t="shared" si="0"/>
        <v>0</v>
      </c>
    </row>
    <row r="15" spans="2:10" ht="25.5" customHeight="1" x14ac:dyDescent="0.2">
      <c r="B15" s="7" t="s">
        <v>27</v>
      </c>
      <c r="C15" s="8" t="s">
        <v>28</v>
      </c>
      <c r="D15" s="7" t="s">
        <v>22</v>
      </c>
      <c r="E15" s="9">
        <v>13.23</v>
      </c>
      <c r="F15" s="56">
        <v>18405</v>
      </c>
      <c r="G15" s="54"/>
      <c r="H15" s="55">
        <f t="shared" si="0"/>
        <v>0</v>
      </c>
    </row>
    <row r="16" spans="2:10" ht="25.5" customHeight="1" x14ac:dyDescent="0.2">
      <c r="B16" s="7" t="s">
        <v>29</v>
      </c>
      <c r="C16" s="8" t="s">
        <v>30</v>
      </c>
      <c r="D16" s="7" t="s">
        <v>22</v>
      </c>
      <c r="E16" s="9">
        <v>126</v>
      </c>
      <c r="F16" s="56">
        <v>54516</v>
      </c>
      <c r="G16" s="54"/>
      <c r="H16" s="55">
        <f t="shared" si="0"/>
        <v>0</v>
      </c>
    </row>
    <row r="17" spans="2:8" ht="28.5" customHeight="1" x14ac:dyDescent="0.2">
      <c r="B17" s="7" t="s">
        <v>31</v>
      </c>
      <c r="C17" s="8" t="s">
        <v>32</v>
      </c>
      <c r="D17" s="7" t="s">
        <v>19</v>
      </c>
      <c r="E17" s="9">
        <v>10</v>
      </c>
      <c r="F17" s="56">
        <v>146503</v>
      </c>
      <c r="G17" s="54"/>
      <c r="H17" s="55">
        <f t="shared" si="0"/>
        <v>0</v>
      </c>
    </row>
    <row r="18" spans="2:8" ht="45" customHeight="1" x14ac:dyDescent="0.2">
      <c r="B18" s="7" t="s">
        <v>33</v>
      </c>
      <c r="C18" s="8" t="s">
        <v>34</v>
      </c>
      <c r="D18" s="7" t="s">
        <v>35</v>
      </c>
      <c r="E18" s="9">
        <v>1</v>
      </c>
      <c r="F18" s="56">
        <v>695100</v>
      </c>
      <c r="G18" s="54"/>
      <c r="H18" s="55">
        <f t="shared" si="0"/>
        <v>0</v>
      </c>
    </row>
    <row r="19" spans="2:8" ht="18.399999999999999" customHeight="1" x14ac:dyDescent="0.2">
      <c r="B19" s="12"/>
      <c r="C19" s="99" t="s">
        <v>36</v>
      </c>
      <c r="D19" s="99"/>
      <c r="E19" s="100"/>
      <c r="F19" s="57"/>
      <c r="G19" s="57"/>
      <c r="H19" s="58">
        <f>SUM(H8:H18)</f>
        <v>0</v>
      </c>
    </row>
    <row r="20" spans="2:8" x14ac:dyDescent="0.2">
      <c r="B20" s="13"/>
      <c r="C20" s="14"/>
      <c r="D20" s="14"/>
      <c r="E20" s="14"/>
      <c r="F20" s="59"/>
      <c r="G20" s="59"/>
      <c r="H20" s="59"/>
    </row>
    <row r="21" spans="2:8" x14ac:dyDescent="0.2">
      <c r="B21" s="6">
        <v>2</v>
      </c>
      <c r="C21" s="101" t="s">
        <v>37</v>
      </c>
      <c r="D21" s="101"/>
      <c r="E21" s="101"/>
      <c r="F21" s="101"/>
      <c r="G21" s="101"/>
      <c r="H21" s="101"/>
    </row>
    <row r="22" spans="2:8" ht="21" x14ac:dyDescent="0.2">
      <c r="B22" s="7" t="s">
        <v>38</v>
      </c>
      <c r="C22" s="8" t="s">
        <v>39</v>
      </c>
      <c r="D22" s="7" t="s">
        <v>40</v>
      </c>
      <c r="E22" s="9">
        <v>25</v>
      </c>
      <c r="F22" s="53">
        <v>36338</v>
      </c>
      <c r="G22" s="54"/>
      <c r="H22" s="55">
        <f>ROUND(G22*E22,0)</f>
        <v>0</v>
      </c>
    </row>
    <row r="23" spans="2:8" x14ac:dyDescent="0.2">
      <c r="B23" s="7" t="s">
        <v>41</v>
      </c>
      <c r="C23" s="10" t="s">
        <v>42</v>
      </c>
      <c r="D23" s="7" t="s">
        <v>43</v>
      </c>
      <c r="E23" s="9">
        <v>163.34</v>
      </c>
      <c r="F23" s="53">
        <v>26737</v>
      </c>
      <c r="G23" s="54"/>
      <c r="H23" s="55">
        <f>ROUND(G23*E23,0)</f>
        <v>0</v>
      </c>
    </row>
    <row r="24" spans="2:8" x14ac:dyDescent="0.2">
      <c r="B24" s="12"/>
      <c r="C24" s="99" t="s">
        <v>44</v>
      </c>
      <c r="D24" s="99"/>
      <c r="E24" s="100"/>
      <c r="F24" s="57"/>
      <c r="G24" s="57"/>
      <c r="H24" s="58">
        <f>SUM(H22:H23)</f>
        <v>0</v>
      </c>
    </row>
    <row r="25" spans="2:8" x14ac:dyDescent="0.2">
      <c r="B25" s="13"/>
      <c r="C25" s="14"/>
      <c r="D25" s="14"/>
      <c r="E25" s="14"/>
      <c r="F25" s="59"/>
      <c r="G25" s="59"/>
      <c r="H25" s="59"/>
    </row>
    <row r="26" spans="2:8" ht="18" customHeight="1" x14ac:dyDescent="0.2">
      <c r="B26" s="6">
        <v>3</v>
      </c>
      <c r="C26" s="101" t="s">
        <v>45</v>
      </c>
      <c r="D26" s="101"/>
      <c r="E26" s="101"/>
      <c r="F26" s="101"/>
      <c r="G26" s="101"/>
      <c r="H26" s="101"/>
    </row>
    <row r="27" spans="2:8" ht="40.5" customHeight="1" x14ac:dyDescent="0.2">
      <c r="B27" s="7" t="s">
        <v>46</v>
      </c>
      <c r="C27" s="8" t="s">
        <v>47</v>
      </c>
      <c r="D27" s="7" t="s">
        <v>22</v>
      </c>
      <c r="E27" s="9">
        <v>126</v>
      </c>
      <c r="F27" s="53">
        <v>106370</v>
      </c>
      <c r="G27" s="54"/>
      <c r="H27" s="55">
        <f>ROUND(G27*E27,0)</f>
        <v>0</v>
      </c>
    </row>
    <row r="28" spans="2:8" ht="20.25" customHeight="1" x14ac:dyDescent="0.2">
      <c r="B28" s="12"/>
      <c r="C28" s="99" t="s">
        <v>48</v>
      </c>
      <c r="D28" s="99"/>
      <c r="E28" s="100"/>
      <c r="F28" s="57"/>
      <c r="G28" s="57"/>
      <c r="H28" s="58">
        <f>SUM(H27:H27)</f>
        <v>0</v>
      </c>
    </row>
    <row r="29" spans="2:8" x14ac:dyDescent="0.2">
      <c r="B29" s="13"/>
      <c r="C29" s="14"/>
      <c r="D29" s="14"/>
      <c r="E29" s="14"/>
      <c r="F29" s="59"/>
      <c r="G29" s="59"/>
      <c r="H29" s="59"/>
    </row>
    <row r="30" spans="2:8" ht="22.5" customHeight="1" x14ac:dyDescent="0.2">
      <c r="B30" s="6">
        <v>4</v>
      </c>
      <c r="C30" s="101" t="s">
        <v>49</v>
      </c>
      <c r="D30" s="101"/>
      <c r="E30" s="101"/>
      <c r="F30" s="101"/>
      <c r="G30" s="101"/>
      <c r="H30" s="101"/>
    </row>
    <row r="31" spans="2:8" ht="21" customHeight="1" x14ac:dyDescent="0.2">
      <c r="B31" s="7" t="s">
        <v>50</v>
      </c>
      <c r="C31" s="8" t="s">
        <v>51</v>
      </c>
      <c r="D31" s="7" t="s">
        <v>22</v>
      </c>
      <c r="E31" s="9">
        <v>13.23</v>
      </c>
      <c r="F31" s="53">
        <v>94104</v>
      </c>
      <c r="G31" s="54"/>
      <c r="H31" s="55">
        <f>ROUND(G31*E31,0)</f>
        <v>0</v>
      </c>
    </row>
    <row r="32" spans="2:8" ht="15.75" customHeight="1" x14ac:dyDescent="0.2">
      <c r="B32" s="7" t="s">
        <v>52</v>
      </c>
      <c r="C32" s="8" t="s">
        <v>53</v>
      </c>
      <c r="D32" s="7" t="s">
        <v>12</v>
      </c>
      <c r="E32" s="9">
        <v>2</v>
      </c>
      <c r="F32" s="53">
        <v>360165</v>
      </c>
      <c r="G32" s="54"/>
      <c r="H32" s="55">
        <f t="shared" ref="H32:H37" si="1">ROUND(G32*E32,0)</f>
        <v>0</v>
      </c>
    </row>
    <row r="33" spans="2:8" ht="23.25" customHeight="1" x14ac:dyDescent="0.2">
      <c r="B33" s="7" t="s">
        <v>54</v>
      </c>
      <c r="C33" s="8" t="s">
        <v>55</v>
      </c>
      <c r="D33" s="7" t="s">
        <v>12</v>
      </c>
      <c r="E33" s="9">
        <v>1</v>
      </c>
      <c r="F33" s="56">
        <v>149400</v>
      </c>
      <c r="G33" s="54"/>
      <c r="H33" s="55">
        <f t="shared" si="1"/>
        <v>0</v>
      </c>
    </row>
    <row r="34" spans="2:8" ht="28.5" customHeight="1" x14ac:dyDescent="0.2">
      <c r="B34" s="7" t="s">
        <v>56</v>
      </c>
      <c r="C34" s="8" t="s">
        <v>57</v>
      </c>
      <c r="D34" s="7" t="s">
        <v>12</v>
      </c>
      <c r="E34" s="9">
        <v>1</v>
      </c>
      <c r="F34" s="53">
        <v>1261900</v>
      </c>
      <c r="G34" s="54"/>
      <c r="H34" s="55">
        <f t="shared" si="1"/>
        <v>0</v>
      </c>
    </row>
    <row r="35" spans="2:8" ht="34.5" customHeight="1" x14ac:dyDescent="0.2">
      <c r="B35" s="7" t="s">
        <v>58</v>
      </c>
      <c r="C35" s="8" t="s">
        <v>59</v>
      </c>
      <c r="D35" s="7" t="s">
        <v>12</v>
      </c>
      <c r="E35" s="9">
        <v>1</v>
      </c>
      <c r="F35" s="53">
        <v>822818</v>
      </c>
      <c r="G35" s="54"/>
      <c r="H35" s="55">
        <f t="shared" si="1"/>
        <v>0</v>
      </c>
    </row>
    <row r="36" spans="2:8" ht="53.25" customHeight="1" x14ac:dyDescent="0.2">
      <c r="B36" s="7" t="s">
        <v>60</v>
      </c>
      <c r="C36" s="10" t="s">
        <v>61</v>
      </c>
      <c r="D36" s="7" t="s">
        <v>62</v>
      </c>
      <c r="E36" s="9">
        <v>2</v>
      </c>
      <c r="F36" s="53">
        <v>266167</v>
      </c>
      <c r="G36" s="54"/>
      <c r="H36" s="55">
        <f t="shared" si="1"/>
        <v>0</v>
      </c>
    </row>
    <row r="37" spans="2:8" ht="32.25" customHeight="1" x14ac:dyDescent="0.2">
      <c r="B37" s="7" t="s">
        <v>63</v>
      </c>
      <c r="C37" s="8" t="s">
        <v>64</v>
      </c>
      <c r="D37" s="7" t="s">
        <v>22</v>
      </c>
      <c r="E37" s="9">
        <v>6</v>
      </c>
      <c r="F37" s="53">
        <v>29544</v>
      </c>
      <c r="G37" s="54"/>
      <c r="H37" s="55">
        <f t="shared" si="1"/>
        <v>0</v>
      </c>
    </row>
    <row r="38" spans="2:8" ht="22.5" customHeight="1" x14ac:dyDescent="0.2">
      <c r="B38" s="12"/>
      <c r="C38" s="99" t="s">
        <v>65</v>
      </c>
      <c r="D38" s="99"/>
      <c r="E38" s="100"/>
      <c r="F38" s="57"/>
      <c r="G38" s="57"/>
      <c r="H38" s="58">
        <f>SUM(H31:H37)</f>
        <v>0</v>
      </c>
    </row>
    <row r="39" spans="2:8" x14ac:dyDescent="0.2">
      <c r="B39" s="98"/>
      <c r="C39" s="98"/>
      <c r="D39" s="98"/>
      <c r="E39" s="98"/>
      <c r="F39" s="98"/>
      <c r="G39" s="98"/>
      <c r="H39" s="98"/>
    </row>
    <row r="40" spans="2:8" ht="23.25" customHeight="1" x14ac:dyDescent="0.2">
      <c r="B40" s="6">
        <v>5</v>
      </c>
      <c r="C40" s="95" t="s">
        <v>66</v>
      </c>
      <c r="D40" s="96"/>
      <c r="E40" s="96"/>
      <c r="F40" s="96"/>
      <c r="G40" s="96"/>
      <c r="H40" s="97"/>
    </row>
    <row r="41" spans="2:8" ht="39.75" customHeight="1" x14ac:dyDescent="0.2">
      <c r="B41" s="7" t="s">
        <v>67</v>
      </c>
      <c r="C41" s="8" t="s">
        <v>68</v>
      </c>
      <c r="D41" s="7" t="s">
        <v>69</v>
      </c>
      <c r="E41" s="9">
        <v>5</v>
      </c>
      <c r="F41" s="53">
        <v>43826</v>
      </c>
      <c r="G41" s="54"/>
      <c r="H41" s="55">
        <f>ROUND(G41*E41,0)</f>
        <v>0</v>
      </c>
    </row>
    <row r="42" spans="2:8" ht="40.5" customHeight="1" x14ac:dyDescent="0.2">
      <c r="B42" s="7" t="s">
        <v>70</v>
      </c>
      <c r="C42" s="8" t="s">
        <v>71</v>
      </c>
      <c r="D42" s="7" t="s">
        <v>12</v>
      </c>
      <c r="E42" s="9">
        <v>2</v>
      </c>
      <c r="F42" s="53">
        <v>143044</v>
      </c>
      <c r="G42" s="54"/>
      <c r="H42" s="55">
        <f t="shared" ref="H42:H46" si="2">ROUND(G42*E42,0)</f>
        <v>0</v>
      </c>
    </row>
    <row r="43" spans="2:8" ht="18.75" customHeight="1" x14ac:dyDescent="0.2">
      <c r="B43" s="7" t="s">
        <v>72</v>
      </c>
      <c r="C43" s="8" t="s">
        <v>73</v>
      </c>
      <c r="D43" s="7" t="s">
        <v>69</v>
      </c>
      <c r="E43" s="9">
        <v>5</v>
      </c>
      <c r="F43" s="53">
        <v>34894</v>
      </c>
      <c r="G43" s="54"/>
      <c r="H43" s="55">
        <f t="shared" si="2"/>
        <v>0</v>
      </c>
    </row>
    <row r="44" spans="2:8" ht="42" customHeight="1" x14ac:dyDescent="0.2">
      <c r="B44" s="7" t="s">
        <v>74</v>
      </c>
      <c r="C44" s="8" t="s">
        <v>75</v>
      </c>
      <c r="D44" s="7" t="s">
        <v>12</v>
      </c>
      <c r="E44" s="9">
        <v>2</v>
      </c>
      <c r="F44" s="53">
        <v>110257</v>
      </c>
      <c r="G44" s="54"/>
      <c r="H44" s="55">
        <f t="shared" si="2"/>
        <v>0</v>
      </c>
    </row>
    <row r="45" spans="2:8" ht="40.5" customHeight="1" x14ac:dyDescent="0.2">
      <c r="B45" s="7" t="s">
        <v>76</v>
      </c>
      <c r="C45" s="8" t="s">
        <v>77</v>
      </c>
      <c r="D45" s="7" t="s">
        <v>12</v>
      </c>
      <c r="E45" s="9">
        <v>2</v>
      </c>
      <c r="F45" s="53">
        <v>21922</v>
      </c>
      <c r="G45" s="54"/>
      <c r="H45" s="55">
        <f t="shared" si="2"/>
        <v>0</v>
      </c>
    </row>
    <row r="46" spans="2:8" ht="44.25" customHeight="1" x14ac:dyDescent="0.2">
      <c r="B46" s="7" t="s">
        <v>78</v>
      </c>
      <c r="C46" s="8" t="s">
        <v>79</v>
      </c>
      <c r="D46" s="7" t="s">
        <v>69</v>
      </c>
      <c r="E46" s="9">
        <v>5</v>
      </c>
      <c r="F46" s="53">
        <v>21876</v>
      </c>
      <c r="G46" s="54"/>
      <c r="H46" s="55">
        <f t="shared" si="2"/>
        <v>0</v>
      </c>
    </row>
    <row r="47" spans="2:8" ht="21" customHeight="1" x14ac:dyDescent="0.2">
      <c r="B47" s="12"/>
      <c r="C47" s="99" t="s">
        <v>80</v>
      </c>
      <c r="D47" s="99"/>
      <c r="E47" s="100"/>
      <c r="F47" s="57"/>
      <c r="G47" s="57"/>
      <c r="H47" s="58">
        <f>SUM(H41:H46)</f>
        <v>0</v>
      </c>
    </row>
    <row r="48" spans="2:8" ht="9" customHeight="1" x14ac:dyDescent="0.2">
      <c r="B48" s="16"/>
      <c r="C48" s="17"/>
      <c r="D48" s="17"/>
      <c r="E48" s="17"/>
      <c r="F48" s="57"/>
      <c r="G48" s="57"/>
      <c r="H48" s="57"/>
    </row>
    <row r="49" spans="2:8" x14ac:dyDescent="0.2">
      <c r="B49" s="98"/>
      <c r="C49" s="98"/>
      <c r="D49" s="98"/>
      <c r="E49" s="98"/>
      <c r="F49" s="98"/>
      <c r="G49" s="98"/>
      <c r="H49" s="98"/>
    </row>
    <row r="50" spans="2:8" ht="25.5" customHeight="1" x14ac:dyDescent="0.2">
      <c r="B50" s="6">
        <v>6</v>
      </c>
      <c r="C50" s="95" t="s">
        <v>81</v>
      </c>
      <c r="D50" s="96"/>
      <c r="E50" s="96"/>
      <c r="F50" s="96"/>
      <c r="G50" s="96"/>
      <c r="H50" s="97"/>
    </row>
    <row r="51" spans="2:8" ht="42" customHeight="1" x14ac:dyDescent="0.2">
      <c r="B51" s="7" t="s">
        <v>82</v>
      </c>
      <c r="C51" s="8" t="s">
        <v>83</v>
      </c>
      <c r="D51" s="7" t="s">
        <v>12</v>
      </c>
      <c r="E51" s="9">
        <v>35</v>
      </c>
      <c r="F51" s="56">
        <v>80731</v>
      </c>
      <c r="G51" s="54"/>
      <c r="H51" s="55">
        <f>ROUND(G51*E51,0)</f>
        <v>0</v>
      </c>
    </row>
    <row r="52" spans="2:8" ht="25.5" customHeight="1" x14ac:dyDescent="0.2">
      <c r="B52" s="7" t="s">
        <v>84</v>
      </c>
      <c r="C52" s="8" t="s">
        <v>85</v>
      </c>
      <c r="D52" s="7" t="s">
        <v>12</v>
      </c>
      <c r="E52" s="9">
        <v>30</v>
      </c>
      <c r="F52" s="56">
        <v>154165</v>
      </c>
      <c r="G52" s="54"/>
      <c r="H52" s="55">
        <f t="shared" ref="H52:H76" si="3">ROUND(G52*E52,0)</f>
        <v>0</v>
      </c>
    </row>
    <row r="53" spans="2:8" ht="25.5" customHeight="1" x14ac:dyDescent="0.2">
      <c r="B53" s="7" t="s">
        <v>86</v>
      </c>
      <c r="C53" s="8" t="s">
        <v>87</v>
      </c>
      <c r="D53" s="7" t="s">
        <v>12</v>
      </c>
      <c r="E53" s="9">
        <v>30</v>
      </c>
      <c r="F53" s="56">
        <v>43093</v>
      </c>
      <c r="G53" s="54"/>
      <c r="H53" s="55">
        <f t="shared" si="3"/>
        <v>0</v>
      </c>
    </row>
    <row r="54" spans="2:8" ht="25.5" customHeight="1" x14ac:dyDescent="0.2">
      <c r="B54" s="7" t="s">
        <v>88</v>
      </c>
      <c r="C54" s="8" t="s">
        <v>89</v>
      </c>
      <c r="D54" s="7" t="s">
        <v>12</v>
      </c>
      <c r="E54" s="9">
        <v>15</v>
      </c>
      <c r="F54" s="56">
        <v>42334</v>
      </c>
      <c r="G54" s="54"/>
      <c r="H54" s="55">
        <f t="shared" si="3"/>
        <v>0</v>
      </c>
    </row>
    <row r="55" spans="2:8" ht="25.5" customHeight="1" x14ac:dyDescent="0.2">
      <c r="B55" s="7" t="s">
        <v>90</v>
      </c>
      <c r="C55" s="8" t="s">
        <v>91</v>
      </c>
      <c r="D55" s="7" t="s">
        <v>12</v>
      </c>
      <c r="E55" s="9">
        <v>15</v>
      </c>
      <c r="F55" s="56">
        <v>49884</v>
      </c>
      <c r="G55" s="54"/>
      <c r="H55" s="55">
        <f t="shared" si="3"/>
        <v>0</v>
      </c>
    </row>
    <row r="56" spans="2:8" ht="25.5" customHeight="1" x14ac:dyDescent="0.2">
      <c r="B56" s="7" t="s">
        <v>92</v>
      </c>
      <c r="C56" s="8" t="s">
        <v>93</v>
      </c>
      <c r="D56" s="7" t="s">
        <v>12</v>
      </c>
      <c r="E56" s="9">
        <v>5</v>
      </c>
      <c r="F56" s="56">
        <v>132046</v>
      </c>
      <c r="G56" s="54"/>
      <c r="H56" s="55">
        <f t="shared" si="3"/>
        <v>0</v>
      </c>
    </row>
    <row r="57" spans="2:8" ht="25.5" customHeight="1" x14ac:dyDescent="0.2">
      <c r="B57" s="7" t="s">
        <v>94</v>
      </c>
      <c r="C57" s="8" t="s">
        <v>95</v>
      </c>
      <c r="D57" s="7" t="s">
        <v>12</v>
      </c>
      <c r="E57" s="9">
        <v>5</v>
      </c>
      <c r="F57" s="56">
        <v>114834</v>
      </c>
      <c r="G57" s="54"/>
      <c r="H57" s="55">
        <f t="shared" si="3"/>
        <v>0</v>
      </c>
    </row>
    <row r="58" spans="2:8" ht="25.5" customHeight="1" x14ac:dyDescent="0.2">
      <c r="B58" s="7" t="s">
        <v>96</v>
      </c>
      <c r="C58" s="8" t="s">
        <v>97</v>
      </c>
      <c r="D58" s="7" t="s">
        <v>12</v>
      </c>
      <c r="E58" s="9">
        <v>15</v>
      </c>
      <c r="F58" s="56">
        <v>80291</v>
      </c>
      <c r="G58" s="54"/>
      <c r="H58" s="55">
        <f t="shared" si="3"/>
        <v>0</v>
      </c>
    </row>
    <row r="59" spans="2:8" ht="25.5" customHeight="1" x14ac:dyDescent="0.2">
      <c r="B59" s="7" t="s">
        <v>98</v>
      </c>
      <c r="C59" s="8" t="s">
        <v>99</v>
      </c>
      <c r="D59" s="7" t="s">
        <v>12</v>
      </c>
      <c r="E59" s="9">
        <v>5</v>
      </c>
      <c r="F59" s="56">
        <v>142251</v>
      </c>
      <c r="G59" s="54"/>
      <c r="H59" s="55">
        <f t="shared" si="3"/>
        <v>0</v>
      </c>
    </row>
    <row r="60" spans="2:8" ht="25.5" customHeight="1" x14ac:dyDescent="0.2">
      <c r="B60" s="7" t="s">
        <v>100</v>
      </c>
      <c r="C60" s="8" t="s">
        <v>101</v>
      </c>
      <c r="D60" s="7" t="s">
        <v>12</v>
      </c>
      <c r="E60" s="9">
        <v>1</v>
      </c>
      <c r="F60" s="56">
        <v>124251</v>
      </c>
      <c r="G60" s="54"/>
      <c r="H60" s="55">
        <f t="shared" si="3"/>
        <v>0</v>
      </c>
    </row>
    <row r="61" spans="2:8" ht="25.5" customHeight="1" x14ac:dyDescent="0.2">
      <c r="B61" s="7" t="s">
        <v>102</v>
      </c>
      <c r="C61" s="8" t="s">
        <v>103</v>
      </c>
      <c r="D61" s="7" t="s">
        <v>12</v>
      </c>
      <c r="E61" s="9">
        <v>10</v>
      </c>
      <c r="F61" s="56">
        <v>60327</v>
      </c>
      <c r="G61" s="54"/>
      <c r="H61" s="55">
        <f t="shared" si="3"/>
        <v>0</v>
      </c>
    </row>
    <row r="62" spans="2:8" ht="25.5" customHeight="1" x14ac:dyDescent="0.2">
      <c r="B62" s="7" t="s">
        <v>104</v>
      </c>
      <c r="C62" s="8" t="s">
        <v>105</v>
      </c>
      <c r="D62" s="7" t="s">
        <v>12</v>
      </c>
      <c r="E62" s="9">
        <v>10</v>
      </c>
      <c r="F62" s="56">
        <v>64327</v>
      </c>
      <c r="G62" s="54"/>
      <c r="H62" s="55">
        <f t="shared" si="3"/>
        <v>0</v>
      </c>
    </row>
    <row r="63" spans="2:8" ht="25.5" customHeight="1" x14ac:dyDescent="0.2">
      <c r="B63" s="7" t="s">
        <v>106</v>
      </c>
      <c r="C63" s="8" t="s">
        <v>107</v>
      </c>
      <c r="D63" s="7" t="s">
        <v>12</v>
      </c>
      <c r="E63" s="9">
        <v>30</v>
      </c>
      <c r="F63" s="56">
        <v>37398</v>
      </c>
      <c r="G63" s="54"/>
      <c r="H63" s="55">
        <f t="shared" si="3"/>
        <v>0</v>
      </c>
    </row>
    <row r="64" spans="2:8" ht="25.5" customHeight="1" x14ac:dyDescent="0.2">
      <c r="B64" s="7" t="s">
        <v>108</v>
      </c>
      <c r="C64" s="8" t="s">
        <v>109</v>
      </c>
      <c r="D64" s="7" t="s">
        <v>69</v>
      </c>
      <c r="E64" s="9">
        <v>70</v>
      </c>
      <c r="F64" s="56">
        <v>15553</v>
      </c>
      <c r="G64" s="54"/>
      <c r="H64" s="55">
        <f t="shared" si="3"/>
        <v>0</v>
      </c>
    </row>
    <row r="65" spans="2:8" ht="25.5" customHeight="1" x14ac:dyDescent="0.2">
      <c r="B65" s="7" t="s">
        <v>110</v>
      </c>
      <c r="C65" s="8" t="s">
        <v>111</v>
      </c>
      <c r="D65" s="7" t="s">
        <v>69</v>
      </c>
      <c r="E65" s="9">
        <v>70</v>
      </c>
      <c r="F65" s="56">
        <v>11723</v>
      </c>
      <c r="G65" s="54"/>
      <c r="H65" s="55">
        <f t="shared" si="3"/>
        <v>0</v>
      </c>
    </row>
    <row r="66" spans="2:8" ht="25.5" customHeight="1" x14ac:dyDescent="0.2">
      <c r="B66" s="7" t="s">
        <v>112</v>
      </c>
      <c r="C66" s="8" t="s">
        <v>113</v>
      </c>
      <c r="D66" s="7" t="s">
        <v>69</v>
      </c>
      <c r="E66" s="9">
        <v>40</v>
      </c>
      <c r="F66" s="56">
        <v>28073</v>
      </c>
      <c r="G66" s="54"/>
      <c r="H66" s="55">
        <f t="shared" si="3"/>
        <v>0</v>
      </c>
    </row>
    <row r="67" spans="2:8" ht="25.5" customHeight="1" x14ac:dyDescent="0.2">
      <c r="B67" s="7" t="s">
        <v>114</v>
      </c>
      <c r="C67" s="8" t="s">
        <v>115</v>
      </c>
      <c r="D67" s="7" t="s">
        <v>69</v>
      </c>
      <c r="E67" s="9">
        <v>80</v>
      </c>
      <c r="F67" s="56">
        <v>21873</v>
      </c>
      <c r="G67" s="54"/>
      <c r="H67" s="55">
        <f t="shared" si="3"/>
        <v>0</v>
      </c>
    </row>
    <row r="68" spans="2:8" ht="25.5" customHeight="1" x14ac:dyDescent="0.2">
      <c r="B68" s="7" t="s">
        <v>116</v>
      </c>
      <c r="C68" s="8" t="s">
        <v>117</v>
      </c>
      <c r="D68" s="7" t="s">
        <v>12</v>
      </c>
      <c r="E68" s="9">
        <v>1</v>
      </c>
      <c r="F68" s="56">
        <v>53257</v>
      </c>
      <c r="G68" s="54"/>
      <c r="H68" s="55">
        <f t="shared" si="3"/>
        <v>0</v>
      </c>
    </row>
    <row r="69" spans="2:8" ht="25.5" customHeight="1" x14ac:dyDescent="0.2">
      <c r="B69" s="7" t="s">
        <v>118</v>
      </c>
      <c r="C69" s="8" t="str">
        <f>UPPER("Tablero Trifasico con Puerta y Espacio para Totalizador de 24 ctos")</f>
        <v>TABLERO TRIFASICO CON PUERTA Y ESPACIO PARA TOTALIZADOR DE 24 CTOS</v>
      </c>
      <c r="D69" s="7" t="s">
        <v>12</v>
      </c>
      <c r="E69" s="9">
        <v>1</v>
      </c>
      <c r="F69" s="56">
        <v>834240</v>
      </c>
      <c r="G69" s="54"/>
      <c r="H69" s="55">
        <f t="shared" si="3"/>
        <v>0</v>
      </c>
    </row>
    <row r="70" spans="2:8" ht="25.5" customHeight="1" x14ac:dyDescent="0.2">
      <c r="B70" s="7" t="s">
        <v>119</v>
      </c>
      <c r="C70" s="8" t="s">
        <v>120</v>
      </c>
      <c r="D70" s="7" t="s">
        <v>12</v>
      </c>
      <c r="E70" s="9">
        <v>1</v>
      </c>
      <c r="F70" s="56">
        <v>334997</v>
      </c>
      <c r="G70" s="54"/>
      <c r="H70" s="55">
        <f t="shared" si="3"/>
        <v>0</v>
      </c>
    </row>
    <row r="71" spans="2:8" ht="43.5" customHeight="1" x14ac:dyDescent="0.2">
      <c r="B71" s="7" t="s">
        <v>121</v>
      </c>
      <c r="C71" s="8" t="s">
        <v>122</v>
      </c>
      <c r="D71" s="7" t="s">
        <v>12</v>
      </c>
      <c r="E71" s="9">
        <v>15</v>
      </c>
      <c r="F71" s="56">
        <v>26918</v>
      </c>
      <c r="G71" s="54"/>
      <c r="H71" s="55">
        <f t="shared" si="3"/>
        <v>0</v>
      </c>
    </row>
    <row r="72" spans="2:8" ht="25.5" customHeight="1" x14ac:dyDescent="0.2">
      <c r="B72" s="7" t="s">
        <v>123</v>
      </c>
      <c r="C72" s="8" t="s">
        <v>124</v>
      </c>
      <c r="D72" s="7" t="s">
        <v>12</v>
      </c>
      <c r="E72" s="9">
        <v>2</v>
      </c>
      <c r="F72" s="56">
        <v>36668</v>
      </c>
      <c r="G72" s="54"/>
      <c r="H72" s="55">
        <f t="shared" si="3"/>
        <v>0</v>
      </c>
    </row>
    <row r="73" spans="2:8" ht="25.5" customHeight="1" x14ac:dyDescent="0.2">
      <c r="B73" s="7" t="s">
        <v>125</v>
      </c>
      <c r="C73" s="8" t="s">
        <v>126</v>
      </c>
      <c r="D73" s="7" t="s">
        <v>12</v>
      </c>
      <c r="E73" s="9">
        <v>1</v>
      </c>
      <c r="F73" s="56">
        <v>49268</v>
      </c>
      <c r="G73" s="54"/>
      <c r="H73" s="55">
        <f t="shared" si="3"/>
        <v>0</v>
      </c>
    </row>
    <row r="74" spans="2:8" ht="25.5" customHeight="1" x14ac:dyDescent="0.2">
      <c r="B74" s="7" t="s">
        <v>127</v>
      </c>
      <c r="C74" s="8" t="s">
        <v>128</v>
      </c>
      <c r="D74" s="7" t="s">
        <v>12</v>
      </c>
      <c r="E74" s="9">
        <v>8</v>
      </c>
      <c r="F74" s="56">
        <v>37918</v>
      </c>
      <c r="G74" s="54"/>
      <c r="H74" s="55">
        <f t="shared" si="3"/>
        <v>0</v>
      </c>
    </row>
    <row r="75" spans="2:8" ht="25.5" customHeight="1" x14ac:dyDescent="0.2">
      <c r="B75" s="7" t="s">
        <v>129</v>
      </c>
      <c r="C75" s="8" t="s">
        <v>130</v>
      </c>
      <c r="D75" s="7" t="s">
        <v>12</v>
      </c>
      <c r="E75" s="9">
        <v>1</v>
      </c>
      <c r="F75" s="56">
        <v>79118</v>
      </c>
      <c r="G75" s="54"/>
      <c r="H75" s="55">
        <f t="shared" si="3"/>
        <v>0</v>
      </c>
    </row>
    <row r="76" spans="2:8" ht="45.75" customHeight="1" x14ac:dyDescent="0.2">
      <c r="B76" s="7" t="s">
        <v>131</v>
      </c>
      <c r="C76" s="8" t="s">
        <v>132</v>
      </c>
      <c r="D76" s="7" t="s">
        <v>12</v>
      </c>
      <c r="E76" s="9">
        <v>5</v>
      </c>
      <c r="F76" s="56">
        <v>70120</v>
      </c>
      <c r="G76" s="54"/>
      <c r="H76" s="55">
        <f t="shared" si="3"/>
        <v>0</v>
      </c>
    </row>
    <row r="77" spans="2:8" ht="18.75" customHeight="1" x14ac:dyDescent="0.2">
      <c r="B77" s="12"/>
      <c r="C77" s="105" t="s">
        <v>133</v>
      </c>
      <c r="D77" s="105"/>
      <c r="E77" s="106"/>
      <c r="F77" s="60"/>
      <c r="G77" s="60"/>
      <c r="H77" s="61">
        <f>SUM(H51:H76)</f>
        <v>0</v>
      </c>
    </row>
    <row r="78" spans="2:8" x14ac:dyDescent="0.2">
      <c r="B78" s="98"/>
      <c r="C78" s="98"/>
      <c r="D78" s="98"/>
      <c r="E78" s="98"/>
      <c r="F78" s="98"/>
      <c r="G78" s="98"/>
      <c r="H78" s="98"/>
    </row>
    <row r="79" spans="2:8" ht="29.25" customHeight="1" x14ac:dyDescent="0.2">
      <c r="B79" s="6">
        <v>7</v>
      </c>
      <c r="C79" s="95" t="s">
        <v>134</v>
      </c>
      <c r="D79" s="96"/>
      <c r="E79" s="96"/>
      <c r="F79" s="96"/>
      <c r="G79" s="96"/>
      <c r="H79" s="97"/>
    </row>
    <row r="80" spans="2:8" ht="21.75" customHeight="1" x14ac:dyDescent="0.2">
      <c r="B80" s="7" t="s">
        <v>135</v>
      </c>
      <c r="C80" s="18" t="s">
        <v>136</v>
      </c>
      <c r="D80" s="19" t="s">
        <v>12</v>
      </c>
      <c r="E80" s="20">
        <v>7</v>
      </c>
      <c r="F80" s="53">
        <v>906819</v>
      </c>
      <c r="G80" s="54"/>
      <c r="H80" s="55">
        <f>ROUND(G80*E80,0)</f>
        <v>0</v>
      </c>
    </row>
    <row r="81" spans="2:8" ht="21.75" customHeight="1" x14ac:dyDescent="0.2">
      <c r="B81" s="7" t="s">
        <v>137</v>
      </c>
      <c r="C81" s="18" t="s">
        <v>138</v>
      </c>
      <c r="D81" s="19" t="s">
        <v>12</v>
      </c>
      <c r="E81" s="20">
        <v>1</v>
      </c>
      <c r="F81" s="53">
        <v>585636</v>
      </c>
      <c r="G81" s="54"/>
      <c r="H81" s="55">
        <f>ROUND(G81*E81,0)</f>
        <v>0</v>
      </c>
    </row>
    <row r="82" spans="2:8" ht="17.25" customHeight="1" x14ac:dyDescent="0.2">
      <c r="B82" s="12"/>
      <c r="C82" s="105" t="s">
        <v>139</v>
      </c>
      <c r="D82" s="105"/>
      <c r="E82" s="106"/>
      <c r="F82" s="60"/>
      <c r="G82" s="60"/>
      <c r="H82" s="61">
        <f>SUM(H80:H81)</f>
        <v>0</v>
      </c>
    </row>
    <row r="83" spans="2:8" x14ac:dyDescent="0.2">
      <c r="B83" s="1"/>
      <c r="C83" s="1"/>
      <c r="D83" s="1"/>
      <c r="E83" s="1"/>
      <c r="F83" s="49"/>
      <c r="G83" s="49"/>
      <c r="H83" s="49"/>
    </row>
    <row r="84" spans="2:8" ht="24.75" customHeight="1" x14ac:dyDescent="0.2">
      <c r="B84" s="6">
        <v>8</v>
      </c>
      <c r="C84" s="95" t="s">
        <v>140</v>
      </c>
      <c r="D84" s="96"/>
      <c r="E84" s="96"/>
      <c r="F84" s="96"/>
      <c r="G84" s="96"/>
      <c r="H84" s="97"/>
    </row>
    <row r="85" spans="2:8" ht="24.75" customHeight="1" x14ac:dyDescent="0.2">
      <c r="B85" s="7" t="s">
        <v>141</v>
      </c>
      <c r="C85" s="8" t="s">
        <v>142</v>
      </c>
      <c r="D85" s="7" t="s">
        <v>62</v>
      </c>
      <c r="E85" s="21">
        <v>21.14</v>
      </c>
      <c r="F85" s="53">
        <v>68257</v>
      </c>
      <c r="G85" s="54"/>
      <c r="H85" s="55">
        <f>ROUND(G85*E85,0)</f>
        <v>0</v>
      </c>
    </row>
    <row r="86" spans="2:8" ht="40.5" customHeight="1" x14ac:dyDescent="0.2">
      <c r="B86" s="7" t="s">
        <v>143</v>
      </c>
      <c r="C86" s="8" t="s">
        <v>144</v>
      </c>
      <c r="D86" s="7" t="s">
        <v>12</v>
      </c>
      <c r="E86" s="9">
        <v>1</v>
      </c>
      <c r="F86" s="53">
        <v>635276</v>
      </c>
      <c r="G86" s="54"/>
      <c r="H86" s="55">
        <f t="shared" ref="H86:H88" si="4">ROUND(G86*E86,0)</f>
        <v>0</v>
      </c>
    </row>
    <row r="87" spans="2:8" ht="38.25" customHeight="1" x14ac:dyDescent="0.2">
      <c r="B87" s="7" t="s">
        <v>145</v>
      </c>
      <c r="C87" s="10" t="s">
        <v>146</v>
      </c>
      <c r="D87" s="7" t="s">
        <v>12</v>
      </c>
      <c r="E87" s="9">
        <v>1</v>
      </c>
      <c r="F87" s="53">
        <v>799721</v>
      </c>
      <c r="G87" s="54"/>
      <c r="H87" s="55">
        <f t="shared" si="4"/>
        <v>0</v>
      </c>
    </row>
    <row r="88" spans="2:8" ht="34.5" customHeight="1" x14ac:dyDescent="0.2">
      <c r="B88" s="7" t="s">
        <v>147</v>
      </c>
      <c r="C88" s="10" t="s">
        <v>148</v>
      </c>
      <c r="D88" s="7" t="s">
        <v>62</v>
      </c>
      <c r="E88" s="9">
        <v>2.46</v>
      </c>
      <c r="F88" s="53">
        <v>252506</v>
      </c>
      <c r="G88" s="54"/>
      <c r="H88" s="55">
        <f t="shared" si="4"/>
        <v>0</v>
      </c>
    </row>
    <row r="89" spans="2:8" ht="21" customHeight="1" x14ac:dyDescent="0.2">
      <c r="B89" s="12"/>
      <c r="C89" s="100" t="s">
        <v>149</v>
      </c>
      <c r="D89" s="113"/>
      <c r="E89" s="113"/>
      <c r="F89" s="57"/>
      <c r="G89" s="57"/>
      <c r="H89" s="58">
        <f>SUM(H85:H88)</f>
        <v>0</v>
      </c>
    </row>
    <row r="90" spans="2:8" x14ac:dyDescent="0.2">
      <c r="B90" s="13"/>
      <c r="C90" s="14"/>
      <c r="D90" s="14"/>
      <c r="E90" s="14"/>
      <c r="F90" s="62"/>
      <c r="G90" s="62"/>
      <c r="H90" s="59"/>
    </row>
    <row r="91" spans="2:8" ht="24.75" customHeight="1" x14ac:dyDescent="0.2">
      <c r="B91" s="6">
        <v>9</v>
      </c>
      <c r="C91" s="95" t="s">
        <v>150</v>
      </c>
      <c r="D91" s="96"/>
      <c r="E91" s="96"/>
      <c r="F91" s="96"/>
      <c r="G91" s="96"/>
      <c r="H91" s="97"/>
    </row>
    <row r="92" spans="2:8" ht="24.75" customHeight="1" x14ac:dyDescent="0.2">
      <c r="B92" s="7" t="s">
        <v>151</v>
      </c>
      <c r="C92" s="8" t="s">
        <v>152</v>
      </c>
      <c r="D92" s="7" t="s">
        <v>22</v>
      </c>
      <c r="E92" s="9">
        <v>296</v>
      </c>
      <c r="F92" s="53">
        <v>26942</v>
      </c>
      <c r="G92" s="54"/>
      <c r="H92" s="55">
        <f>ROUND(G92*E92,0)</f>
        <v>0</v>
      </c>
    </row>
    <row r="93" spans="2:8" ht="24.75" customHeight="1" x14ac:dyDescent="0.2">
      <c r="B93" s="7" t="s">
        <v>153</v>
      </c>
      <c r="C93" s="8" t="s">
        <v>154</v>
      </c>
      <c r="D93" s="7" t="s">
        <v>22</v>
      </c>
      <c r="E93" s="9">
        <v>76.2</v>
      </c>
      <c r="F93" s="53">
        <v>30693</v>
      </c>
      <c r="G93" s="54"/>
      <c r="H93" s="55">
        <f t="shared" ref="H93:H94" si="5">ROUND(G93*E93,0)</f>
        <v>0</v>
      </c>
    </row>
    <row r="94" spans="2:8" ht="48" customHeight="1" x14ac:dyDescent="0.2">
      <c r="B94" s="7" t="s">
        <v>155</v>
      </c>
      <c r="C94" s="10" t="s">
        <v>156</v>
      </c>
      <c r="D94" s="22" t="s">
        <v>22</v>
      </c>
      <c r="E94" s="21">
        <v>12.03</v>
      </c>
      <c r="F94" s="53">
        <v>31056</v>
      </c>
      <c r="G94" s="54"/>
      <c r="H94" s="55">
        <f t="shared" si="5"/>
        <v>0</v>
      </c>
    </row>
    <row r="95" spans="2:8" ht="21" customHeight="1" x14ac:dyDescent="0.2">
      <c r="B95" s="12"/>
      <c r="C95" s="105" t="s">
        <v>157</v>
      </c>
      <c r="D95" s="105"/>
      <c r="E95" s="106"/>
      <c r="F95" s="60"/>
      <c r="G95" s="60"/>
      <c r="H95" s="61">
        <f>SUM(H92:H94)</f>
        <v>0</v>
      </c>
    </row>
    <row r="96" spans="2:8" x14ac:dyDescent="0.2">
      <c r="B96" s="98"/>
      <c r="C96" s="98"/>
      <c r="D96" s="98"/>
      <c r="E96" s="98"/>
      <c r="F96" s="98"/>
      <c r="G96" s="98"/>
      <c r="H96" s="98"/>
    </row>
    <row r="97" spans="2:8" ht="30" customHeight="1" x14ac:dyDescent="0.2">
      <c r="B97" s="23">
        <v>10</v>
      </c>
      <c r="C97" s="95" t="s">
        <v>158</v>
      </c>
      <c r="D97" s="96"/>
      <c r="E97" s="96"/>
      <c r="F97" s="96"/>
      <c r="G97" s="96"/>
      <c r="H97" s="97"/>
    </row>
    <row r="98" spans="2:8" x14ac:dyDescent="0.2">
      <c r="B98" s="7" t="s">
        <v>159</v>
      </c>
      <c r="C98" s="8" t="s">
        <v>160</v>
      </c>
      <c r="D98" s="22" t="s">
        <v>22</v>
      </c>
      <c r="E98" s="9">
        <v>5</v>
      </c>
      <c r="F98" s="53">
        <v>51632</v>
      </c>
      <c r="G98" s="54"/>
      <c r="H98" s="55">
        <f>ROUND(G98*E98,0)</f>
        <v>0</v>
      </c>
    </row>
    <row r="99" spans="2:8" ht="15.75" customHeight="1" x14ac:dyDescent="0.2">
      <c r="B99" s="12"/>
      <c r="C99" s="99" t="s">
        <v>161</v>
      </c>
      <c r="D99" s="99"/>
      <c r="E99" s="100"/>
      <c r="F99" s="57"/>
      <c r="G99" s="57"/>
      <c r="H99" s="58">
        <f>SUM(H98:H98)</f>
        <v>0</v>
      </c>
    </row>
    <row r="100" spans="2:8" ht="27" customHeight="1" x14ac:dyDescent="0.2">
      <c r="B100" s="16"/>
      <c r="C100" s="17"/>
      <c r="D100" s="17"/>
      <c r="E100" s="17"/>
      <c r="F100" s="57"/>
      <c r="G100" s="57"/>
      <c r="H100" s="57"/>
    </row>
    <row r="101" spans="2:8" ht="27" customHeight="1" x14ac:dyDescent="0.2">
      <c r="B101" s="6">
        <v>11</v>
      </c>
      <c r="C101" s="95" t="s">
        <v>162</v>
      </c>
      <c r="D101" s="96"/>
      <c r="E101" s="96"/>
      <c r="F101" s="96"/>
      <c r="G101" s="96"/>
      <c r="H101" s="97"/>
    </row>
    <row r="102" spans="2:8" ht="27" customHeight="1" x14ac:dyDescent="0.2">
      <c r="B102" s="7" t="s">
        <v>163</v>
      </c>
      <c r="C102" s="24" t="s">
        <v>164</v>
      </c>
      <c r="D102" s="7" t="s">
        <v>12</v>
      </c>
      <c r="E102" s="25">
        <v>3</v>
      </c>
      <c r="F102" s="56">
        <v>144887</v>
      </c>
      <c r="G102" s="54"/>
      <c r="H102" s="55">
        <f>ROUND(G102*E102,0)</f>
        <v>0</v>
      </c>
    </row>
    <row r="103" spans="2:8" ht="27" customHeight="1" x14ac:dyDescent="0.2">
      <c r="B103" s="7" t="s">
        <v>165</v>
      </c>
      <c r="C103" s="24" t="s">
        <v>166</v>
      </c>
      <c r="D103" s="7" t="s">
        <v>12</v>
      </c>
      <c r="E103" s="25">
        <v>1</v>
      </c>
      <c r="F103" s="56">
        <v>179642</v>
      </c>
      <c r="G103" s="54"/>
      <c r="H103" s="55">
        <f t="shared" ref="H103:H104" si="6">ROUND(G103*E103,0)</f>
        <v>0</v>
      </c>
    </row>
    <row r="104" spans="2:8" ht="18" customHeight="1" x14ac:dyDescent="0.2">
      <c r="B104" s="7" t="s">
        <v>167</v>
      </c>
      <c r="C104" s="10" t="s">
        <v>168</v>
      </c>
      <c r="D104" s="7" t="s">
        <v>12</v>
      </c>
      <c r="E104" s="21">
        <v>4</v>
      </c>
      <c r="F104" s="53">
        <v>18581</v>
      </c>
      <c r="G104" s="54"/>
      <c r="H104" s="55">
        <f t="shared" si="6"/>
        <v>0</v>
      </c>
    </row>
    <row r="105" spans="2:8" ht="27" customHeight="1" x14ac:dyDescent="0.2">
      <c r="B105" s="12"/>
      <c r="C105" s="105" t="s">
        <v>169</v>
      </c>
      <c r="D105" s="105"/>
      <c r="E105" s="106"/>
      <c r="F105" s="60"/>
      <c r="G105" s="60"/>
      <c r="H105" s="61">
        <f>SUM(H102:H104)</f>
        <v>0</v>
      </c>
    </row>
    <row r="106" spans="2:8" ht="27" customHeight="1" x14ac:dyDescent="0.2">
      <c r="B106" s="16"/>
      <c r="C106" s="17"/>
      <c r="D106" s="17"/>
      <c r="E106" s="17"/>
      <c r="F106" s="57"/>
      <c r="G106" s="57"/>
      <c r="H106" s="57"/>
    </row>
    <row r="107" spans="2:8" ht="27" customHeight="1" x14ac:dyDescent="0.2">
      <c r="B107" s="6">
        <v>12</v>
      </c>
      <c r="C107" s="95" t="s">
        <v>170</v>
      </c>
      <c r="D107" s="96"/>
      <c r="E107" s="96"/>
      <c r="F107" s="96"/>
      <c r="G107" s="96"/>
      <c r="H107" s="97"/>
    </row>
    <row r="108" spans="2:8" ht="27" customHeight="1" x14ac:dyDescent="0.2">
      <c r="B108" s="7" t="s">
        <v>171</v>
      </c>
      <c r="C108" s="8" t="s">
        <v>172</v>
      </c>
      <c r="D108" s="7" t="s">
        <v>62</v>
      </c>
      <c r="E108" s="9">
        <v>126</v>
      </c>
      <c r="F108" s="53">
        <v>36040</v>
      </c>
      <c r="G108" s="54"/>
      <c r="H108" s="55">
        <f>ROUND(G108*E108,0)</f>
        <v>0</v>
      </c>
    </row>
    <row r="109" spans="2:8" ht="27" customHeight="1" x14ac:dyDescent="0.2">
      <c r="B109" s="7" t="s">
        <v>173</v>
      </c>
      <c r="C109" s="8" t="s">
        <v>174</v>
      </c>
      <c r="D109" s="7" t="s">
        <v>19</v>
      </c>
      <c r="E109" s="9">
        <v>80</v>
      </c>
      <c r="F109" s="53">
        <v>29400</v>
      </c>
      <c r="G109" s="54"/>
      <c r="H109" s="55">
        <f t="shared" ref="H109:H110" si="7">ROUND(G109*E109,0)</f>
        <v>0</v>
      </c>
    </row>
    <row r="110" spans="2:8" ht="34.5" customHeight="1" x14ac:dyDescent="0.2">
      <c r="B110" s="7" t="s">
        <v>175</v>
      </c>
      <c r="C110" s="8" t="s">
        <v>176</v>
      </c>
      <c r="D110" s="7" t="s">
        <v>62</v>
      </c>
      <c r="E110" s="9">
        <v>126</v>
      </c>
      <c r="F110" s="53">
        <v>106524</v>
      </c>
      <c r="G110" s="54"/>
      <c r="H110" s="55">
        <f t="shared" si="7"/>
        <v>0</v>
      </c>
    </row>
    <row r="111" spans="2:8" ht="27" customHeight="1" x14ac:dyDescent="0.2">
      <c r="B111" s="12"/>
      <c r="C111" s="105" t="s">
        <v>157</v>
      </c>
      <c r="D111" s="105"/>
      <c r="E111" s="106"/>
      <c r="F111" s="60"/>
      <c r="G111" s="60"/>
      <c r="H111" s="61">
        <f>SUM(H108:H110)</f>
        <v>0</v>
      </c>
    </row>
    <row r="112" spans="2:8" x14ac:dyDescent="0.2">
      <c r="B112" s="15"/>
      <c r="C112" s="15"/>
      <c r="D112" s="15"/>
      <c r="E112" s="15"/>
      <c r="F112" s="63"/>
      <c r="G112" s="63"/>
      <c r="H112" s="63"/>
    </row>
    <row r="113" spans="2:8" ht="24.75" customHeight="1" x14ac:dyDescent="0.2">
      <c r="B113" s="23">
        <v>13</v>
      </c>
      <c r="C113" s="109" t="s">
        <v>177</v>
      </c>
      <c r="D113" s="110"/>
      <c r="E113" s="110"/>
      <c r="F113" s="110"/>
      <c r="G113" s="110"/>
      <c r="H113" s="111"/>
    </row>
    <row r="114" spans="2:8" ht="24.75" customHeight="1" x14ac:dyDescent="0.2">
      <c r="B114" s="7" t="s">
        <v>178</v>
      </c>
      <c r="C114" s="8" t="s">
        <v>179</v>
      </c>
      <c r="D114" s="7" t="s">
        <v>12</v>
      </c>
      <c r="E114" s="9">
        <v>1</v>
      </c>
      <c r="F114" s="53">
        <v>486000</v>
      </c>
      <c r="G114" s="54"/>
      <c r="H114" s="55">
        <f>ROUND(G114*E114,0)</f>
        <v>0</v>
      </c>
    </row>
    <row r="115" spans="2:8" ht="24.75" customHeight="1" x14ac:dyDescent="0.2">
      <c r="B115" s="7" t="s">
        <v>180</v>
      </c>
      <c r="C115" s="10" t="s">
        <v>181</v>
      </c>
      <c r="D115" s="22" t="s">
        <v>12</v>
      </c>
      <c r="E115" s="21">
        <v>1</v>
      </c>
      <c r="F115" s="53">
        <v>850000</v>
      </c>
      <c r="G115" s="54"/>
      <c r="H115" s="55">
        <f t="shared" ref="H115:H116" si="8">ROUND(G115*E115,0)</f>
        <v>0</v>
      </c>
    </row>
    <row r="116" spans="2:8" ht="24.75" customHeight="1" x14ac:dyDescent="0.2">
      <c r="B116" s="7" t="s">
        <v>182</v>
      </c>
      <c r="C116" s="10" t="s">
        <v>183</v>
      </c>
      <c r="D116" s="22" t="s">
        <v>62</v>
      </c>
      <c r="E116" s="21">
        <v>5.24</v>
      </c>
      <c r="F116" s="53">
        <v>85000</v>
      </c>
      <c r="G116" s="54"/>
      <c r="H116" s="55">
        <f t="shared" si="8"/>
        <v>0</v>
      </c>
    </row>
    <row r="117" spans="2:8" ht="16.5" customHeight="1" x14ac:dyDescent="0.2">
      <c r="B117" s="12"/>
      <c r="C117" s="105" t="s">
        <v>184</v>
      </c>
      <c r="D117" s="105"/>
      <c r="E117" s="106"/>
      <c r="F117" s="60"/>
      <c r="G117" s="60"/>
      <c r="H117" s="61">
        <f>SUM(H114:H116)</f>
        <v>0</v>
      </c>
    </row>
    <row r="118" spans="2:8" ht="17.25" customHeight="1" x14ac:dyDescent="0.2">
      <c r="B118" s="15"/>
      <c r="C118" s="15"/>
      <c r="D118" s="15"/>
      <c r="E118" s="15"/>
      <c r="F118" s="63"/>
      <c r="G118" s="63"/>
      <c r="H118" s="63"/>
    </row>
    <row r="119" spans="2:8" ht="24.75" customHeight="1" x14ac:dyDescent="0.2">
      <c r="B119" s="6">
        <v>14</v>
      </c>
      <c r="C119" s="95" t="s">
        <v>185</v>
      </c>
      <c r="D119" s="96"/>
      <c r="E119" s="96"/>
      <c r="F119" s="96"/>
      <c r="G119" s="96"/>
      <c r="H119" s="97"/>
    </row>
    <row r="120" spans="2:8" ht="59.25" customHeight="1" x14ac:dyDescent="0.2">
      <c r="B120" s="7" t="s">
        <v>186</v>
      </c>
      <c r="C120" s="8" t="s">
        <v>187</v>
      </c>
      <c r="D120" s="7" t="s">
        <v>12</v>
      </c>
      <c r="E120" s="9">
        <v>1</v>
      </c>
      <c r="F120" s="56">
        <v>2049010</v>
      </c>
      <c r="G120" s="54"/>
      <c r="H120" s="55">
        <f t="shared" ref="H120" si="9">ROUND(G120*E120,0)</f>
        <v>0</v>
      </c>
    </row>
    <row r="121" spans="2:8" ht="30.75" customHeight="1" x14ac:dyDescent="0.2">
      <c r="B121" s="7" t="s">
        <v>188</v>
      </c>
      <c r="C121" s="8" t="s">
        <v>189</v>
      </c>
      <c r="D121" s="7" t="s">
        <v>12</v>
      </c>
      <c r="E121" s="9">
        <v>1</v>
      </c>
      <c r="F121" s="56">
        <v>574792</v>
      </c>
      <c r="G121" s="54"/>
      <c r="H121" s="55">
        <f>ROUND(G121*E121,0)</f>
        <v>0</v>
      </c>
    </row>
    <row r="122" spans="2:8" ht="51.75" customHeight="1" x14ac:dyDescent="0.2">
      <c r="B122" s="7" t="s">
        <v>190</v>
      </c>
      <c r="C122" s="8" t="s">
        <v>191</v>
      </c>
      <c r="D122" s="7" t="s">
        <v>12</v>
      </c>
      <c r="E122" s="9">
        <v>1</v>
      </c>
      <c r="F122" s="56">
        <v>1259192</v>
      </c>
      <c r="G122" s="54"/>
      <c r="H122" s="55">
        <f>ROUND(G122*E122,0)</f>
        <v>0</v>
      </c>
    </row>
    <row r="123" spans="2:8" ht="19.5" customHeight="1" x14ac:dyDescent="0.2">
      <c r="B123" s="12"/>
      <c r="C123" s="106" t="s">
        <v>192</v>
      </c>
      <c r="D123" s="107"/>
      <c r="E123" s="107"/>
      <c r="F123" s="108"/>
      <c r="G123" s="64"/>
      <c r="H123" s="65">
        <f>SUM(H120:H122)</f>
        <v>0</v>
      </c>
    </row>
    <row r="124" spans="2:8" x14ac:dyDescent="0.2">
      <c r="B124" s="98"/>
      <c r="C124" s="98"/>
      <c r="D124" s="98"/>
      <c r="E124" s="98"/>
      <c r="F124" s="98"/>
      <c r="G124" s="98"/>
      <c r="H124" s="98"/>
    </row>
    <row r="125" spans="2:8" ht="24.75" customHeight="1" x14ac:dyDescent="0.2">
      <c r="B125" s="23">
        <v>15</v>
      </c>
      <c r="C125" s="95" t="s">
        <v>193</v>
      </c>
      <c r="D125" s="96"/>
      <c r="E125" s="96"/>
      <c r="F125" s="96"/>
      <c r="G125" s="96"/>
      <c r="H125" s="97"/>
    </row>
    <row r="126" spans="2:8" ht="24.75" customHeight="1" x14ac:dyDescent="0.2">
      <c r="B126" s="7" t="s">
        <v>194</v>
      </c>
      <c r="C126" s="8" t="s">
        <v>195</v>
      </c>
      <c r="D126" s="22" t="s">
        <v>196</v>
      </c>
      <c r="E126" s="9">
        <v>1</v>
      </c>
      <c r="F126" s="53">
        <v>482063</v>
      </c>
      <c r="G126" s="54"/>
      <c r="H126" s="55">
        <f t="shared" ref="H126" si="10">ROUND(G126*E126,0)</f>
        <v>0</v>
      </c>
    </row>
    <row r="127" spans="2:8" ht="16.5" customHeight="1" x14ac:dyDescent="0.2">
      <c r="B127" s="12"/>
      <c r="C127" s="99" t="s">
        <v>197</v>
      </c>
      <c r="D127" s="99"/>
      <c r="E127" s="100"/>
      <c r="F127" s="57"/>
      <c r="G127" s="57"/>
      <c r="H127" s="58">
        <f>SUM(H126:H126)</f>
        <v>0</v>
      </c>
    </row>
    <row r="128" spans="2:8" ht="16.5" customHeight="1" x14ac:dyDescent="0.2">
      <c r="B128" s="16"/>
      <c r="C128" s="17"/>
      <c r="D128" s="17"/>
      <c r="E128" s="17"/>
      <c r="F128" s="57"/>
      <c r="G128" s="57"/>
      <c r="H128" s="57"/>
    </row>
    <row r="129" spans="2:8" ht="16.5" customHeight="1" x14ac:dyDescent="0.2">
      <c r="B129" s="16"/>
      <c r="C129" s="17"/>
      <c r="D129" s="17"/>
      <c r="E129" s="17"/>
      <c r="F129" s="57"/>
      <c r="G129" s="57"/>
      <c r="H129" s="57"/>
    </row>
    <row r="130" spans="2:8" ht="16.5" customHeight="1" thickBot="1" x14ac:dyDescent="0.25">
      <c r="B130" s="16"/>
      <c r="C130" s="17"/>
      <c r="D130" s="17"/>
      <c r="E130" s="17"/>
      <c r="F130" s="57"/>
      <c r="G130" s="57"/>
      <c r="H130" s="57"/>
    </row>
    <row r="131" spans="2:8" ht="24.75" customHeight="1" thickBot="1" x14ac:dyDescent="0.25">
      <c r="B131" s="102" t="s">
        <v>198</v>
      </c>
      <c r="C131" s="103"/>
      <c r="D131" s="103"/>
      <c r="E131" s="103"/>
      <c r="F131" s="103"/>
      <c r="G131" s="104"/>
      <c r="H131" s="66">
        <f>H127+H123+H117+H111+H105+H99+H95+H89+H82+H77+H47+H38+H28+H24+H19</f>
        <v>0</v>
      </c>
    </row>
    <row r="132" spans="2:8" ht="24.75" customHeight="1" thickBot="1" x14ac:dyDescent="0.25">
      <c r="B132" s="13"/>
      <c r="C132" s="14"/>
      <c r="D132" s="14"/>
      <c r="E132" s="14"/>
      <c r="F132" s="62"/>
      <c r="G132" s="62"/>
      <c r="H132" s="59"/>
    </row>
    <row r="133" spans="2:8" ht="24.75" customHeight="1" thickBot="1" x14ac:dyDescent="0.25">
      <c r="B133" s="27"/>
      <c r="C133" s="28" t="s">
        <v>199</v>
      </c>
      <c r="D133" s="28"/>
      <c r="E133" s="29"/>
      <c r="F133" s="67" t="s">
        <v>200</v>
      </c>
      <c r="G133" s="68" t="s">
        <v>7</v>
      </c>
      <c r="H133" s="66"/>
    </row>
    <row r="134" spans="2:8" ht="20.65" customHeight="1" x14ac:dyDescent="0.2">
      <c r="B134" s="123" t="s">
        <v>201</v>
      </c>
      <c r="C134" s="124"/>
      <c r="D134" s="117" t="s">
        <v>202</v>
      </c>
      <c r="E134" s="118"/>
      <c r="F134" s="41">
        <v>0.25</v>
      </c>
      <c r="G134" s="37"/>
      <c r="H134" s="69">
        <f>ROUND((H131*G134),0)</f>
        <v>0</v>
      </c>
    </row>
    <row r="135" spans="2:8" ht="23.25" customHeight="1" x14ac:dyDescent="0.2">
      <c r="B135" s="125"/>
      <c r="C135" s="126"/>
      <c r="D135" s="119" t="s">
        <v>203</v>
      </c>
      <c r="E135" s="120"/>
      <c r="F135" s="42">
        <v>0.02</v>
      </c>
      <c r="G135" s="38"/>
      <c r="H135" s="70">
        <f>ROUND((H131*G135),0)</f>
        <v>0</v>
      </c>
    </row>
    <row r="136" spans="2:8" x14ac:dyDescent="0.2">
      <c r="B136" s="127"/>
      <c r="C136" s="128"/>
      <c r="D136" s="121" t="s">
        <v>204</v>
      </c>
      <c r="E136" s="122"/>
      <c r="F136" s="43">
        <v>0.06</v>
      </c>
      <c r="G136" s="39"/>
      <c r="H136" s="71">
        <f>ROUND((H131*G136),0)</f>
        <v>0</v>
      </c>
    </row>
    <row r="137" spans="2:8" x14ac:dyDescent="0.2">
      <c r="B137" s="136" t="s">
        <v>303</v>
      </c>
      <c r="C137" s="137"/>
      <c r="D137" s="137"/>
      <c r="E137" s="137"/>
      <c r="F137" s="137"/>
      <c r="G137" s="138"/>
      <c r="H137" s="72">
        <f>SUM(H131:H136)</f>
        <v>0</v>
      </c>
    </row>
    <row r="138" spans="2:8" ht="13.5" thickBot="1" x14ac:dyDescent="0.25">
      <c r="B138" s="130" t="s">
        <v>205</v>
      </c>
      <c r="C138" s="131"/>
      <c r="D138" s="131"/>
      <c r="E138" s="132"/>
      <c r="F138" s="44">
        <v>0.19</v>
      </c>
      <c r="G138" s="40">
        <v>0.19</v>
      </c>
      <c r="H138" s="73">
        <f>ROUND(H136*G138,0)</f>
        <v>0</v>
      </c>
    </row>
    <row r="139" spans="2:8" ht="24.75" customHeight="1" thickBot="1" x14ac:dyDescent="0.25">
      <c r="B139" s="133" t="s">
        <v>302</v>
      </c>
      <c r="C139" s="134"/>
      <c r="D139" s="134"/>
      <c r="E139" s="134"/>
      <c r="F139" s="134"/>
      <c r="G139" s="135"/>
      <c r="H139" s="74">
        <f>H137+H138</f>
        <v>0</v>
      </c>
    </row>
    <row r="141" spans="2:8" x14ac:dyDescent="0.2">
      <c r="H141" s="76"/>
    </row>
    <row r="142" spans="2:8" x14ac:dyDescent="0.2">
      <c r="H142" s="77"/>
    </row>
    <row r="144" spans="2:8" ht="78" customHeight="1" x14ac:dyDescent="0.2">
      <c r="B144" s="114" t="s">
        <v>206</v>
      </c>
      <c r="C144" s="115"/>
      <c r="D144" s="115"/>
      <c r="E144" s="116"/>
      <c r="F144" s="78"/>
      <c r="G144" s="79"/>
      <c r="H144" s="80"/>
    </row>
    <row r="145" spans="2:8" x14ac:dyDescent="0.2">
      <c r="B145" s="1"/>
      <c r="C145" s="2"/>
      <c r="D145" s="2"/>
      <c r="E145" s="2"/>
      <c r="F145" s="45"/>
      <c r="G145" s="45"/>
      <c r="H145" s="49"/>
    </row>
    <row r="146" spans="2:8" ht="37.5" customHeight="1" x14ac:dyDescent="0.2">
      <c r="B146" s="4" t="s">
        <v>2</v>
      </c>
      <c r="C146" s="4" t="s">
        <v>3</v>
      </c>
      <c r="D146" s="4" t="s">
        <v>4</v>
      </c>
      <c r="E146" s="4" t="s">
        <v>5</v>
      </c>
      <c r="F146" s="81" t="s">
        <v>6</v>
      </c>
      <c r="G146" s="82" t="s">
        <v>7</v>
      </c>
      <c r="H146" s="83" t="s">
        <v>8</v>
      </c>
    </row>
    <row r="147" spans="2:8" x14ac:dyDescent="0.2">
      <c r="B147" s="6">
        <v>1</v>
      </c>
      <c r="C147" s="101" t="s">
        <v>9</v>
      </c>
      <c r="D147" s="101"/>
      <c r="E147" s="101"/>
      <c r="F147" s="101"/>
      <c r="G147" s="129"/>
      <c r="H147" s="101"/>
    </row>
    <row r="148" spans="2:8" x14ac:dyDescent="0.2">
      <c r="B148" s="7" t="s">
        <v>10</v>
      </c>
      <c r="C148" s="8" t="s">
        <v>11</v>
      </c>
      <c r="D148" s="7" t="s">
        <v>12</v>
      </c>
      <c r="E148" s="9">
        <v>4</v>
      </c>
      <c r="F148" s="53">
        <v>23554</v>
      </c>
      <c r="G148" s="54"/>
      <c r="H148" s="55">
        <f t="shared" ref="H148:H162" si="11">ROUND(G148*E148,0)</f>
        <v>0</v>
      </c>
    </row>
    <row r="149" spans="2:8" ht="31.5" x14ac:dyDescent="0.2">
      <c r="B149" s="7" t="s">
        <v>13</v>
      </c>
      <c r="C149" s="8" t="s">
        <v>207</v>
      </c>
      <c r="D149" s="7" t="s">
        <v>12</v>
      </c>
      <c r="E149" s="9">
        <v>11</v>
      </c>
      <c r="F149" s="56">
        <v>13860</v>
      </c>
      <c r="G149" s="54"/>
      <c r="H149" s="55">
        <f t="shared" si="11"/>
        <v>0</v>
      </c>
    </row>
    <row r="150" spans="2:8" ht="31.5" x14ac:dyDescent="0.2">
      <c r="B150" s="7" t="s">
        <v>15</v>
      </c>
      <c r="C150" s="8" t="s">
        <v>16</v>
      </c>
      <c r="D150" s="7" t="s">
        <v>12</v>
      </c>
      <c r="E150" s="9">
        <v>40</v>
      </c>
      <c r="F150" s="53">
        <v>8971</v>
      </c>
      <c r="G150" s="54"/>
      <c r="H150" s="55">
        <f t="shared" si="11"/>
        <v>0</v>
      </c>
    </row>
    <row r="151" spans="2:8" ht="21" x14ac:dyDescent="0.2">
      <c r="B151" s="7" t="s">
        <v>17</v>
      </c>
      <c r="C151" s="8" t="s">
        <v>18</v>
      </c>
      <c r="D151" s="7" t="s">
        <v>19</v>
      </c>
      <c r="E151" s="9">
        <v>40</v>
      </c>
      <c r="F151" s="56">
        <v>12213</v>
      </c>
      <c r="G151" s="54"/>
      <c r="H151" s="55">
        <f t="shared" si="11"/>
        <v>0</v>
      </c>
    </row>
    <row r="152" spans="2:8" x14ac:dyDescent="0.2">
      <c r="B152" s="7" t="s">
        <v>20</v>
      </c>
      <c r="C152" s="8" t="s">
        <v>208</v>
      </c>
      <c r="D152" s="7" t="s">
        <v>209</v>
      </c>
      <c r="E152" s="9">
        <v>0.71</v>
      </c>
      <c r="F152" s="53">
        <v>42154</v>
      </c>
      <c r="G152" s="54"/>
      <c r="H152" s="55">
        <f t="shared" si="11"/>
        <v>0</v>
      </c>
    </row>
    <row r="153" spans="2:8" x14ac:dyDescent="0.2">
      <c r="B153" s="7" t="s">
        <v>23</v>
      </c>
      <c r="C153" s="8" t="s">
        <v>210</v>
      </c>
      <c r="D153" s="7" t="s">
        <v>209</v>
      </c>
      <c r="E153" s="9">
        <v>2.95</v>
      </c>
      <c r="F153" s="53">
        <v>116992</v>
      </c>
      <c r="G153" s="54"/>
      <c r="H153" s="55">
        <f t="shared" si="11"/>
        <v>0</v>
      </c>
    </row>
    <row r="154" spans="2:8" x14ac:dyDescent="0.2">
      <c r="B154" s="7" t="s">
        <v>25</v>
      </c>
      <c r="C154" s="8" t="s">
        <v>211</v>
      </c>
      <c r="D154" s="7" t="s">
        <v>69</v>
      </c>
      <c r="E154" s="9">
        <v>8.0299999999999994</v>
      </c>
      <c r="F154" s="53">
        <v>59025</v>
      </c>
      <c r="G154" s="54"/>
      <c r="H154" s="55">
        <f t="shared" si="11"/>
        <v>0</v>
      </c>
    </row>
    <row r="155" spans="2:8" ht="21" x14ac:dyDescent="0.2">
      <c r="B155" s="7" t="s">
        <v>27</v>
      </c>
      <c r="C155" s="8" t="s">
        <v>212</v>
      </c>
      <c r="D155" s="7" t="s">
        <v>12</v>
      </c>
      <c r="E155" s="9">
        <v>1</v>
      </c>
      <c r="F155" s="56">
        <v>37744</v>
      </c>
      <c r="G155" s="54"/>
      <c r="H155" s="55">
        <f t="shared" si="11"/>
        <v>0</v>
      </c>
    </row>
    <row r="156" spans="2:8" x14ac:dyDescent="0.2">
      <c r="B156" s="7" t="s">
        <v>29</v>
      </c>
      <c r="C156" s="8" t="s">
        <v>21</v>
      </c>
      <c r="D156" s="7" t="s">
        <v>22</v>
      </c>
      <c r="E156" s="9">
        <v>103.8</v>
      </c>
      <c r="F156" s="56">
        <v>18844</v>
      </c>
      <c r="G156" s="54"/>
      <c r="H156" s="55">
        <f t="shared" si="11"/>
        <v>0</v>
      </c>
    </row>
    <row r="157" spans="2:8" ht="31.5" x14ac:dyDescent="0.2">
      <c r="B157" s="7" t="s">
        <v>31</v>
      </c>
      <c r="C157" s="8" t="s">
        <v>24</v>
      </c>
      <c r="D157" s="7" t="s">
        <v>12</v>
      </c>
      <c r="E157" s="9">
        <v>7</v>
      </c>
      <c r="F157" s="56">
        <v>403813</v>
      </c>
      <c r="G157" s="54"/>
      <c r="H157" s="55">
        <f t="shared" si="11"/>
        <v>0</v>
      </c>
    </row>
    <row r="158" spans="2:8" x14ac:dyDescent="0.2">
      <c r="B158" s="7" t="s">
        <v>33</v>
      </c>
      <c r="C158" s="8" t="s">
        <v>26</v>
      </c>
      <c r="D158" s="7" t="s">
        <v>22</v>
      </c>
      <c r="E158" s="9">
        <v>14.77</v>
      </c>
      <c r="F158" s="56">
        <v>21499</v>
      </c>
      <c r="G158" s="54"/>
      <c r="H158" s="55">
        <f t="shared" si="11"/>
        <v>0</v>
      </c>
    </row>
    <row r="159" spans="2:8" x14ac:dyDescent="0.2">
      <c r="B159" s="7" t="s">
        <v>213</v>
      </c>
      <c r="C159" s="8" t="s">
        <v>214</v>
      </c>
      <c r="D159" s="7" t="s">
        <v>19</v>
      </c>
      <c r="E159" s="9">
        <v>5</v>
      </c>
      <c r="F159" s="56">
        <v>19719</v>
      </c>
      <c r="G159" s="54"/>
      <c r="H159" s="55">
        <f t="shared" si="11"/>
        <v>0</v>
      </c>
    </row>
    <row r="160" spans="2:8" ht="21" x14ac:dyDescent="0.2">
      <c r="B160" s="7" t="s">
        <v>215</v>
      </c>
      <c r="C160" s="8" t="s">
        <v>32</v>
      </c>
      <c r="D160" s="7" t="s">
        <v>19</v>
      </c>
      <c r="E160" s="9">
        <v>35.200000000000003</v>
      </c>
      <c r="F160" s="56">
        <v>146503</v>
      </c>
      <c r="G160" s="54"/>
      <c r="H160" s="55">
        <f t="shared" si="11"/>
        <v>0</v>
      </c>
    </row>
    <row r="161" spans="2:8" ht="21" x14ac:dyDescent="0.2">
      <c r="B161" s="7" t="s">
        <v>216</v>
      </c>
      <c r="C161" s="8" t="s">
        <v>217</v>
      </c>
      <c r="D161" s="7" t="s">
        <v>12</v>
      </c>
      <c r="E161" s="9">
        <v>1</v>
      </c>
      <c r="F161" s="56">
        <v>82954</v>
      </c>
      <c r="G161" s="54"/>
      <c r="H161" s="55">
        <f t="shared" si="11"/>
        <v>0</v>
      </c>
    </row>
    <row r="162" spans="2:8" ht="31.5" x14ac:dyDescent="0.2">
      <c r="B162" s="7" t="s">
        <v>218</v>
      </c>
      <c r="C162" s="8" t="s">
        <v>34</v>
      </c>
      <c r="D162" s="7" t="s">
        <v>35</v>
      </c>
      <c r="E162" s="9">
        <v>1</v>
      </c>
      <c r="F162" s="56">
        <v>1200000</v>
      </c>
      <c r="G162" s="54"/>
      <c r="H162" s="55">
        <f t="shared" si="11"/>
        <v>0</v>
      </c>
    </row>
    <row r="163" spans="2:8" x14ac:dyDescent="0.2">
      <c r="B163" s="12"/>
      <c r="C163" s="99" t="s">
        <v>36</v>
      </c>
      <c r="D163" s="99"/>
      <c r="E163" s="100"/>
      <c r="F163" s="57"/>
      <c r="G163" s="57"/>
      <c r="H163" s="58">
        <f>SUM(H148:H162)</f>
        <v>0</v>
      </c>
    </row>
    <row r="164" spans="2:8" x14ac:dyDescent="0.2">
      <c r="B164" s="13"/>
      <c r="C164" s="14"/>
      <c r="D164" s="14"/>
      <c r="E164" s="14"/>
      <c r="F164" s="59"/>
      <c r="G164" s="59"/>
      <c r="H164" s="59"/>
    </row>
    <row r="165" spans="2:8" x14ac:dyDescent="0.2">
      <c r="B165" s="6">
        <v>2</v>
      </c>
      <c r="C165" s="95" t="s">
        <v>37</v>
      </c>
      <c r="D165" s="96"/>
      <c r="E165" s="96"/>
      <c r="F165" s="96"/>
      <c r="G165" s="96"/>
      <c r="H165" s="97"/>
    </row>
    <row r="166" spans="2:8" x14ac:dyDescent="0.2">
      <c r="B166" s="7" t="s">
        <v>38</v>
      </c>
      <c r="C166" s="10" t="s">
        <v>42</v>
      </c>
      <c r="D166" s="7" t="s">
        <v>43</v>
      </c>
      <c r="E166" s="9">
        <v>192.44</v>
      </c>
      <c r="F166" s="53">
        <v>26737</v>
      </c>
      <c r="G166" s="54"/>
      <c r="H166" s="55">
        <f t="shared" ref="H166:H170" si="12">ROUND(G166*E166,0)</f>
        <v>0</v>
      </c>
    </row>
    <row r="167" spans="2:8" ht="42" x14ac:dyDescent="0.2">
      <c r="B167" s="7" t="s">
        <v>41</v>
      </c>
      <c r="C167" s="10" t="s">
        <v>219</v>
      </c>
      <c r="D167" s="7" t="s">
        <v>43</v>
      </c>
      <c r="E167" s="9">
        <f>192.44*40%</f>
        <v>76.975999999999999</v>
      </c>
      <c r="F167" s="53">
        <v>55032</v>
      </c>
      <c r="G167" s="54"/>
      <c r="H167" s="55">
        <f t="shared" si="12"/>
        <v>0</v>
      </c>
    </row>
    <row r="168" spans="2:8" ht="31.5" x14ac:dyDescent="0.2">
      <c r="B168" s="7" t="s">
        <v>220</v>
      </c>
      <c r="C168" s="10" t="s">
        <v>221</v>
      </c>
      <c r="D168" s="7" t="s">
        <v>19</v>
      </c>
      <c r="E168" s="9">
        <v>60</v>
      </c>
      <c r="F168" s="53">
        <v>67439</v>
      </c>
      <c r="G168" s="54"/>
      <c r="H168" s="55">
        <f t="shared" si="12"/>
        <v>0</v>
      </c>
    </row>
    <row r="169" spans="2:8" ht="42" x14ac:dyDescent="0.2">
      <c r="B169" s="7" t="s">
        <v>222</v>
      </c>
      <c r="C169" s="10" t="s">
        <v>223</v>
      </c>
      <c r="D169" s="7" t="s">
        <v>19</v>
      </c>
      <c r="E169" s="9">
        <f>(2*15.41)-8.27</f>
        <v>22.55</v>
      </c>
      <c r="F169" s="53">
        <v>109323</v>
      </c>
      <c r="G169" s="54"/>
      <c r="H169" s="55">
        <f t="shared" si="12"/>
        <v>0</v>
      </c>
    </row>
    <row r="170" spans="2:8" ht="21" x14ac:dyDescent="0.2">
      <c r="B170" s="7" t="s">
        <v>224</v>
      </c>
      <c r="C170" s="8" t="s">
        <v>39</v>
      </c>
      <c r="D170" s="7" t="s">
        <v>19</v>
      </c>
      <c r="E170" s="9">
        <f>5.13+3.14</f>
        <v>8.27</v>
      </c>
      <c r="F170" s="53">
        <v>36338</v>
      </c>
      <c r="G170" s="54"/>
      <c r="H170" s="55">
        <f t="shared" si="12"/>
        <v>0</v>
      </c>
    </row>
    <row r="171" spans="2:8" x14ac:dyDescent="0.2">
      <c r="B171" s="12"/>
      <c r="C171" s="100" t="s">
        <v>44</v>
      </c>
      <c r="D171" s="113"/>
      <c r="E171" s="113"/>
      <c r="F171" s="57"/>
      <c r="G171" s="57"/>
      <c r="H171" s="58">
        <f>SUM(H166:H170)</f>
        <v>0</v>
      </c>
    </row>
    <row r="172" spans="2:8" x14ac:dyDescent="0.2">
      <c r="B172" s="13"/>
      <c r="C172" s="14"/>
      <c r="D172" s="14"/>
      <c r="E172" s="14"/>
      <c r="F172" s="59"/>
      <c r="G172" s="59"/>
      <c r="H172" s="59"/>
    </row>
    <row r="173" spans="2:8" x14ac:dyDescent="0.2">
      <c r="B173" s="6">
        <v>3</v>
      </c>
      <c r="C173" s="101" t="s">
        <v>225</v>
      </c>
      <c r="D173" s="101"/>
      <c r="E173" s="101"/>
      <c r="F173" s="101"/>
      <c r="G173" s="101"/>
      <c r="H173" s="101"/>
    </row>
    <row r="174" spans="2:8" x14ac:dyDescent="0.2">
      <c r="B174" s="7" t="s">
        <v>46</v>
      </c>
      <c r="C174" s="8" t="s">
        <v>226</v>
      </c>
      <c r="D174" s="7" t="s">
        <v>22</v>
      </c>
      <c r="E174" s="9">
        <v>14.7</v>
      </c>
      <c r="F174" s="53">
        <v>85512</v>
      </c>
      <c r="G174" s="54"/>
      <c r="H174" s="55">
        <f t="shared" ref="H174" si="13">ROUND(G174*E174,0)</f>
        <v>0</v>
      </c>
    </row>
    <row r="175" spans="2:8" x14ac:dyDescent="0.2">
      <c r="B175" s="12"/>
      <c r="C175" s="99" t="s">
        <v>227</v>
      </c>
      <c r="D175" s="99"/>
      <c r="E175" s="100"/>
      <c r="F175" s="57"/>
      <c r="G175" s="57"/>
      <c r="H175" s="58">
        <f>SUM(H174:H174)</f>
        <v>0</v>
      </c>
    </row>
    <row r="176" spans="2:8" x14ac:dyDescent="0.2">
      <c r="B176" s="13"/>
      <c r="C176" s="14"/>
      <c r="D176" s="14"/>
      <c r="E176" s="14"/>
      <c r="F176" s="59"/>
      <c r="G176" s="59"/>
      <c r="H176" s="59"/>
    </row>
    <row r="177" spans="2:8" x14ac:dyDescent="0.2">
      <c r="B177" s="6">
        <v>4</v>
      </c>
      <c r="C177" s="101" t="s">
        <v>45</v>
      </c>
      <c r="D177" s="101"/>
      <c r="E177" s="101"/>
      <c r="F177" s="101"/>
      <c r="G177" s="101"/>
      <c r="H177" s="101"/>
    </row>
    <row r="178" spans="2:8" ht="31.5" x14ac:dyDescent="0.2">
      <c r="B178" s="7" t="s">
        <v>50</v>
      </c>
      <c r="C178" s="8" t="s">
        <v>47</v>
      </c>
      <c r="D178" s="7" t="s">
        <v>22</v>
      </c>
      <c r="E178" s="9">
        <v>103.8</v>
      </c>
      <c r="F178" s="53">
        <v>106370</v>
      </c>
      <c r="G178" s="54"/>
      <c r="H178" s="55">
        <f t="shared" ref="H178" si="14">ROUND(G178*E178,0)</f>
        <v>0</v>
      </c>
    </row>
    <row r="179" spans="2:8" x14ac:dyDescent="0.2">
      <c r="B179" s="12"/>
      <c r="C179" s="99" t="s">
        <v>48</v>
      </c>
      <c r="D179" s="99"/>
      <c r="E179" s="100"/>
      <c r="F179" s="57"/>
      <c r="G179" s="57"/>
      <c r="H179" s="58">
        <f>SUM(H178:H178)</f>
        <v>0</v>
      </c>
    </row>
    <row r="180" spans="2:8" x14ac:dyDescent="0.2">
      <c r="B180" s="13"/>
      <c r="C180" s="14"/>
      <c r="D180" s="14"/>
      <c r="E180" s="14"/>
      <c r="F180" s="59"/>
      <c r="G180" s="59"/>
      <c r="H180" s="59"/>
    </row>
    <row r="181" spans="2:8" x14ac:dyDescent="0.2">
      <c r="B181" s="6">
        <v>5</v>
      </c>
      <c r="C181" s="101" t="s">
        <v>49</v>
      </c>
      <c r="D181" s="101"/>
      <c r="E181" s="101"/>
      <c r="F181" s="101"/>
      <c r="G181" s="101"/>
      <c r="H181" s="101"/>
    </row>
    <row r="182" spans="2:8" x14ac:dyDescent="0.2">
      <c r="B182" s="7" t="s">
        <v>67</v>
      </c>
      <c r="C182" s="8" t="s">
        <v>228</v>
      </c>
      <c r="D182" s="7" t="s">
        <v>12</v>
      </c>
      <c r="E182" s="9">
        <v>2</v>
      </c>
      <c r="F182" s="53">
        <v>360165</v>
      </c>
      <c r="G182" s="54"/>
      <c r="H182" s="55">
        <f t="shared" ref="H182:H184" si="15">ROUND(G182*E182,0)</f>
        <v>0</v>
      </c>
    </row>
    <row r="183" spans="2:8" ht="42" x14ac:dyDescent="0.2">
      <c r="B183" s="7" t="s">
        <v>70</v>
      </c>
      <c r="C183" s="10" t="s">
        <v>61</v>
      </c>
      <c r="D183" s="7" t="s">
        <v>62</v>
      </c>
      <c r="E183" s="9">
        <v>3.5</v>
      </c>
      <c r="F183" s="53">
        <v>266167</v>
      </c>
      <c r="G183" s="54"/>
      <c r="H183" s="55">
        <f t="shared" si="15"/>
        <v>0</v>
      </c>
    </row>
    <row r="184" spans="2:8" ht="21" x14ac:dyDescent="0.2">
      <c r="B184" s="7" t="s">
        <v>72</v>
      </c>
      <c r="C184" s="8" t="s">
        <v>59</v>
      </c>
      <c r="D184" s="7" t="s">
        <v>12</v>
      </c>
      <c r="E184" s="9">
        <v>3</v>
      </c>
      <c r="F184" s="53">
        <v>822818</v>
      </c>
      <c r="G184" s="54"/>
      <c r="H184" s="55">
        <f t="shared" si="15"/>
        <v>0</v>
      </c>
    </row>
    <row r="185" spans="2:8" x14ac:dyDescent="0.2">
      <c r="B185" s="7" t="s">
        <v>74</v>
      </c>
      <c r="C185" s="31" t="s">
        <v>229</v>
      </c>
      <c r="D185" s="7" t="s">
        <v>62</v>
      </c>
      <c r="E185" s="32">
        <v>4.4949389371768103</v>
      </c>
      <c r="F185" s="84">
        <v>72712</v>
      </c>
      <c r="G185" s="54"/>
      <c r="H185" s="55">
        <f>ROUND(G185*E185,0)</f>
        <v>0</v>
      </c>
    </row>
    <row r="186" spans="2:8" x14ac:dyDescent="0.2">
      <c r="B186" s="12"/>
      <c r="C186" s="99" t="s">
        <v>65</v>
      </c>
      <c r="D186" s="99"/>
      <c r="E186" s="100"/>
      <c r="F186" s="57"/>
      <c r="G186" s="57"/>
      <c r="H186" s="58">
        <f>SUM(H182:H185)</f>
        <v>0</v>
      </c>
    </row>
    <row r="187" spans="2:8" x14ac:dyDescent="0.2">
      <c r="B187" s="98"/>
      <c r="C187" s="98"/>
      <c r="D187" s="98"/>
      <c r="E187" s="98"/>
      <c r="F187" s="98"/>
      <c r="G187" s="98"/>
      <c r="H187" s="98"/>
    </row>
    <row r="188" spans="2:8" x14ac:dyDescent="0.2">
      <c r="B188" s="6">
        <v>6</v>
      </c>
      <c r="C188" s="95" t="s">
        <v>66</v>
      </c>
      <c r="D188" s="96"/>
      <c r="E188" s="96"/>
      <c r="F188" s="96"/>
      <c r="G188" s="96"/>
      <c r="H188" s="97"/>
    </row>
    <row r="189" spans="2:8" ht="21" x14ac:dyDescent="0.2">
      <c r="B189" s="7" t="s">
        <v>82</v>
      </c>
      <c r="C189" s="8" t="s">
        <v>68</v>
      </c>
      <c r="D189" s="7" t="s">
        <v>69</v>
      </c>
      <c r="E189" s="9">
        <v>10</v>
      </c>
      <c r="F189" s="53">
        <v>43826</v>
      </c>
      <c r="G189" s="54"/>
      <c r="H189" s="55">
        <f t="shared" ref="H189:H192" si="16">ROUND(G189*E189,0)</f>
        <v>0</v>
      </c>
    </row>
    <row r="190" spans="2:8" ht="21" x14ac:dyDescent="0.2">
      <c r="B190" s="7" t="s">
        <v>84</v>
      </c>
      <c r="C190" s="8" t="s">
        <v>71</v>
      </c>
      <c r="D190" s="7" t="s">
        <v>12</v>
      </c>
      <c r="E190" s="9">
        <v>5</v>
      </c>
      <c r="F190" s="53">
        <v>143044</v>
      </c>
      <c r="G190" s="54"/>
      <c r="H190" s="55">
        <f t="shared" si="16"/>
        <v>0</v>
      </c>
    </row>
    <row r="191" spans="2:8" x14ac:dyDescent="0.2">
      <c r="B191" s="7" t="s">
        <v>86</v>
      </c>
      <c r="C191" s="8" t="s">
        <v>73</v>
      </c>
      <c r="D191" s="7" t="s">
        <v>69</v>
      </c>
      <c r="E191" s="9">
        <v>9.5</v>
      </c>
      <c r="F191" s="53">
        <v>34894</v>
      </c>
      <c r="G191" s="54"/>
      <c r="H191" s="55">
        <f t="shared" si="16"/>
        <v>0</v>
      </c>
    </row>
    <row r="192" spans="2:8" ht="31.5" x14ac:dyDescent="0.2">
      <c r="B192" s="7" t="s">
        <v>88</v>
      </c>
      <c r="C192" s="8" t="s">
        <v>75</v>
      </c>
      <c r="D192" s="7" t="s">
        <v>12</v>
      </c>
      <c r="E192" s="9">
        <v>5</v>
      </c>
      <c r="F192" s="53">
        <v>110257</v>
      </c>
      <c r="G192" s="54"/>
      <c r="H192" s="55">
        <f t="shared" si="16"/>
        <v>0</v>
      </c>
    </row>
    <row r="193" spans="2:8" x14ac:dyDescent="0.2">
      <c r="B193" s="12"/>
      <c r="C193" s="99" t="s">
        <v>80</v>
      </c>
      <c r="D193" s="99"/>
      <c r="E193" s="100"/>
      <c r="F193" s="57"/>
      <c r="G193" s="57"/>
      <c r="H193" s="58">
        <f>SUM(H189:H192)</f>
        <v>0</v>
      </c>
    </row>
    <row r="194" spans="2:8" x14ac:dyDescent="0.2">
      <c r="B194" s="16"/>
      <c r="C194" s="17"/>
      <c r="D194" s="17"/>
      <c r="E194" s="17"/>
      <c r="F194" s="57"/>
      <c r="G194" s="57"/>
      <c r="H194" s="57"/>
    </row>
    <row r="195" spans="2:8" x14ac:dyDescent="0.2">
      <c r="B195" s="98"/>
      <c r="C195" s="98"/>
      <c r="D195" s="98"/>
      <c r="E195" s="98"/>
      <c r="F195" s="98"/>
      <c r="G195" s="98"/>
      <c r="H195" s="98"/>
    </row>
    <row r="196" spans="2:8" x14ac:dyDescent="0.2">
      <c r="B196" s="6">
        <v>7</v>
      </c>
      <c r="C196" s="95" t="s">
        <v>81</v>
      </c>
      <c r="D196" s="96"/>
      <c r="E196" s="96"/>
      <c r="F196" s="96"/>
      <c r="G196" s="96"/>
      <c r="H196" s="97"/>
    </row>
    <row r="197" spans="2:8" ht="31.5" x14ac:dyDescent="0.2">
      <c r="B197" s="7" t="s">
        <v>135</v>
      </c>
      <c r="C197" s="8" t="s">
        <v>83</v>
      </c>
      <c r="D197" s="7" t="s">
        <v>12</v>
      </c>
      <c r="E197" s="9">
        <v>50</v>
      </c>
      <c r="F197" s="56">
        <v>80731</v>
      </c>
      <c r="G197" s="54"/>
      <c r="H197" s="55">
        <f t="shared" ref="H197:H223" si="17">ROUND(G197*E197,0)</f>
        <v>0</v>
      </c>
    </row>
    <row r="198" spans="2:8" x14ac:dyDescent="0.2">
      <c r="B198" s="7" t="s">
        <v>137</v>
      </c>
      <c r="C198" s="8" t="s">
        <v>85</v>
      </c>
      <c r="D198" s="7" t="s">
        <v>12</v>
      </c>
      <c r="E198" s="9">
        <v>40</v>
      </c>
      <c r="F198" s="56">
        <v>154165</v>
      </c>
      <c r="G198" s="54"/>
      <c r="H198" s="55">
        <f t="shared" si="17"/>
        <v>0</v>
      </c>
    </row>
    <row r="199" spans="2:8" ht="21" x14ac:dyDescent="0.2">
      <c r="B199" s="7" t="s">
        <v>230</v>
      </c>
      <c r="C199" s="8" t="s">
        <v>87</v>
      </c>
      <c r="D199" s="7" t="s">
        <v>12</v>
      </c>
      <c r="E199" s="9">
        <v>40</v>
      </c>
      <c r="F199" s="56">
        <v>43093</v>
      </c>
      <c r="G199" s="54"/>
      <c r="H199" s="55">
        <f t="shared" si="17"/>
        <v>0</v>
      </c>
    </row>
    <row r="200" spans="2:8" ht="21" x14ac:dyDescent="0.2">
      <c r="B200" s="7" t="s">
        <v>231</v>
      </c>
      <c r="C200" s="8" t="s">
        <v>89</v>
      </c>
      <c r="D200" s="7" t="s">
        <v>12</v>
      </c>
      <c r="E200" s="9">
        <v>15</v>
      </c>
      <c r="F200" s="56">
        <v>42334</v>
      </c>
      <c r="G200" s="54"/>
      <c r="H200" s="55">
        <f t="shared" si="17"/>
        <v>0</v>
      </c>
    </row>
    <row r="201" spans="2:8" ht="21" x14ac:dyDescent="0.2">
      <c r="B201" s="7" t="s">
        <v>232</v>
      </c>
      <c r="C201" s="8" t="s">
        <v>91</v>
      </c>
      <c r="D201" s="7" t="s">
        <v>12</v>
      </c>
      <c r="E201" s="9">
        <v>15</v>
      </c>
      <c r="F201" s="56">
        <v>49884</v>
      </c>
      <c r="G201" s="54"/>
      <c r="H201" s="55">
        <f t="shared" si="17"/>
        <v>0</v>
      </c>
    </row>
    <row r="202" spans="2:8" ht="21" x14ac:dyDescent="0.2">
      <c r="B202" s="7" t="s">
        <v>233</v>
      </c>
      <c r="C202" s="8" t="s">
        <v>93</v>
      </c>
      <c r="D202" s="7" t="s">
        <v>12</v>
      </c>
      <c r="E202" s="9">
        <v>6</v>
      </c>
      <c r="F202" s="56">
        <v>132046</v>
      </c>
      <c r="G202" s="54"/>
      <c r="H202" s="55">
        <f t="shared" si="17"/>
        <v>0</v>
      </c>
    </row>
    <row r="203" spans="2:8" x14ac:dyDescent="0.2">
      <c r="B203" s="7" t="s">
        <v>234</v>
      </c>
      <c r="C203" s="8" t="s">
        <v>95</v>
      </c>
      <c r="D203" s="7" t="s">
        <v>12</v>
      </c>
      <c r="E203" s="9">
        <v>6</v>
      </c>
      <c r="F203" s="56">
        <v>114834</v>
      </c>
      <c r="G203" s="54"/>
      <c r="H203" s="55">
        <f t="shared" si="17"/>
        <v>0</v>
      </c>
    </row>
    <row r="204" spans="2:8" x14ac:dyDescent="0.2">
      <c r="B204" s="7" t="s">
        <v>235</v>
      </c>
      <c r="C204" s="8" t="s">
        <v>97</v>
      </c>
      <c r="D204" s="7" t="s">
        <v>12</v>
      </c>
      <c r="E204" s="9">
        <v>15</v>
      </c>
      <c r="F204" s="56">
        <v>80291</v>
      </c>
      <c r="G204" s="54"/>
      <c r="H204" s="55">
        <f t="shared" si="17"/>
        <v>0</v>
      </c>
    </row>
    <row r="205" spans="2:8" ht="21" x14ac:dyDescent="0.2">
      <c r="B205" s="7" t="s">
        <v>236</v>
      </c>
      <c r="C205" s="8" t="s">
        <v>99</v>
      </c>
      <c r="D205" s="7" t="s">
        <v>12</v>
      </c>
      <c r="E205" s="9">
        <v>5</v>
      </c>
      <c r="F205" s="56">
        <v>142251</v>
      </c>
      <c r="G205" s="54"/>
      <c r="H205" s="55">
        <f t="shared" si="17"/>
        <v>0</v>
      </c>
    </row>
    <row r="206" spans="2:8" ht="21" x14ac:dyDescent="0.2">
      <c r="B206" s="7" t="s">
        <v>237</v>
      </c>
      <c r="C206" s="8" t="s">
        <v>101</v>
      </c>
      <c r="D206" s="7" t="s">
        <v>12</v>
      </c>
      <c r="E206" s="9">
        <v>1</v>
      </c>
      <c r="F206" s="56">
        <v>124251</v>
      </c>
      <c r="G206" s="54"/>
      <c r="H206" s="55">
        <f t="shared" si="17"/>
        <v>0</v>
      </c>
    </row>
    <row r="207" spans="2:8" ht="21" x14ac:dyDescent="0.2">
      <c r="B207" s="7" t="s">
        <v>238</v>
      </c>
      <c r="C207" s="8" t="s">
        <v>103</v>
      </c>
      <c r="D207" s="7" t="s">
        <v>12</v>
      </c>
      <c r="E207" s="9">
        <v>10</v>
      </c>
      <c r="F207" s="56">
        <v>60327</v>
      </c>
      <c r="G207" s="54"/>
      <c r="H207" s="55">
        <f t="shared" si="17"/>
        <v>0</v>
      </c>
    </row>
    <row r="208" spans="2:8" ht="21" x14ac:dyDescent="0.2">
      <c r="B208" s="7" t="s">
        <v>239</v>
      </c>
      <c r="C208" s="8" t="s">
        <v>105</v>
      </c>
      <c r="D208" s="7" t="s">
        <v>12</v>
      </c>
      <c r="E208" s="9">
        <v>10</v>
      </c>
      <c r="F208" s="56">
        <v>64327</v>
      </c>
      <c r="G208" s="54"/>
      <c r="H208" s="55">
        <f t="shared" si="17"/>
        <v>0</v>
      </c>
    </row>
    <row r="209" spans="2:8" ht="21" x14ac:dyDescent="0.2">
      <c r="B209" s="7" t="s">
        <v>240</v>
      </c>
      <c r="C209" s="8" t="s">
        <v>107</v>
      </c>
      <c r="D209" s="7" t="s">
        <v>12</v>
      </c>
      <c r="E209" s="9">
        <v>30</v>
      </c>
      <c r="F209" s="56">
        <v>37398</v>
      </c>
      <c r="G209" s="54"/>
      <c r="H209" s="55">
        <f t="shared" si="17"/>
        <v>0</v>
      </c>
    </row>
    <row r="210" spans="2:8" x14ac:dyDescent="0.2">
      <c r="B210" s="7" t="s">
        <v>241</v>
      </c>
      <c r="C210" s="8" t="s">
        <v>109</v>
      </c>
      <c r="D210" s="7" t="s">
        <v>69</v>
      </c>
      <c r="E210" s="9">
        <v>80</v>
      </c>
      <c r="F210" s="56">
        <v>15553</v>
      </c>
      <c r="G210" s="54"/>
      <c r="H210" s="55">
        <f t="shared" si="17"/>
        <v>0</v>
      </c>
    </row>
    <row r="211" spans="2:8" x14ac:dyDescent="0.2">
      <c r="B211" s="7" t="s">
        <v>242</v>
      </c>
      <c r="C211" s="8" t="s">
        <v>111</v>
      </c>
      <c r="D211" s="7" t="s">
        <v>69</v>
      </c>
      <c r="E211" s="9">
        <v>80</v>
      </c>
      <c r="F211" s="56">
        <v>11723</v>
      </c>
      <c r="G211" s="54"/>
      <c r="H211" s="55">
        <f t="shared" si="17"/>
        <v>0</v>
      </c>
    </row>
    <row r="212" spans="2:8" ht="21" x14ac:dyDescent="0.2">
      <c r="B212" s="7" t="s">
        <v>243</v>
      </c>
      <c r="C212" s="8" t="s">
        <v>113</v>
      </c>
      <c r="D212" s="7" t="s">
        <v>69</v>
      </c>
      <c r="E212" s="9">
        <v>40</v>
      </c>
      <c r="F212" s="56">
        <v>28073</v>
      </c>
      <c r="G212" s="54"/>
      <c r="H212" s="55">
        <f t="shared" si="17"/>
        <v>0</v>
      </c>
    </row>
    <row r="213" spans="2:8" ht="21" x14ac:dyDescent="0.2">
      <c r="B213" s="7" t="s">
        <v>244</v>
      </c>
      <c r="C213" s="8" t="s">
        <v>115</v>
      </c>
      <c r="D213" s="7" t="s">
        <v>69</v>
      </c>
      <c r="E213" s="9">
        <v>128</v>
      </c>
      <c r="F213" s="56">
        <v>21873</v>
      </c>
      <c r="G213" s="54"/>
      <c r="H213" s="55">
        <f t="shared" si="17"/>
        <v>0</v>
      </c>
    </row>
    <row r="214" spans="2:8" ht="50.25" customHeight="1" x14ac:dyDescent="0.2">
      <c r="B214" s="7" t="s">
        <v>245</v>
      </c>
      <c r="C214" s="8" t="s">
        <v>117</v>
      </c>
      <c r="D214" s="7" t="s">
        <v>12</v>
      </c>
      <c r="E214" s="9">
        <v>1</v>
      </c>
      <c r="F214" s="56">
        <v>53257</v>
      </c>
      <c r="G214" s="54"/>
      <c r="H214" s="55">
        <f t="shared" si="17"/>
        <v>0</v>
      </c>
    </row>
    <row r="215" spans="2:8" ht="21" x14ac:dyDescent="0.2">
      <c r="B215" s="7" t="s">
        <v>246</v>
      </c>
      <c r="C215" s="8" t="str">
        <f>UPPER("Tablero Trifasico con Puerta y Espacio para Totalizador de 24 ctos")</f>
        <v>TABLERO TRIFASICO CON PUERTA Y ESPACIO PARA TOTALIZADOR DE 24 CTOS</v>
      </c>
      <c r="D215" s="7" t="s">
        <v>12</v>
      </c>
      <c r="E215" s="9">
        <v>1</v>
      </c>
      <c r="F215" s="56">
        <v>834240</v>
      </c>
      <c r="G215" s="54"/>
      <c r="H215" s="55">
        <f t="shared" si="17"/>
        <v>0</v>
      </c>
    </row>
    <row r="216" spans="2:8" ht="31.5" x14ac:dyDescent="0.2">
      <c r="B216" s="7" t="s">
        <v>247</v>
      </c>
      <c r="C216" s="8" t="s">
        <v>120</v>
      </c>
      <c r="D216" s="7" t="s">
        <v>12</v>
      </c>
      <c r="E216" s="9">
        <v>1</v>
      </c>
      <c r="F216" s="56">
        <v>334997</v>
      </c>
      <c r="G216" s="54"/>
      <c r="H216" s="55">
        <f t="shared" si="17"/>
        <v>0</v>
      </c>
    </row>
    <row r="217" spans="2:8" ht="21" x14ac:dyDescent="0.2">
      <c r="B217" s="7" t="s">
        <v>248</v>
      </c>
      <c r="C217" s="8" t="s">
        <v>122</v>
      </c>
      <c r="D217" s="7" t="s">
        <v>12</v>
      </c>
      <c r="E217" s="9">
        <v>15</v>
      </c>
      <c r="F217" s="56">
        <v>26918</v>
      </c>
      <c r="G217" s="54"/>
      <c r="H217" s="55">
        <f t="shared" si="17"/>
        <v>0</v>
      </c>
    </row>
    <row r="218" spans="2:8" ht="21" x14ac:dyDescent="0.2">
      <c r="B218" s="7" t="s">
        <v>249</v>
      </c>
      <c r="C218" s="8" t="s">
        <v>124</v>
      </c>
      <c r="D218" s="7" t="s">
        <v>12</v>
      </c>
      <c r="E218" s="9">
        <v>2</v>
      </c>
      <c r="F218" s="56">
        <v>36668</v>
      </c>
      <c r="G218" s="54"/>
      <c r="H218" s="55">
        <f t="shared" si="17"/>
        <v>0</v>
      </c>
    </row>
    <row r="219" spans="2:8" ht="21" x14ac:dyDescent="0.2">
      <c r="B219" s="7" t="s">
        <v>250</v>
      </c>
      <c r="C219" s="8" t="s">
        <v>126</v>
      </c>
      <c r="D219" s="7" t="s">
        <v>12</v>
      </c>
      <c r="E219" s="9">
        <v>1</v>
      </c>
      <c r="F219" s="56">
        <v>49268</v>
      </c>
      <c r="G219" s="54"/>
      <c r="H219" s="55">
        <f t="shared" si="17"/>
        <v>0</v>
      </c>
    </row>
    <row r="220" spans="2:8" ht="21" x14ac:dyDescent="0.2">
      <c r="B220" s="7" t="s">
        <v>251</v>
      </c>
      <c r="C220" s="8" t="s">
        <v>128</v>
      </c>
      <c r="D220" s="7" t="s">
        <v>12</v>
      </c>
      <c r="E220" s="9">
        <v>10</v>
      </c>
      <c r="F220" s="56">
        <v>37918</v>
      </c>
      <c r="G220" s="54"/>
      <c r="H220" s="55">
        <f t="shared" si="17"/>
        <v>0</v>
      </c>
    </row>
    <row r="221" spans="2:8" ht="21" x14ac:dyDescent="0.2">
      <c r="B221" s="7" t="s">
        <v>252</v>
      </c>
      <c r="C221" s="8" t="s">
        <v>130</v>
      </c>
      <c r="D221" s="7" t="s">
        <v>12</v>
      </c>
      <c r="E221" s="9">
        <v>1</v>
      </c>
      <c r="F221" s="56">
        <v>79118</v>
      </c>
      <c r="G221" s="54"/>
      <c r="H221" s="55">
        <f t="shared" si="17"/>
        <v>0</v>
      </c>
    </row>
    <row r="222" spans="2:8" ht="31.5" x14ac:dyDescent="0.2">
      <c r="B222" s="7" t="s">
        <v>253</v>
      </c>
      <c r="C222" s="8" t="s">
        <v>132</v>
      </c>
      <c r="D222" s="7" t="s">
        <v>12</v>
      </c>
      <c r="E222" s="9">
        <v>5</v>
      </c>
      <c r="F222" s="56">
        <v>70120</v>
      </c>
      <c r="G222" s="54"/>
      <c r="H222" s="55">
        <f t="shared" si="17"/>
        <v>0</v>
      </c>
    </row>
    <row r="223" spans="2:8" x14ac:dyDescent="0.2">
      <c r="B223" s="7" t="s">
        <v>254</v>
      </c>
      <c r="C223" s="10" t="s">
        <v>255</v>
      </c>
      <c r="D223" s="7" t="s">
        <v>12</v>
      </c>
      <c r="E223" s="21">
        <v>1</v>
      </c>
      <c r="F223" s="53">
        <v>1362779</v>
      </c>
      <c r="G223" s="54"/>
      <c r="H223" s="55">
        <f t="shared" si="17"/>
        <v>0</v>
      </c>
    </row>
    <row r="224" spans="2:8" x14ac:dyDescent="0.2">
      <c r="B224" s="12"/>
      <c r="C224" s="105" t="s">
        <v>133</v>
      </c>
      <c r="D224" s="105"/>
      <c r="E224" s="106"/>
      <c r="F224" s="60"/>
      <c r="G224" s="60"/>
      <c r="H224" s="61">
        <f>SUM(H197:H223)</f>
        <v>0</v>
      </c>
    </row>
    <row r="225" spans="2:8" x14ac:dyDescent="0.2">
      <c r="B225" s="98"/>
      <c r="C225" s="98"/>
      <c r="D225" s="98"/>
      <c r="E225" s="98"/>
      <c r="F225" s="98"/>
      <c r="G225" s="98"/>
      <c r="H225" s="98"/>
    </row>
    <row r="226" spans="2:8" x14ac:dyDescent="0.2">
      <c r="B226" s="6">
        <v>8</v>
      </c>
      <c r="C226" s="95" t="s">
        <v>134</v>
      </c>
      <c r="D226" s="96"/>
      <c r="E226" s="96"/>
      <c r="F226" s="96"/>
      <c r="G226" s="96"/>
      <c r="H226" s="97"/>
    </row>
    <row r="227" spans="2:8" x14ac:dyDescent="0.2">
      <c r="B227" s="7" t="s">
        <v>141</v>
      </c>
      <c r="C227" s="18" t="s">
        <v>136</v>
      </c>
      <c r="D227" s="19" t="s">
        <v>12</v>
      </c>
      <c r="E227" s="20">
        <v>5</v>
      </c>
      <c r="F227" s="53">
        <v>906819</v>
      </c>
      <c r="G227" s="54"/>
      <c r="H227" s="55">
        <f t="shared" ref="H227:H228" si="18">ROUND(G227*E227,0)</f>
        <v>0</v>
      </c>
    </row>
    <row r="228" spans="2:8" x14ac:dyDescent="0.2">
      <c r="B228" s="7" t="s">
        <v>143</v>
      </c>
      <c r="C228" s="18" t="s">
        <v>138</v>
      </c>
      <c r="D228" s="19" t="s">
        <v>12</v>
      </c>
      <c r="E228" s="20">
        <v>4</v>
      </c>
      <c r="F228" s="53">
        <v>585636</v>
      </c>
      <c r="G228" s="54"/>
      <c r="H228" s="55">
        <f t="shared" si="18"/>
        <v>0</v>
      </c>
    </row>
    <row r="229" spans="2:8" x14ac:dyDescent="0.2">
      <c r="B229" s="12"/>
      <c r="C229" s="105" t="s">
        <v>139</v>
      </c>
      <c r="D229" s="105"/>
      <c r="E229" s="106"/>
      <c r="F229" s="60"/>
      <c r="G229" s="60"/>
      <c r="H229" s="61">
        <f>SUM(H227:H228)</f>
        <v>0</v>
      </c>
    </row>
    <row r="230" spans="2:8" x14ac:dyDescent="0.2">
      <c r="B230" s="1"/>
      <c r="C230" s="1"/>
      <c r="D230" s="1"/>
      <c r="E230" s="1"/>
      <c r="F230" s="49"/>
      <c r="G230" s="49"/>
      <c r="H230" s="49"/>
    </row>
    <row r="231" spans="2:8" ht="22.5" customHeight="1" x14ac:dyDescent="0.2">
      <c r="B231" s="6">
        <v>9</v>
      </c>
      <c r="C231" s="95" t="s">
        <v>140</v>
      </c>
      <c r="D231" s="96"/>
      <c r="E231" s="96"/>
      <c r="F231" s="96"/>
      <c r="G231" s="96"/>
      <c r="H231" s="97"/>
    </row>
    <row r="232" spans="2:8" ht="21" x14ac:dyDescent="0.2">
      <c r="B232" s="7" t="s">
        <v>151</v>
      </c>
      <c r="C232" s="8" t="s">
        <v>142</v>
      </c>
      <c r="D232" s="7" t="s">
        <v>62</v>
      </c>
      <c r="E232" s="9">
        <v>21.75</v>
      </c>
      <c r="F232" s="53">
        <v>68257</v>
      </c>
      <c r="G232" s="54"/>
      <c r="H232" s="55">
        <f t="shared" ref="H232:H233" si="19">ROUND(G232*E232,0)</f>
        <v>0</v>
      </c>
    </row>
    <row r="233" spans="2:8" ht="21" x14ac:dyDescent="0.2">
      <c r="B233" s="7" t="s">
        <v>153</v>
      </c>
      <c r="C233" s="8" t="s">
        <v>256</v>
      </c>
      <c r="D233" s="7" t="s">
        <v>257</v>
      </c>
      <c r="E233" s="9">
        <v>3</v>
      </c>
      <c r="F233" s="53">
        <v>71009</v>
      </c>
      <c r="G233" s="54"/>
      <c r="H233" s="55">
        <f t="shared" si="19"/>
        <v>0</v>
      </c>
    </row>
    <row r="234" spans="2:8" x14ac:dyDescent="0.2">
      <c r="B234" s="12"/>
      <c r="C234" s="100" t="s">
        <v>258</v>
      </c>
      <c r="D234" s="113"/>
      <c r="E234" s="113"/>
      <c r="F234" s="57"/>
      <c r="G234" s="57"/>
      <c r="H234" s="58">
        <f>SUM(H232:H233)</f>
        <v>0</v>
      </c>
    </row>
    <row r="235" spans="2:8" x14ac:dyDescent="0.2">
      <c r="B235" s="13"/>
      <c r="C235" s="14"/>
      <c r="D235" s="14"/>
      <c r="E235" s="14"/>
      <c r="F235" s="62"/>
      <c r="G235" s="62"/>
      <c r="H235" s="59"/>
    </row>
    <row r="236" spans="2:8" x14ac:dyDescent="0.2">
      <c r="B236" s="6">
        <v>10</v>
      </c>
      <c r="C236" s="95" t="s">
        <v>150</v>
      </c>
      <c r="D236" s="96"/>
      <c r="E236" s="96"/>
      <c r="F236" s="96"/>
      <c r="G236" s="96"/>
      <c r="H236" s="97"/>
    </row>
    <row r="237" spans="2:8" ht="21" x14ac:dyDescent="0.2">
      <c r="B237" s="7" t="s">
        <v>159</v>
      </c>
      <c r="C237" s="8" t="s">
        <v>152</v>
      </c>
      <c r="D237" s="7" t="s">
        <v>22</v>
      </c>
      <c r="E237" s="9">
        <v>267.98066219999998</v>
      </c>
      <c r="F237" s="53">
        <v>26942</v>
      </c>
      <c r="G237" s="54"/>
      <c r="H237" s="55">
        <f t="shared" ref="H237:H242" si="20">ROUND(G237*E237,0)</f>
        <v>0</v>
      </c>
    </row>
    <row r="238" spans="2:8" x14ac:dyDescent="0.2">
      <c r="B238" s="7" t="s">
        <v>259</v>
      </c>
      <c r="C238" s="8" t="s">
        <v>154</v>
      </c>
      <c r="D238" s="7" t="s">
        <v>22</v>
      </c>
      <c r="E238" s="9">
        <v>135.72</v>
      </c>
      <c r="F238" s="53">
        <v>30693</v>
      </c>
      <c r="G238" s="54"/>
      <c r="H238" s="55">
        <f t="shared" si="20"/>
        <v>0</v>
      </c>
    </row>
    <row r="239" spans="2:8" x14ac:dyDescent="0.2">
      <c r="B239" s="7" t="s">
        <v>260</v>
      </c>
      <c r="C239" s="10" t="s">
        <v>261</v>
      </c>
      <c r="D239" s="22" t="s">
        <v>22</v>
      </c>
      <c r="E239" s="21">
        <v>30</v>
      </c>
      <c r="F239" s="53">
        <v>26749</v>
      </c>
      <c r="G239" s="54"/>
      <c r="H239" s="55">
        <f t="shared" si="20"/>
        <v>0</v>
      </c>
    </row>
    <row r="240" spans="2:8" x14ac:dyDescent="0.2">
      <c r="B240" s="7" t="s">
        <v>262</v>
      </c>
      <c r="C240" s="10" t="s">
        <v>263</v>
      </c>
      <c r="D240" s="22" t="s">
        <v>22</v>
      </c>
      <c r="E240" s="21">
        <v>36.26</v>
      </c>
      <c r="F240" s="53">
        <v>19834</v>
      </c>
      <c r="G240" s="54"/>
      <c r="H240" s="55">
        <f t="shared" si="20"/>
        <v>0</v>
      </c>
    </row>
    <row r="241" spans="2:8" ht="21" x14ac:dyDescent="0.2">
      <c r="B241" s="7" t="s">
        <v>264</v>
      </c>
      <c r="C241" s="10" t="s">
        <v>156</v>
      </c>
      <c r="D241" s="22" t="s">
        <v>22</v>
      </c>
      <c r="E241" s="21">
        <v>57.83</v>
      </c>
      <c r="F241" s="53">
        <v>31056</v>
      </c>
      <c r="G241" s="54"/>
      <c r="H241" s="55">
        <f t="shared" si="20"/>
        <v>0</v>
      </c>
    </row>
    <row r="242" spans="2:8" ht="31.5" x14ac:dyDescent="0.2">
      <c r="B242" s="7" t="s">
        <v>265</v>
      </c>
      <c r="C242" s="10" t="s">
        <v>266</v>
      </c>
      <c r="D242" s="22" t="s">
        <v>22</v>
      </c>
      <c r="E242" s="21">
        <v>35</v>
      </c>
      <c r="F242" s="53">
        <v>555511</v>
      </c>
      <c r="G242" s="54"/>
      <c r="H242" s="55">
        <f t="shared" si="20"/>
        <v>0</v>
      </c>
    </row>
    <row r="243" spans="2:8" x14ac:dyDescent="0.2">
      <c r="B243" s="12"/>
      <c r="C243" s="105" t="s">
        <v>157</v>
      </c>
      <c r="D243" s="105"/>
      <c r="E243" s="106"/>
      <c r="F243" s="60"/>
      <c r="G243" s="60"/>
      <c r="H243" s="61">
        <f>SUM(H237:H242)</f>
        <v>0</v>
      </c>
    </row>
    <row r="244" spans="2:8" x14ac:dyDescent="0.2">
      <c r="B244" s="98"/>
      <c r="C244" s="98"/>
      <c r="D244" s="98"/>
      <c r="E244" s="98"/>
      <c r="F244" s="98"/>
      <c r="G244" s="98"/>
      <c r="H244" s="98"/>
    </row>
    <row r="245" spans="2:8" x14ac:dyDescent="0.2">
      <c r="B245" s="23">
        <v>11</v>
      </c>
      <c r="C245" s="95" t="s">
        <v>158</v>
      </c>
      <c r="D245" s="96"/>
      <c r="E245" s="96"/>
      <c r="F245" s="96"/>
      <c r="G245" s="96"/>
      <c r="H245" s="97"/>
    </row>
    <row r="246" spans="2:8" x14ac:dyDescent="0.2">
      <c r="B246" s="7" t="s">
        <v>163</v>
      </c>
      <c r="C246" s="8" t="s">
        <v>160</v>
      </c>
      <c r="D246" s="22" t="s">
        <v>22</v>
      </c>
      <c r="E246" s="9">
        <v>25</v>
      </c>
      <c r="F246" s="53">
        <v>51632</v>
      </c>
      <c r="G246" s="54"/>
      <c r="H246" s="55">
        <f t="shared" ref="H246:H247" si="21">ROUND(G246*E246,0)</f>
        <v>0</v>
      </c>
    </row>
    <row r="247" spans="2:8" x14ac:dyDescent="0.2">
      <c r="B247" s="7" t="s">
        <v>165</v>
      </c>
      <c r="C247" s="8" t="s">
        <v>267</v>
      </c>
      <c r="D247" s="22" t="s">
        <v>22</v>
      </c>
      <c r="E247" s="9">
        <v>36.26</v>
      </c>
      <c r="F247" s="53">
        <v>30426</v>
      </c>
      <c r="G247" s="54"/>
      <c r="H247" s="55">
        <f t="shared" si="21"/>
        <v>0</v>
      </c>
    </row>
    <row r="248" spans="2:8" x14ac:dyDescent="0.2">
      <c r="B248" s="12"/>
      <c r="C248" s="99" t="s">
        <v>161</v>
      </c>
      <c r="D248" s="99"/>
      <c r="E248" s="100"/>
      <c r="F248" s="57"/>
      <c r="G248" s="57"/>
      <c r="H248" s="58">
        <f>SUM(H246:H247)</f>
        <v>0</v>
      </c>
    </row>
    <row r="249" spans="2:8" x14ac:dyDescent="0.2">
      <c r="B249" s="16"/>
      <c r="C249" s="17"/>
      <c r="D249" s="17"/>
      <c r="E249" s="17"/>
      <c r="F249" s="57"/>
      <c r="G249" s="57"/>
      <c r="H249" s="57"/>
    </row>
    <row r="250" spans="2:8" x14ac:dyDescent="0.2">
      <c r="B250" s="6">
        <v>12</v>
      </c>
      <c r="C250" s="95" t="s">
        <v>162</v>
      </c>
      <c r="D250" s="96"/>
      <c r="E250" s="96"/>
      <c r="F250" s="96"/>
      <c r="G250" s="96"/>
      <c r="H250" s="97"/>
    </row>
    <row r="251" spans="2:8" ht="21" x14ac:dyDescent="0.2">
      <c r="B251" s="7" t="s">
        <v>171</v>
      </c>
      <c r="C251" s="24" t="s">
        <v>166</v>
      </c>
      <c r="D251" s="7" t="s">
        <v>12</v>
      </c>
      <c r="E251" s="25">
        <v>1</v>
      </c>
      <c r="F251" s="56">
        <v>179642</v>
      </c>
      <c r="G251" s="54"/>
      <c r="H251" s="55">
        <f t="shared" ref="H251:H257" si="22">ROUND(G251*E251,0)</f>
        <v>0</v>
      </c>
    </row>
    <row r="252" spans="2:8" x14ac:dyDescent="0.2">
      <c r="B252" s="7" t="s">
        <v>173</v>
      </c>
      <c r="C252" s="10" t="s">
        <v>168</v>
      </c>
      <c r="D252" s="7" t="s">
        <v>12</v>
      </c>
      <c r="E252" s="21">
        <v>1</v>
      </c>
      <c r="F252" s="53">
        <v>18581</v>
      </c>
      <c r="G252" s="54"/>
      <c r="H252" s="55">
        <f t="shared" si="22"/>
        <v>0</v>
      </c>
    </row>
    <row r="253" spans="2:8" ht="21" x14ac:dyDescent="0.2">
      <c r="B253" s="7" t="s">
        <v>175</v>
      </c>
      <c r="C253" s="10" t="s">
        <v>268</v>
      </c>
      <c r="D253" s="7" t="s">
        <v>12</v>
      </c>
      <c r="E253" s="21">
        <v>3</v>
      </c>
      <c r="F253" s="53">
        <v>67420</v>
      </c>
      <c r="G253" s="54"/>
      <c r="H253" s="55">
        <f t="shared" si="22"/>
        <v>0</v>
      </c>
    </row>
    <row r="254" spans="2:8" x14ac:dyDescent="0.2">
      <c r="B254" s="7" t="s">
        <v>269</v>
      </c>
      <c r="C254" s="10" t="s">
        <v>270</v>
      </c>
      <c r="D254" s="7" t="s">
        <v>12</v>
      </c>
      <c r="E254" s="21">
        <v>1</v>
      </c>
      <c r="F254" s="53">
        <v>1659796</v>
      </c>
      <c r="G254" s="54"/>
      <c r="H254" s="55">
        <f t="shared" si="22"/>
        <v>0</v>
      </c>
    </row>
    <row r="255" spans="2:8" ht="31.5" x14ac:dyDescent="0.2">
      <c r="B255" s="7" t="s">
        <v>271</v>
      </c>
      <c r="C255" s="10" t="s">
        <v>272</v>
      </c>
      <c r="D255" s="7" t="s">
        <v>12</v>
      </c>
      <c r="E255" s="21">
        <v>1</v>
      </c>
      <c r="F255" s="53">
        <v>163533</v>
      </c>
      <c r="G255" s="54"/>
      <c r="H255" s="55">
        <f t="shared" si="22"/>
        <v>0</v>
      </c>
    </row>
    <row r="256" spans="2:8" ht="21" x14ac:dyDescent="0.2">
      <c r="B256" s="7" t="s">
        <v>273</v>
      </c>
      <c r="C256" s="10" t="s">
        <v>274</v>
      </c>
      <c r="D256" s="7" t="s">
        <v>19</v>
      </c>
      <c r="E256" s="21">
        <v>20</v>
      </c>
      <c r="F256" s="53">
        <v>107857</v>
      </c>
      <c r="G256" s="54"/>
      <c r="H256" s="55">
        <f t="shared" si="22"/>
        <v>0</v>
      </c>
    </row>
    <row r="257" spans="2:8" ht="31.5" x14ac:dyDescent="0.2">
      <c r="B257" s="7" t="s">
        <v>275</v>
      </c>
      <c r="C257" s="10" t="s">
        <v>276</v>
      </c>
      <c r="D257" s="7" t="s">
        <v>12</v>
      </c>
      <c r="E257" s="21">
        <v>4</v>
      </c>
      <c r="F257" s="53">
        <v>96445</v>
      </c>
      <c r="G257" s="54"/>
      <c r="H257" s="55">
        <f t="shared" si="22"/>
        <v>0</v>
      </c>
    </row>
    <row r="258" spans="2:8" x14ac:dyDescent="0.2">
      <c r="B258" s="12"/>
      <c r="C258" s="105" t="s">
        <v>169</v>
      </c>
      <c r="D258" s="105"/>
      <c r="E258" s="106"/>
      <c r="F258" s="60"/>
      <c r="G258" s="60"/>
      <c r="H258" s="61">
        <f>SUM(H251:H257)</f>
        <v>0</v>
      </c>
    </row>
    <row r="259" spans="2:8" x14ac:dyDescent="0.2">
      <c r="B259" s="16"/>
      <c r="C259" s="26"/>
      <c r="D259" s="26"/>
      <c r="E259" s="26"/>
      <c r="F259" s="60"/>
      <c r="G259" s="60"/>
      <c r="H259" s="60"/>
    </row>
    <row r="260" spans="2:8" x14ac:dyDescent="0.2">
      <c r="B260" s="6">
        <v>13</v>
      </c>
      <c r="C260" s="95" t="s">
        <v>170</v>
      </c>
      <c r="D260" s="96"/>
      <c r="E260" s="96"/>
      <c r="F260" s="96"/>
      <c r="G260" s="96"/>
      <c r="H260" s="97"/>
    </row>
    <row r="261" spans="2:8" ht="21" x14ac:dyDescent="0.2">
      <c r="B261" s="7" t="s">
        <v>178</v>
      </c>
      <c r="C261" s="8" t="s">
        <v>277</v>
      </c>
      <c r="D261" s="7" t="s">
        <v>62</v>
      </c>
      <c r="E261" s="9">
        <v>53.83</v>
      </c>
      <c r="F261" s="53">
        <v>46821</v>
      </c>
      <c r="G261" s="54"/>
      <c r="H261" s="55">
        <f t="shared" ref="H261:H263" si="23">ROUND(G261*E261,0)</f>
        <v>0</v>
      </c>
    </row>
    <row r="262" spans="2:8" ht="42" x14ac:dyDescent="0.2">
      <c r="B262" s="7" t="s">
        <v>180</v>
      </c>
      <c r="C262" s="8" t="s">
        <v>278</v>
      </c>
      <c r="D262" s="7" t="s">
        <v>19</v>
      </c>
      <c r="E262" s="9">
        <v>37.700000000000003</v>
      </c>
      <c r="F262" s="53">
        <v>23712</v>
      </c>
      <c r="G262" s="54"/>
      <c r="H262" s="55">
        <f t="shared" si="23"/>
        <v>0</v>
      </c>
    </row>
    <row r="263" spans="2:8" x14ac:dyDescent="0.2">
      <c r="B263" s="7" t="s">
        <v>182</v>
      </c>
      <c r="C263" s="8" t="s">
        <v>279</v>
      </c>
      <c r="D263" s="7" t="s">
        <v>19</v>
      </c>
      <c r="E263" s="9">
        <v>11.44</v>
      </c>
      <c r="F263" s="53">
        <v>20041</v>
      </c>
      <c r="G263" s="54"/>
      <c r="H263" s="55">
        <f t="shared" si="23"/>
        <v>0</v>
      </c>
    </row>
    <row r="264" spans="2:8" x14ac:dyDescent="0.2">
      <c r="B264" s="12"/>
      <c r="C264" s="105" t="s">
        <v>157</v>
      </c>
      <c r="D264" s="105"/>
      <c r="E264" s="106"/>
      <c r="F264" s="60"/>
      <c r="G264" s="60"/>
      <c r="H264" s="61">
        <f>SUM(H261:H263)</f>
        <v>0</v>
      </c>
    </row>
    <row r="265" spans="2:8" x14ac:dyDescent="0.2">
      <c r="B265" s="15"/>
      <c r="C265" s="15"/>
      <c r="D265" s="15"/>
      <c r="E265" s="15"/>
      <c r="F265" s="63"/>
      <c r="G265" s="63"/>
      <c r="H265" s="63"/>
    </row>
    <row r="266" spans="2:8" x14ac:dyDescent="0.2">
      <c r="B266" s="23">
        <v>14</v>
      </c>
      <c r="C266" s="95" t="s">
        <v>177</v>
      </c>
      <c r="D266" s="96"/>
      <c r="E266" s="96"/>
      <c r="F266" s="96"/>
      <c r="G266" s="96"/>
      <c r="H266" s="97"/>
    </row>
    <row r="267" spans="2:8" ht="21" x14ac:dyDescent="0.2">
      <c r="B267" s="7" t="s">
        <v>186</v>
      </c>
      <c r="C267" s="8" t="s">
        <v>179</v>
      </c>
      <c r="D267" s="7" t="s">
        <v>12</v>
      </c>
      <c r="E267" s="9">
        <v>2</v>
      </c>
      <c r="F267" s="53">
        <v>486000</v>
      </c>
      <c r="G267" s="54"/>
      <c r="H267" s="55">
        <f t="shared" ref="H267:H271" si="24">ROUND(G267*E267,0)</f>
        <v>0</v>
      </c>
    </row>
    <row r="268" spans="2:8" x14ac:dyDescent="0.2">
      <c r="B268" s="7" t="s">
        <v>188</v>
      </c>
      <c r="C268" s="10" t="s">
        <v>181</v>
      </c>
      <c r="D268" s="22" t="s">
        <v>12</v>
      </c>
      <c r="E268" s="21">
        <v>1</v>
      </c>
      <c r="F268" s="53">
        <v>850000</v>
      </c>
      <c r="G268" s="54"/>
      <c r="H268" s="55">
        <f>ROUND(G268*E268,0)</f>
        <v>0</v>
      </c>
    </row>
    <row r="269" spans="2:8" ht="21" x14ac:dyDescent="0.2">
      <c r="B269" s="7" t="s">
        <v>190</v>
      </c>
      <c r="C269" s="10" t="s">
        <v>280</v>
      </c>
      <c r="D269" s="22" t="s">
        <v>12</v>
      </c>
      <c r="E269" s="21">
        <v>4</v>
      </c>
      <c r="F269" s="53">
        <v>486000</v>
      </c>
      <c r="G269" s="54"/>
      <c r="H269" s="55">
        <f>ROUND(G269*E269,0)</f>
        <v>0</v>
      </c>
    </row>
    <row r="270" spans="2:8" ht="21" x14ac:dyDescent="0.2">
      <c r="B270" s="7" t="s">
        <v>281</v>
      </c>
      <c r="C270" s="10" t="s">
        <v>282</v>
      </c>
      <c r="D270" s="22" t="s">
        <v>12</v>
      </c>
      <c r="E270" s="21">
        <v>1</v>
      </c>
      <c r="F270" s="53">
        <v>1538122</v>
      </c>
      <c r="G270" s="54"/>
      <c r="H270" s="55">
        <f t="shared" si="24"/>
        <v>0</v>
      </c>
    </row>
    <row r="271" spans="2:8" ht="31.5" x14ac:dyDescent="0.2">
      <c r="B271" s="7" t="s">
        <v>283</v>
      </c>
      <c r="C271" s="10" t="s">
        <v>284</v>
      </c>
      <c r="D271" s="22" t="s">
        <v>12</v>
      </c>
      <c r="E271" s="21">
        <v>3</v>
      </c>
      <c r="F271" s="53">
        <v>1730000</v>
      </c>
      <c r="G271" s="54"/>
      <c r="H271" s="55">
        <f t="shared" si="24"/>
        <v>0</v>
      </c>
    </row>
    <row r="272" spans="2:8" ht="21" x14ac:dyDescent="0.2">
      <c r="B272" s="7" t="s">
        <v>285</v>
      </c>
      <c r="C272" s="10" t="s">
        <v>286</v>
      </c>
      <c r="D272" s="22" t="s">
        <v>12</v>
      </c>
      <c r="E272" s="21">
        <v>5</v>
      </c>
      <c r="F272" s="53">
        <v>640900</v>
      </c>
      <c r="G272" s="54"/>
      <c r="H272" s="55">
        <f>ROUND(G272*E272,0)</f>
        <v>0</v>
      </c>
    </row>
    <row r="273" spans="2:8" x14ac:dyDescent="0.2">
      <c r="B273" s="12"/>
      <c r="C273" s="105" t="s">
        <v>184</v>
      </c>
      <c r="D273" s="105"/>
      <c r="E273" s="106"/>
      <c r="F273" s="60"/>
      <c r="G273" s="60"/>
      <c r="H273" s="61">
        <f>SUM(H267:H272)</f>
        <v>0</v>
      </c>
    </row>
    <row r="274" spans="2:8" x14ac:dyDescent="0.2">
      <c r="B274" s="15"/>
      <c r="C274" s="15"/>
      <c r="D274" s="15"/>
      <c r="E274" s="15"/>
      <c r="F274" s="63"/>
      <c r="G274" s="63"/>
      <c r="H274" s="63"/>
    </row>
    <row r="275" spans="2:8" x14ac:dyDescent="0.2">
      <c r="B275" s="23">
        <v>15</v>
      </c>
      <c r="C275" s="95" t="s">
        <v>287</v>
      </c>
      <c r="D275" s="96"/>
      <c r="E275" s="96"/>
      <c r="F275" s="96"/>
      <c r="G275" s="96"/>
      <c r="H275" s="97"/>
    </row>
    <row r="276" spans="2:8" ht="21" x14ac:dyDescent="0.2">
      <c r="B276" s="7" t="s">
        <v>194</v>
      </c>
      <c r="C276" s="8" t="s">
        <v>288</v>
      </c>
      <c r="D276" s="22" t="s">
        <v>257</v>
      </c>
      <c r="E276" s="9">
        <v>1</v>
      </c>
      <c r="F276" s="53">
        <v>944210</v>
      </c>
      <c r="G276" s="54"/>
      <c r="H276" s="55">
        <f t="shared" ref="H276" si="25">ROUND(G276*E276,0)</f>
        <v>0</v>
      </c>
    </row>
    <row r="277" spans="2:8" x14ac:dyDescent="0.2">
      <c r="B277" s="12"/>
      <c r="C277" s="99" t="s">
        <v>289</v>
      </c>
      <c r="D277" s="99"/>
      <c r="E277" s="100"/>
      <c r="F277" s="57"/>
      <c r="G277" s="57"/>
      <c r="H277" s="58">
        <f>SUM(H276:H276)</f>
        <v>0</v>
      </c>
    </row>
    <row r="278" spans="2:8" x14ac:dyDescent="0.2">
      <c r="B278" s="15"/>
      <c r="C278" s="15"/>
      <c r="D278" s="15"/>
      <c r="E278" s="15"/>
      <c r="F278" s="63"/>
      <c r="G278" s="63"/>
      <c r="H278" s="63"/>
    </row>
    <row r="279" spans="2:8" x14ac:dyDescent="0.2">
      <c r="B279" s="15"/>
      <c r="C279" s="15"/>
      <c r="D279" s="15"/>
      <c r="E279" s="15"/>
      <c r="F279" s="63"/>
      <c r="G279" s="63"/>
      <c r="H279" s="63"/>
    </row>
    <row r="280" spans="2:8" x14ac:dyDescent="0.2">
      <c r="B280" s="6">
        <v>16</v>
      </c>
      <c r="C280" s="95" t="s">
        <v>185</v>
      </c>
      <c r="D280" s="96"/>
      <c r="E280" s="96"/>
      <c r="F280" s="96"/>
      <c r="G280" s="96"/>
      <c r="H280" s="97"/>
    </row>
    <row r="281" spans="2:8" ht="52.5" x14ac:dyDescent="0.2">
      <c r="B281" s="7" t="s">
        <v>290</v>
      </c>
      <c r="C281" s="8" t="s">
        <v>187</v>
      </c>
      <c r="D281" s="7" t="s">
        <v>12</v>
      </c>
      <c r="E281" s="9">
        <v>1</v>
      </c>
      <c r="F281" s="56">
        <v>2049010</v>
      </c>
      <c r="G281" s="54"/>
      <c r="H281" s="55">
        <f>ROUND(G281*E281,0)</f>
        <v>0</v>
      </c>
    </row>
    <row r="282" spans="2:8" ht="21" x14ac:dyDescent="0.2">
      <c r="B282" s="7" t="s">
        <v>291</v>
      </c>
      <c r="C282" s="8" t="s">
        <v>189</v>
      </c>
      <c r="D282" s="7" t="s">
        <v>12</v>
      </c>
      <c r="E282" s="9">
        <v>1</v>
      </c>
      <c r="F282" s="56">
        <v>574792</v>
      </c>
      <c r="G282" s="54"/>
      <c r="H282" s="55">
        <f t="shared" ref="H282" si="26">ROUND(G282*E282,0)</f>
        <v>0</v>
      </c>
    </row>
    <row r="283" spans="2:8" x14ac:dyDescent="0.2">
      <c r="B283" s="12"/>
      <c r="C283" s="106" t="s">
        <v>192</v>
      </c>
      <c r="D283" s="107"/>
      <c r="E283" s="107"/>
      <c r="F283" s="108"/>
      <c r="G283" s="64"/>
      <c r="H283" s="65">
        <f>SUM(H281:H282)</f>
        <v>0</v>
      </c>
    </row>
    <row r="284" spans="2:8" x14ac:dyDescent="0.2">
      <c r="B284" s="98"/>
      <c r="C284" s="98"/>
      <c r="D284" s="98"/>
      <c r="E284" s="98"/>
      <c r="F284" s="98"/>
      <c r="G284" s="98"/>
      <c r="H284" s="98"/>
    </row>
    <row r="285" spans="2:8" x14ac:dyDescent="0.2">
      <c r="B285" s="23">
        <v>17</v>
      </c>
      <c r="C285" s="95" t="s">
        <v>193</v>
      </c>
      <c r="D285" s="96"/>
      <c r="E285" s="96"/>
      <c r="F285" s="96"/>
      <c r="G285" s="96"/>
      <c r="H285" s="97"/>
    </row>
    <row r="286" spans="2:8" ht="21" x14ac:dyDescent="0.2">
      <c r="B286" s="7" t="s">
        <v>292</v>
      </c>
      <c r="C286" s="8" t="s">
        <v>195</v>
      </c>
      <c r="D286" s="22" t="s">
        <v>196</v>
      </c>
      <c r="E286" s="9">
        <v>1</v>
      </c>
      <c r="F286" s="85">
        <v>482063</v>
      </c>
      <c r="G286" s="54"/>
      <c r="H286" s="55">
        <f t="shared" ref="H286" si="27">ROUND(G286*E286,0)</f>
        <v>0</v>
      </c>
    </row>
    <row r="287" spans="2:8" x14ac:dyDescent="0.2">
      <c r="B287" s="12"/>
      <c r="C287" s="99" t="s">
        <v>197</v>
      </c>
      <c r="D287" s="99"/>
      <c r="E287" s="100"/>
      <c r="F287" s="57"/>
      <c r="G287" s="57"/>
      <c r="H287" s="58">
        <f>SUM(H286:H286)</f>
        <v>0</v>
      </c>
    </row>
    <row r="288" spans="2:8" ht="13.5" thickBot="1" x14ac:dyDescent="0.25">
      <c r="B288" s="16"/>
      <c r="C288" s="17"/>
      <c r="D288" s="17"/>
      <c r="E288" s="17"/>
      <c r="F288" s="57"/>
      <c r="G288" s="57"/>
      <c r="H288" s="57"/>
    </row>
    <row r="289" spans="2:8" ht="24" customHeight="1" thickBot="1" x14ac:dyDescent="0.25">
      <c r="B289" s="102" t="s">
        <v>293</v>
      </c>
      <c r="C289" s="103"/>
      <c r="D289" s="103"/>
      <c r="E289" s="103"/>
      <c r="F289" s="103"/>
      <c r="G289" s="103"/>
      <c r="H289" s="66">
        <f>H287+H283+H277+H273+H264+H258+H248+H243+H234+H229+H224+H193+H186+H179+H175+H171+H163</f>
        <v>0</v>
      </c>
    </row>
    <row r="290" spans="2:8" ht="13.5" thickBot="1" x14ac:dyDescent="0.25">
      <c r="B290" s="13"/>
      <c r="C290" s="14"/>
      <c r="D290" s="14"/>
      <c r="E290" s="14"/>
      <c r="F290" s="62"/>
      <c r="G290" s="62"/>
      <c r="H290" s="59"/>
    </row>
    <row r="291" spans="2:8" ht="23.25" thickBot="1" x14ac:dyDescent="0.25">
      <c r="B291" s="27"/>
      <c r="C291" s="28" t="s">
        <v>199</v>
      </c>
      <c r="D291" s="28"/>
      <c r="E291" s="29"/>
      <c r="F291" s="67" t="s">
        <v>200</v>
      </c>
      <c r="G291" s="68" t="s">
        <v>7</v>
      </c>
      <c r="H291" s="66">
        <f>H289</f>
        <v>0</v>
      </c>
    </row>
    <row r="292" spans="2:8" x14ac:dyDescent="0.2">
      <c r="B292" s="123" t="s">
        <v>201</v>
      </c>
      <c r="C292" s="124"/>
      <c r="D292" s="117" t="s">
        <v>202</v>
      </c>
      <c r="E292" s="118"/>
      <c r="F292" s="41">
        <v>0.25</v>
      </c>
      <c r="G292" s="37"/>
      <c r="H292" s="69">
        <f>ROUND((H291*G292),0)</f>
        <v>0</v>
      </c>
    </row>
    <row r="293" spans="2:8" x14ac:dyDescent="0.2">
      <c r="B293" s="125"/>
      <c r="C293" s="126"/>
      <c r="D293" s="119" t="s">
        <v>203</v>
      </c>
      <c r="E293" s="120"/>
      <c r="F293" s="42">
        <v>0.02</v>
      </c>
      <c r="G293" s="38"/>
      <c r="H293" s="70">
        <f>ROUND((H291*G293),0)</f>
        <v>0</v>
      </c>
    </row>
    <row r="294" spans="2:8" x14ac:dyDescent="0.2">
      <c r="B294" s="127"/>
      <c r="C294" s="128"/>
      <c r="D294" s="121" t="s">
        <v>204</v>
      </c>
      <c r="E294" s="122"/>
      <c r="F294" s="43">
        <v>0.06</v>
      </c>
      <c r="G294" s="39"/>
      <c r="H294" s="71">
        <f>ROUND((H291*G294),0)</f>
        <v>0</v>
      </c>
    </row>
    <row r="295" spans="2:8" x14ac:dyDescent="0.2">
      <c r="B295" s="136" t="s">
        <v>301</v>
      </c>
      <c r="C295" s="137"/>
      <c r="D295" s="137"/>
      <c r="E295" s="137"/>
      <c r="F295" s="137"/>
      <c r="G295" s="138"/>
      <c r="H295" s="86">
        <f>SUM(H291:H294)</f>
        <v>0</v>
      </c>
    </row>
    <row r="296" spans="2:8" ht="13.5" thickBot="1" x14ac:dyDescent="0.25">
      <c r="B296" s="130" t="s">
        <v>205</v>
      </c>
      <c r="C296" s="131"/>
      <c r="D296" s="131"/>
      <c r="E296" s="132"/>
      <c r="F296" s="44">
        <v>0.19</v>
      </c>
      <c r="G296" s="39">
        <v>0.19</v>
      </c>
      <c r="H296" s="73">
        <f>ROUND(H294*G296,0)</f>
        <v>0</v>
      </c>
    </row>
    <row r="297" spans="2:8" ht="27.75" customHeight="1" thickBot="1" x14ac:dyDescent="0.25">
      <c r="B297" s="133" t="s">
        <v>300</v>
      </c>
      <c r="C297" s="134"/>
      <c r="D297" s="134"/>
      <c r="E297" s="134"/>
      <c r="F297" s="134"/>
      <c r="G297" s="135"/>
      <c r="H297" s="87">
        <f>H295+H296</f>
        <v>0</v>
      </c>
    </row>
    <row r="299" spans="2:8" x14ac:dyDescent="0.2">
      <c r="H299" s="76"/>
    </row>
    <row r="300" spans="2:8" ht="13.5" thickBot="1" x14ac:dyDescent="0.25">
      <c r="H300" s="88"/>
    </row>
    <row r="301" spans="2:8" ht="13.5" thickBot="1" x14ac:dyDescent="0.25">
      <c r="B301" s="139" t="s">
        <v>304</v>
      </c>
      <c r="C301" s="140"/>
      <c r="D301" s="140"/>
      <c r="E301" s="140"/>
      <c r="F301" s="140"/>
      <c r="G301" s="140"/>
      <c r="H301" s="89">
        <f>H295+H137</f>
        <v>0</v>
      </c>
    </row>
    <row r="302" spans="2:8" ht="13.5" thickBot="1" x14ac:dyDescent="0.25">
      <c r="B302" s="139" t="s">
        <v>305</v>
      </c>
      <c r="C302" s="140"/>
      <c r="D302" s="140"/>
      <c r="E302" s="140"/>
      <c r="F302" s="140"/>
      <c r="G302" s="140"/>
      <c r="H302" s="89">
        <f>H297+H139</f>
        <v>0</v>
      </c>
    </row>
    <row r="303" spans="2:8" x14ac:dyDescent="0.2">
      <c r="H303" s="76"/>
    </row>
    <row r="304" spans="2:8" x14ac:dyDescent="0.2">
      <c r="H304" s="76"/>
    </row>
    <row r="307" spans="2:9" x14ac:dyDescent="0.2">
      <c r="H307" s="76"/>
    </row>
    <row r="308" spans="2:9" x14ac:dyDescent="0.2">
      <c r="H308" s="77"/>
    </row>
    <row r="309" spans="2:9" ht="13.5" thickBot="1" x14ac:dyDescent="0.25">
      <c r="B309" s="92"/>
      <c r="C309" s="92"/>
      <c r="D309" s="92"/>
      <c r="E309" s="92"/>
      <c r="F309" s="92"/>
      <c r="G309" s="92"/>
      <c r="H309" s="92"/>
      <c r="I309" s="33"/>
    </row>
    <row r="310" spans="2:9" ht="15" x14ac:dyDescent="0.2">
      <c r="B310" s="93" t="s">
        <v>294</v>
      </c>
      <c r="C310" s="93"/>
      <c r="D310" s="93"/>
      <c r="E310" s="93"/>
      <c r="F310" s="93"/>
      <c r="G310" s="93"/>
      <c r="H310" s="93"/>
      <c r="I310" s="34"/>
    </row>
    <row r="311" spans="2:9" ht="15" x14ac:dyDescent="0.2">
      <c r="B311" s="35"/>
      <c r="C311" s="35"/>
      <c r="D311" s="35"/>
      <c r="E311" s="35"/>
      <c r="F311" s="90"/>
      <c r="G311" s="90"/>
      <c r="H311" s="90"/>
      <c r="I311" s="34"/>
    </row>
    <row r="312" spans="2:9" ht="15" x14ac:dyDescent="0.2">
      <c r="B312" s="35"/>
      <c r="C312" s="35"/>
      <c r="D312" s="35"/>
      <c r="E312" s="35"/>
      <c r="F312" s="90"/>
      <c r="G312" s="90"/>
      <c r="H312" s="90"/>
      <c r="I312" s="34"/>
    </row>
    <row r="313" spans="2:9" ht="15" thickBot="1" x14ac:dyDescent="0.25">
      <c r="B313" s="92"/>
      <c r="C313" s="92"/>
      <c r="D313" s="92"/>
      <c r="E313" s="92"/>
      <c r="F313" s="92"/>
      <c r="G313" s="92"/>
      <c r="H313" s="92"/>
      <c r="I313" s="34"/>
    </row>
    <row r="314" spans="2:9" ht="15" x14ac:dyDescent="0.2">
      <c r="B314" s="93" t="s">
        <v>295</v>
      </c>
      <c r="C314" s="93"/>
      <c r="D314" s="93"/>
      <c r="E314" s="93"/>
      <c r="F314" s="93"/>
      <c r="G314" s="93"/>
      <c r="H314" s="93"/>
      <c r="I314" s="34"/>
    </row>
    <row r="315" spans="2:9" ht="14.25" x14ac:dyDescent="0.2">
      <c r="B315" s="36"/>
      <c r="C315" s="34"/>
      <c r="D315" s="34"/>
      <c r="E315" s="34"/>
      <c r="F315" s="91"/>
      <c r="G315" s="91"/>
      <c r="H315" s="91"/>
      <c r="I315" s="34"/>
    </row>
    <row r="316" spans="2:9" ht="15" thickBot="1" x14ac:dyDescent="0.25">
      <c r="B316" s="92"/>
      <c r="C316" s="92"/>
      <c r="D316" s="92"/>
      <c r="E316" s="92"/>
      <c r="F316" s="92"/>
      <c r="G316" s="92"/>
      <c r="H316" s="92"/>
      <c r="I316" s="34"/>
    </row>
    <row r="317" spans="2:9" ht="15" x14ac:dyDescent="0.2">
      <c r="B317" s="93" t="s">
        <v>296</v>
      </c>
      <c r="C317" s="93"/>
      <c r="D317" s="93"/>
      <c r="E317" s="93"/>
      <c r="F317" s="93"/>
      <c r="G317" s="93"/>
      <c r="H317" s="93"/>
      <c r="I317" s="34"/>
    </row>
    <row r="318" spans="2:9" ht="15" x14ac:dyDescent="0.2">
      <c r="B318" s="35"/>
      <c r="C318" s="35"/>
      <c r="D318" s="35"/>
      <c r="E318" s="35"/>
      <c r="F318" s="90"/>
      <c r="G318" s="90"/>
      <c r="H318" s="90"/>
      <c r="I318" s="34"/>
    </row>
    <row r="319" spans="2:9" ht="14.25" x14ac:dyDescent="0.2">
      <c r="B319" s="36"/>
      <c r="C319" s="34"/>
      <c r="D319" s="34"/>
      <c r="E319" s="34"/>
      <c r="F319" s="91"/>
      <c r="G319" s="91"/>
      <c r="H319" s="91"/>
      <c r="I319" s="34"/>
    </row>
    <row r="320" spans="2:9" ht="15" thickBot="1" x14ac:dyDescent="0.25">
      <c r="B320" s="92"/>
      <c r="C320" s="92"/>
      <c r="D320" s="92"/>
      <c r="E320" s="92"/>
      <c r="F320" s="92"/>
      <c r="G320" s="92"/>
      <c r="H320" s="92"/>
      <c r="I320" s="34"/>
    </row>
    <row r="321" spans="2:9" ht="15" x14ac:dyDescent="0.2">
      <c r="B321" s="93" t="s">
        <v>297</v>
      </c>
      <c r="C321" s="93"/>
      <c r="D321" s="93"/>
      <c r="E321" s="93"/>
      <c r="F321" s="93"/>
      <c r="G321" s="93"/>
      <c r="H321" s="93"/>
      <c r="I321" s="34"/>
    </row>
    <row r="322" spans="2:9" ht="14.25" x14ac:dyDescent="0.2">
      <c r="B322" s="36"/>
      <c r="C322" s="34"/>
      <c r="D322" s="34"/>
      <c r="E322" s="34"/>
      <c r="F322" s="91"/>
      <c r="G322" s="91"/>
      <c r="H322" s="91"/>
      <c r="I322" s="34"/>
    </row>
    <row r="323" spans="2:9" ht="14.25" x14ac:dyDescent="0.2">
      <c r="B323" s="36"/>
      <c r="C323" s="34"/>
      <c r="D323" s="34"/>
      <c r="E323" s="34"/>
      <c r="F323" s="91"/>
      <c r="G323" s="91"/>
      <c r="H323" s="91"/>
      <c r="I323" s="34"/>
    </row>
    <row r="324" spans="2:9" ht="15" thickBot="1" x14ac:dyDescent="0.25">
      <c r="B324" s="92"/>
      <c r="C324" s="92"/>
      <c r="D324" s="92"/>
      <c r="E324" s="92"/>
      <c r="F324" s="92"/>
      <c r="G324" s="92"/>
      <c r="H324" s="92"/>
      <c r="I324" s="34"/>
    </row>
    <row r="325" spans="2:9" ht="15" x14ac:dyDescent="0.2">
      <c r="B325" s="93" t="s">
        <v>298</v>
      </c>
      <c r="C325" s="93"/>
      <c r="D325" s="93"/>
      <c r="E325" s="93"/>
      <c r="F325" s="93"/>
      <c r="G325" s="93"/>
      <c r="H325" s="93"/>
      <c r="I325" s="34"/>
    </row>
    <row r="326" spans="2:9" ht="14.25" x14ac:dyDescent="0.2">
      <c r="B326" s="94" t="s">
        <v>299</v>
      </c>
      <c r="C326" s="94"/>
      <c r="D326" s="94"/>
      <c r="E326" s="94"/>
      <c r="F326" s="94"/>
      <c r="G326" s="94"/>
      <c r="H326" s="94"/>
      <c r="I326" s="94"/>
    </row>
  </sheetData>
  <sheetProtection algorithmName="SHA-512" hashValue="sbgOwbAziiBZ2zAEIsEvBz2hqxX5GnTzYCLrQ02iL0aTatuqhLBQ6Yon7QUorTk4w/q+0GqOGWODAxxr6H0F1g==" saltValue="1uI2OhoBnDD1JLIFEQylag==" spinCount="100000" sheet="1" objects="1" scenarios="1"/>
  <mergeCells count="106">
    <mergeCell ref="B297:G297"/>
    <mergeCell ref="B295:G295"/>
    <mergeCell ref="B289:G289"/>
    <mergeCell ref="B301:G301"/>
    <mergeCell ref="B302:G302"/>
    <mergeCell ref="B139:G139"/>
    <mergeCell ref="B137:G137"/>
    <mergeCell ref="B296:E296"/>
    <mergeCell ref="C273:E273"/>
    <mergeCell ref="C275:H275"/>
    <mergeCell ref="C277:E277"/>
    <mergeCell ref="C280:H280"/>
    <mergeCell ref="C283:F283"/>
    <mergeCell ref="B284:H284"/>
    <mergeCell ref="C285:H285"/>
    <mergeCell ref="B292:C294"/>
    <mergeCell ref="D292:E292"/>
    <mergeCell ref="D293:E293"/>
    <mergeCell ref="D294:E294"/>
    <mergeCell ref="C287:E287"/>
    <mergeCell ref="C243:E243"/>
    <mergeCell ref="B244:H244"/>
    <mergeCell ref="C245:H245"/>
    <mergeCell ref="C248:E248"/>
    <mergeCell ref="C250:H250"/>
    <mergeCell ref="C258:E258"/>
    <mergeCell ref="C260:H260"/>
    <mergeCell ref="C264:E264"/>
    <mergeCell ref="C266:H266"/>
    <mergeCell ref="B195:H195"/>
    <mergeCell ref="C196:H196"/>
    <mergeCell ref="C224:E224"/>
    <mergeCell ref="B225:H225"/>
    <mergeCell ref="C226:H226"/>
    <mergeCell ref="C229:E229"/>
    <mergeCell ref="C231:H231"/>
    <mergeCell ref="C234:E234"/>
    <mergeCell ref="C236:H236"/>
    <mergeCell ref="C188:H188"/>
    <mergeCell ref="C193:E193"/>
    <mergeCell ref="D134:E134"/>
    <mergeCell ref="D135:E135"/>
    <mergeCell ref="D136:E136"/>
    <mergeCell ref="B134:C136"/>
    <mergeCell ref="B144:E144"/>
    <mergeCell ref="C147:H147"/>
    <mergeCell ref="C163:E163"/>
    <mergeCell ref="C165:H165"/>
    <mergeCell ref="C171:E171"/>
    <mergeCell ref="C173:H173"/>
    <mergeCell ref="C175:E175"/>
    <mergeCell ref="C177:H177"/>
    <mergeCell ref="C179:E179"/>
    <mergeCell ref="C181:H181"/>
    <mergeCell ref="C186:E186"/>
    <mergeCell ref="B187:H187"/>
    <mergeCell ref="B138:E138"/>
    <mergeCell ref="B3:H3"/>
    <mergeCell ref="C26:H26"/>
    <mergeCell ref="C7:H7"/>
    <mergeCell ref="C89:E89"/>
    <mergeCell ref="B49:H49"/>
    <mergeCell ref="B39:H39"/>
    <mergeCell ref="C40:H40"/>
    <mergeCell ref="C77:E77"/>
    <mergeCell ref="C47:E47"/>
    <mergeCell ref="C50:H50"/>
    <mergeCell ref="C79:H79"/>
    <mergeCell ref="B78:H78"/>
    <mergeCell ref="C82:E82"/>
    <mergeCell ref="C84:H84"/>
    <mergeCell ref="C24:E24"/>
    <mergeCell ref="B4:F4"/>
    <mergeCell ref="C19:E19"/>
    <mergeCell ref="C21:H21"/>
    <mergeCell ref="C125:H125"/>
    <mergeCell ref="B124:H124"/>
    <mergeCell ref="C28:E28"/>
    <mergeCell ref="C30:H30"/>
    <mergeCell ref="C38:E38"/>
    <mergeCell ref="B96:H96"/>
    <mergeCell ref="C91:H91"/>
    <mergeCell ref="C127:E127"/>
    <mergeCell ref="B131:G131"/>
    <mergeCell ref="C95:E95"/>
    <mergeCell ref="C123:F123"/>
    <mergeCell ref="C97:H97"/>
    <mergeCell ref="C99:E99"/>
    <mergeCell ref="C113:H113"/>
    <mergeCell ref="C117:E117"/>
    <mergeCell ref="C101:H101"/>
    <mergeCell ref="C105:E105"/>
    <mergeCell ref="C107:H107"/>
    <mergeCell ref="C111:E111"/>
    <mergeCell ref="C119:H119"/>
    <mergeCell ref="B309:H309"/>
    <mergeCell ref="B313:H313"/>
    <mergeCell ref="B324:H324"/>
    <mergeCell ref="B325:H325"/>
    <mergeCell ref="B326:I326"/>
    <mergeCell ref="B314:H314"/>
    <mergeCell ref="B316:H316"/>
    <mergeCell ref="B317:H317"/>
    <mergeCell ref="B320:H320"/>
    <mergeCell ref="B321:H321"/>
    <mergeCell ref="B310:H310"/>
  </mergeCells>
  <phoneticPr fontId="11" type="noConversion"/>
  <pageMargins left="0.75" right="0.75" top="1" bottom="1" header="0.5" footer="0.5"/>
  <pageSetup scale="61" fitToHeight="0" orientation="portrait" r:id="rId1"/>
  <rowBreaks count="11" manualBreakCount="11">
    <brk id="29" max="16383" man="1"/>
    <brk id="49" max="16383" man="1"/>
    <brk id="77" max="8" man="1"/>
    <brk id="106" max="16383" man="1"/>
    <brk id="118" max="16383" man="1"/>
    <brk id="128" max="16383" man="1"/>
    <brk id="132" max="16383" man="1"/>
    <brk id="186" max="8" man="1"/>
    <brk id="245" max="8" man="1"/>
    <brk id="287" max="8" man="1"/>
    <brk id="297" max="8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1C9EA7-C532-4988-9112-AD186E3C25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D8BFD5-674C-4B93-929B-DEEDA0190A65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0D0190BF-379E-41A0-8EA8-0D264124B1EA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  <ds:schemaRef ds:uri="58020ebd-ab32-47fa-8ceb-969687debf76"/>
    <ds:schemaRef ds:uri="afb6680c-5126-4293-8efc-f0ef4683a575"/>
  </ds:schemaRefs>
</ds:datastoreItem>
</file>

<file path=customXml/itemProps4.xml><?xml version="1.0" encoding="utf-8"?>
<ds:datastoreItem xmlns:ds="http://schemas.openxmlformats.org/officeDocument/2006/customXml" ds:itemID="{BFD7CA8C-6BB9-43B5-BA38-14CE1434070A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4</vt:lpstr>
      <vt:lpstr>'formato 4'!Área_de_impresión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Yenifer Jimenez Gomez</dc:creator>
  <cp:keywords/>
  <dc:description/>
  <cp:lastModifiedBy>Hollman Rodrigo Briceno Mendoza</cp:lastModifiedBy>
  <cp:revision/>
  <dcterms:created xsi:type="dcterms:W3CDTF">2025-03-12T19:50:37Z</dcterms:created>
  <dcterms:modified xsi:type="dcterms:W3CDTF">2026-05-26T19:18:10Z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gvdocid">
    <vt:lpwstr>dce02ddc-499c-4763-a9be-a3bb6571cd37</vt:lpwstr>
  </property>
  <property fmtid="{D5CDD505-2E9C-101B-9397-08002B2CF9AE}" pid="4" name="ClassificationTagSetId">
    <vt:lpwstr>e16409a7-1700-4153-9090-3955bc2f0ae8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dce02ddc-499c-4763-a9be-a3bb6571cd37</vt:lpwstr>
  </property>
  <property fmtid="{D5CDD505-2E9C-101B-9397-08002B2CF9AE}" pid="7" name="UserId">
    <vt:lpwstr>Angie Lorena Bello Cortes</vt:lpwstr>
  </property>
  <property fmtid="{D5CDD505-2E9C-101B-9397-08002B2CF9AE}" pid="8" name="TagDateTime">
    <vt:lpwstr>2026-05-08T22:41:14Z</vt:lpwstr>
  </property>
  <property fmtid="{D5CDD505-2E9C-101B-9397-08002B2CF9AE}" pid="9" name="GVData">
    <vt:lpwstr>eyJPUyI6IldpbmRvd3MiLCJkb2NJRCI6ImRjZTAyZGRjLTQ5OWMtNDc2My1hOWJlLWEzYmI2NTcxY2QzNyIsImRvY1N0YXRlIjoie30iLCJwYXJlbnRMaW5lSWRzIjoiW1wiYTExNjVkZjgtY2JiZC00Y2E5LWIzZTAtYzMxODQ1OTA1YzVkXCIsXCJiOGRlZjNkOC01</vt:lpwstr>
  </property>
  <property fmtid="{D5CDD505-2E9C-101B-9397-08002B2CF9AE}" pid="10" name="GVData0">
    <vt:lpwstr>NTFkLTQ0ZmMtYTE4YS00OTI3ZDlkZjZiOGZcIixcImIzZTFlNmRlLWJjY2QtNDI1OC1hMjQ1LTAyYjQwMjExNzcwMlwiLFwiYTBhNzE4OTAtYzY2NC00NzZhLTkwZTUtYmRmNTZhY2I3MGI4XCIsXCJiODBkMjVkYy1hYzMwLTRiODgtOTRiYy0yNDFmOGQ4MjEwZjhc</vt:lpwstr>
  </property>
  <property fmtid="{D5CDD505-2E9C-101B-9397-08002B2CF9AE}" pid="11" name="GVData1">
    <vt:lpwstr>IixcImU5MTA5NDZkLWFjNjEtNDY3OS1iNDVmLWI5NGRmZDlmNWEyZFwiLFwiYTIxMmQ4MWItMjE3ZC00ODlmLWE1NmItYmM3YmRkNjA0N2RmXCIsXCI0NmJiNzQ1MS03NTBhLTQwZjctOTE2Ny03ZDMxNmRhYTZmZjlcIixcImYyNDU0OGU3LTA4NjgtNDEwYS04MTI2</vt:lpwstr>
  </property>
  <property fmtid="{D5CDD505-2E9C-101B-9397-08002B2CF9AE}" pid="12" name="MediaServiceImageTags">
    <vt:lpwstr/>
  </property>
  <property fmtid="{D5CDD505-2E9C-101B-9397-08002B2CF9AE}" pid="13" name="GVData2">
    <vt:lpwstr>LTg5OGRmNWJiODlmYVwiLFwiOTNiMGQ5ODItNGZjMy00YjMwLTkzY2ItOTcwNTg3M2ExYmM2XCJdIiwid3JpdHRlbktleXMiOiJbXCJndmRvY2lkXCIsXCJDbGFzc2lmaWNhdGlvblRhZ1NldElkXCIsXCJDb21wbGlhbmNlVGFnU2V0SWRcIixcIkZpbGVJZFwiLFwi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VXNlcklkXCIsXCJUYWdEYXRlVGltZVwiXSIsIm5vT2ZHdkRhdGFFbnRyaWVzIjoiNyIsImxpbmVJZCI6IjY2ZmM2ODFlLTRkMTgtNDZmMi1hMzEwLTA3YmQwZTBlYjQ3NiJ9</vt:lpwstr>
  </property>
  <property fmtid="{D5CDD505-2E9C-101B-9397-08002B2CF9AE}" pid="15" name="GVData4">
    <vt:lpwstr>(end)</vt:lpwstr>
  </property>
</Properties>
</file>