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PCPAVCA1KAQNE\Gestion Contractual\02 - Contratacion\02 - Procesos Contractuales\CONTRATACIÓN 2026\24-FGN-RP-IPSE-0024-2026 - MOBILIARIO ESPECIALIZADO CTI\Presentación del proceso\"/>
    </mc:Choice>
  </mc:AlternateContent>
  <xr:revisionPtr revIDLastSave="0" documentId="13_ncr:1_{BBEBB5F5-0E5F-4E1B-A3FF-2DDDFF7D67B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Cotizaciones a Analizar" sheetId="4" r:id="rId1"/>
    <sheet name="Análisis Dispersión" sheetId="5" r:id="rId2"/>
    <sheet name="Precios Techos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0" i="6" l="1"/>
  <c r="L40" i="6"/>
  <c r="L56" i="6"/>
  <c r="L60" i="6"/>
  <c r="H3" i="5"/>
  <c r="G3" i="5"/>
  <c r="J69" i="6"/>
  <c r="K69" i="6" s="1"/>
  <c r="G69" i="6"/>
  <c r="H69" i="6" s="1"/>
  <c r="L69" i="6" s="1"/>
  <c r="J68" i="6"/>
  <c r="K68" i="6" s="1"/>
  <c r="G68" i="6"/>
  <c r="H68" i="6" s="1"/>
  <c r="L68" i="6" s="1"/>
  <c r="J67" i="6"/>
  <c r="K67" i="6" s="1"/>
  <c r="G67" i="6"/>
  <c r="H67" i="6" s="1"/>
  <c r="L67" i="6" s="1"/>
  <c r="J66" i="6"/>
  <c r="K66" i="6" s="1"/>
  <c r="G66" i="6"/>
  <c r="H66" i="6" s="1"/>
  <c r="L66" i="6" s="1"/>
  <c r="J65" i="6"/>
  <c r="K65" i="6" s="1"/>
  <c r="G65" i="6"/>
  <c r="H65" i="6" s="1"/>
  <c r="L65" i="6" s="1"/>
  <c r="J64" i="6"/>
  <c r="K64" i="6" s="1"/>
  <c r="G64" i="6"/>
  <c r="H64" i="6" s="1"/>
  <c r="L64" i="6" s="1"/>
  <c r="J63" i="6"/>
  <c r="K63" i="6" s="1"/>
  <c r="G63" i="6"/>
  <c r="H63" i="6" s="1"/>
  <c r="L63" i="6" s="1"/>
  <c r="J62" i="6"/>
  <c r="K62" i="6" s="1"/>
  <c r="G62" i="6"/>
  <c r="H62" i="6" s="1"/>
  <c r="L62" i="6" s="1"/>
  <c r="J61" i="6"/>
  <c r="K61" i="6" s="1"/>
  <c r="G61" i="6"/>
  <c r="H61" i="6" s="1"/>
  <c r="L61" i="6" s="1"/>
  <c r="J60" i="6"/>
  <c r="K60" i="6" s="1"/>
  <c r="G60" i="6"/>
  <c r="H60" i="6" s="1"/>
  <c r="J59" i="6"/>
  <c r="K59" i="6" s="1"/>
  <c r="G59" i="6"/>
  <c r="H59" i="6" s="1"/>
  <c r="L59" i="6" s="1"/>
  <c r="J58" i="6"/>
  <c r="K58" i="6" s="1"/>
  <c r="G58" i="6"/>
  <c r="H58" i="6" s="1"/>
  <c r="L58" i="6" s="1"/>
  <c r="J57" i="6"/>
  <c r="K57" i="6" s="1"/>
  <c r="G57" i="6"/>
  <c r="H57" i="6" s="1"/>
  <c r="L57" i="6" s="1"/>
  <c r="J56" i="6"/>
  <c r="K56" i="6" s="1"/>
  <c r="G56" i="6"/>
  <c r="H56" i="6" s="1"/>
  <c r="J55" i="6"/>
  <c r="K55" i="6" s="1"/>
  <c r="G55" i="6"/>
  <c r="H55" i="6" s="1"/>
  <c r="L55" i="6" s="1"/>
  <c r="J54" i="6"/>
  <c r="K54" i="6" s="1"/>
  <c r="H54" i="6"/>
  <c r="L54" i="6" s="1"/>
  <c r="G54" i="6"/>
  <c r="J53" i="6"/>
  <c r="K53" i="6" s="1"/>
  <c r="G53" i="6"/>
  <c r="H53" i="6" s="1"/>
  <c r="L53" i="6" s="1"/>
  <c r="J52" i="6"/>
  <c r="K52" i="6" s="1"/>
  <c r="H52" i="6"/>
  <c r="L52" i="6" s="1"/>
  <c r="G52" i="6"/>
  <c r="J51" i="6"/>
  <c r="K51" i="6" s="1"/>
  <c r="G51" i="6"/>
  <c r="H51" i="6" s="1"/>
  <c r="L51" i="6" s="1"/>
  <c r="J50" i="6"/>
  <c r="K50" i="6" s="1"/>
  <c r="G50" i="6"/>
  <c r="H50" i="6" s="1"/>
  <c r="L50" i="6" s="1"/>
  <c r="J49" i="6"/>
  <c r="K49" i="6" s="1"/>
  <c r="H49" i="6"/>
  <c r="L49" i="6" s="1"/>
  <c r="G49" i="6"/>
  <c r="K48" i="6"/>
  <c r="L48" i="6" s="1"/>
  <c r="J48" i="6"/>
  <c r="H48" i="6"/>
  <c r="G48" i="6"/>
  <c r="J47" i="6"/>
  <c r="K47" i="6" s="1"/>
  <c r="G47" i="6"/>
  <c r="H47" i="6" s="1"/>
  <c r="L47" i="6" s="1"/>
  <c r="J46" i="6"/>
  <c r="K46" i="6" s="1"/>
  <c r="G46" i="6"/>
  <c r="H46" i="6" s="1"/>
  <c r="L46" i="6" s="1"/>
  <c r="J45" i="6"/>
  <c r="K45" i="6" s="1"/>
  <c r="H45" i="6"/>
  <c r="L45" i="6" s="1"/>
  <c r="G45" i="6"/>
  <c r="J44" i="6"/>
  <c r="K44" i="6" s="1"/>
  <c r="L44" i="6" s="1"/>
  <c r="H44" i="6"/>
  <c r="G44" i="6"/>
  <c r="J43" i="6"/>
  <c r="K43" i="6" s="1"/>
  <c r="G43" i="6"/>
  <c r="H43" i="6" s="1"/>
  <c r="L43" i="6" s="1"/>
  <c r="K42" i="6"/>
  <c r="J42" i="6"/>
  <c r="G42" i="6"/>
  <c r="H42" i="6" s="1"/>
  <c r="L42" i="6" s="1"/>
  <c r="J41" i="6"/>
  <c r="K41" i="6" s="1"/>
  <c r="G41" i="6"/>
  <c r="H41" i="6" s="1"/>
  <c r="L41" i="6" s="1"/>
  <c r="J40" i="6"/>
  <c r="K40" i="6" s="1"/>
  <c r="G40" i="6"/>
  <c r="H40" i="6" s="1"/>
  <c r="J39" i="6"/>
  <c r="K39" i="6" s="1"/>
  <c r="G39" i="6"/>
  <c r="H39" i="6" s="1"/>
  <c r="L39" i="6" s="1"/>
  <c r="J38" i="6"/>
  <c r="K38" i="6" s="1"/>
  <c r="G38" i="6"/>
  <c r="H38" i="6" s="1"/>
  <c r="L38" i="6" s="1"/>
  <c r="K37" i="6"/>
  <c r="J37" i="6"/>
  <c r="G37" i="6"/>
  <c r="H37" i="6" s="1"/>
  <c r="L37" i="6" s="1"/>
  <c r="J36" i="6"/>
  <c r="K36" i="6" s="1"/>
  <c r="G36" i="6"/>
  <c r="H36" i="6" s="1"/>
  <c r="L36" i="6" s="1"/>
  <c r="J35" i="6"/>
  <c r="K35" i="6" s="1"/>
  <c r="G35" i="6"/>
  <c r="H35" i="6" s="1"/>
  <c r="L35" i="6" s="1"/>
  <c r="J34" i="6"/>
  <c r="K34" i="6" s="1"/>
  <c r="G34" i="6"/>
  <c r="H34" i="6" s="1"/>
  <c r="L34" i="6" s="1"/>
  <c r="J33" i="6"/>
  <c r="K33" i="6" s="1"/>
  <c r="G33" i="6"/>
  <c r="H33" i="6" s="1"/>
  <c r="L33" i="6" s="1"/>
  <c r="J32" i="6"/>
  <c r="K32" i="6" s="1"/>
  <c r="G32" i="6"/>
  <c r="H32" i="6" s="1"/>
  <c r="L32" i="6" s="1"/>
  <c r="J31" i="6"/>
  <c r="K31" i="6" s="1"/>
  <c r="G31" i="6"/>
  <c r="H31" i="6" s="1"/>
  <c r="L31" i="6" s="1"/>
  <c r="J30" i="6"/>
  <c r="K30" i="6" s="1"/>
  <c r="G30" i="6"/>
  <c r="H30" i="6" s="1"/>
  <c r="L30" i="6" s="1"/>
  <c r="J29" i="6"/>
  <c r="K29" i="6" s="1"/>
  <c r="G29" i="6"/>
  <c r="H29" i="6" s="1"/>
  <c r="L29" i="6" s="1"/>
  <c r="J28" i="6"/>
  <c r="K28" i="6" s="1"/>
  <c r="G28" i="6"/>
  <c r="H28" i="6" s="1"/>
  <c r="L28" i="6" s="1"/>
  <c r="J27" i="6"/>
  <c r="K27" i="6" s="1"/>
  <c r="G27" i="6"/>
  <c r="H27" i="6" s="1"/>
  <c r="L27" i="6" s="1"/>
  <c r="J26" i="6"/>
  <c r="K26" i="6" s="1"/>
  <c r="G26" i="6"/>
  <c r="H26" i="6" s="1"/>
  <c r="L26" i="6" s="1"/>
  <c r="J25" i="6"/>
  <c r="K25" i="6" s="1"/>
  <c r="G25" i="6"/>
  <c r="H25" i="6" s="1"/>
  <c r="L25" i="6" s="1"/>
  <c r="J24" i="6"/>
  <c r="K24" i="6" s="1"/>
  <c r="G24" i="6"/>
  <c r="H24" i="6" s="1"/>
  <c r="L24" i="6" s="1"/>
  <c r="J23" i="6"/>
  <c r="K23" i="6" s="1"/>
  <c r="G23" i="6"/>
  <c r="H23" i="6" s="1"/>
  <c r="L23" i="6" s="1"/>
  <c r="J22" i="6"/>
  <c r="K22" i="6" s="1"/>
  <c r="G22" i="6"/>
  <c r="H22" i="6" s="1"/>
  <c r="L22" i="6" s="1"/>
  <c r="J21" i="6"/>
  <c r="K21" i="6" s="1"/>
  <c r="G21" i="6"/>
  <c r="H21" i="6" s="1"/>
  <c r="L21" i="6" s="1"/>
  <c r="J20" i="6"/>
  <c r="K20" i="6" s="1"/>
  <c r="G20" i="6"/>
  <c r="H20" i="6" s="1"/>
  <c r="L20" i="6" s="1"/>
  <c r="J19" i="6"/>
  <c r="K19" i="6" s="1"/>
  <c r="G19" i="6"/>
  <c r="H19" i="6" s="1"/>
  <c r="L19" i="6" s="1"/>
  <c r="J18" i="6"/>
  <c r="K18" i="6" s="1"/>
  <c r="G18" i="6"/>
  <c r="H18" i="6" s="1"/>
  <c r="L18" i="6" s="1"/>
  <c r="J17" i="6"/>
  <c r="K17" i="6" s="1"/>
  <c r="G17" i="6"/>
  <c r="H17" i="6" s="1"/>
  <c r="L17" i="6" s="1"/>
  <c r="J16" i="6"/>
  <c r="K16" i="6" s="1"/>
  <c r="G16" i="6"/>
  <c r="H16" i="6" s="1"/>
  <c r="L16" i="6" s="1"/>
  <c r="J15" i="6"/>
  <c r="K15" i="6" s="1"/>
  <c r="G15" i="6"/>
  <c r="H15" i="6" s="1"/>
  <c r="L15" i="6" s="1"/>
  <c r="J14" i="6"/>
  <c r="K14" i="6" s="1"/>
  <c r="G14" i="6"/>
  <c r="H14" i="6" s="1"/>
  <c r="L14" i="6" s="1"/>
  <c r="J13" i="6"/>
  <c r="K13" i="6" s="1"/>
  <c r="G13" i="6"/>
  <c r="H13" i="6" s="1"/>
  <c r="L13" i="6" s="1"/>
  <c r="J12" i="6"/>
  <c r="K12" i="6" s="1"/>
  <c r="G12" i="6"/>
  <c r="H12" i="6" s="1"/>
  <c r="L12" i="6" s="1"/>
  <c r="J11" i="6"/>
  <c r="K11" i="6" s="1"/>
  <c r="G11" i="6"/>
  <c r="H11" i="6" s="1"/>
  <c r="L11" i="6" s="1"/>
  <c r="J10" i="6"/>
  <c r="K10" i="6" s="1"/>
  <c r="G10" i="6"/>
  <c r="H10" i="6" s="1"/>
  <c r="L10" i="6" s="1"/>
  <c r="J9" i="6"/>
  <c r="K9" i="6" s="1"/>
  <c r="G9" i="6"/>
  <c r="H9" i="6" s="1"/>
  <c r="L9" i="6" s="1"/>
  <c r="J8" i="6"/>
  <c r="K8" i="6" s="1"/>
  <c r="G8" i="6"/>
  <c r="H8" i="6" s="1"/>
  <c r="L8" i="6" s="1"/>
  <c r="F3" i="5" l="1"/>
  <c r="E3" i="5"/>
  <c r="M69" i="4" l="1"/>
  <c r="N69" i="4" s="1"/>
  <c r="M68" i="4"/>
  <c r="N68" i="4" s="1"/>
  <c r="M67" i="4"/>
  <c r="N67" i="4" s="1"/>
  <c r="M66" i="4"/>
  <c r="N66" i="4" s="1"/>
  <c r="M65" i="4"/>
  <c r="N65" i="4" s="1"/>
  <c r="M64" i="4"/>
  <c r="N64" i="4" s="1"/>
  <c r="M63" i="4"/>
  <c r="N63" i="4" s="1"/>
  <c r="M62" i="4"/>
  <c r="N62" i="4" s="1"/>
  <c r="M61" i="4"/>
  <c r="N61" i="4" s="1"/>
  <c r="M60" i="4"/>
  <c r="N60" i="4" s="1"/>
  <c r="M59" i="4"/>
  <c r="N59" i="4" s="1"/>
  <c r="M58" i="4"/>
  <c r="N58" i="4" s="1"/>
  <c r="M57" i="4"/>
  <c r="N57" i="4" s="1"/>
  <c r="M56" i="4"/>
  <c r="N56" i="4" s="1"/>
  <c r="M55" i="4"/>
  <c r="N55" i="4" s="1"/>
  <c r="M54" i="4"/>
  <c r="N54" i="4" s="1"/>
  <c r="M53" i="4"/>
  <c r="N53" i="4" s="1"/>
  <c r="M52" i="4"/>
  <c r="N52" i="4" s="1"/>
  <c r="M51" i="4"/>
  <c r="N51" i="4" s="1"/>
  <c r="M50" i="4"/>
  <c r="N50" i="4" s="1"/>
  <c r="M49" i="4"/>
  <c r="N49" i="4" s="1"/>
  <c r="M48" i="4"/>
  <c r="N48" i="4" s="1"/>
  <c r="M47" i="4"/>
  <c r="N47" i="4" s="1"/>
  <c r="M46" i="4"/>
  <c r="N46" i="4" s="1"/>
  <c r="M45" i="4"/>
  <c r="N45" i="4" s="1"/>
  <c r="M44" i="4"/>
  <c r="N44" i="4" s="1"/>
  <c r="M43" i="4"/>
  <c r="N43" i="4" s="1"/>
  <c r="M42" i="4"/>
  <c r="N42" i="4" s="1"/>
  <c r="M41" i="4"/>
  <c r="N41" i="4" s="1"/>
  <c r="M40" i="4"/>
  <c r="N40" i="4" s="1"/>
  <c r="M39" i="4"/>
  <c r="N39" i="4" s="1"/>
  <c r="M38" i="4"/>
  <c r="N38" i="4" s="1"/>
  <c r="M37" i="4"/>
  <c r="N37" i="4" s="1"/>
  <c r="M36" i="4"/>
  <c r="N36" i="4" s="1"/>
  <c r="M35" i="4"/>
  <c r="N35" i="4" s="1"/>
  <c r="M34" i="4"/>
  <c r="N34" i="4" s="1"/>
  <c r="M33" i="4"/>
  <c r="N33" i="4" s="1"/>
  <c r="M32" i="4"/>
  <c r="N32" i="4" s="1"/>
  <c r="M31" i="4"/>
  <c r="N31" i="4" s="1"/>
  <c r="M30" i="4"/>
  <c r="N30" i="4" s="1"/>
  <c r="M29" i="4"/>
  <c r="N29" i="4" s="1"/>
  <c r="M28" i="4"/>
  <c r="N28" i="4" s="1"/>
  <c r="M27" i="4"/>
  <c r="N27" i="4" s="1"/>
  <c r="M26" i="4"/>
  <c r="N26" i="4" s="1"/>
  <c r="M25" i="4"/>
  <c r="N25" i="4" s="1"/>
  <c r="M24" i="4"/>
  <c r="N24" i="4" s="1"/>
  <c r="M23" i="4"/>
  <c r="N23" i="4" s="1"/>
  <c r="M22" i="4"/>
  <c r="N22" i="4" s="1"/>
  <c r="M21" i="4"/>
  <c r="N21" i="4" s="1"/>
  <c r="M20" i="4"/>
  <c r="N20" i="4" s="1"/>
  <c r="M19" i="4"/>
  <c r="N19" i="4" s="1"/>
  <c r="M18" i="4"/>
  <c r="N18" i="4" s="1"/>
  <c r="M17" i="4"/>
  <c r="N17" i="4" s="1"/>
  <c r="M16" i="4"/>
  <c r="N16" i="4" s="1"/>
  <c r="M15" i="4"/>
  <c r="N15" i="4" s="1"/>
  <c r="M14" i="4"/>
  <c r="N14" i="4" s="1"/>
  <c r="M13" i="4"/>
  <c r="N13" i="4" s="1"/>
  <c r="M12" i="4"/>
  <c r="N12" i="4" s="1"/>
  <c r="M11" i="4"/>
  <c r="N11" i="4" s="1"/>
  <c r="M10" i="4"/>
  <c r="N10" i="4" s="1"/>
  <c r="M9" i="4"/>
  <c r="N9" i="4" s="1"/>
  <c r="M8" i="4"/>
  <c r="N8" i="4" s="1"/>
  <c r="J8" i="4"/>
  <c r="K8" i="4" s="1"/>
  <c r="J52" i="4"/>
  <c r="K52" i="4" s="1"/>
  <c r="J51" i="4"/>
  <c r="K51" i="4" s="1"/>
  <c r="J49" i="4"/>
  <c r="K49" i="4" s="1"/>
  <c r="J48" i="4"/>
  <c r="K48" i="4" s="1"/>
  <c r="J47" i="4"/>
  <c r="K47" i="4" s="1"/>
  <c r="J43" i="4"/>
  <c r="K43" i="4" s="1"/>
  <c r="J35" i="4"/>
  <c r="K35" i="4" s="1"/>
  <c r="J34" i="4"/>
  <c r="K34" i="4" s="1"/>
  <c r="J29" i="4"/>
  <c r="K29" i="4" s="1"/>
  <c r="J28" i="4"/>
  <c r="K28" i="4" s="1"/>
  <c r="J27" i="4"/>
  <c r="K27" i="4" s="1"/>
  <c r="J26" i="4"/>
  <c r="K26" i="4" s="1"/>
  <c r="J25" i="4"/>
  <c r="K25" i="4" s="1"/>
  <c r="J24" i="4"/>
  <c r="K24" i="4" s="1"/>
  <c r="J23" i="4"/>
  <c r="K23" i="4" s="1"/>
  <c r="J22" i="4"/>
  <c r="K22" i="4" s="1"/>
  <c r="J21" i="4"/>
  <c r="K21" i="4" s="1"/>
  <c r="J20" i="4"/>
  <c r="K20" i="4" s="1"/>
  <c r="J19" i="4"/>
  <c r="K19" i="4" s="1"/>
  <c r="J18" i="4"/>
  <c r="K18" i="4" s="1"/>
  <c r="J17" i="4"/>
  <c r="K17" i="4" s="1"/>
  <c r="J9" i="4"/>
  <c r="K9" i="4" s="1"/>
  <c r="G52" i="4"/>
  <c r="H52" i="4" s="1"/>
  <c r="G51" i="4"/>
  <c r="H51" i="4" s="1"/>
  <c r="G49" i="4"/>
  <c r="H49" i="4" s="1"/>
  <c r="G48" i="4"/>
  <c r="H48" i="4" s="1"/>
  <c r="G47" i="4"/>
  <c r="H47" i="4" s="1"/>
  <c r="G43" i="4"/>
  <c r="H43" i="4" s="1"/>
  <c r="G35" i="4"/>
  <c r="H35" i="4" s="1"/>
  <c r="G34" i="4"/>
  <c r="H34" i="4" s="1"/>
  <c r="G31" i="4"/>
  <c r="H31" i="4" s="1"/>
  <c r="G30" i="4"/>
  <c r="H30" i="4" s="1"/>
  <c r="G29" i="4"/>
  <c r="H29" i="4" s="1"/>
  <c r="G28" i="4"/>
  <c r="H28" i="4" s="1"/>
  <c r="G27" i="4"/>
  <c r="H27" i="4" s="1"/>
  <c r="G26" i="4"/>
  <c r="H26" i="4" s="1"/>
  <c r="G25" i="4"/>
  <c r="H25" i="4" s="1"/>
  <c r="G24" i="4"/>
  <c r="H24" i="4" s="1"/>
  <c r="G23" i="4"/>
  <c r="H23" i="4" s="1"/>
  <c r="G22" i="4"/>
  <c r="H22" i="4" s="1"/>
  <c r="G21" i="4"/>
  <c r="H21" i="4" s="1"/>
  <c r="G20" i="4"/>
  <c r="H20" i="4" s="1"/>
  <c r="G19" i="4"/>
  <c r="H19" i="4" s="1"/>
  <c r="G18" i="4"/>
  <c r="H18" i="4" s="1"/>
  <c r="G17" i="4"/>
  <c r="H17" i="4" s="1"/>
  <c r="G9" i="4"/>
  <c r="H9" i="4" s="1"/>
  <c r="J55" i="4"/>
  <c r="K55" i="4" s="1"/>
  <c r="J30" i="4"/>
  <c r="K30" i="4" s="1"/>
  <c r="J31" i="4"/>
  <c r="K31" i="4" s="1"/>
  <c r="J32" i="4"/>
  <c r="K32" i="4" s="1"/>
  <c r="J33" i="4"/>
  <c r="K33" i="4" s="1"/>
  <c r="J36" i="4"/>
  <c r="K36" i="4" s="1"/>
  <c r="J37" i="4"/>
  <c r="K37" i="4" s="1"/>
  <c r="J38" i="4"/>
  <c r="K38" i="4" s="1"/>
  <c r="J39" i="4"/>
  <c r="K39" i="4" s="1"/>
  <c r="J40" i="4"/>
  <c r="K40" i="4" s="1"/>
  <c r="J41" i="4"/>
  <c r="K41" i="4" s="1"/>
  <c r="J42" i="4"/>
  <c r="K42" i="4" s="1"/>
  <c r="J44" i="4"/>
  <c r="K44" i="4" s="1"/>
  <c r="J45" i="4"/>
  <c r="K45" i="4" s="1"/>
  <c r="J46" i="4"/>
  <c r="K46" i="4" s="1"/>
  <c r="J50" i="4"/>
  <c r="K50" i="4" s="1"/>
  <c r="J53" i="4"/>
  <c r="K53" i="4" s="1"/>
  <c r="J54" i="4"/>
  <c r="K54" i="4" s="1"/>
  <c r="J56" i="4"/>
  <c r="K56" i="4" s="1"/>
  <c r="J57" i="4"/>
  <c r="K57" i="4" s="1"/>
  <c r="J58" i="4"/>
  <c r="K58" i="4" s="1"/>
  <c r="J59" i="4"/>
  <c r="K59" i="4" s="1"/>
  <c r="J60" i="4"/>
  <c r="K60" i="4" s="1"/>
  <c r="J61" i="4"/>
  <c r="K61" i="4" s="1"/>
  <c r="J62" i="4"/>
  <c r="K62" i="4" s="1"/>
  <c r="J63" i="4"/>
  <c r="K63" i="4" s="1"/>
  <c r="J64" i="4"/>
  <c r="K64" i="4" s="1"/>
  <c r="J65" i="4"/>
  <c r="K65" i="4" s="1"/>
  <c r="J66" i="4"/>
  <c r="K66" i="4" s="1"/>
  <c r="J67" i="4"/>
  <c r="K67" i="4" s="1"/>
  <c r="J68" i="4"/>
  <c r="K68" i="4" s="1"/>
  <c r="J69" i="4"/>
  <c r="K69" i="4" s="1"/>
  <c r="J15" i="4"/>
  <c r="K15" i="4" s="1"/>
  <c r="J16" i="4"/>
  <c r="K16" i="4" s="1"/>
  <c r="J11" i="4"/>
  <c r="K11" i="4" s="1"/>
  <c r="J12" i="4"/>
  <c r="K12" i="4" s="1"/>
  <c r="J13" i="4"/>
  <c r="K13" i="4" s="1"/>
  <c r="J10" i="4"/>
  <c r="K10" i="4" s="1"/>
  <c r="J14" i="4"/>
  <c r="K14" i="4" s="1"/>
  <c r="G46" i="4"/>
  <c r="H46" i="4" s="1"/>
  <c r="G13" i="4"/>
  <c r="H13" i="4" s="1"/>
  <c r="G10" i="4"/>
  <c r="H10" i="4" s="1"/>
  <c r="G11" i="4"/>
  <c r="H11" i="4" s="1"/>
  <c r="G12" i="4"/>
  <c r="H12" i="4" s="1"/>
  <c r="G14" i="4"/>
  <c r="H14" i="4" s="1"/>
  <c r="G15" i="4"/>
  <c r="H15" i="4" s="1"/>
  <c r="G16" i="4"/>
  <c r="H16" i="4" s="1"/>
  <c r="G32" i="4"/>
  <c r="H32" i="4" s="1"/>
  <c r="G33" i="4"/>
  <c r="H33" i="4" s="1"/>
  <c r="G36" i="4"/>
  <c r="H36" i="4" s="1"/>
  <c r="G37" i="4"/>
  <c r="H37" i="4" s="1"/>
  <c r="G38" i="4"/>
  <c r="H38" i="4" s="1"/>
  <c r="G39" i="4"/>
  <c r="H39" i="4" s="1"/>
  <c r="G40" i="4"/>
  <c r="H40" i="4" s="1"/>
  <c r="G41" i="4"/>
  <c r="H41" i="4" s="1"/>
  <c r="G42" i="4"/>
  <c r="H42" i="4" s="1"/>
  <c r="G44" i="4"/>
  <c r="H44" i="4" s="1"/>
  <c r="G45" i="4"/>
  <c r="H45" i="4" s="1"/>
  <c r="G50" i="4"/>
  <c r="H50" i="4" s="1"/>
  <c r="G53" i="4"/>
  <c r="H53" i="4" s="1"/>
  <c r="G54" i="4"/>
  <c r="H54" i="4" s="1"/>
  <c r="G55" i="4"/>
  <c r="H55" i="4" s="1"/>
  <c r="G56" i="4"/>
  <c r="H56" i="4" s="1"/>
  <c r="G57" i="4"/>
  <c r="H57" i="4" s="1"/>
  <c r="G58" i="4"/>
  <c r="H58" i="4" s="1"/>
  <c r="G59" i="4"/>
  <c r="H59" i="4" s="1"/>
  <c r="G60" i="4"/>
  <c r="H60" i="4" s="1"/>
  <c r="G61" i="4"/>
  <c r="H61" i="4" s="1"/>
  <c r="G62" i="4"/>
  <c r="H62" i="4" s="1"/>
  <c r="G63" i="4"/>
  <c r="H63" i="4" s="1"/>
  <c r="G64" i="4"/>
  <c r="H64" i="4" s="1"/>
  <c r="G65" i="4"/>
  <c r="H65" i="4" s="1"/>
  <c r="G66" i="4"/>
  <c r="H66" i="4" s="1"/>
  <c r="G67" i="4"/>
  <c r="H67" i="4" s="1"/>
  <c r="G68" i="4"/>
  <c r="H68" i="4" s="1"/>
  <c r="G69" i="4"/>
  <c r="H69" i="4" s="1"/>
  <c r="G8" i="4"/>
  <c r="H8" i="4" s="1"/>
  <c r="O63" i="4" l="1"/>
  <c r="P63" i="4"/>
  <c r="O45" i="4"/>
  <c r="P45" i="4"/>
  <c r="O15" i="4"/>
  <c r="P15" i="4"/>
  <c r="P18" i="4"/>
  <c r="O18" i="4"/>
  <c r="P30" i="4"/>
  <c r="O30" i="4"/>
  <c r="P62" i="4"/>
  <c r="O62" i="4"/>
  <c r="P44" i="4"/>
  <c r="O44" i="4"/>
  <c r="O39" i="4"/>
  <c r="P39" i="4"/>
  <c r="O33" i="4"/>
  <c r="P33" i="4"/>
  <c r="P14" i="4"/>
  <c r="O14" i="4"/>
  <c r="O13" i="4"/>
  <c r="P13" i="4"/>
  <c r="O19" i="4"/>
  <c r="P19" i="4"/>
  <c r="O23" i="4"/>
  <c r="P23" i="4"/>
  <c r="O27" i="4"/>
  <c r="P27" i="4"/>
  <c r="O31" i="4"/>
  <c r="P31" i="4"/>
  <c r="O47" i="4"/>
  <c r="P47" i="4"/>
  <c r="P52" i="4"/>
  <c r="O52" i="4"/>
  <c r="O67" i="4"/>
  <c r="P67" i="4"/>
  <c r="O55" i="4"/>
  <c r="P55" i="4"/>
  <c r="P36" i="4"/>
  <c r="O36" i="4"/>
  <c r="P26" i="4"/>
  <c r="O26" i="4"/>
  <c r="O51" i="4"/>
  <c r="P51" i="4"/>
  <c r="P66" i="4"/>
  <c r="O66" i="4"/>
  <c r="P54" i="4"/>
  <c r="O54" i="4"/>
  <c r="O65" i="4"/>
  <c r="P65" i="4"/>
  <c r="O57" i="4"/>
  <c r="P57" i="4"/>
  <c r="P42" i="4"/>
  <c r="O42" i="4"/>
  <c r="P38" i="4"/>
  <c r="O38" i="4"/>
  <c r="P12" i="4"/>
  <c r="O12" i="4"/>
  <c r="O9" i="4"/>
  <c r="P9" i="4"/>
  <c r="P20" i="4"/>
  <c r="O20" i="4"/>
  <c r="P24" i="4"/>
  <c r="O24" i="4"/>
  <c r="P28" i="4"/>
  <c r="O28" i="4"/>
  <c r="P34" i="4"/>
  <c r="O34" i="4"/>
  <c r="P48" i="4"/>
  <c r="O48" i="4"/>
  <c r="O59" i="4"/>
  <c r="P59" i="4"/>
  <c r="P40" i="4"/>
  <c r="O40" i="4"/>
  <c r="P10" i="4"/>
  <c r="O10" i="4"/>
  <c r="P22" i="4"/>
  <c r="O22" i="4"/>
  <c r="O43" i="4"/>
  <c r="P43" i="4"/>
  <c r="O8" i="4"/>
  <c r="P8" i="4"/>
  <c r="P58" i="4"/>
  <c r="O58" i="4"/>
  <c r="O69" i="4"/>
  <c r="P69" i="4"/>
  <c r="O61" i="4"/>
  <c r="P61" i="4"/>
  <c r="O53" i="4"/>
  <c r="P53" i="4"/>
  <c r="P32" i="4"/>
  <c r="O32" i="4"/>
  <c r="P46" i="4"/>
  <c r="O46" i="4"/>
  <c r="P68" i="4"/>
  <c r="O68" i="4"/>
  <c r="P64" i="4"/>
  <c r="O64" i="4"/>
  <c r="P60" i="4"/>
  <c r="O60" i="4"/>
  <c r="P56" i="4"/>
  <c r="O56" i="4"/>
  <c r="P50" i="4"/>
  <c r="O50" i="4"/>
  <c r="O41" i="4"/>
  <c r="P41" i="4"/>
  <c r="O37" i="4"/>
  <c r="P37" i="4"/>
  <c r="P16" i="4"/>
  <c r="O16" i="4"/>
  <c r="P11" i="4"/>
  <c r="O11" i="4"/>
  <c r="O17" i="4"/>
  <c r="P17" i="4"/>
  <c r="O21" i="4"/>
  <c r="P21" i="4"/>
  <c r="O25" i="4"/>
  <c r="P25" i="4"/>
  <c r="O29" i="4"/>
  <c r="P29" i="4"/>
  <c r="O35" i="4"/>
  <c r="P35" i="4"/>
  <c r="O49" i="4"/>
  <c r="P49" i="4"/>
  <c r="N70" i="4"/>
  <c r="K70" i="4"/>
  <c r="H70" i="4"/>
  <c r="Q8" i="4"/>
  <c r="R11" i="4" l="1"/>
  <c r="Q11" i="4"/>
  <c r="R50" i="4"/>
  <c r="Q50" i="4"/>
  <c r="R68" i="4"/>
  <c r="Q68" i="4"/>
  <c r="R58" i="4"/>
  <c r="Q58" i="4"/>
  <c r="R10" i="4"/>
  <c r="Q10" i="4"/>
  <c r="R34" i="4"/>
  <c r="Q34" i="4"/>
  <c r="R24" i="4"/>
  <c r="Q24" i="4"/>
  <c r="R38" i="4"/>
  <c r="Q38" i="4"/>
  <c r="R54" i="4"/>
  <c r="Q54" i="4"/>
  <c r="Q14" i="4"/>
  <c r="R14" i="4"/>
  <c r="R62" i="4"/>
  <c r="Q62" i="4"/>
  <c r="Q18" i="4"/>
  <c r="R18" i="4"/>
  <c r="R49" i="4"/>
  <c r="Q49" i="4"/>
  <c r="R29" i="4"/>
  <c r="Q29" i="4"/>
  <c r="Q21" i="4"/>
  <c r="R21" i="4"/>
  <c r="R37" i="4"/>
  <c r="Q37" i="4"/>
  <c r="R61" i="4"/>
  <c r="Q61" i="4"/>
  <c r="Q43" i="4"/>
  <c r="R43" i="4"/>
  <c r="Q59" i="4"/>
  <c r="R59" i="4"/>
  <c r="R9" i="4"/>
  <c r="Q9" i="4"/>
  <c r="R57" i="4"/>
  <c r="Q57" i="4"/>
  <c r="Q51" i="4"/>
  <c r="R51" i="4"/>
  <c r="Q67" i="4"/>
  <c r="R67" i="4"/>
  <c r="Q47" i="4"/>
  <c r="R47" i="4"/>
  <c r="Q27" i="4"/>
  <c r="R27" i="4"/>
  <c r="Q19" i="4"/>
  <c r="R19" i="4"/>
  <c r="Q39" i="4"/>
  <c r="R39" i="4"/>
  <c r="R45" i="4"/>
  <c r="Q45" i="4"/>
  <c r="R16" i="4"/>
  <c r="Q16" i="4"/>
  <c r="R56" i="4"/>
  <c r="Q56" i="4"/>
  <c r="R64" i="4"/>
  <c r="Q64" i="4"/>
  <c r="R46" i="4"/>
  <c r="Q46" i="4"/>
  <c r="Q22" i="4"/>
  <c r="R22" i="4"/>
  <c r="R40" i="4"/>
  <c r="Q40" i="4"/>
  <c r="R48" i="4"/>
  <c r="Q48" i="4"/>
  <c r="R28" i="4"/>
  <c r="Q28" i="4"/>
  <c r="R20" i="4"/>
  <c r="Q20" i="4"/>
  <c r="R12" i="4"/>
  <c r="Q12" i="4"/>
  <c r="R42" i="4"/>
  <c r="Q42" i="4"/>
  <c r="R66" i="4"/>
  <c r="Q66" i="4"/>
  <c r="R26" i="4"/>
  <c r="Q26" i="4"/>
  <c r="R52" i="4"/>
  <c r="Q52" i="4"/>
  <c r="R44" i="4"/>
  <c r="Q44" i="4"/>
  <c r="R30" i="4"/>
  <c r="Q30" i="4"/>
  <c r="R60" i="4"/>
  <c r="Q60" i="4"/>
  <c r="R32" i="4"/>
  <c r="Q32" i="4"/>
  <c r="R36" i="4"/>
  <c r="Q36" i="4"/>
  <c r="Q35" i="4"/>
  <c r="R35" i="4"/>
  <c r="R25" i="4"/>
  <c r="Q25" i="4"/>
  <c r="R17" i="4"/>
  <c r="Q17" i="4"/>
  <c r="R41" i="4"/>
  <c r="Q41" i="4"/>
  <c r="R53" i="4"/>
  <c r="Q53" i="4"/>
  <c r="R69" i="4"/>
  <c r="Q69" i="4"/>
  <c r="R8" i="4"/>
  <c r="R65" i="4"/>
  <c r="Q65" i="4"/>
  <c r="R55" i="4"/>
  <c r="Q55" i="4"/>
  <c r="Q31" i="4"/>
  <c r="R31" i="4"/>
  <c r="Q23" i="4"/>
  <c r="R23" i="4"/>
  <c r="R13" i="4"/>
  <c r="Q13" i="4"/>
  <c r="R33" i="4"/>
  <c r="Q33" i="4"/>
  <c r="Q15" i="4"/>
  <c r="R15" i="4"/>
  <c r="Q63" i="4"/>
  <c r="R63" i="4"/>
  <c r="E70" i="4"/>
</calcChain>
</file>

<file path=xl/sharedStrings.xml><?xml version="1.0" encoding="utf-8"?>
<sst xmlns="http://schemas.openxmlformats.org/spreadsheetml/2006/main" count="248" uniqueCount="112">
  <si>
    <t>DESCRIPCION</t>
  </si>
  <si>
    <t>CANTIDAD</t>
  </si>
  <si>
    <t>VALOR UNITARIO
SIN IVA</t>
  </si>
  <si>
    <t>IVA UNITARIO</t>
  </si>
  <si>
    <t>VALOR UNITARIO
INCLUIDO IVA</t>
  </si>
  <si>
    <t>FICHA TECNICA No</t>
  </si>
  <si>
    <t>CARRITOS TRASPORTADORES / CARROS PARA LABORATORIO</t>
  </si>
  <si>
    <t xml:space="preserve"> ITEM</t>
  </si>
  <si>
    <t>GABINETE PARA ALMACENAMIENTO DE REACTIVOS CORROSIVOS CON CAJA DE EXTRACCIÓN</t>
  </si>
  <si>
    <t>GABINETE PARA ALMACENAMIENTO DE REACTIVOS GENERAL CON CAJA DE EXTRACCIÓN</t>
  </si>
  <si>
    <t>GABINETE PARA ALMACENAMIENTO DE REACTIVOS MULTIRRIESGO CON CAJA DE EXTRACCIÓN</t>
  </si>
  <si>
    <t>GABINETE PARA ALMACENAMIENTO DE REACTIVOS INFLAMABLES CON CAJA DE EXTRACCIÓN</t>
  </si>
  <si>
    <t>GABINETE PEQUEÑO DE UNA PUERTA PARA ALMACENAMIENTO DE INFLAMABLES</t>
  </si>
  <si>
    <t>SILLA ALTA DE LABORATORIO CON ASIENTO Y RESPALDO</t>
  </si>
  <si>
    <t>MESA ELÉCTRICA REGULABLE EN ALTURA</t>
  </si>
  <si>
    <t>GABINETE BAJO METÁLICO DE 3 CAJONES CON PATAS AUTONIVELANTES</t>
  </si>
  <si>
    <t>GABINETE BAJO 2 CAJONES, 2 PUERTAS CON PATAS NIVELABLES</t>
  </si>
  <si>
    <t>GABINETE BAJO 1 CAJÓN + 2 PUERTAS CON PATAS NIVELABLES</t>
  </si>
  <si>
    <t>ESTANTE PARA RECEPCIÓN Y ENTREGA DE ARMAMENTO</t>
  </si>
  <si>
    <t>GABINETE BAJO 1 CAJÓN + 1 PUERTA CON PATAS NIVELABLES</t>
  </si>
  <si>
    <t>GABINETE BAJO DE 2 CAJONES CON PATAS AUTONIVELANTES</t>
  </si>
  <si>
    <t>LOCKER 20 COMPARTIMIENTOS</t>
  </si>
  <si>
    <t>4a</t>
  </si>
  <si>
    <t>LOCKER 12 COMPARTIMIENTOS ALMACENAMIENTO TRANSITORIO DE ELEMENTOS MATERIALES PROBATORIOS</t>
  </si>
  <si>
    <t>BASE ANTIESTÁTICA PARA UBICACIÓN DE EQUIPO ELECTRÓNICO</t>
  </si>
  <si>
    <t>LOCKER 6 COMPARTIMIENTOS ALMACENAMIENTO TRANSITORIO DE ELEMENTOS MATERIALES PROBATORIOS</t>
  </si>
  <si>
    <t>LOCKER 4 COMPARTIMIENTOS ALMACENAMIENTO TRANSITORIO DE ELEMENTOS MATERIALES PROBATORIOS</t>
  </si>
  <si>
    <t>GABINETE BAJO 2 PUERTAS 2 ENTREPAÑOS CON PATAS AUTONIVELANTES</t>
  </si>
  <si>
    <t>LOCKER ANTIESTATICO CON 6 COMPARTIMIENTOS ALMACENAMIENTO TRANSITORIO DE ELEMENTOS MATERIALES PROBATORIOS</t>
  </si>
  <si>
    <t>GABINETE BAJO 2 PUERTAS 1 ENTREPAÑO CON PATAS AUTONIVELANTES</t>
  </si>
  <si>
    <t>GABINETE BAJO METÁLICO DE 4 CAJONES CON PATAS AUTONIVELANTES</t>
  </si>
  <si>
    <t>TOTAL UNIDADES</t>
  </si>
  <si>
    <t xml:space="preserve">TOTAL </t>
  </si>
  <si>
    <t>ELEVADOR DE MONITORES DE AUDIO DE ALTURA REGULABLE</t>
  </si>
  <si>
    <t>BRAZO METÁLICO PARA CÁMARA PROFESIONAL</t>
  </si>
  <si>
    <t>GABINETE ALTO PARA ALMACENAMIENTO DE EQUIPO</t>
  </si>
  <si>
    <t xml:space="preserve">RACKS PARA ALMACENAMIENTO DE EVIDENCIAS </t>
  </si>
  <si>
    <t>GABINETE PEQUEÑO DE DOS PUERTAS PARA ALMACENAMIENTO DE CORROSIVOS</t>
  </si>
  <si>
    <t xml:space="preserve">RACKS DE ALMACENAMIENTO DE ARMAMENTO Y ACCESORIOS </t>
  </si>
  <si>
    <t>Suministro e instalación de mobiliario técnico especializado para laboratorios y de sistemas de almacenamiento técnico especializados, destinados a la Sección Criminalística del Cuerpo Técnico de Investigación de la Fiscalía General de la Nación – Seccional Cali.</t>
  </si>
  <si>
    <t>COMPLEMENTO ESTUDIO DEL SECTOR (Mobiliario Técnico CTI 2026)</t>
  </si>
  <si>
    <t>COTIZACIÓN 1 (DIAQUIN SAS)</t>
  </si>
  <si>
    <t>COTIZACIÓN 2 (NORLAB S.A.S.)</t>
  </si>
  <si>
    <t>DESVIACIÓN ESTÁNDAR 
POR ITEM</t>
  </si>
  <si>
    <t>LÍMITE INFERIOR</t>
  </si>
  <si>
    <t>LÍMITE SUPERIOR</t>
  </si>
  <si>
    <t>COTIZACIÓN 3 (NORQUIMICOS)</t>
  </si>
  <si>
    <t>1a</t>
  </si>
  <si>
    <t>CARRITOS TRASPORTADORES / CARROS PARA LABORATORIO 3 ENTREPAÑOS</t>
  </si>
  <si>
    <t>GABINETE BAJO 2 PUERTAS UN ENTREPAÑO CON PATAS AUTONIVELANTES  60 X 83 X 50cm (anchoXaltoXfondo)</t>
  </si>
  <si>
    <t>GABINETE BAJO 2 PUERTAS UN ENTREPAÑO CON PATAS AUTONIVELANTES  106 X 83 X 50cm (anchoXaltoXfondo)</t>
  </si>
  <si>
    <t>1b</t>
  </si>
  <si>
    <t>GABINETE BAJO 2 PUERTAS UN ENTREPAÑO CON PATAS AUTONIVELANTES  80 X 83 X 50cm (anchoXaltoXfondo)</t>
  </si>
  <si>
    <t>1c</t>
  </si>
  <si>
    <t>GABINETE BAJO 2 PUERTAS UN ENTREPAÑO CON PATAS AUTONIVELANTES  105 X 82 X 75cm (anchoXaltoXfondo)</t>
  </si>
  <si>
    <t>1d</t>
  </si>
  <si>
    <t>GABINETE BAJO 2 PUERTAS UN ENTREPAÑO CON PATAS AUTONIVELANTES  109 X 82 X 75cm (anchoXaltoXfondo)</t>
  </si>
  <si>
    <t>1e</t>
  </si>
  <si>
    <t>GABINETE BAJO 2 PUERTAS UN ENTREPAÑO CON PATAS AUTONIVELANTES  114 X 82 X 69cm (anchoXaltoXfondo)</t>
  </si>
  <si>
    <t>1f</t>
  </si>
  <si>
    <t>1g</t>
  </si>
  <si>
    <t>GABINETE BAJO 2 PUERTAS UN ENTREPAÑO CON PATAS AUTONIVELANTES  82 X 83 X 50cm (anchoXaltoXfondo)</t>
  </si>
  <si>
    <t>2a</t>
  </si>
  <si>
    <t>GABINETE BAJO METÁLICO DE 3 CAJONES CON PATAS AUTONIVELANTES 80 X 82 X 69cm(anchoXaltoXfondo)</t>
  </si>
  <si>
    <t>2b</t>
  </si>
  <si>
    <t>GABINETE BAJO METÁLICO DE 3 CAJONES CON PATAS AUTONIVELANTES 103 X 82 X 69cm(anchoXaltoXfondo)</t>
  </si>
  <si>
    <t>2c</t>
  </si>
  <si>
    <t>GABINETE BAJO METÁLICO DE 3 CAJONES CON PATAS AUTONIVELANTES 72 X 82 X 75cm(anchoXaltoXfondo)</t>
  </si>
  <si>
    <t>2d</t>
  </si>
  <si>
    <t>GABINETE BAJO METÁLICO DE 3 CAJONES CON PATAS AUTONIVELANTES 59 X 82 X 69cm(anchoXaltoXfondo)</t>
  </si>
  <si>
    <t>GABINETE BAJO METÁLICO DE 3 CAJONES CON PATAS AUTONIVELANTES 79 X 82 X 69cm(anchoXaltoXfondo)</t>
  </si>
  <si>
    <t>2e</t>
  </si>
  <si>
    <t>GABINETE BAJO METÁLICO DE 3 CAJONES CON PATAS AUTONIVELANTES 60 X 82 X 69cm(anchoXaltoXfondo)</t>
  </si>
  <si>
    <t>2f</t>
  </si>
  <si>
    <t>GABINETE BAJO METÁLICO DE 3 CAJONES CON PATAS AUTONIVELANTES 82 X 83 X 50cm(anchoXaltoXfondo)</t>
  </si>
  <si>
    <t>2g</t>
  </si>
  <si>
    <t>GABINETE BAJO METÁLICO DE 3 CAJONES CON PATAS AUTONIVELANTES 110 X 83 X 50cm(anchoXaltoXfondo)</t>
  </si>
  <si>
    <t>2h</t>
  </si>
  <si>
    <t>GABINETE BAJO 2 PUERTAS UN ENTREPAÑO CON PATAS AUTONIVELANTES 66 X 83 X 68cm(anchoXaltoXfondo)</t>
  </si>
  <si>
    <t>GABINETE BAJO 2 PUERTAS UN ENTREPAÑO CON PATAS AUTONIVELANTES 94 X 83 X 68cm(anchoXaltoXfondo)</t>
  </si>
  <si>
    <t>GABINETE BAJO 2 PUERTAS UN ENTREPAÑO CON PATAS AUTONIVELANTES 87 X 83 X 53cm(anchoXaltoXfondo)</t>
  </si>
  <si>
    <t>GABINETE BAJO 1 CAJÓN + 2 PUERTAS CON PATAS NIVELABLES 105 X 83 X 50cm(anchoXaltoXfondo)</t>
  </si>
  <si>
    <t>GABINETE BAJO 1 CAJÓN + 2 PUERTAS CON PATAS NIVELABLES 95 X 83 X 50cm(anchoXaltoXfondo)</t>
  </si>
  <si>
    <t>GABINETE BAJO 1 CAJÓN + 2 PUERTAS CON PATAS NIVELABLES 84 X 83 X 50cm(anchoXaltoXfondo)</t>
  </si>
  <si>
    <t>ALMACENAMIENTO CON VIDRIERA 5 ENTREPAÑOS, 2 PUERTAS 100 X 180 X50cm(anchoXaltoXfondo)</t>
  </si>
  <si>
    <t>GABINETE BAJO 2 PUERTAS UN ENTREPAÑO CON PATAS AUTONIVELANTES  98 X 67 X 59cm(anchoXaltoXfondo)</t>
  </si>
  <si>
    <t>GABINETE BAJO 2 PUERTAS UN ENTREPAÑO CON PATAS AUTONIVELANTES  81 X 82 X 50cm(anchoXaltoXfondo)</t>
  </si>
  <si>
    <t>GABINETE BAJO 2 PUERTAS UN ENTREPAÑO CON PATAS AUTONIVELANTES  87 X 82 X 56cm(anchoXaltoXfondo)</t>
  </si>
  <si>
    <t>GABINETE BAJO METÁLICO DE 3 CAJONES CON PATAS AUTONIVELANTES  119 X 68 X 70cm(anchoXaltoXfondo)</t>
  </si>
  <si>
    <t>GABINETE BAJO METÁLICO DE 3 CAJONES CON PATAS AUTONIVELANTES  99 X 67 X 59cm(anchoXaltoXfondo)</t>
  </si>
  <si>
    <t>GABINETE BAJO METÁLICO DE 3 CAJONES CON PATAS AUTONIVELANTES  95 X 82 X 50cm(anchoXaltoXfondo)</t>
  </si>
  <si>
    <t>GABINETE BAJO 3 CAJONES + 1 PUERTA CON PATAS 107 X 82 X 56cm(anchoXaltoXfondo)</t>
  </si>
  <si>
    <t>4b</t>
  </si>
  <si>
    <t>GABINETE BAJO 3 CAJONES + 1 PUERTA CON PATAS 99 X 82 X 56cm(anchoXaltoXfondo)</t>
  </si>
  <si>
    <t>PROMEDIO 
POR ITEM</t>
  </si>
  <si>
    <t>NORQUIMICOS</t>
  </si>
  <si>
    <t>COTIZACIONES RECIBIDAS</t>
  </si>
  <si>
    <t>DIAQUIN SAS</t>
  </si>
  <si>
    <t>NORLAB S.A.S.</t>
  </si>
  <si>
    <t>PROMEDIO</t>
  </si>
  <si>
    <t>DESVIACIÓN ESTÁNDAR</t>
  </si>
  <si>
    <t>ANÁLISIS DE DISPERSIÓN</t>
  </si>
  <si>
    <t>LÍMITES 
ACEPTABLES 
($ COP)</t>
  </si>
  <si>
    <t>Desde $259,915,176 
hasta $355.171.276</t>
  </si>
  <si>
    <t>Observación</t>
  </si>
  <si>
    <t>SE EXCLUYE</t>
  </si>
  <si>
    <t>COTIZACIONES HABILITADAS PARA EL ANÁLISIS DE PRECIOS</t>
  </si>
  <si>
    <t>Habilitada</t>
  </si>
  <si>
    <t>PRECIO TECHO: VALOR TOTAL PROMEDIO 
SUMATORIA DE ÍTEMS (IVA Incl.)</t>
  </si>
  <si>
    <t>PROMEDIO 
POR ITEM 
(PRECIO TECHO POR ITEM)</t>
  </si>
  <si>
    <t xml:space="preserve">COMPLEMENTO ESTUDIO DEL SECTOR 
PROCESO DE SELECCIÓN ABREVIADA POR SUBASTA INVERSA FGN-RP-IPSE-0024-2026
</t>
  </si>
  <si>
    <t>Objeto: Suministro e instalación de mobiliario técnico especializado para laboratorios y de sistemas de almacenamiento técnico especializados, destinados a la Sección Criminalística del Cuerpo Técnico de Investigación de la Fiscalía General de la Nación – Seccional Cali.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</si>
</sst>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21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3"/>
      <name val="Arial Narrow"/>
      <family val="2"/>
    </font>
    <font>
      <b/>
      <sz val="14"/>
      <name val="Arial Narrow"/>
      <family val="2"/>
    </font>
    <font>
      <sz val="22"/>
      <name val="Arial"/>
      <family val="2"/>
    </font>
    <font>
      <sz val="11"/>
      <name val="Arial Narrow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Arial Narrow"/>
      <family val="2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Arial Narrow"/>
      <family val="2"/>
    </font>
    <font>
      <b/>
      <sz val="18"/>
      <name val="Arial Narrow"/>
      <family val="2"/>
    </font>
    <font>
      <sz val="16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</cellStyleXfs>
  <cellXfs count="11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justify" vertical="justify" wrapText="1"/>
    </xf>
    <xf numFmtId="0" fontId="3" fillId="2" borderId="0" xfId="0" applyFont="1" applyFill="1" applyAlignment="1">
      <alignment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3" fontId="4" fillId="2" borderId="0" xfId="1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44" fontId="9" fillId="5" borderId="21" xfId="3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center"/>
    </xf>
    <xf numFmtId="164" fontId="4" fillId="6" borderId="3" xfId="3" applyNumberFormat="1" applyFont="1" applyFill="1" applyBorder="1" applyAlignment="1">
      <alignment horizontal="center" vertical="center" wrapText="1"/>
    </xf>
    <xf numFmtId="164" fontId="4" fillId="7" borderId="3" xfId="3" applyNumberFormat="1" applyFont="1" applyFill="1" applyBorder="1" applyAlignment="1">
      <alignment horizontal="center" vertical="center" wrapText="1"/>
    </xf>
    <xf numFmtId="164" fontId="4" fillId="7" borderId="1" xfId="3" applyNumberFormat="1" applyFont="1" applyFill="1" applyBorder="1" applyAlignment="1">
      <alignment horizontal="center" vertical="center" wrapText="1"/>
    </xf>
    <xf numFmtId="44" fontId="3" fillId="0" borderId="1" xfId="3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164" fontId="9" fillId="6" borderId="4" xfId="3" applyNumberFormat="1" applyFont="1" applyFill="1" applyBorder="1" applyAlignment="1">
      <alignment horizontal="center" vertical="center" wrapText="1"/>
    </xf>
    <xf numFmtId="164" fontId="9" fillId="7" borderId="4" xfId="3" applyNumberFormat="1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64" fontId="4" fillId="8" borderId="3" xfId="3" applyNumberFormat="1" applyFont="1" applyFill="1" applyBorder="1" applyAlignment="1">
      <alignment horizontal="center" vertical="center" wrapText="1"/>
    </xf>
    <xf numFmtId="164" fontId="4" fillId="9" borderId="3" xfId="3" applyNumberFormat="1" applyFont="1" applyFill="1" applyBorder="1" applyAlignment="1">
      <alignment horizontal="center" vertical="center" wrapText="1"/>
    </xf>
    <xf numFmtId="164" fontId="4" fillId="9" borderId="4" xfId="3" applyNumberFormat="1" applyFont="1" applyFill="1" applyBorder="1" applyAlignment="1">
      <alignment horizontal="center" vertical="center" wrapText="1"/>
    </xf>
    <xf numFmtId="164" fontId="9" fillId="8" borderId="4" xfId="3" applyNumberFormat="1" applyFont="1" applyFill="1" applyBorder="1" applyAlignment="1">
      <alignment horizontal="center" vertical="center" wrapText="1"/>
    </xf>
    <xf numFmtId="44" fontId="3" fillId="0" borderId="0" xfId="0" applyNumberFormat="1" applyFont="1"/>
    <xf numFmtId="164" fontId="9" fillId="6" borderId="21" xfId="3" applyNumberFormat="1" applyFont="1" applyFill="1" applyBorder="1" applyAlignment="1">
      <alignment horizontal="center" vertical="center" wrapText="1"/>
    </xf>
    <xf numFmtId="164" fontId="9" fillId="7" borderId="21" xfId="3" applyNumberFormat="1" applyFont="1" applyFill="1" applyBorder="1" applyAlignment="1">
      <alignment horizontal="center" vertical="center" wrapText="1"/>
    </xf>
    <xf numFmtId="164" fontId="9" fillId="8" borderId="21" xfId="3" applyNumberFormat="1" applyFont="1" applyFill="1" applyBorder="1" applyAlignment="1">
      <alignment horizontal="center" vertical="center" wrapText="1"/>
    </xf>
    <xf numFmtId="164" fontId="3" fillId="0" borderId="0" xfId="0" applyNumberFormat="1" applyFont="1"/>
    <xf numFmtId="0" fontId="13" fillId="6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164" fontId="4" fillId="6" borderId="1" xfId="3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4" fillId="7" borderId="21" xfId="3" applyNumberFormat="1" applyFont="1" applyFill="1" applyBorder="1" applyAlignment="1">
      <alignment horizontal="center" vertical="center" wrapText="1"/>
    </xf>
    <xf numFmtId="0" fontId="13" fillId="8" borderId="5" xfId="0" applyFont="1" applyFill="1" applyBorder="1" applyAlignment="1">
      <alignment horizontal="center" vertical="center"/>
    </xf>
    <xf numFmtId="164" fontId="4" fillId="8" borderId="5" xfId="3" applyNumberFormat="1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164" fontId="0" fillId="0" borderId="1" xfId="0" applyNumberFormat="1" applyBorder="1"/>
    <xf numFmtId="0" fontId="0" fillId="10" borderId="1" xfId="0" applyFill="1" applyBorder="1" applyAlignment="1">
      <alignment horizontal="center" vertical="center" wrapText="1"/>
    </xf>
    <xf numFmtId="0" fontId="14" fillId="10" borderId="27" xfId="0" applyFont="1" applyFill="1" applyBorder="1" applyAlignment="1">
      <alignment horizontal="center" vertical="center" wrapText="1"/>
    </xf>
    <xf numFmtId="164" fontId="15" fillId="10" borderId="29" xfId="3" applyNumberFormat="1" applyFont="1" applyFill="1" applyBorder="1" applyAlignment="1">
      <alignment horizontal="center" vertical="center" wrapText="1"/>
    </xf>
    <xf numFmtId="0" fontId="0" fillId="6" borderId="28" xfId="0" applyFill="1" applyBorder="1"/>
    <xf numFmtId="0" fontId="0" fillId="7" borderId="28" xfId="0" applyFill="1" applyBorder="1"/>
    <xf numFmtId="165" fontId="17" fillId="0" borderId="21" xfId="3" applyNumberFormat="1" applyFont="1" applyFill="1" applyBorder="1" applyAlignment="1">
      <alignment horizontal="center" vertical="center" wrapText="1"/>
    </xf>
    <xf numFmtId="0" fontId="0" fillId="8" borderId="30" xfId="0" applyFill="1" applyBorder="1"/>
    <xf numFmtId="165" fontId="17" fillId="0" borderId="29" xfId="3" applyNumberFormat="1" applyFont="1" applyFill="1" applyBorder="1" applyAlignment="1">
      <alignment horizontal="center" vertical="center" wrapText="1"/>
    </xf>
    <xf numFmtId="165" fontId="16" fillId="0" borderId="5" xfId="3" applyNumberFormat="1" applyFont="1" applyFill="1" applyBorder="1" applyAlignment="1">
      <alignment horizontal="center" vertical="center"/>
    </xf>
    <xf numFmtId="164" fontId="15" fillId="10" borderId="31" xfId="3" applyNumberFormat="1" applyFont="1" applyFill="1" applyBorder="1" applyAlignment="1">
      <alignment horizontal="center" vertical="center" wrapText="1"/>
    </xf>
    <xf numFmtId="164" fontId="9" fillId="7" borderId="32" xfId="3" applyNumberFormat="1" applyFont="1" applyFill="1" applyBorder="1" applyAlignment="1">
      <alignment horizontal="center" vertical="center" wrapText="1"/>
    </xf>
    <xf numFmtId="164" fontId="4" fillId="7" borderId="9" xfId="3" applyNumberFormat="1" applyFont="1" applyFill="1" applyBorder="1" applyAlignment="1">
      <alignment horizontal="center" vertical="center" wrapText="1"/>
    </xf>
    <xf numFmtId="164" fontId="4" fillId="7" borderId="20" xfId="3" applyNumberFormat="1" applyFont="1" applyFill="1" applyBorder="1" applyAlignment="1">
      <alignment horizontal="center" vertical="center" wrapText="1"/>
    </xf>
    <xf numFmtId="164" fontId="9" fillId="7" borderId="24" xfId="3" applyNumberFormat="1" applyFont="1" applyFill="1" applyBorder="1" applyAlignment="1">
      <alignment horizontal="center" vertical="center" wrapText="1"/>
    </xf>
    <xf numFmtId="164" fontId="19" fillId="4" borderId="37" xfId="0" applyNumberFormat="1" applyFont="1" applyFill="1" applyBorder="1" applyAlignment="1">
      <alignment vertical="center"/>
    </xf>
    <xf numFmtId="0" fontId="16" fillId="0" borderId="1" xfId="0" applyFont="1" applyBorder="1"/>
    <xf numFmtId="165" fontId="17" fillId="0" borderId="5" xfId="3" applyNumberFormat="1" applyFont="1" applyFill="1" applyBorder="1" applyAlignment="1">
      <alignment horizontal="center" vertical="center" wrapText="1"/>
    </xf>
    <xf numFmtId="165" fontId="17" fillId="0" borderId="38" xfId="3" applyNumberFormat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5" fillId="3" borderId="20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center" vertical="center" wrapText="1"/>
    </xf>
    <xf numFmtId="0" fontId="5" fillId="3" borderId="23" xfId="1" applyFont="1" applyFill="1" applyBorder="1" applyAlignment="1">
      <alignment horizontal="center" vertical="center" wrapText="1"/>
    </xf>
    <xf numFmtId="0" fontId="5" fillId="3" borderId="14" xfId="1" applyFont="1" applyFill="1" applyBorder="1" applyAlignment="1">
      <alignment horizontal="center" vertical="center" wrapText="1"/>
    </xf>
    <xf numFmtId="0" fontId="9" fillId="8" borderId="5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>
      <alignment horizontal="center" vertical="center" textRotation="90" wrapText="1"/>
    </xf>
    <xf numFmtId="0" fontId="5" fillId="3" borderId="18" xfId="0" applyFont="1" applyFill="1" applyBorder="1" applyAlignment="1">
      <alignment horizontal="center" vertical="center" textRotation="90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textRotation="90" wrapText="1"/>
    </xf>
    <xf numFmtId="0" fontId="5" fillId="3" borderId="16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2" borderId="20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4" fillId="10" borderId="26" xfId="0" applyFont="1" applyFill="1" applyBorder="1" applyAlignment="1">
      <alignment horizontal="center" vertical="center" wrapText="1"/>
    </xf>
    <xf numFmtId="0" fontId="14" fillId="10" borderId="28" xfId="0" applyFont="1" applyFill="1" applyBorder="1" applyAlignment="1">
      <alignment horizontal="center" vertical="center" wrapText="1"/>
    </xf>
    <xf numFmtId="0" fontId="9" fillId="3" borderId="33" xfId="1" applyFont="1" applyFill="1" applyBorder="1" applyAlignment="1">
      <alignment horizontal="center" vertical="center" wrapText="1"/>
    </xf>
    <xf numFmtId="0" fontId="9" fillId="3" borderId="34" xfId="1" applyFont="1" applyFill="1" applyBorder="1" applyAlignment="1">
      <alignment horizontal="center" vertical="center" wrapText="1"/>
    </xf>
    <xf numFmtId="0" fontId="5" fillId="3" borderId="24" xfId="1" applyFont="1" applyFill="1" applyBorder="1" applyAlignment="1">
      <alignment horizontal="center" vertical="center" wrapText="1"/>
    </xf>
    <xf numFmtId="0" fontId="5" fillId="3" borderId="25" xfId="1" applyFont="1" applyFill="1" applyBorder="1" applyAlignment="1">
      <alignment horizontal="center" vertical="center" wrapText="1"/>
    </xf>
    <xf numFmtId="0" fontId="18" fillId="4" borderId="35" xfId="0" applyFont="1" applyFill="1" applyBorder="1" applyAlignment="1">
      <alignment horizontal="center" vertical="center" wrapText="1"/>
    </xf>
    <xf numFmtId="0" fontId="18" fillId="4" borderId="36" xfId="0" applyFont="1" applyFill="1" applyBorder="1" applyAlignment="1">
      <alignment horizontal="center" vertical="center" wrapText="1"/>
    </xf>
    <xf numFmtId="164" fontId="20" fillId="0" borderId="34" xfId="3" applyNumberFormat="1" applyFont="1" applyBorder="1" applyAlignment="1">
      <alignment horizontal="left" vertical="center" indent="5"/>
    </xf>
    <xf numFmtId="164" fontId="20" fillId="0" borderId="34" xfId="3" applyNumberFormat="1" applyFont="1" applyBorder="1" applyAlignment="1">
      <alignment horizontal="center" vertical="center"/>
    </xf>
    <xf numFmtId="164" fontId="20" fillId="0" borderId="22" xfId="3" applyNumberFormat="1" applyFont="1" applyBorder="1" applyAlignment="1">
      <alignment horizontal="center" vertical="center"/>
    </xf>
  </cellXfs>
  <cellStyles count="4">
    <cellStyle name="Moneda" xfId="3" builtinId="4"/>
    <cellStyle name="Normal" xfId="0" builtinId="0"/>
    <cellStyle name="Normal 2" xfId="2" xr:uid="{00000000-0005-0000-0000-000002000000}"/>
    <cellStyle name="Normal_HERRAMIENTAS PARA TRANSPORTE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232833</xdr:colOff>
      <xdr:row>2</xdr:row>
      <xdr:rowOff>95250</xdr:rowOff>
    </xdr:from>
    <xdr:to>
      <xdr:col>3</xdr:col>
      <xdr:colOff>2409824</xdr:colOff>
      <xdr:row>2</xdr:row>
      <xdr:rowOff>790575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B3EFC57-6439-DD42-8761-8457E0D8E5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58" y="628650"/>
          <a:ext cx="3614208" cy="698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232833</xdr:colOff>
      <xdr:row>2</xdr:row>
      <xdr:rowOff>95250</xdr:rowOff>
    </xdr:from>
    <xdr:to>
      <xdr:col>3</xdr:col>
      <xdr:colOff>2409824</xdr:colOff>
      <xdr:row>2</xdr:row>
      <xdr:rowOff>790575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5E487E6-7D78-4CA1-ADC6-872741C11D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658" y="419100"/>
          <a:ext cx="3605741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271"/>
  <sheetViews>
    <sheetView showGridLines="0" topLeftCell="A2" zoomScale="80" zoomScaleNormal="80" workbookViewId="0">
      <selection activeCell="O3" sqref="O3"/>
    </sheetView>
  </sheetViews>
  <sheetFormatPr baseColWidth="10" defaultColWidth="11.5" defaultRowHeight="0" customHeight="1" zeroHeight="1" x14ac:dyDescent="0.25"/>
  <cols>
    <col min="1" max="1" width="1.625" style="1" customWidth="1"/>
    <col min="2" max="3" width="9.375" style="1" customWidth="1"/>
    <col min="4" max="4" width="42" style="2" customWidth="1"/>
    <col min="5" max="5" width="18.25" style="2" customWidth="1"/>
    <col min="6" max="6" width="14.375" style="7" bestFit="1" customWidth="1"/>
    <col min="7" max="7" width="12.625" style="1" bestFit="1" customWidth="1"/>
    <col min="8" max="8" width="17.75" style="1" bestFit="1" customWidth="1"/>
    <col min="9" max="9" width="14.375" style="1" customWidth="1"/>
    <col min="10" max="10" width="12.625" style="1" bestFit="1" customWidth="1"/>
    <col min="11" max="11" width="18" style="1" customWidth="1"/>
    <col min="12" max="12" width="17.5" style="1" customWidth="1"/>
    <col min="13" max="13" width="12.625" style="1" bestFit="1" customWidth="1"/>
    <col min="14" max="14" width="25.375" style="1" customWidth="1"/>
    <col min="15" max="15" width="16.5" style="1" bestFit="1" customWidth="1"/>
    <col min="16" max="16" width="17.5" style="1" customWidth="1"/>
    <col min="17" max="18" width="14.5" style="1" bestFit="1" customWidth="1"/>
    <col min="19" max="16380" width="11.5" style="1" customWidth="1"/>
    <col min="16381" max="16384" width="11.5" style="1"/>
  </cols>
  <sheetData>
    <row r="1" spans="2:18" ht="15.75" hidden="1" x14ac:dyDescent="0.25"/>
    <row r="2" spans="2:18" ht="25.5" customHeight="1" x14ac:dyDescent="0.25">
      <c r="B2" s="68" t="s">
        <v>40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2:18" ht="89.25" customHeight="1" x14ac:dyDescent="0.25">
      <c r="B3" s="87"/>
      <c r="C3" s="87"/>
      <c r="D3" s="87"/>
      <c r="E3" s="88" t="s">
        <v>39</v>
      </c>
      <c r="F3" s="88"/>
      <c r="G3" s="88"/>
      <c r="H3" s="88"/>
      <c r="I3" s="88"/>
    </row>
    <row r="4" spans="2:18" ht="22.5" customHeight="1" x14ac:dyDescent="0.25">
      <c r="B4" s="7"/>
      <c r="C4" s="7"/>
      <c r="D4" s="7"/>
      <c r="E4" s="14"/>
      <c r="F4" s="14"/>
      <c r="G4" s="14"/>
      <c r="H4" s="14"/>
      <c r="I4" s="14"/>
    </row>
    <row r="5" spans="2:18" ht="45.75" customHeight="1" thickBot="1" x14ac:dyDescent="0.3">
      <c r="B5" s="15"/>
      <c r="C5" s="15"/>
      <c r="D5" s="15"/>
      <c r="E5" s="15"/>
      <c r="F5" s="69" t="s">
        <v>41</v>
      </c>
      <c r="G5" s="70"/>
      <c r="H5" s="71"/>
      <c r="I5" s="72" t="s">
        <v>42</v>
      </c>
      <c r="J5" s="73"/>
      <c r="K5" s="74"/>
      <c r="L5" s="79" t="s">
        <v>46</v>
      </c>
      <c r="M5" s="80"/>
      <c r="N5" s="81"/>
      <c r="O5" s="67" t="s">
        <v>94</v>
      </c>
      <c r="P5" s="67" t="s">
        <v>43</v>
      </c>
      <c r="Q5" s="67" t="s">
        <v>44</v>
      </c>
      <c r="R5" s="67" t="s">
        <v>45</v>
      </c>
    </row>
    <row r="6" spans="2:18" ht="28.5" customHeight="1" x14ac:dyDescent="0.25">
      <c r="B6" s="89" t="s">
        <v>5</v>
      </c>
      <c r="C6" s="93" t="s">
        <v>7</v>
      </c>
      <c r="D6" s="91" t="s">
        <v>0</v>
      </c>
      <c r="E6" s="91" t="s">
        <v>1</v>
      </c>
      <c r="F6" s="75" t="s">
        <v>2</v>
      </c>
      <c r="G6" s="75" t="s">
        <v>3</v>
      </c>
      <c r="H6" s="77" t="s">
        <v>4</v>
      </c>
      <c r="I6" s="75" t="s">
        <v>2</v>
      </c>
      <c r="J6" s="75" t="s">
        <v>3</v>
      </c>
      <c r="K6" s="77" t="s">
        <v>4</v>
      </c>
      <c r="L6" s="75" t="s">
        <v>2</v>
      </c>
      <c r="M6" s="75" t="s">
        <v>3</v>
      </c>
      <c r="N6" s="77" t="s">
        <v>4</v>
      </c>
      <c r="O6" s="67"/>
      <c r="P6" s="67"/>
      <c r="Q6" s="67"/>
      <c r="R6" s="67"/>
    </row>
    <row r="7" spans="2:18" ht="43.5" customHeight="1" thickBot="1" x14ac:dyDescent="0.3">
      <c r="B7" s="90"/>
      <c r="C7" s="94"/>
      <c r="D7" s="92"/>
      <c r="E7" s="92"/>
      <c r="F7" s="76"/>
      <c r="G7" s="76"/>
      <c r="H7" s="78"/>
      <c r="I7" s="76"/>
      <c r="J7" s="76"/>
      <c r="K7" s="78"/>
      <c r="L7" s="76"/>
      <c r="M7" s="76"/>
      <c r="N7" s="78"/>
      <c r="O7" s="67"/>
      <c r="P7" s="67"/>
      <c r="Q7" s="67"/>
      <c r="R7" s="67"/>
    </row>
    <row r="8" spans="2:18" ht="36.75" customHeight="1" x14ac:dyDescent="0.25">
      <c r="B8" s="95">
        <v>1</v>
      </c>
      <c r="C8" s="23">
        <v>1</v>
      </c>
      <c r="D8" s="24" t="s">
        <v>6</v>
      </c>
      <c r="E8" s="5">
        <v>1</v>
      </c>
      <c r="F8" s="16">
        <v>1800000</v>
      </c>
      <c r="G8" s="16">
        <f>F8*0.19</f>
        <v>342000</v>
      </c>
      <c r="H8" s="21">
        <f>F8+G8</f>
        <v>2142000</v>
      </c>
      <c r="I8" s="17">
        <v>4273000</v>
      </c>
      <c r="J8" s="17">
        <f>I8*0.19</f>
        <v>811870</v>
      </c>
      <c r="K8" s="22">
        <f>I8+J8</f>
        <v>5084870</v>
      </c>
      <c r="L8" s="32">
        <v>4614840</v>
      </c>
      <c r="M8" s="31">
        <f>L8*0.19</f>
        <v>876819.6</v>
      </c>
      <c r="N8" s="34">
        <f>L8+M8</f>
        <v>5491659.5999999996</v>
      </c>
      <c r="O8" s="19">
        <f t="shared" ref="O8:O39" si="0">AVERAGE(H8,K8,N8)</f>
        <v>4239509.8666666662</v>
      </c>
      <c r="P8" s="19">
        <f t="shared" ref="P8:P39" si="1">STDEVA(H8,K8,N8)</f>
        <v>1827848.5099263699</v>
      </c>
      <c r="Q8" s="20">
        <f>O8-P8</f>
        <v>2411661.3567402964</v>
      </c>
      <c r="R8" s="20">
        <f>O8+P8</f>
        <v>6067358.3765930366</v>
      </c>
    </row>
    <row r="9" spans="2:18" ht="46.5" customHeight="1" x14ac:dyDescent="0.25">
      <c r="B9" s="84"/>
      <c r="C9" s="23" t="s">
        <v>47</v>
      </c>
      <c r="D9" s="24" t="s">
        <v>48</v>
      </c>
      <c r="E9" s="5">
        <v>1</v>
      </c>
      <c r="F9" s="16">
        <v>1864460</v>
      </c>
      <c r="G9" s="16">
        <f>F9*0.19</f>
        <v>354247.4</v>
      </c>
      <c r="H9" s="21">
        <f t="shared" ref="H9:H69" si="2">F9+G9</f>
        <v>2218707.4</v>
      </c>
      <c r="I9" s="17">
        <v>4555000</v>
      </c>
      <c r="J9" s="17">
        <f>I9*0.19</f>
        <v>865450</v>
      </c>
      <c r="K9" s="22">
        <f t="shared" ref="K9:K69" si="3">I9+J9</f>
        <v>5420450</v>
      </c>
      <c r="L9" s="32">
        <v>4964950</v>
      </c>
      <c r="M9" s="31">
        <f t="shared" ref="M9:M69" si="4">L9*0.19</f>
        <v>943340.5</v>
      </c>
      <c r="N9" s="34">
        <f t="shared" ref="N9:N41" si="5">L9+M9</f>
        <v>5908290.5</v>
      </c>
      <c r="O9" s="19">
        <f t="shared" si="0"/>
        <v>4515815.9666666668</v>
      </c>
      <c r="P9" s="19">
        <f t="shared" si="1"/>
        <v>2004252.4575636927</v>
      </c>
      <c r="Q9" s="20">
        <f t="shared" ref="Q9:Q69" si="6">O9-P9</f>
        <v>2511563.5091029741</v>
      </c>
      <c r="R9" s="20">
        <f t="shared" ref="R9:R69" si="7">O9+P9</f>
        <v>6520068.4242303595</v>
      </c>
    </row>
    <row r="10" spans="2:18" ht="59.45" customHeight="1" x14ac:dyDescent="0.25">
      <c r="B10" s="82">
        <v>2</v>
      </c>
      <c r="C10" s="25">
        <v>1</v>
      </c>
      <c r="D10" s="26" t="s">
        <v>8</v>
      </c>
      <c r="E10" s="5">
        <v>1</v>
      </c>
      <c r="F10" s="16">
        <v>6552860</v>
      </c>
      <c r="G10" s="16">
        <f t="shared" ref="G10:G69" si="8">F10*0.19</f>
        <v>1245043.3999999999</v>
      </c>
      <c r="H10" s="21">
        <f t="shared" si="2"/>
        <v>7797903.4000000004</v>
      </c>
      <c r="I10" s="17">
        <v>9883000</v>
      </c>
      <c r="J10" s="17">
        <f>I10*0.19</f>
        <v>1877770</v>
      </c>
      <c r="K10" s="22">
        <f t="shared" si="3"/>
        <v>11760770</v>
      </c>
      <c r="L10" s="32">
        <v>10475980</v>
      </c>
      <c r="M10" s="31">
        <f t="shared" si="4"/>
        <v>1990436.2</v>
      </c>
      <c r="N10" s="34">
        <f t="shared" si="5"/>
        <v>12466416.199999999</v>
      </c>
      <c r="O10" s="19">
        <f t="shared" si="0"/>
        <v>10675029.866666665</v>
      </c>
      <c r="P10" s="19">
        <f t="shared" si="1"/>
        <v>2516520.7467432092</v>
      </c>
      <c r="Q10" s="20">
        <f t="shared" si="6"/>
        <v>8158509.1199234556</v>
      </c>
      <c r="R10" s="20">
        <f t="shared" si="7"/>
        <v>13191550.613409875</v>
      </c>
    </row>
    <row r="11" spans="2:18" ht="58.5" customHeight="1" x14ac:dyDescent="0.25">
      <c r="B11" s="83"/>
      <c r="C11" s="25">
        <v>2</v>
      </c>
      <c r="D11" s="26" t="s">
        <v>9</v>
      </c>
      <c r="E11" s="5">
        <v>1</v>
      </c>
      <c r="F11" s="16">
        <v>8430228</v>
      </c>
      <c r="G11" s="16">
        <f t="shared" si="8"/>
        <v>1601743.32</v>
      </c>
      <c r="H11" s="21">
        <f t="shared" si="2"/>
        <v>10031971.32</v>
      </c>
      <c r="I11" s="17">
        <v>7909000</v>
      </c>
      <c r="J11" s="17">
        <f t="shared" ref="J11:J13" si="9">I11*0.19</f>
        <v>1502710</v>
      </c>
      <c r="K11" s="22">
        <f t="shared" si="3"/>
        <v>9411710</v>
      </c>
      <c r="L11" s="33">
        <v>8462630</v>
      </c>
      <c r="M11" s="31">
        <f t="shared" si="4"/>
        <v>1607899.7</v>
      </c>
      <c r="N11" s="34">
        <f t="shared" si="5"/>
        <v>10070529.699999999</v>
      </c>
      <c r="O11" s="19">
        <f t="shared" si="0"/>
        <v>9838070.3399999999</v>
      </c>
      <c r="P11" s="19">
        <f t="shared" si="1"/>
        <v>369741.85834273981</v>
      </c>
      <c r="Q11" s="20">
        <f t="shared" si="6"/>
        <v>9468328.4816572592</v>
      </c>
      <c r="R11" s="20">
        <f t="shared" si="7"/>
        <v>10207812.198342741</v>
      </c>
    </row>
    <row r="12" spans="2:18" ht="55.5" customHeight="1" x14ac:dyDescent="0.25">
      <c r="B12" s="83"/>
      <c r="C12" s="25">
        <v>3</v>
      </c>
      <c r="D12" s="26" t="s">
        <v>10</v>
      </c>
      <c r="E12" s="5">
        <v>1</v>
      </c>
      <c r="F12" s="16">
        <v>8430228</v>
      </c>
      <c r="G12" s="16">
        <f t="shared" si="8"/>
        <v>1601743.32</v>
      </c>
      <c r="H12" s="21">
        <f t="shared" si="2"/>
        <v>10031971.32</v>
      </c>
      <c r="I12" s="17">
        <v>18215000</v>
      </c>
      <c r="J12" s="17">
        <f t="shared" si="9"/>
        <v>3460850</v>
      </c>
      <c r="K12" s="22">
        <f t="shared" si="3"/>
        <v>21675850</v>
      </c>
      <c r="L12" s="33">
        <v>19125750</v>
      </c>
      <c r="M12" s="31">
        <f t="shared" si="4"/>
        <v>3633892.5</v>
      </c>
      <c r="N12" s="34">
        <f t="shared" si="5"/>
        <v>22759642.5</v>
      </c>
      <c r="O12" s="19">
        <f t="shared" si="0"/>
        <v>18155821.273333333</v>
      </c>
      <c r="P12" s="19">
        <f t="shared" si="1"/>
        <v>7056298.9657446882</v>
      </c>
      <c r="Q12" s="20">
        <f t="shared" si="6"/>
        <v>11099522.307588644</v>
      </c>
      <c r="R12" s="20">
        <f t="shared" si="7"/>
        <v>25212120.239078023</v>
      </c>
    </row>
    <row r="13" spans="2:18" ht="57.75" customHeight="1" x14ac:dyDescent="0.25">
      <c r="B13" s="84"/>
      <c r="C13" s="27">
        <v>4</v>
      </c>
      <c r="D13" s="28" t="s">
        <v>11</v>
      </c>
      <c r="E13" s="5">
        <v>1</v>
      </c>
      <c r="F13" s="16">
        <v>9003908</v>
      </c>
      <c r="G13" s="16">
        <f>F13*0.19</f>
        <v>1710742.52</v>
      </c>
      <c r="H13" s="21">
        <f t="shared" si="2"/>
        <v>10714650.52</v>
      </c>
      <c r="I13" s="17">
        <v>10729000</v>
      </c>
      <c r="J13" s="17">
        <f t="shared" si="9"/>
        <v>2038510</v>
      </c>
      <c r="K13" s="22">
        <f t="shared" si="3"/>
        <v>12767510</v>
      </c>
      <c r="L13" s="33">
        <v>11372740</v>
      </c>
      <c r="M13" s="31">
        <f t="shared" si="4"/>
        <v>2160820.6</v>
      </c>
      <c r="N13" s="34">
        <f t="shared" si="5"/>
        <v>13533560.6</v>
      </c>
      <c r="O13" s="19">
        <f t="shared" si="0"/>
        <v>12338573.706666665</v>
      </c>
      <c r="P13" s="19">
        <f t="shared" si="1"/>
        <v>1457584.7377032</v>
      </c>
      <c r="Q13" s="20">
        <f t="shared" si="6"/>
        <v>10880988.968963465</v>
      </c>
      <c r="R13" s="20">
        <f t="shared" si="7"/>
        <v>13796158.444369866</v>
      </c>
    </row>
    <row r="14" spans="2:18" ht="39" customHeight="1" x14ac:dyDescent="0.25">
      <c r="B14" s="9">
        <v>3</v>
      </c>
      <c r="C14" s="27">
        <v>1</v>
      </c>
      <c r="D14" s="28" t="s">
        <v>12</v>
      </c>
      <c r="E14" s="5">
        <v>1</v>
      </c>
      <c r="F14" s="16">
        <v>2332009</v>
      </c>
      <c r="G14" s="16">
        <f t="shared" si="8"/>
        <v>443081.71</v>
      </c>
      <c r="H14" s="21">
        <f t="shared" si="2"/>
        <v>2775090.71</v>
      </c>
      <c r="I14" s="17">
        <v>5499000</v>
      </c>
      <c r="J14" s="17">
        <f>I14*0.19</f>
        <v>1044810</v>
      </c>
      <c r="K14" s="22">
        <f t="shared" si="3"/>
        <v>6543810</v>
      </c>
      <c r="L14" s="33">
        <v>5993910</v>
      </c>
      <c r="M14" s="31">
        <f t="shared" si="4"/>
        <v>1138842.8999999999</v>
      </c>
      <c r="N14" s="34">
        <f t="shared" si="5"/>
        <v>7132752.9000000004</v>
      </c>
      <c r="O14" s="19">
        <f t="shared" si="0"/>
        <v>5483884.5366666671</v>
      </c>
      <c r="P14" s="19">
        <f t="shared" si="1"/>
        <v>2364294.0661867084</v>
      </c>
      <c r="Q14" s="20">
        <f>O14-P14</f>
        <v>3119590.4704799587</v>
      </c>
      <c r="R14" s="20">
        <f t="shared" si="7"/>
        <v>7848178.6028533755</v>
      </c>
    </row>
    <row r="15" spans="2:18" ht="43.5" customHeight="1" x14ac:dyDescent="0.25">
      <c r="B15" s="9">
        <v>4</v>
      </c>
      <c r="C15" s="27">
        <v>1</v>
      </c>
      <c r="D15" s="28" t="s">
        <v>13</v>
      </c>
      <c r="E15" s="5">
        <v>1</v>
      </c>
      <c r="F15" s="16">
        <v>425054</v>
      </c>
      <c r="G15" s="16">
        <f t="shared" si="8"/>
        <v>80760.259999999995</v>
      </c>
      <c r="H15" s="21">
        <f t="shared" si="2"/>
        <v>505814.26</v>
      </c>
      <c r="I15" s="17">
        <v>832000</v>
      </c>
      <c r="J15" s="17">
        <f t="shared" ref="J15:J69" si="10">I15*0.19</f>
        <v>158080</v>
      </c>
      <c r="K15" s="22">
        <f t="shared" si="3"/>
        <v>990080</v>
      </c>
      <c r="L15" s="33">
        <v>931840</v>
      </c>
      <c r="M15" s="31">
        <f t="shared" si="4"/>
        <v>177049.60000000001</v>
      </c>
      <c r="N15" s="34">
        <f t="shared" si="5"/>
        <v>1108889.6000000001</v>
      </c>
      <c r="O15" s="19">
        <f t="shared" si="0"/>
        <v>868261.28666666674</v>
      </c>
      <c r="P15" s="19">
        <f t="shared" si="1"/>
        <v>319460.1941051035</v>
      </c>
      <c r="Q15" s="20">
        <f t="shared" si="6"/>
        <v>548801.09256156324</v>
      </c>
      <c r="R15" s="20">
        <f t="shared" si="7"/>
        <v>1187721.4807717702</v>
      </c>
    </row>
    <row r="16" spans="2:18" ht="39" customHeight="1" x14ac:dyDescent="0.25">
      <c r="B16" s="6">
        <v>5</v>
      </c>
      <c r="C16" s="27">
        <v>1</v>
      </c>
      <c r="D16" s="28" t="s">
        <v>14</v>
      </c>
      <c r="E16" s="5">
        <v>1</v>
      </c>
      <c r="F16" s="16">
        <v>2691102</v>
      </c>
      <c r="G16" s="16">
        <f t="shared" si="8"/>
        <v>511309.38</v>
      </c>
      <c r="H16" s="21">
        <f t="shared" si="2"/>
        <v>3202411.38</v>
      </c>
      <c r="I16" s="17">
        <v>7297000</v>
      </c>
      <c r="J16" s="17">
        <f t="shared" si="10"/>
        <v>1386430</v>
      </c>
      <c r="K16" s="22">
        <f t="shared" si="3"/>
        <v>8683430</v>
      </c>
      <c r="L16" s="33">
        <v>7807790</v>
      </c>
      <c r="M16" s="31">
        <f t="shared" si="4"/>
        <v>1483480.1</v>
      </c>
      <c r="N16" s="34">
        <f t="shared" si="5"/>
        <v>9291270.0999999996</v>
      </c>
      <c r="O16" s="19">
        <f t="shared" si="0"/>
        <v>7059037.1599999992</v>
      </c>
      <c r="P16" s="19">
        <f t="shared" si="1"/>
        <v>3353735.1120821224</v>
      </c>
      <c r="Q16" s="20">
        <f t="shared" si="6"/>
        <v>3705302.0479178769</v>
      </c>
      <c r="R16" s="20">
        <f t="shared" si="7"/>
        <v>10412772.272082122</v>
      </c>
    </row>
    <row r="17" spans="2:18" ht="51" customHeight="1" x14ac:dyDescent="0.25">
      <c r="B17" s="96">
        <v>6</v>
      </c>
      <c r="C17" s="27" t="s">
        <v>47</v>
      </c>
      <c r="D17" s="28" t="s">
        <v>49</v>
      </c>
      <c r="E17" s="5">
        <v>1</v>
      </c>
      <c r="F17" s="16">
        <v>2151300</v>
      </c>
      <c r="G17" s="16">
        <f t="shared" si="8"/>
        <v>408747</v>
      </c>
      <c r="H17" s="21">
        <f t="shared" si="2"/>
        <v>2560047</v>
      </c>
      <c r="I17" s="17">
        <v>965000</v>
      </c>
      <c r="J17" s="17">
        <f t="shared" ref="J17:J29" si="11">I17*0.19</f>
        <v>183350</v>
      </c>
      <c r="K17" s="22">
        <f t="shared" si="3"/>
        <v>1148350</v>
      </c>
      <c r="L17" s="33">
        <v>1071150</v>
      </c>
      <c r="M17" s="31">
        <f t="shared" si="4"/>
        <v>203518.5</v>
      </c>
      <c r="N17" s="34">
        <f>L17+M17</f>
        <v>1274668.5</v>
      </c>
      <c r="O17" s="19">
        <f t="shared" si="0"/>
        <v>1661021.8333333333</v>
      </c>
      <c r="P17" s="19">
        <f t="shared" si="1"/>
        <v>781136.21000794962</v>
      </c>
      <c r="Q17" s="20">
        <f t="shared" si="6"/>
        <v>879885.62332538364</v>
      </c>
      <c r="R17" s="20">
        <f t="shared" si="7"/>
        <v>2442158.0433412828</v>
      </c>
    </row>
    <row r="18" spans="2:18" ht="53.25" customHeight="1" x14ac:dyDescent="0.25">
      <c r="B18" s="96"/>
      <c r="C18" s="27" t="s">
        <v>51</v>
      </c>
      <c r="D18" s="28" t="s">
        <v>50</v>
      </c>
      <c r="E18" s="5">
        <v>1</v>
      </c>
      <c r="F18" s="16">
        <v>2151300</v>
      </c>
      <c r="G18" s="16">
        <f t="shared" si="8"/>
        <v>408747</v>
      </c>
      <c r="H18" s="21">
        <f t="shared" si="2"/>
        <v>2560047</v>
      </c>
      <c r="I18" s="17">
        <v>1769000</v>
      </c>
      <c r="J18" s="17">
        <f t="shared" si="11"/>
        <v>336110</v>
      </c>
      <c r="K18" s="22">
        <f t="shared" si="3"/>
        <v>2105110</v>
      </c>
      <c r="L18" s="33">
        <v>1945900</v>
      </c>
      <c r="M18" s="31">
        <f t="shared" si="4"/>
        <v>369721</v>
      </c>
      <c r="N18" s="34">
        <f t="shared" si="5"/>
        <v>2315621</v>
      </c>
      <c r="O18" s="19">
        <f t="shared" si="0"/>
        <v>2326926</v>
      </c>
      <c r="P18" s="19">
        <f t="shared" si="1"/>
        <v>227679.09601234805</v>
      </c>
      <c r="Q18" s="20">
        <f t="shared" si="6"/>
        <v>2099246.9039876522</v>
      </c>
      <c r="R18" s="20">
        <f t="shared" si="7"/>
        <v>2554605.0960123478</v>
      </c>
    </row>
    <row r="19" spans="2:18" ht="58.5" customHeight="1" x14ac:dyDescent="0.25">
      <c r="B19" s="96"/>
      <c r="C19" s="27" t="s">
        <v>53</v>
      </c>
      <c r="D19" s="28" t="s">
        <v>52</v>
      </c>
      <c r="E19" s="5">
        <v>1</v>
      </c>
      <c r="F19" s="16">
        <v>2151300</v>
      </c>
      <c r="G19" s="16">
        <f t="shared" si="8"/>
        <v>408747</v>
      </c>
      <c r="H19" s="21">
        <f t="shared" si="2"/>
        <v>2560047</v>
      </c>
      <c r="I19" s="17">
        <v>1286000</v>
      </c>
      <c r="J19" s="17">
        <f t="shared" si="11"/>
        <v>244340</v>
      </c>
      <c r="K19" s="22">
        <f t="shared" si="3"/>
        <v>1530340</v>
      </c>
      <c r="L19" s="33">
        <v>1401740</v>
      </c>
      <c r="M19" s="31">
        <f t="shared" si="4"/>
        <v>266330.59999999998</v>
      </c>
      <c r="N19" s="34">
        <f t="shared" si="5"/>
        <v>1668070.6</v>
      </c>
      <c r="O19" s="19">
        <f t="shared" si="0"/>
        <v>1919485.8666666665</v>
      </c>
      <c r="P19" s="19">
        <f t="shared" si="1"/>
        <v>559000.31636579032</v>
      </c>
      <c r="Q19" s="20">
        <f t="shared" si="6"/>
        <v>1360485.5503008761</v>
      </c>
      <c r="R19" s="20">
        <f t="shared" si="7"/>
        <v>2478486.1830324568</v>
      </c>
    </row>
    <row r="20" spans="2:18" ht="57" customHeight="1" x14ac:dyDescent="0.25">
      <c r="B20" s="96"/>
      <c r="C20" s="27" t="s">
        <v>55</v>
      </c>
      <c r="D20" s="28" t="s">
        <v>54</v>
      </c>
      <c r="E20" s="5">
        <v>1</v>
      </c>
      <c r="F20" s="16">
        <v>2151300</v>
      </c>
      <c r="G20" s="16">
        <f t="shared" si="8"/>
        <v>408747</v>
      </c>
      <c r="H20" s="21">
        <f t="shared" si="2"/>
        <v>2560047</v>
      </c>
      <c r="I20" s="17">
        <v>2665000</v>
      </c>
      <c r="J20" s="17">
        <f t="shared" si="11"/>
        <v>506350</v>
      </c>
      <c r="K20" s="22">
        <f t="shared" si="3"/>
        <v>3171350</v>
      </c>
      <c r="L20" s="33">
        <v>2878200</v>
      </c>
      <c r="M20" s="31">
        <f t="shared" si="4"/>
        <v>546858</v>
      </c>
      <c r="N20" s="34">
        <f t="shared" si="5"/>
        <v>3425058</v>
      </c>
      <c r="O20" s="19">
        <f t="shared" si="0"/>
        <v>3052151.6666666665</v>
      </c>
      <c r="P20" s="19">
        <f t="shared" si="1"/>
        <v>444654.01103817107</v>
      </c>
      <c r="Q20" s="20">
        <f t="shared" si="6"/>
        <v>2607497.6556284954</v>
      </c>
      <c r="R20" s="20">
        <f t="shared" si="7"/>
        <v>3496805.6777048376</v>
      </c>
    </row>
    <row r="21" spans="2:18" ht="61.5" customHeight="1" x14ac:dyDescent="0.25">
      <c r="B21" s="96"/>
      <c r="C21" s="27" t="s">
        <v>57</v>
      </c>
      <c r="D21" s="28" t="s">
        <v>56</v>
      </c>
      <c r="E21" s="5">
        <v>1</v>
      </c>
      <c r="F21" s="16">
        <v>2151300</v>
      </c>
      <c r="G21" s="16">
        <f t="shared" si="8"/>
        <v>408747</v>
      </c>
      <c r="H21" s="21">
        <f t="shared" si="2"/>
        <v>2560047</v>
      </c>
      <c r="I21" s="17">
        <v>2792000</v>
      </c>
      <c r="J21" s="17">
        <f t="shared" si="11"/>
        <v>530480</v>
      </c>
      <c r="K21" s="22">
        <f t="shared" si="3"/>
        <v>3322480</v>
      </c>
      <c r="L21" s="33">
        <v>2987440</v>
      </c>
      <c r="M21" s="31">
        <f t="shared" si="4"/>
        <v>567613.6</v>
      </c>
      <c r="N21" s="34">
        <f t="shared" si="5"/>
        <v>3555053.6</v>
      </c>
      <c r="O21" s="19">
        <f t="shared" si="0"/>
        <v>3145860.1999999997</v>
      </c>
      <c r="P21" s="19">
        <f t="shared" si="1"/>
        <v>520485.78157805611</v>
      </c>
      <c r="Q21" s="20">
        <f t="shared" si="6"/>
        <v>2625374.4184219437</v>
      </c>
      <c r="R21" s="20">
        <f t="shared" si="7"/>
        <v>3666345.9815780558</v>
      </c>
    </row>
    <row r="22" spans="2:18" ht="48" customHeight="1" x14ac:dyDescent="0.25">
      <c r="B22" s="96"/>
      <c r="C22" s="27" t="s">
        <v>59</v>
      </c>
      <c r="D22" s="28" t="s">
        <v>58</v>
      </c>
      <c r="E22" s="5">
        <v>1</v>
      </c>
      <c r="F22" s="16">
        <v>2151300</v>
      </c>
      <c r="G22" s="16">
        <f t="shared" si="8"/>
        <v>408747</v>
      </c>
      <c r="H22" s="21">
        <f t="shared" si="2"/>
        <v>2560047</v>
      </c>
      <c r="I22" s="17">
        <v>2919000</v>
      </c>
      <c r="J22" s="17">
        <f t="shared" si="11"/>
        <v>554610</v>
      </c>
      <c r="K22" s="22">
        <f t="shared" si="3"/>
        <v>3473610</v>
      </c>
      <c r="L22" s="33">
        <v>3094140</v>
      </c>
      <c r="M22" s="31">
        <f t="shared" si="4"/>
        <v>587886.6</v>
      </c>
      <c r="N22" s="34">
        <f t="shared" si="5"/>
        <v>3682026.6</v>
      </c>
      <c r="O22" s="19">
        <f t="shared" si="0"/>
        <v>3238561.1999999997</v>
      </c>
      <c r="P22" s="19">
        <f t="shared" si="1"/>
        <v>596779.28037937358</v>
      </c>
      <c r="Q22" s="20">
        <f t="shared" si="6"/>
        <v>2641781.9196206261</v>
      </c>
      <c r="R22" s="20">
        <f t="shared" si="7"/>
        <v>3835340.4803793733</v>
      </c>
    </row>
    <row r="23" spans="2:18" ht="51.75" customHeight="1" x14ac:dyDescent="0.25">
      <c r="B23" s="96"/>
      <c r="C23" s="27" t="s">
        <v>60</v>
      </c>
      <c r="D23" s="28" t="s">
        <v>61</v>
      </c>
      <c r="E23" s="5">
        <v>1</v>
      </c>
      <c r="F23" s="16">
        <v>2151300</v>
      </c>
      <c r="G23" s="16">
        <f t="shared" si="8"/>
        <v>408747</v>
      </c>
      <c r="H23" s="21">
        <f t="shared" si="2"/>
        <v>2560047</v>
      </c>
      <c r="I23" s="17">
        <v>1367000</v>
      </c>
      <c r="J23" s="17">
        <f t="shared" si="11"/>
        <v>259730</v>
      </c>
      <c r="K23" s="22">
        <f t="shared" si="3"/>
        <v>1626730</v>
      </c>
      <c r="L23" s="33">
        <v>1503700</v>
      </c>
      <c r="M23" s="31">
        <f t="shared" si="4"/>
        <v>285703</v>
      </c>
      <c r="N23" s="34">
        <f t="shared" si="5"/>
        <v>1789403</v>
      </c>
      <c r="O23" s="19">
        <f t="shared" si="0"/>
        <v>1992060</v>
      </c>
      <c r="P23" s="19">
        <f t="shared" si="1"/>
        <v>498570.50690850138</v>
      </c>
      <c r="Q23" s="20">
        <f t="shared" si="6"/>
        <v>1493489.4930914985</v>
      </c>
      <c r="R23" s="20">
        <f t="shared" si="7"/>
        <v>2490630.5069085015</v>
      </c>
    </row>
    <row r="24" spans="2:18" ht="51.75" customHeight="1" x14ac:dyDescent="0.25">
      <c r="B24" s="96"/>
      <c r="C24" s="27" t="s">
        <v>62</v>
      </c>
      <c r="D24" s="28" t="s">
        <v>63</v>
      </c>
      <c r="E24" s="5">
        <v>1</v>
      </c>
      <c r="F24" s="16">
        <v>3313002</v>
      </c>
      <c r="G24" s="16">
        <f t="shared" si="8"/>
        <v>629470.38</v>
      </c>
      <c r="H24" s="21">
        <f t="shared" si="2"/>
        <v>3942472.38</v>
      </c>
      <c r="I24" s="17">
        <v>1749000</v>
      </c>
      <c r="J24" s="17">
        <f t="shared" si="11"/>
        <v>332310</v>
      </c>
      <c r="K24" s="22">
        <f t="shared" si="3"/>
        <v>2081310</v>
      </c>
      <c r="L24" s="33">
        <v>1906410</v>
      </c>
      <c r="M24" s="31">
        <f t="shared" si="4"/>
        <v>362217.9</v>
      </c>
      <c r="N24" s="34">
        <f>L24+M24</f>
        <v>2268627.9</v>
      </c>
      <c r="O24" s="19">
        <f t="shared" si="0"/>
        <v>2764136.76</v>
      </c>
      <c r="P24" s="19">
        <f t="shared" si="1"/>
        <v>1024757.5927680132</v>
      </c>
      <c r="Q24" s="20">
        <f t="shared" si="6"/>
        <v>1739379.1672319865</v>
      </c>
      <c r="R24" s="20">
        <f t="shared" si="7"/>
        <v>3788894.3527680133</v>
      </c>
    </row>
    <row r="25" spans="2:18" ht="51.75" customHeight="1" x14ac:dyDescent="0.25">
      <c r="B25" s="96"/>
      <c r="C25" s="27" t="s">
        <v>64</v>
      </c>
      <c r="D25" s="28" t="s">
        <v>65</v>
      </c>
      <c r="E25" s="5">
        <v>1</v>
      </c>
      <c r="F25" s="16">
        <v>3313002</v>
      </c>
      <c r="G25" s="16">
        <f t="shared" ref="G25:G31" si="12">F25*0.19</f>
        <v>629470.38</v>
      </c>
      <c r="H25" s="21">
        <f>F25+G25</f>
        <v>3942472.38</v>
      </c>
      <c r="I25" s="17">
        <v>2405000</v>
      </c>
      <c r="J25" s="17">
        <f t="shared" si="11"/>
        <v>456950</v>
      </c>
      <c r="K25" s="22">
        <f t="shared" si="3"/>
        <v>2861950</v>
      </c>
      <c r="L25" s="33">
        <v>2597400</v>
      </c>
      <c r="M25" s="31">
        <f t="shared" si="4"/>
        <v>493506</v>
      </c>
      <c r="N25" s="34">
        <f t="shared" si="5"/>
        <v>3090906</v>
      </c>
      <c r="O25" s="19">
        <f t="shared" si="0"/>
        <v>3298442.793333333</v>
      </c>
      <c r="P25" s="19">
        <f t="shared" si="1"/>
        <v>569373.15871099092</v>
      </c>
      <c r="Q25" s="20">
        <f t="shared" si="6"/>
        <v>2729069.634622342</v>
      </c>
      <c r="R25" s="20">
        <f t="shared" si="7"/>
        <v>3867815.952044324</v>
      </c>
    </row>
    <row r="26" spans="2:18" ht="51.75" customHeight="1" x14ac:dyDescent="0.25">
      <c r="B26" s="96"/>
      <c r="C26" s="27" t="s">
        <v>66</v>
      </c>
      <c r="D26" s="28" t="s">
        <v>67</v>
      </c>
      <c r="E26" s="5">
        <v>1</v>
      </c>
      <c r="F26" s="16">
        <v>3313002</v>
      </c>
      <c r="G26" s="16">
        <f t="shared" si="12"/>
        <v>629470.38</v>
      </c>
      <c r="H26" s="21">
        <f t="shared" si="2"/>
        <v>3942472.38</v>
      </c>
      <c r="I26" s="17">
        <v>1904000</v>
      </c>
      <c r="J26" s="17">
        <f t="shared" si="11"/>
        <v>361760</v>
      </c>
      <c r="K26" s="22">
        <f t="shared" si="3"/>
        <v>2265760</v>
      </c>
      <c r="L26" s="33">
        <v>2075360</v>
      </c>
      <c r="M26" s="31">
        <f t="shared" si="4"/>
        <v>394318.4</v>
      </c>
      <c r="N26" s="34">
        <f t="shared" si="5"/>
        <v>2469678.4</v>
      </c>
      <c r="O26" s="19">
        <f t="shared" si="0"/>
        <v>2892636.9266666663</v>
      </c>
      <c r="P26" s="19">
        <f t="shared" si="1"/>
        <v>914883.34653732972</v>
      </c>
      <c r="Q26" s="20">
        <f t="shared" si="6"/>
        <v>1977753.5801293366</v>
      </c>
      <c r="R26" s="20">
        <f t="shared" si="7"/>
        <v>3807520.273203996</v>
      </c>
    </row>
    <row r="27" spans="2:18" ht="51.75" customHeight="1" x14ac:dyDescent="0.25">
      <c r="B27" s="96"/>
      <c r="C27" s="27" t="s">
        <v>68</v>
      </c>
      <c r="D27" s="28" t="s">
        <v>69</v>
      </c>
      <c r="E27" s="5">
        <v>1</v>
      </c>
      <c r="F27" s="16">
        <v>3313002</v>
      </c>
      <c r="G27" s="16">
        <f t="shared" si="12"/>
        <v>629470.38</v>
      </c>
      <c r="H27" s="21">
        <f t="shared" si="2"/>
        <v>3942472.38</v>
      </c>
      <c r="I27" s="17">
        <v>1523000</v>
      </c>
      <c r="J27" s="17">
        <f t="shared" si="11"/>
        <v>289370</v>
      </c>
      <c r="K27" s="22">
        <f t="shared" si="3"/>
        <v>1812370</v>
      </c>
      <c r="L27" s="33">
        <v>1690530</v>
      </c>
      <c r="M27" s="31">
        <f t="shared" si="4"/>
        <v>321200.7</v>
      </c>
      <c r="N27" s="34">
        <f t="shared" si="5"/>
        <v>2011730.7</v>
      </c>
      <c r="O27" s="19">
        <f t="shared" si="0"/>
        <v>2588857.6933333334</v>
      </c>
      <c r="P27" s="19">
        <f t="shared" si="1"/>
        <v>1176495.0965243734</v>
      </c>
      <c r="Q27" s="20">
        <f t="shared" si="6"/>
        <v>1412362.59680896</v>
      </c>
      <c r="R27" s="20">
        <f t="shared" si="7"/>
        <v>3765352.789857707</v>
      </c>
    </row>
    <row r="28" spans="2:18" ht="51.75" customHeight="1" x14ac:dyDescent="0.25">
      <c r="B28" s="96"/>
      <c r="C28" s="27" t="s">
        <v>71</v>
      </c>
      <c r="D28" s="28" t="s">
        <v>70</v>
      </c>
      <c r="E28" s="5">
        <v>1</v>
      </c>
      <c r="F28" s="16">
        <v>3313002</v>
      </c>
      <c r="G28" s="16">
        <f t="shared" si="12"/>
        <v>629470.38</v>
      </c>
      <c r="H28" s="21">
        <f t="shared" si="2"/>
        <v>3942472.38</v>
      </c>
      <c r="I28" s="17">
        <v>2031000</v>
      </c>
      <c r="J28" s="17">
        <f t="shared" si="11"/>
        <v>385890</v>
      </c>
      <c r="K28" s="22">
        <f t="shared" si="3"/>
        <v>2416890</v>
      </c>
      <c r="L28" s="33">
        <v>2193480</v>
      </c>
      <c r="M28" s="31">
        <f t="shared" si="4"/>
        <v>416761.2</v>
      </c>
      <c r="N28" s="34">
        <f t="shared" si="5"/>
        <v>2610241.2000000002</v>
      </c>
      <c r="O28" s="19">
        <f t="shared" si="0"/>
        <v>2989867.86</v>
      </c>
      <c r="P28" s="19">
        <f t="shared" si="1"/>
        <v>830624.88541981671</v>
      </c>
      <c r="Q28" s="20">
        <f t="shared" si="6"/>
        <v>2159242.9745801832</v>
      </c>
      <c r="R28" s="20">
        <f t="shared" si="7"/>
        <v>3820492.7454198166</v>
      </c>
    </row>
    <row r="29" spans="2:18" ht="51.75" customHeight="1" x14ac:dyDescent="0.25">
      <c r="B29" s="96"/>
      <c r="C29" s="27" t="s">
        <v>73</v>
      </c>
      <c r="D29" s="28" t="s">
        <v>72</v>
      </c>
      <c r="E29" s="5">
        <v>1</v>
      </c>
      <c r="F29" s="16">
        <v>3313002</v>
      </c>
      <c r="G29" s="16">
        <f t="shared" si="12"/>
        <v>629470.38</v>
      </c>
      <c r="H29" s="21">
        <f t="shared" si="2"/>
        <v>3942472.38</v>
      </c>
      <c r="I29" s="17">
        <v>1523000</v>
      </c>
      <c r="J29" s="17">
        <f t="shared" si="11"/>
        <v>289370</v>
      </c>
      <c r="K29" s="22">
        <f t="shared" si="3"/>
        <v>1812370</v>
      </c>
      <c r="L29" s="33">
        <v>1675300</v>
      </c>
      <c r="M29" s="31">
        <f t="shared" si="4"/>
        <v>318307</v>
      </c>
      <c r="N29" s="34">
        <f t="shared" si="5"/>
        <v>1993607</v>
      </c>
      <c r="O29" s="19">
        <f t="shared" si="0"/>
        <v>2582816.46</v>
      </c>
      <c r="P29" s="19">
        <f t="shared" si="1"/>
        <v>1180978.356336616</v>
      </c>
      <c r="Q29" s="20">
        <f t="shared" si="6"/>
        <v>1401838.103663384</v>
      </c>
      <c r="R29" s="20">
        <f t="shared" si="7"/>
        <v>3763794.8163366159</v>
      </c>
    </row>
    <row r="30" spans="2:18" ht="45.75" customHeight="1" x14ac:dyDescent="0.25">
      <c r="B30" s="96"/>
      <c r="C30" s="28" t="s">
        <v>75</v>
      </c>
      <c r="D30" s="28" t="s">
        <v>74</v>
      </c>
      <c r="E30" s="5">
        <v>1</v>
      </c>
      <c r="F30" s="16">
        <v>3313002</v>
      </c>
      <c r="G30" s="16">
        <f t="shared" si="12"/>
        <v>629470.38</v>
      </c>
      <c r="H30" s="21">
        <f t="shared" si="2"/>
        <v>3942472.38</v>
      </c>
      <c r="I30" s="18">
        <v>1858000</v>
      </c>
      <c r="J30" s="17">
        <f t="shared" si="10"/>
        <v>353020</v>
      </c>
      <c r="K30" s="22">
        <f t="shared" si="3"/>
        <v>2211020</v>
      </c>
      <c r="L30" s="33">
        <v>2025220</v>
      </c>
      <c r="M30" s="31">
        <f t="shared" si="4"/>
        <v>384791.8</v>
      </c>
      <c r="N30" s="34">
        <f t="shared" si="5"/>
        <v>2410011.7999999998</v>
      </c>
      <c r="O30" s="19">
        <f t="shared" si="0"/>
        <v>2854501.3933333331</v>
      </c>
      <c r="P30" s="19">
        <f t="shared" si="1"/>
        <v>947449.2519328614</v>
      </c>
      <c r="Q30" s="20">
        <f t="shared" si="6"/>
        <v>1907052.1414004718</v>
      </c>
      <c r="R30" s="20">
        <f t="shared" si="7"/>
        <v>3801950.6452661944</v>
      </c>
    </row>
    <row r="31" spans="2:18" ht="45.75" customHeight="1" x14ac:dyDescent="0.25">
      <c r="B31" s="96"/>
      <c r="C31" s="28" t="s">
        <v>77</v>
      </c>
      <c r="D31" s="28" t="s">
        <v>76</v>
      </c>
      <c r="E31" s="5">
        <v>1</v>
      </c>
      <c r="F31" s="16">
        <v>3313002</v>
      </c>
      <c r="G31" s="16">
        <f t="shared" si="12"/>
        <v>629470.38</v>
      </c>
      <c r="H31" s="21">
        <f t="shared" si="2"/>
        <v>3942472.38</v>
      </c>
      <c r="I31" s="18">
        <v>2405000</v>
      </c>
      <c r="J31" s="17">
        <f t="shared" si="10"/>
        <v>456950</v>
      </c>
      <c r="K31" s="22">
        <f t="shared" si="3"/>
        <v>2861950</v>
      </c>
      <c r="L31" s="33">
        <v>2573350</v>
      </c>
      <c r="M31" s="31">
        <f t="shared" si="4"/>
        <v>488936.5</v>
      </c>
      <c r="N31" s="34">
        <f t="shared" si="5"/>
        <v>3062286.5</v>
      </c>
      <c r="O31" s="19">
        <f t="shared" si="0"/>
        <v>3288902.9599999995</v>
      </c>
      <c r="P31" s="19">
        <f t="shared" si="1"/>
        <v>574802.93873415259</v>
      </c>
      <c r="Q31" s="20">
        <f t="shared" si="6"/>
        <v>2714100.0212658467</v>
      </c>
      <c r="R31" s="20">
        <f t="shared" si="7"/>
        <v>3863705.8987341523</v>
      </c>
    </row>
    <row r="32" spans="2:18" ht="45.95" customHeight="1" x14ac:dyDescent="0.25">
      <c r="B32" s="96"/>
      <c r="C32" s="29">
        <v>3</v>
      </c>
      <c r="D32" s="30" t="s">
        <v>26</v>
      </c>
      <c r="E32" s="5">
        <v>1</v>
      </c>
      <c r="F32" s="16">
        <v>2760835</v>
      </c>
      <c r="G32" s="16">
        <f t="shared" si="8"/>
        <v>524558.65</v>
      </c>
      <c r="H32" s="21">
        <f>F32+G32</f>
        <v>3285393.65</v>
      </c>
      <c r="I32" s="18">
        <v>7050000</v>
      </c>
      <c r="J32" s="17">
        <f t="shared" si="10"/>
        <v>1339500</v>
      </c>
      <c r="K32" s="22">
        <f t="shared" si="3"/>
        <v>8389500</v>
      </c>
      <c r="L32" s="33">
        <v>7473000</v>
      </c>
      <c r="M32" s="31">
        <f t="shared" si="4"/>
        <v>1419870</v>
      </c>
      <c r="N32" s="34">
        <f t="shared" si="5"/>
        <v>8892870</v>
      </c>
      <c r="O32" s="19">
        <f t="shared" si="0"/>
        <v>6855921.2166666659</v>
      </c>
      <c r="P32" s="19">
        <f t="shared" si="1"/>
        <v>3102393.5384586453</v>
      </c>
      <c r="Q32" s="20">
        <f t="shared" si="6"/>
        <v>3753527.6782080205</v>
      </c>
      <c r="R32" s="20">
        <f t="shared" si="7"/>
        <v>9958314.7551253103</v>
      </c>
    </row>
    <row r="33" spans="2:18" ht="54.75" customHeight="1" x14ac:dyDescent="0.25">
      <c r="B33" s="85">
        <v>7</v>
      </c>
      <c r="C33" s="28" t="s">
        <v>47</v>
      </c>
      <c r="D33" s="28" t="s">
        <v>78</v>
      </c>
      <c r="E33" s="5">
        <v>1</v>
      </c>
      <c r="F33" s="16">
        <v>2151300</v>
      </c>
      <c r="G33" s="16">
        <f t="shared" si="8"/>
        <v>408747</v>
      </c>
      <c r="H33" s="21">
        <f t="shared" si="2"/>
        <v>2560047</v>
      </c>
      <c r="I33" s="18">
        <v>2024000</v>
      </c>
      <c r="J33" s="17">
        <f t="shared" si="10"/>
        <v>384560</v>
      </c>
      <c r="K33" s="22">
        <f t="shared" si="3"/>
        <v>2408560</v>
      </c>
      <c r="L33" s="33">
        <v>2206160</v>
      </c>
      <c r="M33" s="31">
        <f t="shared" si="4"/>
        <v>419170.4</v>
      </c>
      <c r="N33" s="34">
        <f>L33+M33</f>
        <v>2625330.4</v>
      </c>
      <c r="O33" s="19">
        <f t="shared" si="0"/>
        <v>2531312.4666666668</v>
      </c>
      <c r="P33" s="19">
        <f t="shared" si="1"/>
        <v>111205.24553029558</v>
      </c>
      <c r="Q33" s="20">
        <f t="shared" si="6"/>
        <v>2420107.2211363711</v>
      </c>
      <c r="R33" s="20">
        <f t="shared" si="7"/>
        <v>2642517.7121969624</v>
      </c>
    </row>
    <row r="34" spans="2:18" ht="54" customHeight="1" x14ac:dyDescent="0.25">
      <c r="B34" s="98"/>
      <c r="C34" s="28" t="s">
        <v>51</v>
      </c>
      <c r="D34" s="28" t="s">
        <v>79</v>
      </c>
      <c r="E34" s="5">
        <v>1</v>
      </c>
      <c r="F34" s="16">
        <v>2151300</v>
      </c>
      <c r="G34" s="16">
        <f t="shared" ref="G34:G35" si="13">F34*0.19</f>
        <v>408747</v>
      </c>
      <c r="H34" s="21">
        <f t="shared" si="2"/>
        <v>2560047</v>
      </c>
      <c r="I34" s="18">
        <v>2746000</v>
      </c>
      <c r="J34" s="17">
        <f t="shared" ref="J34:J35" si="14">I34*0.19</f>
        <v>521740</v>
      </c>
      <c r="K34" s="22">
        <f t="shared" si="3"/>
        <v>3267740</v>
      </c>
      <c r="L34" s="33">
        <v>2965680</v>
      </c>
      <c r="M34" s="31">
        <f t="shared" si="4"/>
        <v>563479.19999999995</v>
      </c>
      <c r="N34" s="34">
        <f t="shared" si="5"/>
        <v>3529159.2</v>
      </c>
      <c r="O34" s="19">
        <f t="shared" si="0"/>
        <v>3118982.0666666664</v>
      </c>
      <c r="P34" s="19">
        <f t="shared" si="1"/>
        <v>501389.37572949828</v>
      </c>
      <c r="Q34" s="20">
        <f t="shared" si="6"/>
        <v>2617592.690937168</v>
      </c>
      <c r="R34" s="20">
        <f t="shared" si="7"/>
        <v>3620371.4423961649</v>
      </c>
    </row>
    <row r="35" spans="2:18" ht="51" customHeight="1" x14ac:dyDescent="0.25">
      <c r="B35" s="98"/>
      <c r="C35" s="28" t="s">
        <v>53</v>
      </c>
      <c r="D35" s="28" t="s">
        <v>80</v>
      </c>
      <c r="E35" s="5">
        <v>1</v>
      </c>
      <c r="F35" s="16">
        <v>2151300</v>
      </c>
      <c r="G35" s="16">
        <f t="shared" si="13"/>
        <v>408747</v>
      </c>
      <c r="H35" s="21">
        <f t="shared" si="2"/>
        <v>2560047</v>
      </c>
      <c r="I35" s="18">
        <v>2602000</v>
      </c>
      <c r="J35" s="17">
        <f t="shared" si="14"/>
        <v>494380</v>
      </c>
      <c r="K35" s="22">
        <f t="shared" si="3"/>
        <v>3096380</v>
      </c>
      <c r="L35" s="33">
        <v>2784140</v>
      </c>
      <c r="M35" s="31">
        <f t="shared" si="4"/>
        <v>528986.6</v>
      </c>
      <c r="N35" s="34">
        <f t="shared" si="5"/>
        <v>3313126.6</v>
      </c>
      <c r="O35" s="19">
        <f t="shared" si="0"/>
        <v>2989851.1999999997</v>
      </c>
      <c r="P35" s="19">
        <f t="shared" si="1"/>
        <v>387677.06910020229</v>
      </c>
      <c r="Q35" s="20">
        <f t="shared" si="6"/>
        <v>2602174.1308997972</v>
      </c>
      <c r="R35" s="20">
        <f t="shared" si="7"/>
        <v>3377528.2691002022</v>
      </c>
    </row>
    <row r="36" spans="2:18" ht="36.950000000000003" customHeight="1" x14ac:dyDescent="0.25">
      <c r="B36" s="98"/>
      <c r="C36" s="28">
        <v>2</v>
      </c>
      <c r="D36" s="28" t="s">
        <v>16</v>
      </c>
      <c r="E36" s="5">
        <v>1</v>
      </c>
      <c r="F36" s="16">
        <v>2273207</v>
      </c>
      <c r="G36" s="16">
        <f t="shared" si="8"/>
        <v>431909.33</v>
      </c>
      <c r="H36" s="21">
        <f t="shared" si="2"/>
        <v>2705116.33</v>
      </c>
      <c r="I36" s="18">
        <v>2285000</v>
      </c>
      <c r="J36" s="17">
        <f t="shared" si="10"/>
        <v>434150</v>
      </c>
      <c r="K36" s="22">
        <f t="shared" si="3"/>
        <v>2719150</v>
      </c>
      <c r="L36" s="33">
        <v>2467800</v>
      </c>
      <c r="M36" s="31">
        <f t="shared" si="4"/>
        <v>468882</v>
      </c>
      <c r="N36" s="34">
        <f t="shared" si="5"/>
        <v>2936682</v>
      </c>
      <c r="O36" s="19">
        <f t="shared" si="0"/>
        <v>2786982.7766666668</v>
      </c>
      <c r="P36" s="19">
        <f t="shared" si="1"/>
        <v>129833.08158312205</v>
      </c>
      <c r="Q36" s="20">
        <f t="shared" si="6"/>
        <v>2657149.6950835446</v>
      </c>
      <c r="R36" s="20">
        <f t="shared" si="7"/>
        <v>2916815.8582497891</v>
      </c>
    </row>
    <row r="37" spans="2:18" ht="36.950000000000003" customHeight="1" x14ac:dyDescent="0.25">
      <c r="B37" s="98"/>
      <c r="C37" s="28">
        <v>3</v>
      </c>
      <c r="D37" s="28" t="s">
        <v>17</v>
      </c>
      <c r="E37" s="5">
        <v>1</v>
      </c>
      <c r="F37" s="16">
        <v>2273207</v>
      </c>
      <c r="G37" s="16">
        <f t="shared" si="8"/>
        <v>431909.33</v>
      </c>
      <c r="H37" s="21">
        <f t="shared" si="2"/>
        <v>2705116.33</v>
      </c>
      <c r="I37" s="18">
        <v>1849000</v>
      </c>
      <c r="J37" s="17">
        <f t="shared" si="10"/>
        <v>351310</v>
      </c>
      <c r="K37" s="22">
        <f t="shared" si="3"/>
        <v>2200310</v>
      </c>
      <c r="L37" s="33">
        <v>2015410</v>
      </c>
      <c r="M37" s="31">
        <f t="shared" si="4"/>
        <v>382927.9</v>
      </c>
      <c r="N37" s="34">
        <f t="shared" si="5"/>
        <v>2398337.9</v>
      </c>
      <c r="O37" s="19">
        <f t="shared" si="0"/>
        <v>2434588.0766666667</v>
      </c>
      <c r="P37" s="19">
        <f t="shared" si="1"/>
        <v>254348.01784816539</v>
      </c>
      <c r="Q37" s="20">
        <f t="shared" si="6"/>
        <v>2180240.0588185014</v>
      </c>
      <c r="R37" s="20">
        <f t="shared" si="7"/>
        <v>2688936.0945148319</v>
      </c>
    </row>
    <row r="38" spans="2:18" ht="36.950000000000003" customHeight="1" x14ac:dyDescent="0.25">
      <c r="B38" s="86"/>
      <c r="C38" s="28">
        <v>4</v>
      </c>
      <c r="D38" s="28" t="s">
        <v>18</v>
      </c>
      <c r="E38" s="5">
        <v>1</v>
      </c>
      <c r="F38" s="16">
        <v>10541370</v>
      </c>
      <c r="G38" s="16">
        <f t="shared" si="8"/>
        <v>2002860.3</v>
      </c>
      <c r="H38" s="21">
        <f t="shared" si="2"/>
        <v>12544230.300000001</v>
      </c>
      <c r="I38" s="18">
        <v>17484000</v>
      </c>
      <c r="J38" s="17">
        <f t="shared" si="10"/>
        <v>3321960</v>
      </c>
      <c r="K38" s="22">
        <f t="shared" si="3"/>
        <v>20805960</v>
      </c>
      <c r="L38" s="33">
        <v>18358200</v>
      </c>
      <c r="M38" s="31">
        <f t="shared" si="4"/>
        <v>3488058</v>
      </c>
      <c r="N38" s="34">
        <f t="shared" si="5"/>
        <v>21846258</v>
      </c>
      <c r="O38" s="19">
        <f t="shared" si="0"/>
        <v>18398816.099999998</v>
      </c>
      <c r="P38" s="19">
        <f t="shared" si="1"/>
        <v>5096830.9908581739</v>
      </c>
      <c r="Q38" s="20">
        <f t="shared" si="6"/>
        <v>13301985.109141823</v>
      </c>
      <c r="R38" s="20">
        <f t="shared" si="7"/>
        <v>23495647.090858173</v>
      </c>
    </row>
    <row r="39" spans="2:18" ht="36.950000000000003" customHeight="1" x14ac:dyDescent="0.25">
      <c r="B39" s="85">
        <v>8</v>
      </c>
      <c r="C39" s="28" t="s">
        <v>47</v>
      </c>
      <c r="D39" s="28" t="s">
        <v>81</v>
      </c>
      <c r="E39" s="5">
        <v>1</v>
      </c>
      <c r="F39" s="16">
        <v>2273207</v>
      </c>
      <c r="G39" s="16">
        <f t="shared" si="8"/>
        <v>431909.33</v>
      </c>
      <c r="H39" s="21">
        <f t="shared" si="2"/>
        <v>2705116.33</v>
      </c>
      <c r="I39" s="18">
        <v>1688000</v>
      </c>
      <c r="J39" s="17">
        <f t="shared" si="10"/>
        <v>320720</v>
      </c>
      <c r="K39" s="22">
        <f t="shared" si="3"/>
        <v>2008720</v>
      </c>
      <c r="L39" s="33">
        <v>1856800</v>
      </c>
      <c r="M39" s="31">
        <f t="shared" si="4"/>
        <v>352792</v>
      </c>
      <c r="N39" s="34">
        <f t="shared" si="5"/>
        <v>2209592</v>
      </c>
      <c r="O39" s="19">
        <f t="shared" si="0"/>
        <v>2307809.4433333334</v>
      </c>
      <c r="P39" s="19">
        <f t="shared" si="1"/>
        <v>358436.83089293202</v>
      </c>
      <c r="Q39" s="20">
        <f t="shared" si="6"/>
        <v>1949372.6124404012</v>
      </c>
      <c r="R39" s="20">
        <f t="shared" si="7"/>
        <v>2666246.2742262655</v>
      </c>
    </row>
    <row r="40" spans="2:18" ht="36.950000000000003" customHeight="1" x14ac:dyDescent="0.25">
      <c r="B40" s="98"/>
      <c r="C40" s="28" t="s">
        <v>51</v>
      </c>
      <c r="D40" s="28" t="s">
        <v>82</v>
      </c>
      <c r="E40" s="5">
        <v>1</v>
      </c>
      <c r="F40" s="16">
        <v>2273207</v>
      </c>
      <c r="G40" s="16">
        <f t="shared" si="8"/>
        <v>431909.33</v>
      </c>
      <c r="H40" s="21">
        <f t="shared" si="2"/>
        <v>2705116.33</v>
      </c>
      <c r="I40" s="18">
        <v>1528000</v>
      </c>
      <c r="J40" s="17">
        <f t="shared" si="10"/>
        <v>290320</v>
      </c>
      <c r="K40" s="22">
        <f t="shared" si="3"/>
        <v>1818320</v>
      </c>
      <c r="L40" s="33">
        <v>1665520</v>
      </c>
      <c r="M40" s="31">
        <f t="shared" si="4"/>
        <v>316448.8</v>
      </c>
      <c r="N40" s="34">
        <f t="shared" si="5"/>
        <v>1981968.8</v>
      </c>
      <c r="O40" s="19">
        <f t="shared" ref="O40:O69" si="15">AVERAGE(H40,K40,N40)</f>
        <v>2168468.3766666665</v>
      </c>
      <c r="P40" s="19">
        <f t="shared" ref="P40:P69" si="16">STDEVA(H40,K40,N40)</f>
        <v>471898.82580697525</v>
      </c>
      <c r="Q40" s="20">
        <f t="shared" si="6"/>
        <v>1696569.5508596911</v>
      </c>
      <c r="R40" s="20">
        <f t="shared" si="7"/>
        <v>2640367.2024736418</v>
      </c>
    </row>
    <row r="41" spans="2:18" ht="36.950000000000003" customHeight="1" x14ac:dyDescent="0.25">
      <c r="B41" s="98"/>
      <c r="C41" s="28" t="s">
        <v>53</v>
      </c>
      <c r="D41" s="28" t="s">
        <v>83</v>
      </c>
      <c r="E41" s="5">
        <v>1</v>
      </c>
      <c r="F41" s="16">
        <v>2273207</v>
      </c>
      <c r="G41" s="16">
        <f t="shared" si="8"/>
        <v>431909.33</v>
      </c>
      <c r="H41" s="21">
        <f t="shared" si="2"/>
        <v>2705116.33</v>
      </c>
      <c r="I41" s="18">
        <v>1367000</v>
      </c>
      <c r="J41" s="17">
        <f t="shared" si="10"/>
        <v>259730</v>
      </c>
      <c r="K41" s="22">
        <f t="shared" si="3"/>
        <v>1626730</v>
      </c>
      <c r="L41" s="33">
        <v>1476360</v>
      </c>
      <c r="M41" s="31">
        <f t="shared" si="4"/>
        <v>280508.40000000002</v>
      </c>
      <c r="N41" s="34">
        <f t="shared" si="5"/>
        <v>1756868.4</v>
      </c>
      <c r="O41" s="19">
        <f t="shared" si="15"/>
        <v>2029571.5766666669</v>
      </c>
      <c r="P41" s="19">
        <f t="shared" si="16"/>
        <v>588646.35912046907</v>
      </c>
      <c r="Q41" s="20">
        <f t="shared" si="6"/>
        <v>1440925.2175461978</v>
      </c>
      <c r="R41" s="20">
        <f t="shared" si="7"/>
        <v>2618217.9357871357</v>
      </c>
    </row>
    <row r="42" spans="2:18" ht="36.950000000000003" customHeight="1" x14ac:dyDescent="0.25">
      <c r="B42" s="98"/>
      <c r="C42" s="28">
        <v>2</v>
      </c>
      <c r="D42" s="28" t="s">
        <v>19</v>
      </c>
      <c r="E42" s="5">
        <v>1</v>
      </c>
      <c r="F42" s="16">
        <v>1785579</v>
      </c>
      <c r="G42" s="16">
        <f t="shared" si="8"/>
        <v>339260.01</v>
      </c>
      <c r="H42" s="21">
        <f>F42+G42</f>
        <v>2124839.0099999998</v>
      </c>
      <c r="I42" s="18">
        <v>1045000</v>
      </c>
      <c r="J42" s="17">
        <f t="shared" si="10"/>
        <v>198550</v>
      </c>
      <c r="K42" s="22">
        <f t="shared" si="3"/>
        <v>1243550</v>
      </c>
      <c r="L42" s="33">
        <v>1170400</v>
      </c>
      <c r="M42" s="31">
        <f t="shared" si="4"/>
        <v>222376</v>
      </c>
      <c r="N42" s="34">
        <f>L42+M42</f>
        <v>1392776</v>
      </c>
      <c r="O42" s="19">
        <f t="shared" si="15"/>
        <v>1587055.0033333332</v>
      </c>
      <c r="P42" s="19">
        <f t="shared" si="16"/>
        <v>471673.43378532602</v>
      </c>
      <c r="Q42" s="20">
        <f t="shared" si="6"/>
        <v>1115381.5695480071</v>
      </c>
      <c r="R42" s="20">
        <f t="shared" si="7"/>
        <v>2058728.4371186593</v>
      </c>
    </row>
    <row r="43" spans="2:18" ht="36.950000000000003" customHeight="1" x14ac:dyDescent="0.25">
      <c r="B43" s="98"/>
      <c r="C43" s="28">
        <v>3</v>
      </c>
      <c r="D43" s="28" t="s">
        <v>20</v>
      </c>
      <c r="E43" s="5">
        <v>1</v>
      </c>
      <c r="F43" s="16">
        <v>2052340</v>
      </c>
      <c r="G43" s="16">
        <f t="shared" ref="G43" si="17">F43*0.19</f>
        <v>389944.6</v>
      </c>
      <c r="H43" s="21">
        <f t="shared" si="2"/>
        <v>2442284.6</v>
      </c>
      <c r="I43" s="18">
        <v>1528000</v>
      </c>
      <c r="J43" s="17">
        <f t="shared" ref="J43" si="18">I43*0.19</f>
        <v>290320</v>
      </c>
      <c r="K43" s="22">
        <f t="shared" si="3"/>
        <v>1818320</v>
      </c>
      <c r="L43" s="33">
        <v>1665520</v>
      </c>
      <c r="M43" s="31">
        <f t="shared" si="4"/>
        <v>316448.8</v>
      </c>
      <c r="N43" s="34">
        <f>L43+M43</f>
        <v>1981968.8</v>
      </c>
      <c r="O43" s="19">
        <f t="shared" si="15"/>
        <v>2080857.7999999998</v>
      </c>
      <c r="P43" s="19">
        <f t="shared" si="16"/>
        <v>323523.15412353567</v>
      </c>
      <c r="Q43" s="20">
        <f t="shared" si="6"/>
        <v>1757334.6458764642</v>
      </c>
      <c r="R43" s="20">
        <f t="shared" si="7"/>
        <v>2404380.9541235357</v>
      </c>
    </row>
    <row r="44" spans="2:18" ht="36.950000000000003" customHeight="1" x14ac:dyDescent="0.25">
      <c r="B44" s="98"/>
      <c r="C44" s="28">
        <v>4</v>
      </c>
      <c r="D44" s="28" t="s">
        <v>21</v>
      </c>
      <c r="E44" s="5">
        <v>1</v>
      </c>
      <c r="F44" s="16">
        <v>5550354</v>
      </c>
      <c r="G44" s="16">
        <f t="shared" si="8"/>
        <v>1054567.26</v>
      </c>
      <c r="H44" s="21">
        <f t="shared" si="2"/>
        <v>6604921.2599999998</v>
      </c>
      <c r="I44" s="18">
        <v>17625000</v>
      </c>
      <c r="J44" s="17">
        <f t="shared" si="10"/>
        <v>3348750</v>
      </c>
      <c r="K44" s="22">
        <f t="shared" si="3"/>
        <v>20973750</v>
      </c>
      <c r="L44" s="33">
        <v>18506250</v>
      </c>
      <c r="M44" s="31">
        <f t="shared" si="4"/>
        <v>3516187.5</v>
      </c>
      <c r="N44" s="34">
        <f t="shared" ref="N44:N51" si="19">L44+M44</f>
        <v>22022437.5</v>
      </c>
      <c r="O44" s="19">
        <f t="shared" si="15"/>
        <v>16533702.92</v>
      </c>
      <c r="P44" s="19">
        <f t="shared" si="16"/>
        <v>8614549.6288040727</v>
      </c>
      <c r="Q44" s="20">
        <f t="shared" si="6"/>
        <v>7919153.2911959272</v>
      </c>
      <c r="R44" s="20">
        <f t="shared" si="7"/>
        <v>25148252.548804075</v>
      </c>
    </row>
    <row r="45" spans="2:18" ht="36.950000000000003" customHeight="1" x14ac:dyDescent="0.25">
      <c r="B45" s="86"/>
      <c r="C45" s="28">
        <v>5</v>
      </c>
      <c r="D45" s="28" t="s">
        <v>84</v>
      </c>
      <c r="E45" s="5">
        <v>1</v>
      </c>
      <c r="F45" s="16">
        <v>3843656</v>
      </c>
      <c r="G45" s="16">
        <f t="shared" si="8"/>
        <v>730294.64</v>
      </c>
      <c r="H45" s="21">
        <f t="shared" si="2"/>
        <v>4573950.6399999997</v>
      </c>
      <c r="I45" s="18">
        <v>3807000</v>
      </c>
      <c r="J45" s="17">
        <f t="shared" si="10"/>
        <v>723330</v>
      </c>
      <c r="K45" s="22">
        <f t="shared" si="3"/>
        <v>4530330</v>
      </c>
      <c r="L45" s="33">
        <v>4073490</v>
      </c>
      <c r="M45" s="31">
        <f t="shared" si="4"/>
        <v>773963.1</v>
      </c>
      <c r="N45" s="34">
        <f t="shared" si="19"/>
        <v>4847453.0999999996</v>
      </c>
      <c r="O45" s="19">
        <f t="shared" si="15"/>
        <v>4650577.9133333331</v>
      </c>
      <c r="P45" s="19">
        <f t="shared" si="16"/>
        <v>171888.24684159906</v>
      </c>
      <c r="Q45" s="20">
        <f t="shared" si="6"/>
        <v>4478689.6664917339</v>
      </c>
      <c r="R45" s="20">
        <f t="shared" si="7"/>
        <v>4822466.1601749323</v>
      </c>
    </row>
    <row r="46" spans="2:18" ht="55.5" customHeight="1" x14ac:dyDescent="0.25">
      <c r="B46" s="85">
        <v>9</v>
      </c>
      <c r="C46" s="28" t="s">
        <v>47</v>
      </c>
      <c r="D46" s="28" t="s">
        <v>85</v>
      </c>
      <c r="E46" s="5">
        <v>1</v>
      </c>
      <c r="F46" s="16">
        <v>2043735</v>
      </c>
      <c r="G46" s="16">
        <f t="shared" si="8"/>
        <v>388309.65</v>
      </c>
      <c r="H46" s="21">
        <f t="shared" si="2"/>
        <v>2432044.65</v>
      </c>
      <c r="I46" s="18">
        <v>2538000</v>
      </c>
      <c r="J46" s="17">
        <f t="shared" si="10"/>
        <v>482220</v>
      </c>
      <c r="K46" s="22">
        <f t="shared" si="3"/>
        <v>3020220</v>
      </c>
      <c r="L46" s="33">
        <v>2741040</v>
      </c>
      <c r="M46" s="31">
        <f t="shared" si="4"/>
        <v>520797.60000000003</v>
      </c>
      <c r="N46" s="34">
        <f t="shared" si="19"/>
        <v>3261837.6</v>
      </c>
      <c r="O46" s="19">
        <f t="shared" si="15"/>
        <v>2904700.75</v>
      </c>
      <c r="P46" s="19">
        <f t="shared" si="16"/>
        <v>426787.5441104715</v>
      </c>
      <c r="Q46" s="20">
        <f t="shared" si="6"/>
        <v>2477913.2058895286</v>
      </c>
      <c r="R46" s="20">
        <f t="shared" si="7"/>
        <v>3331488.2941104714</v>
      </c>
    </row>
    <row r="47" spans="2:18" ht="50.25" customHeight="1" x14ac:dyDescent="0.25">
      <c r="B47" s="98"/>
      <c r="C47" s="28" t="s">
        <v>51</v>
      </c>
      <c r="D47" s="28" t="s">
        <v>86</v>
      </c>
      <c r="E47" s="5">
        <v>1</v>
      </c>
      <c r="F47" s="16">
        <v>2043735</v>
      </c>
      <c r="G47" s="16">
        <f t="shared" ref="G47:G49" si="20">F47*0.19</f>
        <v>388309.65</v>
      </c>
      <c r="H47" s="21">
        <f t="shared" si="2"/>
        <v>2432044.65</v>
      </c>
      <c r="I47" s="18">
        <v>1367000</v>
      </c>
      <c r="J47" s="17">
        <f t="shared" ref="J47:J49" si="21">I47*0.19</f>
        <v>259730</v>
      </c>
      <c r="K47" s="22">
        <f t="shared" si="3"/>
        <v>1626730</v>
      </c>
      <c r="L47" s="33">
        <v>1503700</v>
      </c>
      <c r="M47" s="31">
        <f t="shared" si="4"/>
        <v>285703</v>
      </c>
      <c r="N47" s="34">
        <f t="shared" si="19"/>
        <v>1789403</v>
      </c>
      <c r="O47" s="19">
        <f t="shared" si="15"/>
        <v>1949392.55</v>
      </c>
      <c r="P47" s="19">
        <f t="shared" si="16"/>
        <v>425829.08949255175</v>
      </c>
      <c r="Q47" s="20">
        <f t="shared" si="6"/>
        <v>1523563.4605074483</v>
      </c>
      <c r="R47" s="20">
        <f t="shared" si="7"/>
        <v>2375221.6394925518</v>
      </c>
    </row>
    <row r="48" spans="2:18" ht="53.25" customHeight="1" x14ac:dyDescent="0.25">
      <c r="B48" s="98"/>
      <c r="C48" s="28" t="s">
        <v>53</v>
      </c>
      <c r="D48" s="28" t="s">
        <v>87</v>
      </c>
      <c r="E48" s="5">
        <v>1</v>
      </c>
      <c r="F48" s="16">
        <v>2043735</v>
      </c>
      <c r="G48" s="16">
        <f t="shared" si="20"/>
        <v>388309.65</v>
      </c>
      <c r="H48" s="21">
        <f t="shared" si="2"/>
        <v>2432044.65</v>
      </c>
      <c r="I48" s="18">
        <v>1447000</v>
      </c>
      <c r="J48" s="17">
        <f t="shared" si="21"/>
        <v>274930</v>
      </c>
      <c r="K48" s="22">
        <f t="shared" si="3"/>
        <v>1721930</v>
      </c>
      <c r="L48" s="33">
        <v>1577230</v>
      </c>
      <c r="M48" s="31">
        <f t="shared" si="4"/>
        <v>299673.7</v>
      </c>
      <c r="N48" s="34">
        <f t="shared" si="19"/>
        <v>1876903.7</v>
      </c>
      <c r="O48" s="19">
        <f t="shared" si="15"/>
        <v>2010292.7833333332</v>
      </c>
      <c r="P48" s="19">
        <f t="shared" si="16"/>
        <v>373376.73963509721</v>
      </c>
      <c r="Q48" s="20">
        <f t="shared" si="6"/>
        <v>1636916.0436982359</v>
      </c>
      <c r="R48" s="20">
        <f t="shared" si="7"/>
        <v>2383669.5229684305</v>
      </c>
    </row>
    <row r="49" spans="2:18" ht="56.25" customHeight="1" x14ac:dyDescent="0.25">
      <c r="B49" s="98"/>
      <c r="C49" s="28" t="s">
        <v>62</v>
      </c>
      <c r="D49" s="28" t="s">
        <v>88</v>
      </c>
      <c r="E49" s="5">
        <v>1</v>
      </c>
      <c r="F49" s="16">
        <v>3313002</v>
      </c>
      <c r="G49" s="16">
        <f t="shared" si="20"/>
        <v>629470.38</v>
      </c>
      <c r="H49" s="21">
        <f t="shared" si="2"/>
        <v>3942472.38</v>
      </c>
      <c r="I49" s="18">
        <v>3554000</v>
      </c>
      <c r="J49" s="17">
        <f t="shared" si="21"/>
        <v>675260</v>
      </c>
      <c r="K49" s="22">
        <f t="shared" si="3"/>
        <v>4229260</v>
      </c>
      <c r="L49" s="33">
        <v>3802780</v>
      </c>
      <c r="M49" s="31">
        <f t="shared" si="4"/>
        <v>722528.2</v>
      </c>
      <c r="N49" s="34">
        <f t="shared" si="19"/>
        <v>4525308.2</v>
      </c>
      <c r="O49" s="19">
        <f t="shared" si="15"/>
        <v>4232346.8600000003</v>
      </c>
      <c r="P49" s="19">
        <f t="shared" si="16"/>
        <v>291430.17139147228</v>
      </c>
      <c r="Q49" s="20">
        <f t="shared" si="6"/>
        <v>3940916.6886085281</v>
      </c>
      <c r="R49" s="20">
        <f t="shared" si="7"/>
        <v>4523777.0313914726</v>
      </c>
    </row>
    <row r="50" spans="2:18" ht="52.5" customHeight="1" x14ac:dyDescent="0.25">
      <c r="B50" s="98"/>
      <c r="C50" s="28" t="s">
        <v>64</v>
      </c>
      <c r="D50" s="28" t="s">
        <v>89</v>
      </c>
      <c r="E50" s="5">
        <v>1</v>
      </c>
      <c r="F50" s="16">
        <v>3313002</v>
      </c>
      <c r="G50" s="16">
        <f t="shared" si="8"/>
        <v>629470.38</v>
      </c>
      <c r="H50" s="21">
        <f t="shared" si="2"/>
        <v>3942472.38</v>
      </c>
      <c r="I50" s="18">
        <v>2538000</v>
      </c>
      <c r="J50" s="17">
        <f t="shared" si="10"/>
        <v>482220</v>
      </c>
      <c r="K50" s="22">
        <f t="shared" si="3"/>
        <v>3020220</v>
      </c>
      <c r="L50" s="33">
        <v>2741040</v>
      </c>
      <c r="M50" s="31">
        <f t="shared" si="4"/>
        <v>520797.60000000003</v>
      </c>
      <c r="N50" s="34">
        <f t="shared" si="19"/>
        <v>3261837.6</v>
      </c>
      <c r="O50" s="19">
        <f t="shared" si="15"/>
        <v>3408176.66</v>
      </c>
      <c r="P50" s="19">
        <f t="shared" si="16"/>
        <v>478224.5324794387</v>
      </c>
      <c r="Q50" s="20">
        <f t="shared" si="6"/>
        <v>2929952.1275205612</v>
      </c>
      <c r="R50" s="20">
        <f t="shared" si="7"/>
        <v>3886401.1924794391</v>
      </c>
    </row>
    <row r="51" spans="2:18" ht="50.25" customHeight="1" x14ac:dyDescent="0.25">
      <c r="B51" s="98"/>
      <c r="C51" s="28" t="s">
        <v>66</v>
      </c>
      <c r="D51" s="28" t="s">
        <v>90</v>
      </c>
      <c r="E51" s="5">
        <v>1</v>
      </c>
      <c r="F51" s="16">
        <v>3313002</v>
      </c>
      <c r="G51" s="16">
        <f t="shared" ref="G51:G52" si="22">F51*0.19</f>
        <v>629470.38</v>
      </c>
      <c r="H51" s="21">
        <f t="shared" si="2"/>
        <v>3942472.38</v>
      </c>
      <c r="I51" s="18">
        <v>2186000</v>
      </c>
      <c r="J51" s="17">
        <f t="shared" ref="J51:J52" si="23">I51*0.19</f>
        <v>415340</v>
      </c>
      <c r="K51" s="22">
        <f t="shared" si="3"/>
        <v>2601340</v>
      </c>
      <c r="L51" s="33">
        <v>2382740</v>
      </c>
      <c r="M51" s="31">
        <f t="shared" si="4"/>
        <v>452720.6</v>
      </c>
      <c r="N51" s="34">
        <f t="shared" si="19"/>
        <v>2835460.6</v>
      </c>
      <c r="O51" s="19">
        <f t="shared" si="15"/>
        <v>3126424.3266666667</v>
      </c>
      <c r="P51" s="19">
        <f t="shared" si="16"/>
        <v>716347.63407714956</v>
      </c>
      <c r="Q51" s="20">
        <f t="shared" si="6"/>
        <v>2410076.6925895172</v>
      </c>
      <c r="R51" s="20">
        <f t="shared" si="7"/>
        <v>3842771.9607438161</v>
      </c>
    </row>
    <row r="52" spans="2:18" ht="36.950000000000003" customHeight="1" x14ac:dyDescent="0.25">
      <c r="B52" s="98"/>
      <c r="C52" s="28">
        <v>3</v>
      </c>
      <c r="D52" s="28" t="s">
        <v>17</v>
      </c>
      <c r="E52" s="5">
        <v>1</v>
      </c>
      <c r="F52" s="16">
        <v>2273207</v>
      </c>
      <c r="G52" s="16">
        <f t="shared" si="22"/>
        <v>431909.33</v>
      </c>
      <c r="H52" s="21">
        <f t="shared" si="2"/>
        <v>2705116.33</v>
      </c>
      <c r="I52" s="18">
        <v>2538000</v>
      </c>
      <c r="J52" s="17">
        <f t="shared" si="23"/>
        <v>482220</v>
      </c>
      <c r="K52" s="22">
        <f t="shared" si="3"/>
        <v>3020220</v>
      </c>
      <c r="L52" s="33">
        <v>2715660</v>
      </c>
      <c r="M52" s="31">
        <f t="shared" si="4"/>
        <v>515975.4</v>
      </c>
      <c r="N52" s="34">
        <f>L52+M52</f>
        <v>3231635.4</v>
      </c>
      <c r="O52" s="19">
        <f t="shared" si="15"/>
        <v>2985657.2433333336</v>
      </c>
      <c r="P52" s="19">
        <f t="shared" si="16"/>
        <v>264955.69606957986</v>
      </c>
      <c r="Q52" s="20">
        <f t="shared" si="6"/>
        <v>2720701.5472637536</v>
      </c>
      <c r="R52" s="20">
        <f t="shared" si="7"/>
        <v>3250612.9394029137</v>
      </c>
    </row>
    <row r="53" spans="2:18" ht="36.950000000000003" customHeight="1" x14ac:dyDescent="0.25">
      <c r="B53" s="98"/>
      <c r="C53" s="28" t="s">
        <v>22</v>
      </c>
      <c r="D53" s="28" t="s">
        <v>91</v>
      </c>
      <c r="E53" s="5">
        <v>1</v>
      </c>
      <c r="F53" s="16">
        <v>2438140</v>
      </c>
      <c r="G53" s="16">
        <f t="shared" si="8"/>
        <v>463246.6</v>
      </c>
      <c r="H53" s="21">
        <f>F53+G53</f>
        <v>2901386.6</v>
      </c>
      <c r="I53" s="18">
        <v>2276000</v>
      </c>
      <c r="J53" s="17">
        <f t="shared" si="10"/>
        <v>432440</v>
      </c>
      <c r="K53" s="22">
        <f t="shared" si="3"/>
        <v>2708440</v>
      </c>
      <c r="L53" s="33">
        <v>2458080</v>
      </c>
      <c r="M53" s="31">
        <f t="shared" si="4"/>
        <v>467035.2</v>
      </c>
      <c r="N53" s="34">
        <f>L53+M53</f>
        <v>2925115.2</v>
      </c>
      <c r="O53" s="19">
        <f t="shared" si="15"/>
        <v>2844980.6</v>
      </c>
      <c r="P53" s="19">
        <f t="shared" si="16"/>
        <v>118841.33624610597</v>
      </c>
      <c r="Q53" s="20">
        <f t="shared" si="6"/>
        <v>2726139.2637538943</v>
      </c>
      <c r="R53" s="20">
        <f t="shared" si="7"/>
        <v>2963821.9362461059</v>
      </c>
    </row>
    <row r="54" spans="2:18" ht="36.950000000000003" customHeight="1" x14ac:dyDescent="0.25">
      <c r="B54" s="98"/>
      <c r="C54" s="28" t="s">
        <v>92</v>
      </c>
      <c r="D54" s="28" t="s">
        <v>93</v>
      </c>
      <c r="E54" s="5">
        <v>1</v>
      </c>
      <c r="F54" s="16">
        <v>2438140</v>
      </c>
      <c r="G54" s="16">
        <f t="shared" si="8"/>
        <v>463246.6</v>
      </c>
      <c r="H54" s="21">
        <f t="shared" si="2"/>
        <v>2901386.6</v>
      </c>
      <c r="I54" s="18">
        <v>1897000</v>
      </c>
      <c r="J54" s="17">
        <f t="shared" si="10"/>
        <v>360430</v>
      </c>
      <c r="K54" s="22">
        <f t="shared" si="3"/>
        <v>2257430</v>
      </c>
      <c r="L54" s="33">
        <v>2067730</v>
      </c>
      <c r="M54" s="31">
        <f t="shared" si="4"/>
        <v>392868.7</v>
      </c>
      <c r="N54" s="34">
        <f t="shared" ref="N54:N61" si="24">L54+M54</f>
        <v>2460598.7000000002</v>
      </c>
      <c r="O54" s="19">
        <f t="shared" si="15"/>
        <v>2539805.1</v>
      </c>
      <c r="P54" s="19">
        <f t="shared" si="16"/>
        <v>329203.98846552777</v>
      </c>
      <c r="Q54" s="20">
        <f t="shared" si="6"/>
        <v>2210601.1115344726</v>
      </c>
      <c r="R54" s="20">
        <f t="shared" si="7"/>
        <v>2869009.0884655276</v>
      </c>
    </row>
    <row r="55" spans="2:18" ht="48.95" customHeight="1" x14ac:dyDescent="0.25">
      <c r="B55" s="86"/>
      <c r="C55" s="28">
        <v>5</v>
      </c>
      <c r="D55" s="28" t="s">
        <v>23</v>
      </c>
      <c r="E55" s="5">
        <v>1</v>
      </c>
      <c r="F55" s="16">
        <v>4302600</v>
      </c>
      <c r="G55" s="16">
        <f t="shared" si="8"/>
        <v>817494</v>
      </c>
      <c r="H55" s="21">
        <f t="shared" si="2"/>
        <v>5120094</v>
      </c>
      <c r="I55" s="18">
        <v>8742000</v>
      </c>
      <c r="J55" s="17">
        <f>I55*0.19</f>
        <v>1660980</v>
      </c>
      <c r="K55" s="22">
        <f t="shared" si="3"/>
        <v>10402980</v>
      </c>
      <c r="L55" s="33">
        <v>9266520</v>
      </c>
      <c r="M55" s="31">
        <f t="shared" si="4"/>
        <v>1760638.8</v>
      </c>
      <c r="N55" s="34">
        <f t="shared" si="24"/>
        <v>11027158.800000001</v>
      </c>
      <c r="O55" s="19">
        <f t="shared" si="15"/>
        <v>8850077.5999999996</v>
      </c>
      <c r="P55" s="19">
        <f t="shared" si="16"/>
        <v>3245301.6864066855</v>
      </c>
      <c r="Q55" s="20">
        <f t="shared" si="6"/>
        <v>5604775.9135933146</v>
      </c>
      <c r="R55" s="20">
        <f t="shared" si="7"/>
        <v>12095379.286406685</v>
      </c>
    </row>
    <row r="56" spans="2:18" ht="36.950000000000003" customHeight="1" x14ac:dyDescent="0.25">
      <c r="B56" s="85">
        <v>10</v>
      </c>
      <c r="C56" s="28">
        <v>1</v>
      </c>
      <c r="D56" s="28" t="s">
        <v>24</v>
      </c>
      <c r="E56" s="5">
        <v>1</v>
      </c>
      <c r="F56" s="16">
        <v>1864460</v>
      </c>
      <c r="G56" s="16">
        <f t="shared" si="8"/>
        <v>354247.4</v>
      </c>
      <c r="H56" s="21">
        <f t="shared" si="2"/>
        <v>2218707.4</v>
      </c>
      <c r="I56" s="18">
        <v>631000</v>
      </c>
      <c r="J56" s="17">
        <f t="shared" si="10"/>
        <v>119890</v>
      </c>
      <c r="K56" s="22">
        <f t="shared" si="3"/>
        <v>750890</v>
      </c>
      <c r="L56" s="33">
        <v>700410</v>
      </c>
      <c r="M56" s="31">
        <f t="shared" si="4"/>
        <v>133077.9</v>
      </c>
      <c r="N56" s="34">
        <f t="shared" si="24"/>
        <v>833487.9</v>
      </c>
      <c r="O56" s="19">
        <f t="shared" si="15"/>
        <v>1267695.0999999999</v>
      </c>
      <c r="P56" s="19">
        <f t="shared" si="16"/>
        <v>824635.6160963279</v>
      </c>
      <c r="Q56" s="20">
        <f t="shared" si="6"/>
        <v>443059.48390367196</v>
      </c>
      <c r="R56" s="20">
        <f t="shared" si="7"/>
        <v>2092330.7160963276</v>
      </c>
    </row>
    <row r="57" spans="2:18" ht="61.5" customHeight="1" x14ac:dyDescent="0.25">
      <c r="B57" s="86"/>
      <c r="C57" s="28">
        <v>2</v>
      </c>
      <c r="D57" s="28" t="s">
        <v>25</v>
      </c>
      <c r="E57" s="5">
        <v>1</v>
      </c>
      <c r="F57" s="16">
        <v>3843656</v>
      </c>
      <c r="G57" s="16">
        <f t="shared" si="8"/>
        <v>730294.64</v>
      </c>
      <c r="H57" s="21">
        <f t="shared" si="2"/>
        <v>4573950.6399999997</v>
      </c>
      <c r="I57" s="18">
        <v>8742000</v>
      </c>
      <c r="J57" s="17">
        <f t="shared" si="10"/>
        <v>1660980</v>
      </c>
      <c r="K57" s="22">
        <f t="shared" si="3"/>
        <v>10402980</v>
      </c>
      <c r="L57" s="33">
        <v>9266520</v>
      </c>
      <c r="M57" s="31">
        <f t="shared" si="4"/>
        <v>1760638.8</v>
      </c>
      <c r="N57" s="34">
        <f t="shared" si="24"/>
        <v>11027158.800000001</v>
      </c>
      <c r="O57" s="19">
        <f t="shared" si="15"/>
        <v>8668029.8133333344</v>
      </c>
      <c r="P57" s="19">
        <f t="shared" si="16"/>
        <v>3559285.4622429023</v>
      </c>
      <c r="Q57" s="20">
        <f t="shared" si="6"/>
        <v>5108744.3510904321</v>
      </c>
      <c r="R57" s="20">
        <f t="shared" si="7"/>
        <v>12227315.275576238</v>
      </c>
    </row>
    <row r="58" spans="2:18" ht="36.950000000000003" customHeight="1" x14ac:dyDescent="0.25">
      <c r="B58" s="4">
        <v>11</v>
      </c>
      <c r="C58" s="28">
        <v>1</v>
      </c>
      <c r="D58" s="28" t="s">
        <v>15</v>
      </c>
      <c r="E58" s="5">
        <v>1</v>
      </c>
      <c r="F58" s="16">
        <v>1415555</v>
      </c>
      <c r="G58" s="16">
        <f t="shared" si="8"/>
        <v>268955.45</v>
      </c>
      <c r="H58" s="21">
        <f t="shared" si="2"/>
        <v>1684510.45</v>
      </c>
      <c r="I58" s="18">
        <v>1093000</v>
      </c>
      <c r="J58" s="17">
        <f t="shared" si="10"/>
        <v>207670</v>
      </c>
      <c r="K58" s="22">
        <f t="shared" si="3"/>
        <v>1300670</v>
      </c>
      <c r="L58" s="33">
        <v>1202300</v>
      </c>
      <c r="M58" s="31">
        <f t="shared" si="4"/>
        <v>228437</v>
      </c>
      <c r="N58" s="34">
        <f t="shared" si="24"/>
        <v>1430737</v>
      </c>
      <c r="O58" s="19">
        <f t="shared" si="15"/>
        <v>1471972.4833333334</v>
      </c>
      <c r="P58" s="19">
        <f t="shared" si="16"/>
        <v>195214.36058433453</v>
      </c>
      <c r="Q58" s="20">
        <f t="shared" si="6"/>
        <v>1276758.1227489989</v>
      </c>
      <c r="R58" s="20">
        <f t="shared" si="7"/>
        <v>1667186.8439176679</v>
      </c>
    </row>
    <row r="59" spans="2:18" ht="36.950000000000003" customHeight="1" x14ac:dyDescent="0.25">
      <c r="B59" s="85">
        <v>12</v>
      </c>
      <c r="C59" s="28">
        <v>1</v>
      </c>
      <c r="D59" s="28" t="s">
        <v>27</v>
      </c>
      <c r="E59" s="5">
        <v>1</v>
      </c>
      <c r="F59" s="16">
        <v>2258865</v>
      </c>
      <c r="G59" s="16">
        <f t="shared" si="8"/>
        <v>429184.35</v>
      </c>
      <c r="H59" s="21">
        <f t="shared" si="2"/>
        <v>2688049.35</v>
      </c>
      <c r="I59" s="18">
        <v>2809000</v>
      </c>
      <c r="J59" s="17">
        <f t="shared" si="10"/>
        <v>533710</v>
      </c>
      <c r="K59" s="22">
        <f t="shared" si="3"/>
        <v>3342710</v>
      </c>
      <c r="L59" s="33">
        <v>3033720</v>
      </c>
      <c r="M59" s="31">
        <f t="shared" si="4"/>
        <v>576406.80000000005</v>
      </c>
      <c r="N59" s="34">
        <f t="shared" si="24"/>
        <v>3610126.8</v>
      </c>
      <c r="O59" s="19">
        <f t="shared" si="15"/>
        <v>3213628.7166666663</v>
      </c>
      <c r="P59" s="19">
        <f t="shared" si="16"/>
        <v>474397.71208329336</v>
      </c>
      <c r="Q59" s="20">
        <f t="shared" si="6"/>
        <v>2739231.0045833727</v>
      </c>
      <c r="R59" s="20">
        <f t="shared" si="7"/>
        <v>3688026.4287499599</v>
      </c>
    </row>
    <row r="60" spans="2:18" ht="69" customHeight="1" x14ac:dyDescent="0.25">
      <c r="B60" s="86"/>
      <c r="C60" s="28">
        <v>2</v>
      </c>
      <c r="D60" s="28" t="s">
        <v>28</v>
      </c>
      <c r="E60" s="5">
        <v>1</v>
      </c>
      <c r="F60" s="16">
        <v>3843656</v>
      </c>
      <c r="G60" s="16">
        <f t="shared" si="8"/>
        <v>730294.64</v>
      </c>
      <c r="H60" s="21">
        <f t="shared" si="2"/>
        <v>4573950.6399999997</v>
      </c>
      <c r="I60" s="18">
        <v>20648000</v>
      </c>
      <c r="J60" s="17">
        <f t="shared" si="10"/>
        <v>3923120</v>
      </c>
      <c r="K60" s="22">
        <f t="shared" si="3"/>
        <v>24571120</v>
      </c>
      <c r="L60" s="33">
        <v>22093360</v>
      </c>
      <c r="M60" s="31">
        <f t="shared" si="4"/>
        <v>4197738.4000000004</v>
      </c>
      <c r="N60" s="34">
        <f t="shared" si="24"/>
        <v>26291098.399999999</v>
      </c>
      <c r="O60" s="19">
        <f t="shared" si="15"/>
        <v>18478723.013333332</v>
      </c>
      <c r="P60" s="19">
        <f t="shared" si="16"/>
        <v>12072555.756333333</v>
      </c>
      <c r="Q60" s="20">
        <f t="shared" si="6"/>
        <v>6406167.2569999993</v>
      </c>
      <c r="R60" s="20">
        <f t="shared" si="7"/>
        <v>30551278.769666664</v>
      </c>
    </row>
    <row r="61" spans="2:18" ht="36.950000000000003" customHeight="1" x14ac:dyDescent="0.25">
      <c r="B61" s="85">
        <v>13</v>
      </c>
      <c r="C61" s="28">
        <v>1</v>
      </c>
      <c r="D61" s="28" t="s">
        <v>30</v>
      </c>
      <c r="E61" s="5">
        <v>1</v>
      </c>
      <c r="F61" s="16">
        <v>1415555</v>
      </c>
      <c r="G61" s="16">
        <f t="shared" si="8"/>
        <v>268955.45</v>
      </c>
      <c r="H61" s="21">
        <f t="shared" si="2"/>
        <v>1684510.45</v>
      </c>
      <c r="I61" s="18">
        <v>1284000</v>
      </c>
      <c r="J61" s="17">
        <f t="shared" si="10"/>
        <v>243960</v>
      </c>
      <c r="K61" s="22">
        <f t="shared" si="3"/>
        <v>1527960</v>
      </c>
      <c r="L61" s="33">
        <v>1348200</v>
      </c>
      <c r="M61" s="31">
        <f t="shared" si="4"/>
        <v>256158</v>
      </c>
      <c r="N61" s="34">
        <f t="shared" si="24"/>
        <v>1604358</v>
      </c>
      <c r="O61" s="19">
        <f t="shared" si="15"/>
        <v>1605609.4833333334</v>
      </c>
      <c r="P61" s="19">
        <f t="shared" si="16"/>
        <v>78282.728022858457</v>
      </c>
      <c r="Q61" s="20">
        <f t="shared" si="6"/>
        <v>1527326.7553104749</v>
      </c>
      <c r="R61" s="20">
        <f t="shared" si="7"/>
        <v>1683892.2113561919</v>
      </c>
    </row>
    <row r="62" spans="2:18" ht="36.950000000000003" customHeight="1" x14ac:dyDescent="0.25">
      <c r="B62" s="86"/>
      <c r="C62" s="28">
        <v>2</v>
      </c>
      <c r="D62" s="28" t="s">
        <v>29</v>
      </c>
      <c r="E62" s="5">
        <v>1</v>
      </c>
      <c r="F62" s="16">
        <v>2043735</v>
      </c>
      <c r="G62" s="16">
        <f t="shared" si="8"/>
        <v>388309.65</v>
      </c>
      <c r="H62" s="21">
        <f t="shared" si="2"/>
        <v>2432044.65</v>
      </c>
      <c r="I62" s="18">
        <v>1929000</v>
      </c>
      <c r="J62" s="17">
        <f t="shared" si="10"/>
        <v>366510</v>
      </c>
      <c r="K62" s="22">
        <f t="shared" si="3"/>
        <v>2295510</v>
      </c>
      <c r="L62" s="33">
        <v>2102610</v>
      </c>
      <c r="M62" s="31">
        <f t="shared" si="4"/>
        <v>399495.9</v>
      </c>
      <c r="N62" s="34">
        <f>L62+M62</f>
        <v>2502105.9</v>
      </c>
      <c r="O62" s="19">
        <f t="shared" si="15"/>
        <v>2409886.85</v>
      </c>
      <c r="P62" s="19">
        <f t="shared" si="16"/>
        <v>105065.18238613821</v>
      </c>
      <c r="Q62" s="20">
        <f t="shared" si="6"/>
        <v>2304821.6676138621</v>
      </c>
      <c r="R62" s="20">
        <f t="shared" si="7"/>
        <v>2514952.0323861381</v>
      </c>
    </row>
    <row r="63" spans="2:18" ht="36.950000000000003" customHeight="1" x14ac:dyDescent="0.25">
      <c r="B63" s="4">
        <v>14</v>
      </c>
      <c r="C63" s="28">
        <v>1</v>
      </c>
      <c r="D63" s="28" t="s">
        <v>33</v>
      </c>
      <c r="E63" s="5">
        <v>1</v>
      </c>
      <c r="F63" s="16">
        <v>550512</v>
      </c>
      <c r="G63" s="16">
        <f t="shared" si="8"/>
        <v>104597.28</v>
      </c>
      <c r="H63" s="21">
        <f t="shared" si="2"/>
        <v>655109.28</v>
      </c>
      <c r="I63" s="18">
        <v>448000</v>
      </c>
      <c r="J63" s="17">
        <f t="shared" si="10"/>
        <v>85120</v>
      </c>
      <c r="K63" s="22">
        <f t="shared" si="3"/>
        <v>533120</v>
      </c>
      <c r="L63" s="33">
        <v>483840</v>
      </c>
      <c r="M63" s="31">
        <f t="shared" si="4"/>
        <v>91929.600000000006</v>
      </c>
      <c r="N63" s="34">
        <f t="shared" ref="N63:N69" si="25">L63+M63</f>
        <v>575769.59999999998</v>
      </c>
      <c r="O63" s="19">
        <f t="shared" si="15"/>
        <v>587999.62666666659</v>
      </c>
      <c r="P63" s="19">
        <f t="shared" si="16"/>
        <v>61907.400792878841</v>
      </c>
      <c r="Q63" s="20">
        <f t="shared" si="6"/>
        <v>526092.22587378777</v>
      </c>
      <c r="R63" s="20">
        <f t="shared" si="7"/>
        <v>649907.02745954541</v>
      </c>
    </row>
    <row r="64" spans="2:18" ht="36.950000000000003" customHeight="1" x14ac:dyDescent="0.25">
      <c r="B64" s="4">
        <v>15</v>
      </c>
      <c r="C64" s="28">
        <v>1</v>
      </c>
      <c r="D64" s="28" t="s">
        <v>34</v>
      </c>
      <c r="E64" s="5">
        <v>1</v>
      </c>
      <c r="F64" s="16">
        <v>467886</v>
      </c>
      <c r="G64" s="16">
        <f t="shared" si="8"/>
        <v>88898.34</v>
      </c>
      <c r="H64" s="21">
        <f t="shared" si="2"/>
        <v>556784.34</v>
      </c>
      <c r="I64" s="18">
        <v>807000</v>
      </c>
      <c r="J64" s="17">
        <f t="shared" si="10"/>
        <v>153330</v>
      </c>
      <c r="K64" s="22">
        <f t="shared" si="3"/>
        <v>960330</v>
      </c>
      <c r="L64" s="33">
        <v>903840</v>
      </c>
      <c r="M64" s="31">
        <f t="shared" si="4"/>
        <v>171729.6</v>
      </c>
      <c r="N64" s="34">
        <f t="shared" si="25"/>
        <v>1075569.6000000001</v>
      </c>
      <c r="O64" s="19">
        <f t="shared" si="15"/>
        <v>864227.98</v>
      </c>
      <c r="P64" s="19">
        <f t="shared" si="16"/>
        <v>272417.39148662519</v>
      </c>
      <c r="Q64" s="20">
        <f t="shared" si="6"/>
        <v>591810.58851337479</v>
      </c>
      <c r="R64" s="20">
        <f t="shared" si="7"/>
        <v>1136645.3714866252</v>
      </c>
    </row>
    <row r="65" spans="2:18" ht="36.950000000000003" customHeight="1" x14ac:dyDescent="0.25">
      <c r="B65" s="85">
        <v>16</v>
      </c>
      <c r="C65" s="28">
        <v>1</v>
      </c>
      <c r="D65" s="28" t="s">
        <v>36</v>
      </c>
      <c r="E65" s="5">
        <v>1</v>
      </c>
      <c r="F65" s="16">
        <v>3634263</v>
      </c>
      <c r="G65" s="16">
        <f t="shared" si="8"/>
        <v>690509.97</v>
      </c>
      <c r="H65" s="21">
        <f>F65+G65</f>
        <v>4324772.97</v>
      </c>
      <c r="I65" s="18">
        <v>7050000</v>
      </c>
      <c r="J65" s="17">
        <f t="shared" si="10"/>
        <v>1339500</v>
      </c>
      <c r="K65" s="22">
        <f t="shared" si="3"/>
        <v>8389500</v>
      </c>
      <c r="L65" s="33">
        <v>7825500</v>
      </c>
      <c r="M65" s="31">
        <f t="shared" si="4"/>
        <v>1486845</v>
      </c>
      <c r="N65" s="34">
        <f t="shared" si="25"/>
        <v>9312345</v>
      </c>
      <c r="O65" s="19">
        <f t="shared" si="15"/>
        <v>7342205.9899999993</v>
      </c>
      <c r="P65" s="19">
        <f t="shared" si="16"/>
        <v>2653598.9233767036</v>
      </c>
      <c r="Q65" s="20">
        <f t="shared" si="6"/>
        <v>4688607.0666232957</v>
      </c>
      <c r="R65" s="20">
        <f t="shared" si="7"/>
        <v>9995804.9133767039</v>
      </c>
    </row>
    <row r="66" spans="2:18" ht="36.950000000000003" customHeight="1" x14ac:dyDescent="0.25">
      <c r="B66" s="86"/>
      <c r="C66" s="28">
        <v>2</v>
      </c>
      <c r="D66" s="28" t="s">
        <v>35</v>
      </c>
      <c r="E66" s="5">
        <v>1</v>
      </c>
      <c r="F66" s="16">
        <v>12377146</v>
      </c>
      <c r="G66" s="16">
        <f t="shared" si="8"/>
        <v>2351657.7400000002</v>
      </c>
      <c r="H66" s="21">
        <f t="shared" si="2"/>
        <v>14728803.74</v>
      </c>
      <c r="I66" s="18">
        <v>12267000</v>
      </c>
      <c r="J66" s="17">
        <f t="shared" si="10"/>
        <v>2330730</v>
      </c>
      <c r="K66" s="22">
        <f t="shared" si="3"/>
        <v>14597730</v>
      </c>
      <c r="L66" s="33">
        <v>13003020</v>
      </c>
      <c r="M66" s="31">
        <f t="shared" si="4"/>
        <v>2470573.7999999998</v>
      </c>
      <c r="N66" s="34">
        <f t="shared" si="25"/>
        <v>15473593.800000001</v>
      </c>
      <c r="O66" s="19">
        <f t="shared" si="15"/>
        <v>14933375.846666669</v>
      </c>
      <c r="P66" s="19">
        <f t="shared" si="16"/>
        <v>472410.47739983379</v>
      </c>
      <c r="Q66" s="20">
        <f t="shared" si="6"/>
        <v>14460965.369266836</v>
      </c>
      <c r="R66" s="20">
        <f t="shared" si="7"/>
        <v>15405786.324066503</v>
      </c>
    </row>
    <row r="67" spans="2:18" ht="36.950000000000003" customHeight="1" x14ac:dyDescent="0.25">
      <c r="B67" s="4">
        <v>17</v>
      </c>
      <c r="C67" s="28">
        <v>1</v>
      </c>
      <c r="D67" s="28" t="s">
        <v>17</v>
      </c>
      <c r="E67" s="5">
        <v>1</v>
      </c>
      <c r="F67" s="16">
        <v>2273207</v>
      </c>
      <c r="G67" s="16">
        <f t="shared" si="8"/>
        <v>431909.33</v>
      </c>
      <c r="H67" s="21">
        <f t="shared" si="2"/>
        <v>2705116.33</v>
      </c>
      <c r="I67" s="18">
        <v>1447000</v>
      </c>
      <c r="J67" s="17">
        <f t="shared" si="10"/>
        <v>274930</v>
      </c>
      <c r="K67" s="22">
        <f t="shared" si="3"/>
        <v>1721930</v>
      </c>
      <c r="L67" s="33">
        <v>1519350</v>
      </c>
      <c r="M67" s="31">
        <f t="shared" si="4"/>
        <v>288676.5</v>
      </c>
      <c r="N67" s="34">
        <f t="shared" si="25"/>
        <v>1808026.5</v>
      </c>
      <c r="O67" s="19">
        <f t="shared" si="15"/>
        <v>2078357.61</v>
      </c>
      <c r="P67" s="19">
        <f t="shared" si="16"/>
        <v>544493.36235632002</v>
      </c>
      <c r="Q67" s="20">
        <f t="shared" si="6"/>
        <v>1533864.2476436801</v>
      </c>
      <c r="R67" s="20">
        <f t="shared" si="7"/>
        <v>2622850.9723563204</v>
      </c>
    </row>
    <row r="68" spans="2:18" ht="36.950000000000003" customHeight="1" x14ac:dyDescent="0.25">
      <c r="B68" s="4">
        <v>18</v>
      </c>
      <c r="C68" s="28">
        <v>1</v>
      </c>
      <c r="D68" s="28" t="s">
        <v>37</v>
      </c>
      <c r="E68" s="5">
        <v>1</v>
      </c>
      <c r="F68" s="16">
        <v>2188589</v>
      </c>
      <c r="G68" s="16">
        <f t="shared" si="8"/>
        <v>415831.91000000003</v>
      </c>
      <c r="H68" s="21">
        <f t="shared" si="2"/>
        <v>2604420.91</v>
      </c>
      <c r="I68" s="18">
        <v>7473000</v>
      </c>
      <c r="J68" s="17">
        <f t="shared" si="10"/>
        <v>1419870</v>
      </c>
      <c r="K68" s="22">
        <f t="shared" si="3"/>
        <v>8892870</v>
      </c>
      <c r="L68" s="33">
        <v>8145570</v>
      </c>
      <c r="M68" s="31">
        <f t="shared" si="4"/>
        <v>1547658.3</v>
      </c>
      <c r="N68" s="34">
        <f t="shared" si="25"/>
        <v>9693228.3000000007</v>
      </c>
      <c r="O68" s="19">
        <f t="shared" si="15"/>
        <v>7063506.4033333333</v>
      </c>
      <c r="P68" s="19">
        <f t="shared" si="16"/>
        <v>3882360.8706219657</v>
      </c>
      <c r="Q68" s="20">
        <f t="shared" si="6"/>
        <v>3181145.5327113676</v>
      </c>
      <c r="R68" s="20">
        <f t="shared" si="7"/>
        <v>10945867.273955299</v>
      </c>
    </row>
    <row r="69" spans="2:18" ht="36.950000000000003" customHeight="1" x14ac:dyDescent="0.25">
      <c r="B69" s="6">
        <v>19</v>
      </c>
      <c r="C69" s="26">
        <v>1</v>
      </c>
      <c r="D69" s="28" t="s">
        <v>38</v>
      </c>
      <c r="E69" s="5">
        <v>1</v>
      </c>
      <c r="F69" s="16">
        <v>20400000</v>
      </c>
      <c r="G69" s="16">
        <f t="shared" si="8"/>
        <v>3876000</v>
      </c>
      <c r="H69" s="21">
        <f t="shared" si="2"/>
        <v>24276000</v>
      </c>
      <c r="I69" s="18">
        <v>12690000</v>
      </c>
      <c r="J69" s="17">
        <f t="shared" si="10"/>
        <v>2411100</v>
      </c>
      <c r="K69" s="22">
        <f t="shared" si="3"/>
        <v>15101100</v>
      </c>
      <c r="L69" s="33">
        <v>13451400</v>
      </c>
      <c r="M69" s="31">
        <f t="shared" si="4"/>
        <v>2555766</v>
      </c>
      <c r="N69" s="34">
        <f t="shared" si="25"/>
        <v>16007166</v>
      </c>
      <c r="O69" s="19">
        <f t="shared" si="15"/>
        <v>18461422</v>
      </c>
      <c r="P69" s="19">
        <f t="shared" si="16"/>
        <v>5055910.0948940935</v>
      </c>
      <c r="Q69" s="20">
        <f t="shared" si="6"/>
        <v>13405511.905105907</v>
      </c>
      <c r="R69" s="20">
        <f t="shared" si="7"/>
        <v>23517332.094894093</v>
      </c>
    </row>
    <row r="70" spans="2:18" ht="33.75" customHeight="1" x14ac:dyDescent="0.25">
      <c r="B70" s="11"/>
      <c r="C70" s="11"/>
      <c r="D70" s="12" t="s">
        <v>31</v>
      </c>
      <c r="E70" s="6">
        <f>SUM(E8:E69)</f>
        <v>62</v>
      </c>
      <c r="F70" s="10"/>
      <c r="G70" s="13" t="s">
        <v>32</v>
      </c>
      <c r="H70" s="36">
        <f>SUM(H8:H69)</f>
        <v>254120236.2299999</v>
      </c>
      <c r="K70" s="37">
        <f>SUM(K8:K69)</f>
        <v>322944580</v>
      </c>
      <c r="N70" s="38">
        <f>SUM(N8:N69)</f>
        <v>345564861.60000002</v>
      </c>
    </row>
    <row r="71" spans="2:18" s="3" customFormat="1" ht="30" customHeight="1" x14ac:dyDescent="0.25">
      <c r="B71" s="97"/>
      <c r="C71" s="97"/>
      <c r="D71" s="97"/>
      <c r="E71" s="97"/>
      <c r="F71" s="8"/>
      <c r="H71" s="1"/>
    </row>
    <row r="72" spans="2:18" ht="45" customHeight="1" x14ac:dyDescent="0.25">
      <c r="H72" s="35"/>
      <c r="K72" s="39"/>
      <c r="N72" s="35"/>
    </row>
    <row r="73" spans="2:18" ht="15.6" customHeight="1" x14ac:dyDescent="0.25"/>
    <row r="74" spans="2:18" ht="15.6" customHeight="1" x14ac:dyDescent="0.25"/>
    <row r="75" spans="2:18" ht="15.6" customHeight="1" x14ac:dyDescent="0.25"/>
    <row r="76" spans="2:18" ht="15.6" customHeight="1" x14ac:dyDescent="0.25"/>
    <row r="77" spans="2:18" ht="15.6" customHeight="1" x14ac:dyDescent="0.25"/>
    <row r="78" spans="2:18" ht="15.6" customHeight="1" x14ac:dyDescent="0.25"/>
    <row r="79" spans="2:18" ht="15.6" customHeight="1" x14ac:dyDescent="0.25"/>
    <row r="80" spans="2:18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  <row r="116" ht="15.6" customHeight="1" x14ac:dyDescent="0.25"/>
    <row r="117" ht="15.6" customHeight="1" x14ac:dyDescent="0.25"/>
    <row r="118" ht="15.6" customHeight="1" x14ac:dyDescent="0.25"/>
    <row r="119" ht="15.6" customHeight="1" x14ac:dyDescent="0.25"/>
    <row r="120" ht="15.6" customHeight="1" x14ac:dyDescent="0.25"/>
    <row r="121" ht="15.6" customHeight="1" x14ac:dyDescent="0.25"/>
    <row r="122" ht="15.6" customHeight="1" x14ac:dyDescent="0.25"/>
    <row r="123" ht="15.6" customHeight="1" x14ac:dyDescent="0.25"/>
    <row r="124" ht="15.6" customHeight="1" x14ac:dyDescent="0.25"/>
    <row r="125" ht="15.6" customHeight="1" x14ac:dyDescent="0.25"/>
    <row r="126" ht="15.6" customHeight="1" x14ac:dyDescent="0.25"/>
    <row r="127" ht="15.6" customHeight="1" x14ac:dyDescent="0.25"/>
    <row r="128" ht="15.6" customHeight="1" x14ac:dyDescent="0.25"/>
    <row r="129" ht="15.6" customHeight="1" x14ac:dyDescent="0.25"/>
    <row r="130" ht="15.6" customHeight="1" x14ac:dyDescent="0.25"/>
    <row r="131" ht="15.6" customHeight="1" x14ac:dyDescent="0.25"/>
    <row r="132" ht="15.6" customHeight="1" x14ac:dyDescent="0.25"/>
    <row r="133" ht="15.6" customHeight="1" x14ac:dyDescent="0.25"/>
    <row r="134" ht="15.6" customHeight="1" x14ac:dyDescent="0.25"/>
    <row r="135" ht="15.6" customHeight="1" x14ac:dyDescent="0.25"/>
    <row r="136" ht="15.6" customHeight="1" x14ac:dyDescent="0.25"/>
    <row r="137" ht="15.6" customHeight="1" x14ac:dyDescent="0.25"/>
    <row r="138" ht="15.6" customHeight="1" x14ac:dyDescent="0.25"/>
    <row r="139" ht="15.6" customHeight="1" x14ac:dyDescent="0.25"/>
    <row r="140" ht="15.6" customHeight="1" x14ac:dyDescent="0.25"/>
    <row r="141" ht="15.6" customHeight="1" x14ac:dyDescent="0.25"/>
    <row r="142" ht="15.6" customHeight="1" x14ac:dyDescent="0.25"/>
    <row r="143" ht="15.6" customHeight="1" x14ac:dyDescent="0.25"/>
    <row r="144" ht="15.6" customHeight="1" x14ac:dyDescent="0.25"/>
    <row r="145" ht="15.6" customHeight="1" x14ac:dyDescent="0.25"/>
    <row r="146" ht="15.6" customHeight="1" x14ac:dyDescent="0.25"/>
    <row r="147" ht="15.6" customHeight="1" x14ac:dyDescent="0.25"/>
    <row r="148" ht="15.6" customHeight="1" x14ac:dyDescent="0.25"/>
    <row r="149" ht="15.6" customHeight="1" x14ac:dyDescent="0.25"/>
    <row r="150" ht="15.6" customHeight="1" x14ac:dyDescent="0.25"/>
    <row r="151" ht="15.6" customHeight="1" x14ac:dyDescent="0.25"/>
    <row r="152" ht="15.6" customHeight="1" x14ac:dyDescent="0.25"/>
    <row r="153" ht="15.6" customHeight="1" x14ac:dyDescent="0.25"/>
    <row r="154" ht="15.6" customHeight="1" x14ac:dyDescent="0.25"/>
    <row r="155" ht="15.6" customHeight="1" x14ac:dyDescent="0.25"/>
    <row r="156" ht="15.6" customHeight="1" x14ac:dyDescent="0.25"/>
    <row r="157" ht="15.6" customHeight="1" x14ac:dyDescent="0.25"/>
    <row r="158" ht="15.6" customHeight="1" x14ac:dyDescent="0.25"/>
    <row r="159" ht="15.6" customHeight="1" x14ac:dyDescent="0.25"/>
    <row r="160" ht="15.6" customHeight="1" x14ac:dyDescent="0.25"/>
    <row r="161" ht="15.6" customHeight="1" x14ac:dyDescent="0.25"/>
    <row r="162" ht="15.6" customHeight="1" x14ac:dyDescent="0.25"/>
    <row r="163" ht="15.6" customHeight="1" x14ac:dyDescent="0.25"/>
    <row r="164" ht="15.6" customHeight="1" x14ac:dyDescent="0.25"/>
    <row r="165" ht="15.6" customHeight="1" x14ac:dyDescent="0.25"/>
    <row r="166" ht="15.6" customHeight="1" x14ac:dyDescent="0.25"/>
    <row r="167" ht="15.6" customHeight="1" x14ac:dyDescent="0.25"/>
    <row r="168" ht="15.6" customHeight="1" x14ac:dyDescent="0.25"/>
    <row r="169" ht="15.6" customHeight="1" x14ac:dyDescent="0.25"/>
    <row r="170" ht="15.6" customHeight="1" x14ac:dyDescent="0.25"/>
    <row r="171" ht="15.6" customHeight="1" x14ac:dyDescent="0.25"/>
    <row r="172" ht="15.6" customHeight="1" x14ac:dyDescent="0.25"/>
    <row r="173" ht="15.6" customHeight="1" x14ac:dyDescent="0.25"/>
    <row r="174" ht="15.6" customHeight="1" x14ac:dyDescent="0.25"/>
    <row r="175" ht="15.6" customHeight="1" x14ac:dyDescent="0.25"/>
    <row r="176" ht="15.6" customHeight="1" x14ac:dyDescent="0.25"/>
    <row r="177" ht="15.6" customHeight="1" x14ac:dyDescent="0.25"/>
    <row r="178" ht="15.6" customHeight="1" x14ac:dyDescent="0.25"/>
    <row r="179" ht="15.6" customHeight="1" x14ac:dyDescent="0.25"/>
    <row r="180" ht="15.6" customHeight="1" x14ac:dyDescent="0.25"/>
    <row r="181" ht="15.6" customHeight="1" x14ac:dyDescent="0.25"/>
    <row r="182" ht="15.6" customHeight="1" x14ac:dyDescent="0.25"/>
    <row r="183" ht="15.6" customHeight="1" x14ac:dyDescent="0.25"/>
    <row r="184" ht="15.6" customHeight="1" x14ac:dyDescent="0.25"/>
    <row r="185" ht="15.6" customHeight="1" x14ac:dyDescent="0.25"/>
    <row r="186" ht="15.6" customHeight="1" x14ac:dyDescent="0.25"/>
    <row r="187" ht="15.6" customHeight="1" x14ac:dyDescent="0.25"/>
    <row r="188" ht="15.6" customHeight="1" x14ac:dyDescent="0.25"/>
    <row r="189" ht="15.6" customHeight="1" x14ac:dyDescent="0.25"/>
    <row r="190" ht="15.6" customHeight="1" x14ac:dyDescent="0.25"/>
    <row r="191" ht="15.6" customHeight="1" x14ac:dyDescent="0.25"/>
    <row r="192" ht="15.6" customHeight="1" x14ac:dyDescent="0.25"/>
    <row r="193" ht="15.6" customHeight="1" x14ac:dyDescent="0.25"/>
    <row r="194" ht="15.6" customHeight="1" x14ac:dyDescent="0.25"/>
    <row r="195" ht="15.6" customHeight="1" x14ac:dyDescent="0.25"/>
    <row r="196" ht="15.6" customHeight="1" x14ac:dyDescent="0.25"/>
    <row r="197" ht="15.6" customHeight="1" x14ac:dyDescent="0.25"/>
    <row r="198" ht="15.6" customHeight="1" x14ac:dyDescent="0.25"/>
    <row r="199" ht="15.6" customHeight="1" x14ac:dyDescent="0.25"/>
    <row r="200" ht="15.6" customHeight="1" x14ac:dyDescent="0.25"/>
    <row r="201" ht="15.6" customHeight="1" x14ac:dyDescent="0.25"/>
    <row r="202" ht="15.6" customHeight="1" x14ac:dyDescent="0.25"/>
    <row r="203" ht="15.6" customHeight="1" x14ac:dyDescent="0.25"/>
    <row r="204" ht="15.6" customHeight="1" x14ac:dyDescent="0.25"/>
    <row r="205" ht="15.6" customHeight="1" x14ac:dyDescent="0.25"/>
    <row r="206" ht="15.6" customHeight="1" x14ac:dyDescent="0.25"/>
    <row r="207" ht="15.6" customHeight="1" x14ac:dyDescent="0.25"/>
    <row r="208" ht="15.6" customHeight="1" x14ac:dyDescent="0.25"/>
    <row r="209" ht="15.6" customHeight="1" x14ac:dyDescent="0.25"/>
    <row r="210" ht="15.6" customHeight="1" x14ac:dyDescent="0.25"/>
    <row r="211" ht="15.6" customHeight="1" x14ac:dyDescent="0.25"/>
    <row r="212" ht="15.6" customHeight="1" x14ac:dyDescent="0.25"/>
    <row r="213" ht="15.6" customHeight="1" x14ac:dyDescent="0.25"/>
    <row r="214" ht="15.6" customHeight="1" x14ac:dyDescent="0.25"/>
    <row r="215" ht="15.6" customHeight="1" x14ac:dyDescent="0.25"/>
    <row r="216" ht="15.6" customHeight="1" x14ac:dyDescent="0.25"/>
    <row r="217" ht="15.6" customHeight="1" x14ac:dyDescent="0.25"/>
    <row r="218" ht="15.6" customHeight="1" x14ac:dyDescent="0.25"/>
    <row r="219" ht="15.6" customHeight="1" x14ac:dyDescent="0.25"/>
    <row r="220" ht="15.6" customHeight="1" x14ac:dyDescent="0.25"/>
    <row r="221" ht="15.6" customHeight="1" x14ac:dyDescent="0.25"/>
    <row r="222" ht="15.6" customHeight="1" x14ac:dyDescent="0.25"/>
    <row r="223" ht="15.6" customHeight="1" x14ac:dyDescent="0.25"/>
    <row r="224" ht="15.6" customHeight="1" x14ac:dyDescent="0.25"/>
    <row r="225" ht="15.6" customHeight="1" x14ac:dyDescent="0.25"/>
    <row r="226" ht="15.6" customHeight="1" x14ac:dyDescent="0.25"/>
    <row r="227" ht="15.6" customHeight="1" x14ac:dyDescent="0.25"/>
    <row r="228" ht="15.6" customHeight="1" x14ac:dyDescent="0.25"/>
    <row r="229" ht="15.6" customHeight="1" x14ac:dyDescent="0.25"/>
    <row r="230" ht="15.6" customHeight="1" x14ac:dyDescent="0.25"/>
    <row r="231" ht="15.6" customHeight="1" x14ac:dyDescent="0.25"/>
    <row r="232" ht="15.6" customHeight="1" x14ac:dyDescent="0.25"/>
    <row r="233" ht="15.6" customHeight="1" x14ac:dyDescent="0.25"/>
    <row r="234" ht="15.6" customHeight="1" x14ac:dyDescent="0.25"/>
    <row r="235" ht="15.6" customHeight="1" x14ac:dyDescent="0.25"/>
    <row r="236" ht="15.6" customHeight="1" x14ac:dyDescent="0.25"/>
    <row r="237" ht="15.6" customHeight="1" x14ac:dyDescent="0.25"/>
    <row r="238" ht="15.6" customHeight="1" x14ac:dyDescent="0.25"/>
    <row r="239" ht="15.6" customHeight="1" x14ac:dyDescent="0.25"/>
    <row r="240" ht="15.6" customHeight="1" x14ac:dyDescent="0.25"/>
    <row r="241" ht="15.6" customHeight="1" x14ac:dyDescent="0.25"/>
    <row r="242" ht="15.6" customHeight="1" x14ac:dyDescent="0.25"/>
    <row r="243" ht="15.6" customHeight="1" x14ac:dyDescent="0.25"/>
    <row r="244" ht="15.6" customHeight="1" x14ac:dyDescent="0.25"/>
    <row r="245" ht="15.6" customHeight="1" x14ac:dyDescent="0.25"/>
    <row r="246" ht="15.6" customHeight="1" x14ac:dyDescent="0.25"/>
    <row r="247" ht="15.6" customHeight="1" x14ac:dyDescent="0.25"/>
    <row r="248" ht="15.6" customHeight="1" x14ac:dyDescent="0.25"/>
    <row r="249" ht="15.6" customHeight="1" x14ac:dyDescent="0.25"/>
    <row r="250" ht="15.6" customHeight="1" x14ac:dyDescent="0.25"/>
    <row r="251" ht="15.6" customHeight="1" x14ac:dyDescent="0.25"/>
    <row r="252" ht="15.6" customHeight="1" x14ac:dyDescent="0.25"/>
    <row r="253" ht="15.6" customHeight="1" x14ac:dyDescent="0.25"/>
    <row r="254" ht="15.6" customHeight="1" x14ac:dyDescent="0.25"/>
    <row r="255" ht="15.6" customHeight="1" x14ac:dyDescent="0.25"/>
    <row r="256" ht="15.6" customHeight="1" x14ac:dyDescent="0.25"/>
    <row r="257" ht="15.6" customHeight="1" x14ac:dyDescent="0.25"/>
    <row r="258" ht="15.6" customHeight="1" x14ac:dyDescent="0.25"/>
    <row r="259" ht="15.6" customHeight="1" x14ac:dyDescent="0.25"/>
    <row r="260" ht="15.6" customHeight="1" x14ac:dyDescent="0.25"/>
    <row r="261" ht="15.6" customHeight="1" x14ac:dyDescent="0.25"/>
    <row r="262" ht="15.6" customHeight="1" x14ac:dyDescent="0.25"/>
    <row r="263" ht="15.6" customHeight="1" x14ac:dyDescent="0.25"/>
    <row r="264" ht="15.6" customHeight="1" x14ac:dyDescent="0.25"/>
    <row r="265" ht="15.6" customHeight="1" x14ac:dyDescent="0.25"/>
    <row r="266" ht="15.6" customHeight="1" x14ac:dyDescent="0.25"/>
    <row r="267" ht="15.6" customHeight="1" x14ac:dyDescent="0.25"/>
    <row r="268" ht="15.6" customHeight="1" x14ac:dyDescent="0.25"/>
    <row r="269" ht="15.6" customHeight="1" x14ac:dyDescent="0.25"/>
    <row r="270" ht="15.6" customHeight="1" x14ac:dyDescent="0.25"/>
    <row r="271" ht="15.6" customHeight="1" x14ac:dyDescent="0.25"/>
  </sheetData>
  <mergeCells count="34">
    <mergeCell ref="B71:E71"/>
    <mergeCell ref="B33:B38"/>
    <mergeCell ref="B39:B45"/>
    <mergeCell ref="B46:B55"/>
    <mergeCell ref="B56:B57"/>
    <mergeCell ref="B59:B60"/>
    <mergeCell ref="B65:B66"/>
    <mergeCell ref="B10:B13"/>
    <mergeCell ref="B61:B62"/>
    <mergeCell ref="B3:D3"/>
    <mergeCell ref="E3:I3"/>
    <mergeCell ref="B6:B7"/>
    <mergeCell ref="E6:E7"/>
    <mergeCell ref="F6:F7"/>
    <mergeCell ref="G6:G7"/>
    <mergeCell ref="C6:C7"/>
    <mergeCell ref="D6:D7"/>
    <mergeCell ref="H6:H7"/>
    <mergeCell ref="B8:B9"/>
    <mergeCell ref="B17:B32"/>
    <mergeCell ref="P5:P7"/>
    <mergeCell ref="Q5:Q7"/>
    <mergeCell ref="R5:R7"/>
    <mergeCell ref="O5:O7"/>
    <mergeCell ref="B2:M2"/>
    <mergeCell ref="F5:H5"/>
    <mergeCell ref="I5:K5"/>
    <mergeCell ref="I6:I7"/>
    <mergeCell ref="J6:J7"/>
    <mergeCell ref="K6:K7"/>
    <mergeCell ref="L5:N5"/>
    <mergeCell ref="L6:L7"/>
    <mergeCell ref="M6:M7"/>
    <mergeCell ref="N6:N7"/>
  </mergeCells>
  <pageMargins left="0.25" right="0.25" top="0.75" bottom="0.75" header="0.3" footer="0.3"/>
  <pageSetup scale="5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9B7B-15BD-48DE-BD72-B7E56E5A7F87}">
  <dimension ref="B1:H16"/>
  <sheetViews>
    <sheetView workbookViewId="0">
      <selection activeCell="E19" sqref="E19"/>
    </sheetView>
  </sheetViews>
  <sheetFormatPr baseColWidth="10" defaultRowHeight="15.75" x14ac:dyDescent="0.25"/>
  <cols>
    <col min="2" max="2" width="17.5" customWidth="1"/>
    <col min="3" max="3" width="15.125" bestFit="1" customWidth="1"/>
    <col min="4" max="4" width="16.25" bestFit="1" customWidth="1"/>
    <col min="5" max="5" width="13.625" bestFit="1" customWidth="1"/>
    <col min="6" max="6" width="14" customWidth="1"/>
    <col min="7" max="7" width="14.625" bestFit="1" customWidth="1"/>
    <col min="8" max="8" width="15.125" bestFit="1" customWidth="1"/>
  </cols>
  <sheetData>
    <row r="1" spans="2:8" ht="18.75" customHeight="1" x14ac:dyDescent="0.25">
      <c r="B1" s="99" t="s">
        <v>96</v>
      </c>
      <c r="C1" s="99"/>
      <c r="D1" s="99"/>
      <c r="E1" s="99" t="s">
        <v>101</v>
      </c>
      <c r="F1" s="99"/>
      <c r="G1" s="99"/>
      <c r="H1" s="99"/>
    </row>
    <row r="2" spans="2:8" ht="31.5" x14ac:dyDescent="0.25">
      <c r="B2" s="40" t="s">
        <v>97</v>
      </c>
      <c r="C2" s="41" t="s">
        <v>98</v>
      </c>
      <c r="D2" s="45" t="s">
        <v>95</v>
      </c>
      <c r="E2" s="47" t="s">
        <v>99</v>
      </c>
      <c r="F2" s="49" t="s">
        <v>100</v>
      </c>
      <c r="G2" s="47" t="s">
        <v>44</v>
      </c>
      <c r="H2" s="47" t="s">
        <v>45</v>
      </c>
    </row>
    <row r="3" spans="2:8" ht="18" x14ac:dyDescent="0.25">
      <c r="B3" s="42">
        <v>254120236.2299999</v>
      </c>
      <c r="C3" s="44">
        <v>322944580</v>
      </c>
      <c r="D3" s="46">
        <v>345564861.60000002</v>
      </c>
      <c r="E3" s="48">
        <f>AVERAGE(B3:D3)</f>
        <v>307543225.94333333</v>
      </c>
      <c r="F3" s="48">
        <f>STDEVA(B3:D3)</f>
        <v>47628050.110717401</v>
      </c>
      <c r="G3" s="48">
        <f>E3-F3</f>
        <v>259915175.83261591</v>
      </c>
      <c r="H3" s="48">
        <f>E3+F3</f>
        <v>355171276.05405074</v>
      </c>
    </row>
    <row r="6" spans="2:8" ht="16.5" thickBot="1" x14ac:dyDescent="0.3"/>
    <row r="7" spans="2:8" ht="47.25" x14ac:dyDescent="0.25">
      <c r="B7" s="100" t="s">
        <v>96</v>
      </c>
      <c r="C7" s="50" t="s">
        <v>102</v>
      </c>
    </row>
    <row r="8" spans="2:8" ht="63.75" thickBot="1" x14ac:dyDescent="0.3">
      <c r="B8" s="101"/>
      <c r="C8" s="51" t="s">
        <v>103</v>
      </c>
      <c r="D8" s="58" t="s">
        <v>104</v>
      </c>
    </row>
    <row r="9" spans="2:8" x14ac:dyDescent="0.25">
      <c r="B9" s="52" t="s">
        <v>97</v>
      </c>
      <c r="C9" s="57">
        <v>254120236</v>
      </c>
      <c r="D9" s="64" t="s">
        <v>105</v>
      </c>
    </row>
    <row r="10" spans="2:8" x14ac:dyDescent="0.25">
      <c r="B10" s="53" t="s">
        <v>98</v>
      </c>
      <c r="C10" s="65">
        <v>322944580</v>
      </c>
      <c r="D10" s="43" t="s">
        <v>107</v>
      </c>
    </row>
    <row r="11" spans="2:8" ht="16.5" thickBot="1" x14ac:dyDescent="0.3">
      <c r="B11" s="55" t="s">
        <v>95</v>
      </c>
      <c r="C11" s="66">
        <v>345564861</v>
      </c>
      <c r="D11" s="43" t="s">
        <v>107</v>
      </c>
    </row>
    <row r="12" spans="2:8" ht="16.5" thickBot="1" x14ac:dyDescent="0.3"/>
    <row r="13" spans="2:8" ht="47.25" x14ac:dyDescent="0.25">
      <c r="B13" s="100" t="s">
        <v>106</v>
      </c>
      <c r="C13" s="50" t="s">
        <v>102</v>
      </c>
    </row>
    <row r="14" spans="2:8" ht="63.75" thickBot="1" x14ac:dyDescent="0.3">
      <c r="B14" s="101"/>
      <c r="C14" s="51" t="s">
        <v>103</v>
      </c>
    </row>
    <row r="15" spans="2:8" x14ac:dyDescent="0.25">
      <c r="B15" s="53" t="s">
        <v>98</v>
      </c>
      <c r="C15" s="54">
        <v>322944580</v>
      </c>
    </row>
    <row r="16" spans="2:8" ht="16.5" thickBot="1" x14ac:dyDescent="0.3">
      <c r="B16" s="55" t="s">
        <v>95</v>
      </c>
      <c r="C16" s="56">
        <v>345564861</v>
      </c>
    </row>
  </sheetData>
  <mergeCells count="4">
    <mergeCell ref="B1:D1"/>
    <mergeCell ref="E1:H1"/>
    <mergeCell ref="B7:B8"/>
    <mergeCell ref="B13:B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2B2D1-4D76-427F-912E-B630E62816AE}">
  <sheetPr>
    <pageSetUpPr fitToPage="1"/>
  </sheetPr>
  <dimension ref="B1:L270"/>
  <sheetViews>
    <sheetView showGridLines="0" tabSelected="1" topLeftCell="B55" zoomScale="80" zoomScaleNormal="80" workbookViewId="0">
      <selection activeCell="N70" sqref="N70"/>
    </sheetView>
  </sheetViews>
  <sheetFormatPr baseColWidth="10" defaultColWidth="11.5" defaultRowHeight="0" customHeight="1" zeroHeight="1" x14ac:dyDescent="0.25"/>
  <cols>
    <col min="1" max="1" width="1.625" style="1" customWidth="1"/>
    <col min="2" max="3" width="9.375" style="1" customWidth="1"/>
    <col min="4" max="4" width="42" style="2" customWidth="1"/>
    <col min="5" max="5" width="18.25" style="2" customWidth="1"/>
    <col min="6" max="6" width="14.375" style="7" bestFit="1" customWidth="1"/>
    <col min="7" max="7" width="12.625" style="1" bestFit="1" customWidth="1"/>
    <col min="8" max="8" width="17.75" style="1" bestFit="1" customWidth="1"/>
    <col min="9" max="9" width="14.375" style="1" customWidth="1"/>
    <col min="10" max="10" width="12.625" style="1" bestFit="1" customWidth="1"/>
    <col min="11" max="11" width="18" style="1" customWidth="1"/>
    <col min="12" max="12" width="26.375" style="1" customWidth="1"/>
    <col min="13" max="16374" width="11.5" style="1" customWidth="1"/>
    <col min="16375" max="16384" width="11.5" style="1"/>
  </cols>
  <sheetData>
    <row r="1" spans="2:12" ht="15.75" hidden="1" x14ac:dyDescent="0.25"/>
    <row r="2" spans="2:12" ht="101.25" customHeight="1" x14ac:dyDescent="0.25">
      <c r="B2" s="68" t="s">
        <v>110</v>
      </c>
      <c r="C2" s="68"/>
      <c r="D2" s="68"/>
      <c r="E2" s="68"/>
      <c r="F2" s="68"/>
      <c r="G2" s="68"/>
      <c r="H2" s="68"/>
      <c r="I2" s="68"/>
      <c r="J2" s="68"/>
      <c r="K2" s="68"/>
    </row>
    <row r="3" spans="2:12" ht="89.25" customHeight="1" x14ac:dyDescent="0.25">
      <c r="B3" s="87"/>
      <c r="C3" s="87"/>
      <c r="D3" s="87"/>
      <c r="E3" s="88" t="s">
        <v>111</v>
      </c>
      <c r="F3" s="88"/>
      <c r="G3" s="88"/>
      <c r="H3" s="88"/>
      <c r="I3" s="88"/>
    </row>
    <row r="4" spans="2:12" ht="22.5" customHeight="1" thickBot="1" x14ac:dyDescent="0.3">
      <c r="B4" s="7"/>
      <c r="C4" s="7"/>
      <c r="D4" s="7"/>
      <c r="E4" s="14"/>
      <c r="F4" s="14"/>
      <c r="G4" s="14"/>
      <c r="H4" s="14"/>
      <c r="I4" s="14"/>
    </row>
    <row r="5" spans="2:12" ht="45.75" customHeight="1" thickBot="1" x14ac:dyDescent="0.3">
      <c r="B5" s="15"/>
      <c r="C5" s="15"/>
      <c r="D5" s="15"/>
      <c r="E5" s="15"/>
      <c r="F5" s="69" t="s">
        <v>41</v>
      </c>
      <c r="G5" s="70"/>
      <c r="H5" s="71"/>
      <c r="I5" s="72" t="s">
        <v>42</v>
      </c>
      <c r="J5" s="73"/>
      <c r="K5" s="73"/>
      <c r="L5" s="102" t="s">
        <v>109</v>
      </c>
    </row>
    <row r="6" spans="2:12" ht="28.5" customHeight="1" x14ac:dyDescent="0.25">
      <c r="B6" s="89" t="s">
        <v>5</v>
      </c>
      <c r="C6" s="93" t="s">
        <v>7</v>
      </c>
      <c r="D6" s="91" t="s">
        <v>0</v>
      </c>
      <c r="E6" s="91" t="s">
        <v>1</v>
      </c>
      <c r="F6" s="75" t="s">
        <v>2</v>
      </c>
      <c r="G6" s="75" t="s">
        <v>3</v>
      </c>
      <c r="H6" s="77" t="s">
        <v>4</v>
      </c>
      <c r="I6" s="75" t="s">
        <v>2</v>
      </c>
      <c r="J6" s="75" t="s">
        <v>3</v>
      </c>
      <c r="K6" s="104" t="s">
        <v>4</v>
      </c>
      <c r="L6" s="103"/>
    </row>
    <row r="7" spans="2:12" ht="43.5" customHeight="1" thickBot="1" x14ac:dyDescent="0.3">
      <c r="B7" s="90"/>
      <c r="C7" s="94"/>
      <c r="D7" s="92"/>
      <c r="E7" s="92"/>
      <c r="F7" s="76"/>
      <c r="G7" s="76"/>
      <c r="H7" s="78"/>
      <c r="I7" s="76"/>
      <c r="J7" s="76"/>
      <c r="K7" s="105"/>
      <c r="L7" s="103"/>
    </row>
    <row r="8" spans="2:12" ht="36.75" customHeight="1" x14ac:dyDescent="0.25">
      <c r="B8" s="95">
        <v>1</v>
      </c>
      <c r="C8" s="23">
        <v>1</v>
      </c>
      <c r="D8" s="24" t="s">
        <v>6</v>
      </c>
      <c r="E8" s="5">
        <v>1</v>
      </c>
      <c r="F8" s="16">
        <v>1800000</v>
      </c>
      <c r="G8" s="16">
        <f>F8*0.19</f>
        <v>342000</v>
      </c>
      <c r="H8" s="21">
        <f>F8+G8</f>
        <v>2142000</v>
      </c>
      <c r="I8" s="17">
        <v>4273000</v>
      </c>
      <c r="J8" s="17">
        <f>I8*0.19</f>
        <v>811870</v>
      </c>
      <c r="K8" s="59">
        <f>I8+J8</f>
        <v>5084870</v>
      </c>
      <c r="L8" s="108">
        <f>AVERAGE(H8,K8)</f>
        <v>3613435</v>
      </c>
    </row>
    <row r="9" spans="2:12" ht="46.5" customHeight="1" x14ac:dyDescent="0.25">
      <c r="B9" s="84"/>
      <c r="C9" s="23" t="s">
        <v>47</v>
      </c>
      <c r="D9" s="24" t="s">
        <v>48</v>
      </c>
      <c r="E9" s="5">
        <v>1</v>
      </c>
      <c r="F9" s="16">
        <v>1864460</v>
      </c>
      <c r="G9" s="16">
        <f>F9*0.19</f>
        <v>354247.4</v>
      </c>
      <c r="H9" s="21">
        <f t="shared" ref="H9:H69" si="0">F9+G9</f>
        <v>2218707.4</v>
      </c>
      <c r="I9" s="17">
        <v>4555000</v>
      </c>
      <c r="J9" s="17">
        <f>I9*0.19</f>
        <v>865450</v>
      </c>
      <c r="K9" s="59">
        <f t="shared" ref="K9:K69" si="1">I9+J9</f>
        <v>5420450</v>
      </c>
      <c r="L9" s="109">
        <f t="shared" ref="L9:L69" si="2">AVERAGE(H9,K9)</f>
        <v>3819578.7</v>
      </c>
    </row>
    <row r="10" spans="2:12" ht="59.45" customHeight="1" x14ac:dyDescent="0.25">
      <c r="B10" s="82">
        <v>2</v>
      </c>
      <c r="C10" s="25">
        <v>1</v>
      </c>
      <c r="D10" s="26" t="s">
        <v>8</v>
      </c>
      <c r="E10" s="5">
        <v>1</v>
      </c>
      <c r="F10" s="16">
        <v>6552860</v>
      </c>
      <c r="G10" s="16">
        <f t="shared" ref="G10:G69" si="3">F10*0.19</f>
        <v>1245043.3999999999</v>
      </c>
      <c r="H10" s="21">
        <f t="shared" si="0"/>
        <v>7797903.4000000004</v>
      </c>
      <c r="I10" s="17">
        <v>9883000</v>
      </c>
      <c r="J10" s="17">
        <f>I10*0.19</f>
        <v>1877770</v>
      </c>
      <c r="K10" s="59">
        <f t="shared" si="1"/>
        <v>11760770</v>
      </c>
      <c r="L10" s="109">
        <f t="shared" si="2"/>
        <v>9779336.6999999993</v>
      </c>
    </row>
    <row r="11" spans="2:12" ht="58.5" customHeight="1" x14ac:dyDescent="0.25">
      <c r="B11" s="83"/>
      <c r="C11" s="25">
        <v>2</v>
      </c>
      <c r="D11" s="26" t="s">
        <v>9</v>
      </c>
      <c r="E11" s="5">
        <v>1</v>
      </c>
      <c r="F11" s="16">
        <v>8430228</v>
      </c>
      <c r="G11" s="16">
        <f t="shared" si="3"/>
        <v>1601743.32</v>
      </c>
      <c r="H11" s="21">
        <f t="shared" si="0"/>
        <v>10031971.32</v>
      </c>
      <c r="I11" s="17">
        <v>7909000</v>
      </c>
      <c r="J11" s="17">
        <f t="shared" ref="J11:J13" si="4">I11*0.19</f>
        <v>1502710</v>
      </c>
      <c r="K11" s="59">
        <f t="shared" si="1"/>
        <v>9411710</v>
      </c>
      <c r="L11" s="109">
        <f t="shared" si="2"/>
        <v>9721840.6600000001</v>
      </c>
    </row>
    <row r="12" spans="2:12" ht="55.5" customHeight="1" x14ac:dyDescent="0.25">
      <c r="B12" s="83"/>
      <c r="C12" s="25">
        <v>3</v>
      </c>
      <c r="D12" s="26" t="s">
        <v>10</v>
      </c>
      <c r="E12" s="5">
        <v>1</v>
      </c>
      <c r="F12" s="16">
        <v>8430228</v>
      </c>
      <c r="G12" s="16">
        <f t="shared" si="3"/>
        <v>1601743.32</v>
      </c>
      <c r="H12" s="21">
        <f t="shared" si="0"/>
        <v>10031971.32</v>
      </c>
      <c r="I12" s="17">
        <v>18215000</v>
      </c>
      <c r="J12" s="17">
        <f t="shared" si="4"/>
        <v>3460850</v>
      </c>
      <c r="K12" s="59">
        <f t="shared" si="1"/>
        <v>21675850</v>
      </c>
      <c r="L12" s="109">
        <f t="shared" si="2"/>
        <v>15853910.66</v>
      </c>
    </row>
    <row r="13" spans="2:12" ht="57.75" customHeight="1" x14ac:dyDescent="0.25">
      <c r="B13" s="84"/>
      <c r="C13" s="27">
        <v>4</v>
      </c>
      <c r="D13" s="28" t="s">
        <v>11</v>
      </c>
      <c r="E13" s="5">
        <v>1</v>
      </c>
      <c r="F13" s="16">
        <v>9003908</v>
      </c>
      <c r="G13" s="16">
        <f>F13*0.19</f>
        <v>1710742.52</v>
      </c>
      <c r="H13" s="21">
        <f t="shared" si="0"/>
        <v>10714650.52</v>
      </c>
      <c r="I13" s="17">
        <v>10729000</v>
      </c>
      <c r="J13" s="17">
        <f t="shared" si="4"/>
        <v>2038510</v>
      </c>
      <c r="K13" s="59">
        <f t="shared" si="1"/>
        <v>12767510</v>
      </c>
      <c r="L13" s="109">
        <f t="shared" si="2"/>
        <v>11741080.26</v>
      </c>
    </row>
    <row r="14" spans="2:12" ht="39" customHeight="1" x14ac:dyDescent="0.25">
      <c r="B14" s="9">
        <v>3</v>
      </c>
      <c r="C14" s="27">
        <v>1</v>
      </c>
      <c r="D14" s="28" t="s">
        <v>12</v>
      </c>
      <c r="E14" s="5">
        <v>1</v>
      </c>
      <c r="F14" s="16">
        <v>2332009</v>
      </c>
      <c r="G14" s="16">
        <f t="shared" si="3"/>
        <v>443081.71</v>
      </c>
      <c r="H14" s="21">
        <f t="shared" si="0"/>
        <v>2775090.71</v>
      </c>
      <c r="I14" s="17">
        <v>5499000</v>
      </c>
      <c r="J14" s="17">
        <f>I14*0.19</f>
        <v>1044810</v>
      </c>
      <c r="K14" s="59">
        <f t="shared" si="1"/>
        <v>6543810</v>
      </c>
      <c r="L14" s="109">
        <f t="shared" si="2"/>
        <v>4659450.3550000004</v>
      </c>
    </row>
    <row r="15" spans="2:12" ht="43.5" customHeight="1" x14ac:dyDescent="0.25">
      <c r="B15" s="9">
        <v>4</v>
      </c>
      <c r="C15" s="27">
        <v>1</v>
      </c>
      <c r="D15" s="28" t="s">
        <v>13</v>
      </c>
      <c r="E15" s="5">
        <v>1</v>
      </c>
      <c r="F15" s="16">
        <v>425054</v>
      </c>
      <c r="G15" s="16">
        <f t="shared" si="3"/>
        <v>80760.259999999995</v>
      </c>
      <c r="H15" s="21">
        <f t="shared" si="0"/>
        <v>505814.26</v>
      </c>
      <c r="I15" s="17">
        <v>832000</v>
      </c>
      <c r="J15" s="17">
        <f t="shared" ref="J15:J69" si="5">I15*0.19</f>
        <v>158080</v>
      </c>
      <c r="K15" s="59">
        <f t="shared" si="1"/>
        <v>990080</v>
      </c>
      <c r="L15" s="109">
        <f t="shared" si="2"/>
        <v>747947.13</v>
      </c>
    </row>
    <row r="16" spans="2:12" ht="39" customHeight="1" x14ac:dyDescent="0.25">
      <c r="B16" s="6">
        <v>5</v>
      </c>
      <c r="C16" s="27">
        <v>1</v>
      </c>
      <c r="D16" s="28" t="s">
        <v>14</v>
      </c>
      <c r="E16" s="5">
        <v>1</v>
      </c>
      <c r="F16" s="16">
        <v>2691102</v>
      </c>
      <c r="G16" s="16">
        <f t="shared" si="3"/>
        <v>511309.38</v>
      </c>
      <c r="H16" s="21">
        <f t="shared" si="0"/>
        <v>3202411.38</v>
      </c>
      <c r="I16" s="17">
        <v>7297000</v>
      </c>
      <c r="J16" s="17">
        <f t="shared" si="5"/>
        <v>1386430</v>
      </c>
      <c r="K16" s="59">
        <f t="shared" si="1"/>
        <v>8683430</v>
      </c>
      <c r="L16" s="109">
        <f t="shared" si="2"/>
        <v>5942920.6899999995</v>
      </c>
    </row>
    <row r="17" spans="2:12" ht="51" customHeight="1" x14ac:dyDescent="0.25">
      <c r="B17" s="96">
        <v>6</v>
      </c>
      <c r="C17" s="27" t="s">
        <v>47</v>
      </c>
      <c r="D17" s="28" t="s">
        <v>49</v>
      </c>
      <c r="E17" s="5">
        <v>1</v>
      </c>
      <c r="F17" s="16">
        <v>2151300</v>
      </c>
      <c r="G17" s="16">
        <f t="shared" si="3"/>
        <v>408747</v>
      </c>
      <c r="H17" s="21">
        <f t="shared" si="0"/>
        <v>2560047</v>
      </c>
      <c r="I17" s="17">
        <v>965000</v>
      </c>
      <c r="J17" s="17">
        <f t="shared" si="5"/>
        <v>183350</v>
      </c>
      <c r="K17" s="59">
        <f t="shared" si="1"/>
        <v>1148350</v>
      </c>
      <c r="L17" s="109">
        <f t="shared" si="2"/>
        <v>1854198.5</v>
      </c>
    </row>
    <row r="18" spans="2:12" ht="53.25" customHeight="1" x14ac:dyDescent="0.25">
      <c r="B18" s="96"/>
      <c r="C18" s="27" t="s">
        <v>51</v>
      </c>
      <c r="D18" s="28" t="s">
        <v>50</v>
      </c>
      <c r="E18" s="5">
        <v>1</v>
      </c>
      <c r="F18" s="16">
        <v>2151300</v>
      </c>
      <c r="G18" s="16">
        <f t="shared" si="3"/>
        <v>408747</v>
      </c>
      <c r="H18" s="21">
        <f t="shared" si="0"/>
        <v>2560047</v>
      </c>
      <c r="I18" s="17">
        <v>1769000</v>
      </c>
      <c r="J18" s="17">
        <f t="shared" si="5"/>
        <v>336110</v>
      </c>
      <c r="K18" s="59">
        <f t="shared" si="1"/>
        <v>2105110</v>
      </c>
      <c r="L18" s="109">
        <f t="shared" si="2"/>
        <v>2332578.5</v>
      </c>
    </row>
    <row r="19" spans="2:12" ht="58.5" customHeight="1" x14ac:dyDescent="0.25">
      <c r="B19" s="96"/>
      <c r="C19" s="27" t="s">
        <v>53</v>
      </c>
      <c r="D19" s="28" t="s">
        <v>52</v>
      </c>
      <c r="E19" s="5">
        <v>1</v>
      </c>
      <c r="F19" s="16">
        <v>2151300</v>
      </c>
      <c r="G19" s="16">
        <f t="shared" si="3"/>
        <v>408747</v>
      </c>
      <c r="H19" s="21">
        <f t="shared" si="0"/>
        <v>2560047</v>
      </c>
      <c r="I19" s="17">
        <v>1286000</v>
      </c>
      <c r="J19" s="17">
        <f t="shared" si="5"/>
        <v>244340</v>
      </c>
      <c r="K19" s="59">
        <f t="shared" si="1"/>
        <v>1530340</v>
      </c>
      <c r="L19" s="109">
        <f t="shared" si="2"/>
        <v>2045193.5</v>
      </c>
    </row>
    <row r="20" spans="2:12" ht="57" customHeight="1" x14ac:dyDescent="0.25">
      <c r="B20" s="96"/>
      <c r="C20" s="27" t="s">
        <v>55</v>
      </c>
      <c r="D20" s="28" t="s">
        <v>54</v>
      </c>
      <c r="E20" s="5">
        <v>1</v>
      </c>
      <c r="F20" s="16">
        <v>2151300</v>
      </c>
      <c r="G20" s="16">
        <f t="shared" si="3"/>
        <v>408747</v>
      </c>
      <c r="H20" s="21">
        <f t="shared" si="0"/>
        <v>2560047</v>
      </c>
      <c r="I20" s="17">
        <v>2665000</v>
      </c>
      <c r="J20" s="17">
        <f t="shared" si="5"/>
        <v>506350</v>
      </c>
      <c r="K20" s="59">
        <f t="shared" si="1"/>
        <v>3171350</v>
      </c>
      <c r="L20" s="109">
        <f t="shared" si="2"/>
        <v>2865698.5</v>
      </c>
    </row>
    <row r="21" spans="2:12" ht="61.5" customHeight="1" x14ac:dyDescent="0.25">
      <c r="B21" s="96"/>
      <c r="C21" s="27" t="s">
        <v>57</v>
      </c>
      <c r="D21" s="28" t="s">
        <v>56</v>
      </c>
      <c r="E21" s="5">
        <v>1</v>
      </c>
      <c r="F21" s="16">
        <v>2151300</v>
      </c>
      <c r="G21" s="16">
        <f t="shared" si="3"/>
        <v>408747</v>
      </c>
      <c r="H21" s="21">
        <f t="shared" si="0"/>
        <v>2560047</v>
      </c>
      <c r="I21" s="17">
        <v>2792000</v>
      </c>
      <c r="J21" s="17">
        <f t="shared" si="5"/>
        <v>530480</v>
      </c>
      <c r="K21" s="59">
        <f t="shared" si="1"/>
        <v>3322480</v>
      </c>
      <c r="L21" s="109">
        <f t="shared" si="2"/>
        <v>2941263.5</v>
      </c>
    </row>
    <row r="22" spans="2:12" ht="48" customHeight="1" x14ac:dyDescent="0.25">
      <c r="B22" s="96"/>
      <c r="C22" s="27" t="s">
        <v>59</v>
      </c>
      <c r="D22" s="28" t="s">
        <v>58</v>
      </c>
      <c r="E22" s="5">
        <v>1</v>
      </c>
      <c r="F22" s="16">
        <v>2151300</v>
      </c>
      <c r="G22" s="16">
        <f t="shared" si="3"/>
        <v>408747</v>
      </c>
      <c r="H22" s="21">
        <f t="shared" si="0"/>
        <v>2560047</v>
      </c>
      <c r="I22" s="17">
        <v>2919000</v>
      </c>
      <c r="J22" s="17">
        <f t="shared" si="5"/>
        <v>554610</v>
      </c>
      <c r="K22" s="59">
        <f t="shared" si="1"/>
        <v>3473610</v>
      </c>
      <c r="L22" s="109">
        <f t="shared" si="2"/>
        <v>3016828.5</v>
      </c>
    </row>
    <row r="23" spans="2:12" ht="51.75" customHeight="1" x14ac:dyDescent="0.25">
      <c r="B23" s="96"/>
      <c r="C23" s="27" t="s">
        <v>60</v>
      </c>
      <c r="D23" s="28" t="s">
        <v>61</v>
      </c>
      <c r="E23" s="5">
        <v>1</v>
      </c>
      <c r="F23" s="16">
        <v>2151300</v>
      </c>
      <c r="G23" s="16">
        <f t="shared" si="3"/>
        <v>408747</v>
      </c>
      <c r="H23" s="21">
        <f t="shared" si="0"/>
        <v>2560047</v>
      </c>
      <c r="I23" s="17">
        <v>1367000</v>
      </c>
      <c r="J23" s="17">
        <f t="shared" si="5"/>
        <v>259730</v>
      </c>
      <c r="K23" s="59">
        <f t="shared" si="1"/>
        <v>1626730</v>
      </c>
      <c r="L23" s="109">
        <f t="shared" si="2"/>
        <v>2093388.5</v>
      </c>
    </row>
    <row r="24" spans="2:12" ht="51.75" customHeight="1" x14ac:dyDescent="0.25">
      <c r="B24" s="96"/>
      <c r="C24" s="27" t="s">
        <v>62</v>
      </c>
      <c r="D24" s="28" t="s">
        <v>63</v>
      </c>
      <c r="E24" s="5">
        <v>1</v>
      </c>
      <c r="F24" s="16">
        <v>3313002</v>
      </c>
      <c r="G24" s="16">
        <f t="shared" si="3"/>
        <v>629470.38</v>
      </c>
      <c r="H24" s="21">
        <f t="shared" si="0"/>
        <v>3942472.38</v>
      </c>
      <c r="I24" s="17">
        <v>1749000</v>
      </c>
      <c r="J24" s="17">
        <f t="shared" si="5"/>
        <v>332310</v>
      </c>
      <c r="K24" s="59">
        <f t="shared" si="1"/>
        <v>2081310</v>
      </c>
      <c r="L24" s="109">
        <f t="shared" si="2"/>
        <v>3011891.19</v>
      </c>
    </row>
    <row r="25" spans="2:12" ht="51.75" customHeight="1" x14ac:dyDescent="0.25">
      <c r="B25" s="96"/>
      <c r="C25" s="27" t="s">
        <v>64</v>
      </c>
      <c r="D25" s="28" t="s">
        <v>65</v>
      </c>
      <c r="E25" s="5">
        <v>1</v>
      </c>
      <c r="F25" s="16">
        <v>3313002</v>
      </c>
      <c r="G25" s="16">
        <f t="shared" si="3"/>
        <v>629470.38</v>
      </c>
      <c r="H25" s="21">
        <f>F25+G25</f>
        <v>3942472.38</v>
      </c>
      <c r="I25" s="17">
        <v>2405000</v>
      </c>
      <c r="J25" s="17">
        <f t="shared" si="5"/>
        <v>456950</v>
      </c>
      <c r="K25" s="59">
        <f t="shared" si="1"/>
        <v>2861950</v>
      </c>
      <c r="L25" s="109">
        <f t="shared" si="2"/>
        <v>3402211.19</v>
      </c>
    </row>
    <row r="26" spans="2:12" ht="51.75" customHeight="1" x14ac:dyDescent="0.25">
      <c r="B26" s="96"/>
      <c r="C26" s="27" t="s">
        <v>66</v>
      </c>
      <c r="D26" s="28" t="s">
        <v>67</v>
      </c>
      <c r="E26" s="5">
        <v>1</v>
      </c>
      <c r="F26" s="16">
        <v>3313002</v>
      </c>
      <c r="G26" s="16">
        <f t="shared" si="3"/>
        <v>629470.38</v>
      </c>
      <c r="H26" s="21">
        <f t="shared" si="0"/>
        <v>3942472.38</v>
      </c>
      <c r="I26" s="17">
        <v>1904000</v>
      </c>
      <c r="J26" s="17">
        <f t="shared" si="5"/>
        <v>361760</v>
      </c>
      <c r="K26" s="59">
        <f t="shared" si="1"/>
        <v>2265760</v>
      </c>
      <c r="L26" s="109">
        <f t="shared" si="2"/>
        <v>3104116.19</v>
      </c>
    </row>
    <row r="27" spans="2:12" ht="51.75" customHeight="1" x14ac:dyDescent="0.25">
      <c r="B27" s="96"/>
      <c r="C27" s="27" t="s">
        <v>68</v>
      </c>
      <c r="D27" s="28" t="s">
        <v>69</v>
      </c>
      <c r="E27" s="5">
        <v>1</v>
      </c>
      <c r="F27" s="16">
        <v>3313002</v>
      </c>
      <c r="G27" s="16">
        <f t="shared" si="3"/>
        <v>629470.38</v>
      </c>
      <c r="H27" s="21">
        <f t="shared" si="0"/>
        <v>3942472.38</v>
      </c>
      <c r="I27" s="17">
        <v>1523000</v>
      </c>
      <c r="J27" s="17">
        <f t="shared" si="5"/>
        <v>289370</v>
      </c>
      <c r="K27" s="59">
        <f t="shared" si="1"/>
        <v>1812370</v>
      </c>
      <c r="L27" s="109">
        <f t="shared" si="2"/>
        <v>2877421.19</v>
      </c>
    </row>
    <row r="28" spans="2:12" ht="51.75" customHeight="1" x14ac:dyDescent="0.25">
      <c r="B28" s="96"/>
      <c r="C28" s="27" t="s">
        <v>71</v>
      </c>
      <c r="D28" s="28" t="s">
        <v>70</v>
      </c>
      <c r="E28" s="5">
        <v>1</v>
      </c>
      <c r="F28" s="16">
        <v>3313002</v>
      </c>
      <c r="G28" s="16">
        <f t="shared" si="3"/>
        <v>629470.38</v>
      </c>
      <c r="H28" s="21">
        <f t="shared" si="0"/>
        <v>3942472.38</v>
      </c>
      <c r="I28" s="17">
        <v>2031000</v>
      </c>
      <c r="J28" s="17">
        <f t="shared" si="5"/>
        <v>385890</v>
      </c>
      <c r="K28" s="59">
        <f t="shared" si="1"/>
        <v>2416890</v>
      </c>
      <c r="L28" s="109">
        <f t="shared" si="2"/>
        <v>3179681.19</v>
      </c>
    </row>
    <row r="29" spans="2:12" ht="51.75" customHeight="1" x14ac:dyDescent="0.25">
      <c r="B29" s="96"/>
      <c r="C29" s="27" t="s">
        <v>73</v>
      </c>
      <c r="D29" s="28" t="s">
        <v>72</v>
      </c>
      <c r="E29" s="5">
        <v>1</v>
      </c>
      <c r="F29" s="16">
        <v>3313002</v>
      </c>
      <c r="G29" s="16">
        <f t="shared" si="3"/>
        <v>629470.38</v>
      </c>
      <c r="H29" s="21">
        <f t="shared" si="0"/>
        <v>3942472.38</v>
      </c>
      <c r="I29" s="17">
        <v>1523000</v>
      </c>
      <c r="J29" s="17">
        <f t="shared" si="5"/>
        <v>289370</v>
      </c>
      <c r="K29" s="59">
        <f t="shared" si="1"/>
        <v>1812370</v>
      </c>
      <c r="L29" s="109">
        <f t="shared" si="2"/>
        <v>2877421.19</v>
      </c>
    </row>
    <row r="30" spans="2:12" ht="45.75" customHeight="1" x14ac:dyDescent="0.25">
      <c r="B30" s="96"/>
      <c r="C30" s="28" t="s">
        <v>75</v>
      </c>
      <c r="D30" s="28" t="s">
        <v>74</v>
      </c>
      <c r="E30" s="5">
        <v>1</v>
      </c>
      <c r="F30" s="16">
        <v>3313002</v>
      </c>
      <c r="G30" s="16">
        <f t="shared" si="3"/>
        <v>629470.38</v>
      </c>
      <c r="H30" s="21">
        <f t="shared" si="0"/>
        <v>3942472.38</v>
      </c>
      <c r="I30" s="18">
        <v>1858000</v>
      </c>
      <c r="J30" s="17">
        <f t="shared" si="5"/>
        <v>353020</v>
      </c>
      <c r="K30" s="59">
        <f t="shared" si="1"/>
        <v>2211020</v>
      </c>
      <c r="L30" s="109">
        <f t="shared" si="2"/>
        <v>3076746.19</v>
      </c>
    </row>
    <row r="31" spans="2:12" ht="45.75" customHeight="1" x14ac:dyDescent="0.25">
      <c r="B31" s="96"/>
      <c r="C31" s="28" t="s">
        <v>77</v>
      </c>
      <c r="D31" s="28" t="s">
        <v>76</v>
      </c>
      <c r="E31" s="5">
        <v>1</v>
      </c>
      <c r="F31" s="16">
        <v>3313002</v>
      </c>
      <c r="G31" s="16">
        <f t="shared" si="3"/>
        <v>629470.38</v>
      </c>
      <c r="H31" s="21">
        <f t="shared" si="0"/>
        <v>3942472.38</v>
      </c>
      <c r="I31" s="18">
        <v>2405000</v>
      </c>
      <c r="J31" s="17">
        <f t="shared" si="5"/>
        <v>456950</v>
      </c>
      <c r="K31" s="59">
        <f t="shared" si="1"/>
        <v>2861950</v>
      </c>
      <c r="L31" s="109">
        <f t="shared" si="2"/>
        <v>3402211.19</v>
      </c>
    </row>
    <row r="32" spans="2:12" ht="45.95" customHeight="1" x14ac:dyDescent="0.25">
      <c r="B32" s="96"/>
      <c r="C32" s="29">
        <v>3</v>
      </c>
      <c r="D32" s="30" t="s">
        <v>26</v>
      </c>
      <c r="E32" s="5">
        <v>1</v>
      </c>
      <c r="F32" s="16">
        <v>2760835</v>
      </c>
      <c r="G32" s="16">
        <f t="shared" si="3"/>
        <v>524558.65</v>
      </c>
      <c r="H32" s="21">
        <f>F32+G32</f>
        <v>3285393.65</v>
      </c>
      <c r="I32" s="18">
        <v>7050000</v>
      </c>
      <c r="J32" s="17">
        <f t="shared" si="5"/>
        <v>1339500</v>
      </c>
      <c r="K32" s="59">
        <f t="shared" si="1"/>
        <v>8389500</v>
      </c>
      <c r="L32" s="109">
        <f t="shared" si="2"/>
        <v>5837446.8250000002</v>
      </c>
    </row>
    <row r="33" spans="2:12" ht="54.75" customHeight="1" x14ac:dyDescent="0.25">
      <c r="B33" s="85">
        <v>7</v>
      </c>
      <c r="C33" s="28" t="s">
        <v>47</v>
      </c>
      <c r="D33" s="28" t="s">
        <v>78</v>
      </c>
      <c r="E33" s="5">
        <v>1</v>
      </c>
      <c r="F33" s="16">
        <v>2151300</v>
      </c>
      <c r="G33" s="16">
        <f t="shared" si="3"/>
        <v>408747</v>
      </c>
      <c r="H33" s="21">
        <f t="shared" si="0"/>
        <v>2560047</v>
      </c>
      <c r="I33" s="18">
        <v>2024000</v>
      </c>
      <c r="J33" s="17">
        <f t="shared" si="5"/>
        <v>384560</v>
      </c>
      <c r="K33" s="59">
        <f t="shared" si="1"/>
        <v>2408560</v>
      </c>
      <c r="L33" s="109">
        <f t="shared" si="2"/>
        <v>2484303.5</v>
      </c>
    </row>
    <row r="34" spans="2:12" ht="54" customHeight="1" x14ac:dyDescent="0.25">
      <c r="B34" s="98"/>
      <c r="C34" s="28" t="s">
        <v>51</v>
      </c>
      <c r="D34" s="28" t="s">
        <v>79</v>
      </c>
      <c r="E34" s="5">
        <v>1</v>
      </c>
      <c r="F34" s="16">
        <v>2151300</v>
      </c>
      <c r="G34" s="16">
        <f t="shared" si="3"/>
        <v>408747</v>
      </c>
      <c r="H34" s="21">
        <f t="shared" si="0"/>
        <v>2560047</v>
      </c>
      <c r="I34" s="18">
        <v>2746000</v>
      </c>
      <c r="J34" s="17">
        <f t="shared" si="5"/>
        <v>521740</v>
      </c>
      <c r="K34" s="59">
        <f t="shared" si="1"/>
        <v>3267740</v>
      </c>
      <c r="L34" s="109">
        <f t="shared" si="2"/>
        <v>2913893.5</v>
      </c>
    </row>
    <row r="35" spans="2:12" ht="51" customHeight="1" x14ac:dyDescent="0.25">
      <c r="B35" s="98"/>
      <c r="C35" s="28" t="s">
        <v>53</v>
      </c>
      <c r="D35" s="28" t="s">
        <v>80</v>
      </c>
      <c r="E35" s="5">
        <v>1</v>
      </c>
      <c r="F35" s="16">
        <v>2151300</v>
      </c>
      <c r="G35" s="16">
        <f t="shared" si="3"/>
        <v>408747</v>
      </c>
      <c r="H35" s="21">
        <f t="shared" si="0"/>
        <v>2560047</v>
      </c>
      <c r="I35" s="18">
        <v>2602000</v>
      </c>
      <c r="J35" s="17">
        <f t="shared" si="5"/>
        <v>494380</v>
      </c>
      <c r="K35" s="59">
        <f t="shared" si="1"/>
        <v>3096380</v>
      </c>
      <c r="L35" s="109">
        <f t="shared" si="2"/>
        <v>2828213.5</v>
      </c>
    </row>
    <row r="36" spans="2:12" ht="36.950000000000003" customHeight="1" x14ac:dyDescent="0.25">
      <c r="B36" s="98"/>
      <c r="C36" s="28">
        <v>2</v>
      </c>
      <c r="D36" s="28" t="s">
        <v>16</v>
      </c>
      <c r="E36" s="5">
        <v>1</v>
      </c>
      <c r="F36" s="16">
        <v>2273207</v>
      </c>
      <c r="G36" s="16">
        <f t="shared" si="3"/>
        <v>431909.33</v>
      </c>
      <c r="H36" s="21">
        <f t="shared" si="0"/>
        <v>2705116.33</v>
      </c>
      <c r="I36" s="18">
        <v>2285000</v>
      </c>
      <c r="J36" s="17">
        <f t="shared" si="5"/>
        <v>434150</v>
      </c>
      <c r="K36" s="59">
        <f t="shared" si="1"/>
        <v>2719150</v>
      </c>
      <c r="L36" s="109">
        <f t="shared" si="2"/>
        <v>2712133.165</v>
      </c>
    </row>
    <row r="37" spans="2:12" ht="36.950000000000003" customHeight="1" x14ac:dyDescent="0.25">
      <c r="B37" s="98"/>
      <c r="C37" s="28">
        <v>3</v>
      </c>
      <c r="D37" s="28" t="s">
        <v>17</v>
      </c>
      <c r="E37" s="5">
        <v>1</v>
      </c>
      <c r="F37" s="16">
        <v>2273207</v>
      </c>
      <c r="G37" s="16">
        <f t="shared" si="3"/>
        <v>431909.33</v>
      </c>
      <c r="H37" s="21">
        <f t="shared" si="0"/>
        <v>2705116.33</v>
      </c>
      <c r="I37" s="18">
        <v>1849000</v>
      </c>
      <c r="J37" s="17">
        <f t="shared" si="5"/>
        <v>351310</v>
      </c>
      <c r="K37" s="59">
        <f t="shared" si="1"/>
        <v>2200310</v>
      </c>
      <c r="L37" s="109">
        <f t="shared" si="2"/>
        <v>2452713.165</v>
      </c>
    </row>
    <row r="38" spans="2:12" ht="36.950000000000003" customHeight="1" x14ac:dyDescent="0.25">
      <c r="B38" s="86"/>
      <c r="C38" s="28">
        <v>4</v>
      </c>
      <c r="D38" s="28" t="s">
        <v>18</v>
      </c>
      <c r="E38" s="5">
        <v>1</v>
      </c>
      <c r="F38" s="16">
        <v>10541370</v>
      </c>
      <c r="G38" s="16">
        <f t="shared" si="3"/>
        <v>2002860.3</v>
      </c>
      <c r="H38" s="21">
        <f t="shared" si="0"/>
        <v>12544230.300000001</v>
      </c>
      <c r="I38" s="18">
        <v>17484000</v>
      </c>
      <c r="J38" s="17">
        <f t="shared" si="5"/>
        <v>3321960</v>
      </c>
      <c r="K38" s="59">
        <f t="shared" si="1"/>
        <v>20805960</v>
      </c>
      <c r="L38" s="109">
        <f t="shared" si="2"/>
        <v>16675095.15</v>
      </c>
    </row>
    <row r="39" spans="2:12" ht="36.950000000000003" customHeight="1" x14ac:dyDescent="0.25">
      <c r="B39" s="85">
        <v>8</v>
      </c>
      <c r="C39" s="28" t="s">
        <v>47</v>
      </c>
      <c r="D39" s="28" t="s">
        <v>81</v>
      </c>
      <c r="E39" s="5">
        <v>1</v>
      </c>
      <c r="F39" s="16">
        <v>2273207</v>
      </c>
      <c r="G39" s="16">
        <f t="shared" si="3"/>
        <v>431909.33</v>
      </c>
      <c r="H39" s="21">
        <f t="shared" si="0"/>
        <v>2705116.33</v>
      </c>
      <c r="I39" s="18">
        <v>1688000</v>
      </c>
      <c r="J39" s="17">
        <f t="shared" si="5"/>
        <v>320720</v>
      </c>
      <c r="K39" s="59">
        <f t="shared" si="1"/>
        <v>2008720</v>
      </c>
      <c r="L39" s="109">
        <f t="shared" si="2"/>
        <v>2356918.165</v>
      </c>
    </row>
    <row r="40" spans="2:12" ht="36.950000000000003" customHeight="1" x14ac:dyDescent="0.25">
      <c r="B40" s="98"/>
      <c r="C40" s="28" t="s">
        <v>51</v>
      </c>
      <c r="D40" s="28" t="s">
        <v>82</v>
      </c>
      <c r="E40" s="5">
        <v>1</v>
      </c>
      <c r="F40" s="16">
        <v>2273207</v>
      </c>
      <c r="G40" s="16">
        <f t="shared" si="3"/>
        <v>431909.33</v>
      </c>
      <c r="H40" s="21">
        <f t="shared" si="0"/>
        <v>2705116.33</v>
      </c>
      <c r="I40" s="18">
        <v>1528000</v>
      </c>
      <c r="J40" s="17">
        <f t="shared" si="5"/>
        <v>290320</v>
      </c>
      <c r="K40" s="59">
        <f t="shared" si="1"/>
        <v>1818320</v>
      </c>
      <c r="L40" s="109">
        <f t="shared" si="2"/>
        <v>2261718.165</v>
      </c>
    </row>
    <row r="41" spans="2:12" ht="36.950000000000003" customHeight="1" x14ac:dyDescent="0.25">
      <c r="B41" s="98"/>
      <c r="C41" s="28" t="s">
        <v>53</v>
      </c>
      <c r="D41" s="28" t="s">
        <v>83</v>
      </c>
      <c r="E41" s="5">
        <v>1</v>
      </c>
      <c r="F41" s="16">
        <v>2273207</v>
      </c>
      <c r="G41" s="16">
        <f t="shared" si="3"/>
        <v>431909.33</v>
      </c>
      <c r="H41" s="21">
        <f t="shared" si="0"/>
        <v>2705116.33</v>
      </c>
      <c r="I41" s="18">
        <v>1367000</v>
      </c>
      <c r="J41" s="17">
        <f t="shared" si="5"/>
        <v>259730</v>
      </c>
      <c r="K41" s="59">
        <f t="shared" si="1"/>
        <v>1626730</v>
      </c>
      <c r="L41" s="109">
        <f t="shared" si="2"/>
        <v>2165923.165</v>
      </c>
    </row>
    <row r="42" spans="2:12" ht="36.950000000000003" customHeight="1" x14ac:dyDescent="0.25">
      <c r="B42" s="98"/>
      <c r="C42" s="28">
        <v>2</v>
      </c>
      <c r="D42" s="28" t="s">
        <v>19</v>
      </c>
      <c r="E42" s="5">
        <v>1</v>
      </c>
      <c r="F42" s="16">
        <v>1785579</v>
      </c>
      <c r="G42" s="16">
        <f t="shared" si="3"/>
        <v>339260.01</v>
      </c>
      <c r="H42" s="21">
        <f>F42+G42</f>
        <v>2124839.0099999998</v>
      </c>
      <c r="I42" s="18">
        <v>1045000</v>
      </c>
      <c r="J42" s="17">
        <f t="shared" si="5"/>
        <v>198550</v>
      </c>
      <c r="K42" s="59">
        <f t="shared" si="1"/>
        <v>1243550</v>
      </c>
      <c r="L42" s="109">
        <f t="shared" si="2"/>
        <v>1684194.5049999999</v>
      </c>
    </row>
    <row r="43" spans="2:12" ht="36.950000000000003" customHeight="1" x14ac:dyDescent="0.25">
      <c r="B43" s="98"/>
      <c r="C43" s="28">
        <v>3</v>
      </c>
      <c r="D43" s="28" t="s">
        <v>20</v>
      </c>
      <c r="E43" s="5">
        <v>1</v>
      </c>
      <c r="F43" s="16">
        <v>2052340</v>
      </c>
      <c r="G43" s="16">
        <f t="shared" si="3"/>
        <v>389944.6</v>
      </c>
      <c r="H43" s="21">
        <f t="shared" si="0"/>
        <v>2442284.6</v>
      </c>
      <c r="I43" s="18">
        <v>1528000</v>
      </c>
      <c r="J43" s="17">
        <f t="shared" si="5"/>
        <v>290320</v>
      </c>
      <c r="K43" s="59">
        <f t="shared" si="1"/>
        <v>1818320</v>
      </c>
      <c r="L43" s="109">
        <f t="shared" si="2"/>
        <v>2130302.2999999998</v>
      </c>
    </row>
    <row r="44" spans="2:12" ht="36.950000000000003" customHeight="1" x14ac:dyDescent="0.25">
      <c r="B44" s="98"/>
      <c r="C44" s="28">
        <v>4</v>
      </c>
      <c r="D44" s="28" t="s">
        <v>21</v>
      </c>
      <c r="E44" s="5">
        <v>1</v>
      </c>
      <c r="F44" s="16">
        <v>5550354</v>
      </c>
      <c r="G44" s="16">
        <f t="shared" si="3"/>
        <v>1054567.26</v>
      </c>
      <c r="H44" s="21">
        <f t="shared" si="0"/>
        <v>6604921.2599999998</v>
      </c>
      <c r="I44" s="18">
        <v>17625000</v>
      </c>
      <c r="J44" s="17">
        <f t="shared" si="5"/>
        <v>3348750</v>
      </c>
      <c r="K44" s="59">
        <f t="shared" si="1"/>
        <v>20973750</v>
      </c>
      <c r="L44" s="109">
        <f t="shared" si="2"/>
        <v>13789335.629999999</v>
      </c>
    </row>
    <row r="45" spans="2:12" ht="36.950000000000003" customHeight="1" x14ac:dyDescent="0.25">
      <c r="B45" s="86"/>
      <c r="C45" s="28">
        <v>5</v>
      </c>
      <c r="D45" s="28" t="s">
        <v>84</v>
      </c>
      <c r="E45" s="5">
        <v>1</v>
      </c>
      <c r="F45" s="16">
        <v>3843656</v>
      </c>
      <c r="G45" s="16">
        <f t="shared" si="3"/>
        <v>730294.64</v>
      </c>
      <c r="H45" s="21">
        <f t="shared" si="0"/>
        <v>4573950.6399999997</v>
      </c>
      <c r="I45" s="18">
        <v>3807000</v>
      </c>
      <c r="J45" s="17">
        <f t="shared" si="5"/>
        <v>723330</v>
      </c>
      <c r="K45" s="59">
        <f t="shared" si="1"/>
        <v>4530330</v>
      </c>
      <c r="L45" s="109">
        <f t="shared" si="2"/>
        <v>4552140.32</v>
      </c>
    </row>
    <row r="46" spans="2:12" ht="55.5" customHeight="1" x14ac:dyDescent="0.25">
      <c r="B46" s="85">
        <v>9</v>
      </c>
      <c r="C46" s="28" t="s">
        <v>47</v>
      </c>
      <c r="D46" s="28" t="s">
        <v>85</v>
      </c>
      <c r="E46" s="5">
        <v>1</v>
      </c>
      <c r="F46" s="16">
        <v>2043735</v>
      </c>
      <c r="G46" s="16">
        <f t="shared" si="3"/>
        <v>388309.65</v>
      </c>
      <c r="H46" s="21">
        <f t="shared" si="0"/>
        <v>2432044.65</v>
      </c>
      <c r="I46" s="18">
        <v>2538000</v>
      </c>
      <c r="J46" s="17">
        <f t="shared" si="5"/>
        <v>482220</v>
      </c>
      <c r="K46" s="59">
        <f t="shared" si="1"/>
        <v>3020220</v>
      </c>
      <c r="L46" s="109">
        <f t="shared" si="2"/>
        <v>2726132.3250000002</v>
      </c>
    </row>
    <row r="47" spans="2:12" ht="50.25" customHeight="1" x14ac:dyDescent="0.25">
      <c r="B47" s="98"/>
      <c r="C47" s="28" t="s">
        <v>51</v>
      </c>
      <c r="D47" s="28" t="s">
        <v>86</v>
      </c>
      <c r="E47" s="5">
        <v>1</v>
      </c>
      <c r="F47" s="16">
        <v>2043735</v>
      </c>
      <c r="G47" s="16">
        <f t="shared" si="3"/>
        <v>388309.65</v>
      </c>
      <c r="H47" s="21">
        <f t="shared" si="0"/>
        <v>2432044.65</v>
      </c>
      <c r="I47" s="18">
        <v>1367000</v>
      </c>
      <c r="J47" s="17">
        <f t="shared" si="5"/>
        <v>259730</v>
      </c>
      <c r="K47" s="59">
        <f t="shared" si="1"/>
        <v>1626730</v>
      </c>
      <c r="L47" s="109">
        <f t="shared" si="2"/>
        <v>2029387.325</v>
      </c>
    </row>
    <row r="48" spans="2:12" ht="53.25" customHeight="1" x14ac:dyDescent="0.25">
      <c r="B48" s="98"/>
      <c r="C48" s="28" t="s">
        <v>53</v>
      </c>
      <c r="D48" s="28" t="s">
        <v>87</v>
      </c>
      <c r="E48" s="5">
        <v>1</v>
      </c>
      <c r="F48" s="16">
        <v>2043735</v>
      </c>
      <c r="G48" s="16">
        <f t="shared" si="3"/>
        <v>388309.65</v>
      </c>
      <c r="H48" s="21">
        <f t="shared" si="0"/>
        <v>2432044.65</v>
      </c>
      <c r="I48" s="18">
        <v>1447000</v>
      </c>
      <c r="J48" s="17">
        <f t="shared" si="5"/>
        <v>274930</v>
      </c>
      <c r="K48" s="59">
        <f t="shared" si="1"/>
        <v>1721930</v>
      </c>
      <c r="L48" s="109">
        <f t="shared" si="2"/>
        <v>2076987.325</v>
      </c>
    </row>
    <row r="49" spans="2:12" ht="56.25" customHeight="1" x14ac:dyDescent="0.25">
      <c r="B49" s="98"/>
      <c r="C49" s="28" t="s">
        <v>62</v>
      </c>
      <c r="D49" s="28" t="s">
        <v>88</v>
      </c>
      <c r="E49" s="5">
        <v>1</v>
      </c>
      <c r="F49" s="16">
        <v>3313002</v>
      </c>
      <c r="G49" s="16">
        <f t="shared" si="3"/>
        <v>629470.38</v>
      </c>
      <c r="H49" s="21">
        <f t="shared" si="0"/>
        <v>3942472.38</v>
      </c>
      <c r="I49" s="18">
        <v>3554000</v>
      </c>
      <c r="J49" s="17">
        <f t="shared" si="5"/>
        <v>675260</v>
      </c>
      <c r="K49" s="59">
        <f t="shared" si="1"/>
        <v>4229260</v>
      </c>
      <c r="L49" s="109">
        <f t="shared" si="2"/>
        <v>4085866.19</v>
      </c>
    </row>
    <row r="50" spans="2:12" ht="52.5" customHeight="1" x14ac:dyDescent="0.25">
      <c r="B50" s="98"/>
      <c r="C50" s="28" t="s">
        <v>64</v>
      </c>
      <c r="D50" s="28" t="s">
        <v>89</v>
      </c>
      <c r="E50" s="5">
        <v>1</v>
      </c>
      <c r="F50" s="16">
        <v>3313002</v>
      </c>
      <c r="G50" s="16">
        <f t="shared" si="3"/>
        <v>629470.38</v>
      </c>
      <c r="H50" s="21">
        <f t="shared" si="0"/>
        <v>3942472.38</v>
      </c>
      <c r="I50" s="18">
        <v>2538000</v>
      </c>
      <c r="J50" s="17">
        <f t="shared" si="5"/>
        <v>482220</v>
      </c>
      <c r="K50" s="59">
        <f t="shared" si="1"/>
        <v>3020220</v>
      </c>
      <c r="L50" s="109">
        <f t="shared" si="2"/>
        <v>3481346.19</v>
      </c>
    </row>
    <row r="51" spans="2:12" ht="50.25" customHeight="1" x14ac:dyDescent="0.25">
      <c r="B51" s="98"/>
      <c r="C51" s="28" t="s">
        <v>66</v>
      </c>
      <c r="D51" s="28" t="s">
        <v>90</v>
      </c>
      <c r="E51" s="5">
        <v>1</v>
      </c>
      <c r="F51" s="16">
        <v>3313002</v>
      </c>
      <c r="G51" s="16">
        <f t="shared" si="3"/>
        <v>629470.38</v>
      </c>
      <c r="H51" s="21">
        <f t="shared" si="0"/>
        <v>3942472.38</v>
      </c>
      <c r="I51" s="18">
        <v>2186000</v>
      </c>
      <c r="J51" s="17">
        <f t="shared" si="5"/>
        <v>415340</v>
      </c>
      <c r="K51" s="59">
        <f t="shared" si="1"/>
        <v>2601340</v>
      </c>
      <c r="L51" s="109">
        <f t="shared" si="2"/>
        <v>3271906.19</v>
      </c>
    </row>
    <row r="52" spans="2:12" ht="36.950000000000003" customHeight="1" x14ac:dyDescent="0.25">
      <c r="B52" s="98"/>
      <c r="C52" s="28">
        <v>3</v>
      </c>
      <c r="D52" s="28" t="s">
        <v>17</v>
      </c>
      <c r="E52" s="5">
        <v>1</v>
      </c>
      <c r="F52" s="16">
        <v>2273207</v>
      </c>
      <c r="G52" s="16">
        <f t="shared" si="3"/>
        <v>431909.33</v>
      </c>
      <c r="H52" s="21">
        <f t="shared" si="0"/>
        <v>2705116.33</v>
      </c>
      <c r="I52" s="18">
        <v>2538000</v>
      </c>
      <c r="J52" s="17">
        <f t="shared" si="5"/>
        <v>482220</v>
      </c>
      <c r="K52" s="59">
        <f t="shared" si="1"/>
        <v>3020220</v>
      </c>
      <c r="L52" s="109">
        <f t="shared" si="2"/>
        <v>2862668.165</v>
      </c>
    </row>
    <row r="53" spans="2:12" ht="36.950000000000003" customHeight="1" x14ac:dyDescent="0.25">
      <c r="B53" s="98"/>
      <c r="C53" s="28" t="s">
        <v>22</v>
      </c>
      <c r="D53" s="28" t="s">
        <v>91</v>
      </c>
      <c r="E53" s="5">
        <v>1</v>
      </c>
      <c r="F53" s="16">
        <v>2438140</v>
      </c>
      <c r="G53" s="16">
        <f t="shared" si="3"/>
        <v>463246.6</v>
      </c>
      <c r="H53" s="21">
        <f>F53+G53</f>
        <v>2901386.6</v>
      </c>
      <c r="I53" s="18">
        <v>2276000</v>
      </c>
      <c r="J53" s="17">
        <f t="shared" si="5"/>
        <v>432440</v>
      </c>
      <c r="K53" s="59">
        <f t="shared" si="1"/>
        <v>2708440</v>
      </c>
      <c r="L53" s="109">
        <f t="shared" si="2"/>
        <v>2804913.3</v>
      </c>
    </row>
    <row r="54" spans="2:12" ht="36.950000000000003" customHeight="1" x14ac:dyDescent="0.25">
      <c r="B54" s="98"/>
      <c r="C54" s="28" t="s">
        <v>92</v>
      </c>
      <c r="D54" s="28" t="s">
        <v>93</v>
      </c>
      <c r="E54" s="5">
        <v>1</v>
      </c>
      <c r="F54" s="16">
        <v>2438140</v>
      </c>
      <c r="G54" s="16">
        <f t="shared" si="3"/>
        <v>463246.6</v>
      </c>
      <c r="H54" s="21">
        <f t="shared" si="0"/>
        <v>2901386.6</v>
      </c>
      <c r="I54" s="18">
        <v>1897000</v>
      </c>
      <c r="J54" s="17">
        <f t="shared" si="5"/>
        <v>360430</v>
      </c>
      <c r="K54" s="59">
        <f t="shared" si="1"/>
        <v>2257430</v>
      </c>
      <c r="L54" s="109">
        <f t="shared" si="2"/>
        <v>2579408.2999999998</v>
      </c>
    </row>
    <row r="55" spans="2:12" ht="48.95" customHeight="1" x14ac:dyDescent="0.25">
      <c r="B55" s="86"/>
      <c r="C55" s="28">
        <v>5</v>
      </c>
      <c r="D55" s="28" t="s">
        <v>23</v>
      </c>
      <c r="E55" s="5">
        <v>1</v>
      </c>
      <c r="F55" s="16">
        <v>4302600</v>
      </c>
      <c r="G55" s="16">
        <f t="shared" si="3"/>
        <v>817494</v>
      </c>
      <c r="H55" s="21">
        <f t="shared" si="0"/>
        <v>5120094</v>
      </c>
      <c r="I55" s="18">
        <v>8742000</v>
      </c>
      <c r="J55" s="17">
        <f>I55*0.19</f>
        <v>1660980</v>
      </c>
      <c r="K55" s="59">
        <f t="shared" si="1"/>
        <v>10402980</v>
      </c>
      <c r="L55" s="109">
        <f t="shared" si="2"/>
        <v>7761537</v>
      </c>
    </row>
    <row r="56" spans="2:12" ht="36.950000000000003" customHeight="1" x14ac:dyDescent="0.25">
      <c r="B56" s="85">
        <v>10</v>
      </c>
      <c r="C56" s="28">
        <v>1</v>
      </c>
      <c r="D56" s="28" t="s">
        <v>24</v>
      </c>
      <c r="E56" s="5">
        <v>1</v>
      </c>
      <c r="F56" s="16">
        <v>1864460</v>
      </c>
      <c r="G56" s="16">
        <f t="shared" si="3"/>
        <v>354247.4</v>
      </c>
      <c r="H56" s="21">
        <f t="shared" si="0"/>
        <v>2218707.4</v>
      </c>
      <c r="I56" s="18">
        <v>631000</v>
      </c>
      <c r="J56" s="17">
        <f t="shared" si="5"/>
        <v>119890</v>
      </c>
      <c r="K56" s="59">
        <f t="shared" si="1"/>
        <v>750890</v>
      </c>
      <c r="L56" s="109">
        <f t="shared" si="2"/>
        <v>1484798.7</v>
      </c>
    </row>
    <row r="57" spans="2:12" ht="61.5" customHeight="1" x14ac:dyDescent="0.25">
      <c r="B57" s="86"/>
      <c r="C57" s="28">
        <v>2</v>
      </c>
      <c r="D57" s="28" t="s">
        <v>25</v>
      </c>
      <c r="E57" s="5">
        <v>1</v>
      </c>
      <c r="F57" s="16">
        <v>3843656</v>
      </c>
      <c r="G57" s="16">
        <f t="shared" si="3"/>
        <v>730294.64</v>
      </c>
      <c r="H57" s="21">
        <f t="shared" si="0"/>
        <v>4573950.6399999997</v>
      </c>
      <c r="I57" s="18">
        <v>8742000</v>
      </c>
      <c r="J57" s="17">
        <f t="shared" si="5"/>
        <v>1660980</v>
      </c>
      <c r="K57" s="59">
        <f t="shared" si="1"/>
        <v>10402980</v>
      </c>
      <c r="L57" s="109">
        <f t="shared" si="2"/>
        <v>7488465.3200000003</v>
      </c>
    </row>
    <row r="58" spans="2:12" ht="36.950000000000003" customHeight="1" x14ac:dyDescent="0.25">
      <c r="B58" s="4">
        <v>11</v>
      </c>
      <c r="C58" s="28">
        <v>1</v>
      </c>
      <c r="D58" s="28" t="s">
        <v>15</v>
      </c>
      <c r="E58" s="5">
        <v>1</v>
      </c>
      <c r="F58" s="16">
        <v>1415555</v>
      </c>
      <c r="G58" s="16">
        <f t="shared" si="3"/>
        <v>268955.45</v>
      </c>
      <c r="H58" s="21">
        <f t="shared" si="0"/>
        <v>1684510.45</v>
      </c>
      <c r="I58" s="18">
        <v>1093000</v>
      </c>
      <c r="J58" s="17">
        <f t="shared" si="5"/>
        <v>207670</v>
      </c>
      <c r="K58" s="59">
        <f t="shared" si="1"/>
        <v>1300670</v>
      </c>
      <c r="L58" s="109">
        <f t="shared" si="2"/>
        <v>1492590.2250000001</v>
      </c>
    </row>
    <row r="59" spans="2:12" ht="36.950000000000003" customHeight="1" x14ac:dyDescent="0.25">
      <c r="B59" s="85">
        <v>12</v>
      </c>
      <c r="C59" s="28">
        <v>1</v>
      </c>
      <c r="D59" s="28" t="s">
        <v>27</v>
      </c>
      <c r="E59" s="5">
        <v>1</v>
      </c>
      <c r="F59" s="16">
        <v>2258865</v>
      </c>
      <c r="G59" s="16">
        <f t="shared" si="3"/>
        <v>429184.35</v>
      </c>
      <c r="H59" s="21">
        <f t="shared" si="0"/>
        <v>2688049.35</v>
      </c>
      <c r="I59" s="18">
        <v>2809000</v>
      </c>
      <c r="J59" s="17">
        <f t="shared" si="5"/>
        <v>533710</v>
      </c>
      <c r="K59" s="59">
        <f t="shared" si="1"/>
        <v>3342710</v>
      </c>
      <c r="L59" s="109">
        <f t="shared" si="2"/>
        <v>3015379.6749999998</v>
      </c>
    </row>
    <row r="60" spans="2:12" ht="69" customHeight="1" x14ac:dyDescent="0.25">
      <c r="B60" s="86"/>
      <c r="C60" s="28">
        <v>2</v>
      </c>
      <c r="D60" s="28" t="s">
        <v>28</v>
      </c>
      <c r="E60" s="5">
        <v>1</v>
      </c>
      <c r="F60" s="16">
        <v>3843656</v>
      </c>
      <c r="G60" s="16">
        <f t="shared" si="3"/>
        <v>730294.64</v>
      </c>
      <c r="H60" s="21">
        <f t="shared" si="0"/>
        <v>4573950.6399999997</v>
      </c>
      <c r="I60" s="18">
        <v>20648000</v>
      </c>
      <c r="J60" s="17">
        <f t="shared" si="5"/>
        <v>3923120</v>
      </c>
      <c r="K60" s="59">
        <f t="shared" si="1"/>
        <v>24571120</v>
      </c>
      <c r="L60" s="109">
        <f t="shared" si="2"/>
        <v>14572535.32</v>
      </c>
    </row>
    <row r="61" spans="2:12" ht="36.950000000000003" customHeight="1" x14ac:dyDescent="0.25">
      <c r="B61" s="85">
        <v>13</v>
      </c>
      <c r="C61" s="28">
        <v>1</v>
      </c>
      <c r="D61" s="28" t="s">
        <v>30</v>
      </c>
      <c r="E61" s="5">
        <v>1</v>
      </c>
      <c r="F61" s="16">
        <v>1415555</v>
      </c>
      <c r="G61" s="16">
        <f t="shared" si="3"/>
        <v>268955.45</v>
      </c>
      <c r="H61" s="21">
        <f t="shared" si="0"/>
        <v>1684510.45</v>
      </c>
      <c r="I61" s="18">
        <v>1284000</v>
      </c>
      <c r="J61" s="17">
        <f t="shared" si="5"/>
        <v>243960</v>
      </c>
      <c r="K61" s="59">
        <f t="shared" si="1"/>
        <v>1527960</v>
      </c>
      <c r="L61" s="109">
        <f t="shared" si="2"/>
        <v>1606235.2250000001</v>
      </c>
    </row>
    <row r="62" spans="2:12" ht="36.950000000000003" customHeight="1" x14ac:dyDescent="0.25">
      <c r="B62" s="86"/>
      <c r="C62" s="28">
        <v>2</v>
      </c>
      <c r="D62" s="28" t="s">
        <v>29</v>
      </c>
      <c r="E62" s="5">
        <v>1</v>
      </c>
      <c r="F62" s="16">
        <v>2043735</v>
      </c>
      <c r="G62" s="16">
        <f t="shared" si="3"/>
        <v>388309.65</v>
      </c>
      <c r="H62" s="21">
        <f t="shared" si="0"/>
        <v>2432044.65</v>
      </c>
      <c r="I62" s="18">
        <v>1929000</v>
      </c>
      <c r="J62" s="17">
        <f t="shared" si="5"/>
        <v>366510</v>
      </c>
      <c r="K62" s="59">
        <f t="shared" si="1"/>
        <v>2295510</v>
      </c>
      <c r="L62" s="109">
        <f t="shared" si="2"/>
        <v>2363777.3250000002</v>
      </c>
    </row>
    <row r="63" spans="2:12" ht="36.950000000000003" customHeight="1" x14ac:dyDescent="0.25">
      <c r="B63" s="4">
        <v>14</v>
      </c>
      <c r="C63" s="28">
        <v>1</v>
      </c>
      <c r="D63" s="28" t="s">
        <v>33</v>
      </c>
      <c r="E63" s="5">
        <v>1</v>
      </c>
      <c r="F63" s="16">
        <v>550512</v>
      </c>
      <c r="G63" s="16">
        <f t="shared" si="3"/>
        <v>104597.28</v>
      </c>
      <c r="H63" s="21">
        <f t="shared" si="0"/>
        <v>655109.28</v>
      </c>
      <c r="I63" s="18">
        <v>448000</v>
      </c>
      <c r="J63" s="17">
        <f t="shared" si="5"/>
        <v>85120</v>
      </c>
      <c r="K63" s="59">
        <f t="shared" si="1"/>
        <v>533120</v>
      </c>
      <c r="L63" s="109">
        <f t="shared" si="2"/>
        <v>594114.64</v>
      </c>
    </row>
    <row r="64" spans="2:12" ht="36.950000000000003" customHeight="1" x14ac:dyDescent="0.25">
      <c r="B64" s="4">
        <v>15</v>
      </c>
      <c r="C64" s="28">
        <v>1</v>
      </c>
      <c r="D64" s="28" t="s">
        <v>34</v>
      </c>
      <c r="E64" s="5">
        <v>1</v>
      </c>
      <c r="F64" s="16">
        <v>467886</v>
      </c>
      <c r="G64" s="16">
        <f t="shared" si="3"/>
        <v>88898.34</v>
      </c>
      <c r="H64" s="21">
        <f t="shared" si="0"/>
        <v>556784.34</v>
      </c>
      <c r="I64" s="18">
        <v>807000</v>
      </c>
      <c r="J64" s="17">
        <f t="shared" si="5"/>
        <v>153330</v>
      </c>
      <c r="K64" s="59">
        <f t="shared" si="1"/>
        <v>960330</v>
      </c>
      <c r="L64" s="109">
        <f t="shared" si="2"/>
        <v>758557.16999999993</v>
      </c>
    </row>
    <row r="65" spans="2:12" ht="36.950000000000003" customHeight="1" x14ac:dyDescent="0.25">
      <c r="B65" s="85">
        <v>16</v>
      </c>
      <c r="C65" s="28">
        <v>1</v>
      </c>
      <c r="D65" s="28" t="s">
        <v>36</v>
      </c>
      <c r="E65" s="5">
        <v>1</v>
      </c>
      <c r="F65" s="16">
        <v>3634263</v>
      </c>
      <c r="G65" s="16">
        <f t="shared" si="3"/>
        <v>690509.97</v>
      </c>
      <c r="H65" s="21">
        <f>F65+G65</f>
        <v>4324772.97</v>
      </c>
      <c r="I65" s="18">
        <v>7050000</v>
      </c>
      <c r="J65" s="17">
        <f t="shared" si="5"/>
        <v>1339500</v>
      </c>
      <c r="K65" s="59">
        <f t="shared" si="1"/>
        <v>8389500</v>
      </c>
      <c r="L65" s="109">
        <f t="shared" si="2"/>
        <v>6357136.4849999994</v>
      </c>
    </row>
    <row r="66" spans="2:12" ht="36.950000000000003" customHeight="1" x14ac:dyDescent="0.25">
      <c r="B66" s="86"/>
      <c r="C66" s="28">
        <v>2</v>
      </c>
      <c r="D66" s="28" t="s">
        <v>35</v>
      </c>
      <c r="E66" s="5">
        <v>1</v>
      </c>
      <c r="F66" s="16">
        <v>12377146</v>
      </c>
      <c r="G66" s="16">
        <f t="shared" si="3"/>
        <v>2351657.7400000002</v>
      </c>
      <c r="H66" s="21">
        <f t="shared" si="0"/>
        <v>14728803.74</v>
      </c>
      <c r="I66" s="18">
        <v>12267000</v>
      </c>
      <c r="J66" s="17">
        <f t="shared" si="5"/>
        <v>2330730</v>
      </c>
      <c r="K66" s="59">
        <f t="shared" si="1"/>
        <v>14597730</v>
      </c>
      <c r="L66" s="109">
        <f t="shared" si="2"/>
        <v>14663266.870000001</v>
      </c>
    </row>
    <row r="67" spans="2:12" ht="36.950000000000003" customHeight="1" x14ac:dyDescent="0.25">
      <c r="B67" s="4">
        <v>17</v>
      </c>
      <c r="C67" s="28">
        <v>1</v>
      </c>
      <c r="D67" s="28" t="s">
        <v>17</v>
      </c>
      <c r="E67" s="5">
        <v>1</v>
      </c>
      <c r="F67" s="16">
        <v>2273207</v>
      </c>
      <c r="G67" s="16">
        <f t="shared" si="3"/>
        <v>431909.33</v>
      </c>
      <c r="H67" s="21">
        <f t="shared" si="0"/>
        <v>2705116.33</v>
      </c>
      <c r="I67" s="18">
        <v>1447000</v>
      </c>
      <c r="J67" s="17">
        <f t="shared" si="5"/>
        <v>274930</v>
      </c>
      <c r="K67" s="59">
        <f t="shared" si="1"/>
        <v>1721930</v>
      </c>
      <c r="L67" s="109">
        <f t="shared" si="2"/>
        <v>2213523.165</v>
      </c>
    </row>
    <row r="68" spans="2:12" ht="36.950000000000003" customHeight="1" x14ac:dyDescent="0.25">
      <c r="B68" s="4">
        <v>18</v>
      </c>
      <c r="C68" s="28">
        <v>1</v>
      </c>
      <c r="D68" s="28" t="s">
        <v>37</v>
      </c>
      <c r="E68" s="5">
        <v>1</v>
      </c>
      <c r="F68" s="16">
        <v>2188589</v>
      </c>
      <c r="G68" s="16">
        <f t="shared" si="3"/>
        <v>415831.91000000003</v>
      </c>
      <c r="H68" s="21">
        <f t="shared" si="0"/>
        <v>2604420.91</v>
      </c>
      <c r="I68" s="18">
        <v>7473000</v>
      </c>
      <c r="J68" s="17">
        <f t="shared" si="5"/>
        <v>1419870</v>
      </c>
      <c r="K68" s="59">
        <f t="shared" si="1"/>
        <v>8892870</v>
      </c>
      <c r="L68" s="109">
        <f t="shared" si="2"/>
        <v>5748645.4550000001</v>
      </c>
    </row>
    <row r="69" spans="2:12" ht="36.950000000000003" customHeight="1" thickBot="1" x14ac:dyDescent="0.3">
      <c r="B69" s="6">
        <v>19</v>
      </c>
      <c r="C69" s="26">
        <v>1</v>
      </c>
      <c r="D69" s="26" t="s">
        <v>38</v>
      </c>
      <c r="E69" s="5">
        <v>1</v>
      </c>
      <c r="F69" s="16">
        <v>20400000</v>
      </c>
      <c r="G69" s="16">
        <f t="shared" si="3"/>
        <v>3876000</v>
      </c>
      <c r="H69" s="21">
        <f t="shared" si="0"/>
        <v>24276000</v>
      </c>
      <c r="I69" s="60">
        <v>12690000</v>
      </c>
      <c r="J69" s="61">
        <f t="shared" si="5"/>
        <v>2411100</v>
      </c>
      <c r="K69" s="62">
        <f t="shared" si="1"/>
        <v>15101100</v>
      </c>
      <c r="L69" s="110">
        <f t="shared" si="2"/>
        <v>19688550</v>
      </c>
    </row>
    <row r="70" spans="2:12" s="3" customFormat="1" ht="73.5" customHeight="1" thickBot="1" x14ac:dyDescent="0.3">
      <c r="B70" s="97"/>
      <c r="C70" s="97"/>
      <c r="D70" s="97"/>
      <c r="E70" s="97"/>
      <c r="F70" s="8"/>
      <c r="H70" s="1"/>
      <c r="I70" s="106" t="s">
        <v>108</v>
      </c>
      <c r="J70" s="107"/>
      <c r="K70" s="107"/>
      <c r="L70" s="63">
        <f>SUM(L8:L69)</f>
        <v>288532408.11499989</v>
      </c>
    </row>
    <row r="71" spans="2:12" ht="45" customHeight="1" x14ac:dyDescent="0.25">
      <c r="H71" s="35"/>
      <c r="K71" s="39"/>
    </row>
    <row r="72" spans="2:12" ht="15.6" customHeight="1" x14ac:dyDescent="0.25"/>
    <row r="73" spans="2:12" ht="15.6" customHeight="1" x14ac:dyDescent="0.25"/>
    <row r="74" spans="2:12" ht="15.6" customHeight="1" x14ac:dyDescent="0.25"/>
    <row r="75" spans="2:12" ht="15.6" customHeight="1" x14ac:dyDescent="0.25"/>
    <row r="76" spans="2:12" ht="15.6" customHeight="1" x14ac:dyDescent="0.25"/>
    <row r="77" spans="2:12" ht="15.6" customHeight="1" x14ac:dyDescent="0.25"/>
    <row r="78" spans="2:12" ht="15.6" customHeight="1" x14ac:dyDescent="0.25"/>
    <row r="79" spans="2:12" ht="15.6" customHeight="1" x14ac:dyDescent="0.25"/>
    <row r="80" spans="2:12" ht="15.6" customHeight="1" x14ac:dyDescent="0.25"/>
    <row r="81" ht="15.6" customHeight="1" x14ac:dyDescent="0.25"/>
    <row r="82" ht="15.6" customHeight="1" x14ac:dyDescent="0.25"/>
    <row r="83" ht="15.6" customHeight="1" x14ac:dyDescent="0.25"/>
    <row r="84" ht="15.6" customHeight="1" x14ac:dyDescent="0.25"/>
    <row r="85" ht="15.6" customHeight="1" x14ac:dyDescent="0.25"/>
    <row r="86" ht="15.6" customHeight="1" x14ac:dyDescent="0.25"/>
    <row r="87" ht="15.6" customHeight="1" x14ac:dyDescent="0.25"/>
    <row r="88" ht="15.6" customHeight="1" x14ac:dyDescent="0.25"/>
    <row r="89" ht="15.6" customHeight="1" x14ac:dyDescent="0.25"/>
    <row r="90" ht="15.6" customHeight="1" x14ac:dyDescent="0.25"/>
    <row r="91" ht="15.6" customHeight="1" x14ac:dyDescent="0.25"/>
    <row r="92" ht="15.6" customHeight="1" x14ac:dyDescent="0.25"/>
    <row r="93" ht="15.6" customHeight="1" x14ac:dyDescent="0.25"/>
    <row r="94" ht="15.6" customHeight="1" x14ac:dyDescent="0.25"/>
    <row r="95" ht="15.6" customHeight="1" x14ac:dyDescent="0.25"/>
    <row r="96" ht="15.6" customHeight="1" x14ac:dyDescent="0.25"/>
    <row r="97" ht="15.6" customHeight="1" x14ac:dyDescent="0.25"/>
    <row r="98" ht="15.6" customHeight="1" x14ac:dyDescent="0.25"/>
    <row r="99" ht="15.6" customHeight="1" x14ac:dyDescent="0.25"/>
    <row r="100" ht="15.6" customHeight="1" x14ac:dyDescent="0.25"/>
    <row r="101" ht="15.6" customHeight="1" x14ac:dyDescent="0.25"/>
    <row r="102" ht="15.6" customHeight="1" x14ac:dyDescent="0.25"/>
    <row r="103" ht="15.6" customHeight="1" x14ac:dyDescent="0.25"/>
    <row r="104" ht="15.6" customHeight="1" x14ac:dyDescent="0.25"/>
    <row r="105" ht="15.6" customHeight="1" x14ac:dyDescent="0.25"/>
    <row r="106" ht="15.6" customHeight="1" x14ac:dyDescent="0.25"/>
    <row r="107" ht="15.6" customHeight="1" x14ac:dyDescent="0.25"/>
    <row r="108" ht="15.6" customHeight="1" x14ac:dyDescent="0.25"/>
    <row r="109" ht="15.6" customHeight="1" x14ac:dyDescent="0.25"/>
    <row r="110" ht="15.6" customHeight="1" x14ac:dyDescent="0.25"/>
    <row r="111" ht="15.6" customHeight="1" x14ac:dyDescent="0.25"/>
    <row r="112" ht="15.6" customHeight="1" x14ac:dyDescent="0.25"/>
    <row r="113" ht="15.6" customHeight="1" x14ac:dyDescent="0.25"/>
    <row r="114" ht="15.6" customHeight="1" x14ac:dyDescent="0.25"/>
    <row r="115" ht="15.6" customHeight="1" x14ac:dyDescent="0.25"/>
    <row r="116" ht="15.6" customHeight="1" x14ac:dyDescent="0.25"/>
    <row r="117" ht="15.6" customHeight="1" x14ac:dyDescent="0.25"/>
    <row r="118" ht="15.6" customHeight="1" x14ac:dyDescent="0.25"/>
    <row r="119" ht="15.6" customHeight="1" x14ac:dyDescent="0.25"/>
    <row r="120" ht="15.6" customHeight="1" x14ac:dyDescent="0.25"/>
    <row r="121" ht="15.6" customHeight="1" x14ac:dyDescent="0.25"/>
    <row r="122" ht="15.6" customHeight="1" x14ac:dyDescent="0.25"/>
    <row r="123" ht="15.6" customHeight="1" x14ac:dyDescent="0.25"/>
    <row r="124" ht="15.6" customHeight="1" x14ac:dyDescent="0.25"/>
    <row r="125" ht="15.6" customHeight="1" x14ac:dyDescent="0.25"/>
    <row r="126" ht="15.6" customHeight="1" x14ac:dyDescent="0.25"/>
    <row r="127" ht="15.6" customHeight="1" x14ac:dyDescent="0.25"/>
    <row r="128" ht="15.6" customHeight="1" x14ac:dyDescent="0.25"/>
    <row r="129" ht="15.6" customHeight="1" x14ac:dyDescent="0.25"/>
    <row r="130" ht="15.6" customHeight="1" x14ac:dyDescent="0.25"/>
    <row r="131" ht="15.6" customHeight="1" x14ac:dyDescent="0.25"/>
    <row r="132" ht="15.6" customHeight="1" x14ac:dyDescent="0.25"/>
    <row r="133" ht="15.6" customHeight="1" x14ac:dyDescent="0.25"/>
    <row r="134" ht="15.6" customHeight="1" x14ac:dyDescent="0.25"/>
    <row r="135" ht="15.6" customHeight="1" x14ac:dyDescent="0.25"/>
    <row r="136" ht="15.6" customHeight="1" x14ac:dyDescent="0.25"/>
    <row r="137" ht="15.6" customHeight="1" x14ac:dyDescent="0.25"/>
    <row r="138" ht="15.6" customHeight="1" x14ac:dyDescent="0.25"/>
    <row r="139" ht="15.6" customHeight="1" x14ac:dyDescent="0.25"/>
    <row r="140" ht="15.6" customHeight="1" x14ac:dyDescent="0.25"/>
    <row r="141" ht="15.6" customHeight="1" x14ac:dyDescent="0.25"/>
    <row r="142" ht="15.6" customHeight="1" x14ac:dyDescent="0.25"/>
    <row r="143" ht="15.6" customHeight="1" x14ac:dyDescent="0.25"/>
    <row r="144" ht="15.6" customHeight="1" x14ac:dyDescent="0.25"/>
    <row r="145" ht="15.6" customHeight="1" x14ac:dyDescent="0.25"/>
    <row r="146" ht="15.6" customHeight="1" x14ac:dyDescent="0.25"/>
    <row r="147" ht="15.6" customHeight="1" x14ac:dyDescent="0.25"/>
    <row r="148" ht="15.6" customHeight="1" x14ac:dyDescent="0.25"/>
    <row r="149" ht="15.6" customHeight="1" x14ac:dyDescent="0.25"/>
    <row r="150" ht="15.6" customHeight="1" x14ac:dyDescent="0.25"/>
    <row r="151" ht="15.6" customHeight="1" x14ac:dyDescent="0.25"/>
    <row r="152" ht="15.6" customHeight="1" x14ac:dyDescent="0.25"/>
    <row r="153" ht="15.6" customHeight="1" x14ac:dyDescent="0.25"/>
    <row r="154" ht="15.6" customHeight="1" x14ac:dyDescent="0.25"/>
    <row r="155" ht="15.6" customHeight="1" x14ac:dyDescent="0.25"/>
    <row r="156" ht="15.6" customHeight="1" x14ac:dyDescent="0.25"/>
    <row r="157" ht="15.6" customHeight="1" x14ac:dyDescent="0.25"/>
    <row r="158" ht="15.6" customHeight="1" x14ac:dyDescent="0.25"/>
    <row r="159" ht="15.6" customHeight="1" x14ac:dyDescent="0.25"/>
    <row r="160" ht="15.6" customHeight="1" x14ac:dyDescent="0.25"/>
    <row r="161" ht="15.6" customHeight="1" x14ac:dyDescent="0.25"/>
    <row r="162" ht="15.6" customHeight="1" x14ac:dyDescent="0.25"/>
    <row r="163" ht="15.6" customHeight="1" x14ac:dyDescent="0.25"/>
    <row r="164" ht="15.6" customHeight="1" x14ac:dyDescent="0.25"/>
    <row r="165" ht="15.6" customHeight="1" x14ac:dyDescent="0.25"/>
    <row r="166" ht="15.6" customHeight="1" x14ac:dyDescent="0.25"/>
    <row r="167" ht="15.6" customHeight="1" x14ac:dyDescent="0.25"/>
    <row r="168" ht="15.6" customHeight="1" x14ac:dyDescent="0.25"/>
    <row r="169" ht="15.6" customHeight="1" x14ac:dyDescent="0.25"/>
    <row r="170" ht="15.6" customHeight="1" x14ac:dyDescent="0.25"/>
    <row r="171" ht="15.6" customHeight="1" x14ac:dyDescent="0.25"/>
    <row r="172" ht="15.6" customHeight="1" x14ac:dyDescent="0.25"/>
    <row r="173" ht="15.6" customHeight="1" x14ac:dyDescent="0.25"/>
    <row r="174" ht="15.6" customHeight="1" x14ac:dyDescent="0.25"/>
    <row r="175" ht="15.6" customHeight="1" x14ac:dyDescent="0.25"/>
    <row r="176" ht="15.6" customHeight="1" x14ac:dyDescent="0.25"/>
    <row r="177" ht="15.6" customHeight="1" x14ac:dyDescent="0.25"/>
    <row r="178" ht="15.6" customHeight="1" x14ac:dyDescent="0.25"/>
    <row r="179" ht="15.6" customHeight="1" x14ac:dyDescent="0.25"/>
    <row r="180" ht="15.6" customHeight="1" x14ac:dyDescent="0.25"/>
    <row r="181" ht="15.6" customHeight="1" x14ac:dyDescent="0.25"/>
    <row r="182" ht="15.6" customHeight="1" x14ac:dyDescent="0.25"/>
    <row r="183" ht="15.6" customHeight="1" x14ac:dyDescent="0.25"/>
    <row r="184" ht="15.6" customHeight="1" x14ac:dyDescent="0.25"/>
    <row r="185" ht="15.6" customHeight="1" x14ac:dyDescent="0.25"/>
    <row r="186" ht="15.6" customHeight="1" x14ac:dyDescent="0.25"/>
    <row r="187" ht="15.6" customHeight="1" x14ac:dyDescent="0.25"/>
    <row r="188" ht="15.6" customHeight="1" x14ac:dyDescent="0.25"/>
    <row r="189" ht="15.6" customHeight="1" x14ac:dyDescent="0.25"/>
    <row r="190" ht="15.6" customHeight="1" x14ac:dyDescent="0.25"/>
    <row r="191" ht="15.6" customHeight="1" x14ac:dyDescent="0.25"/>
    <row r="192" ht="15.6" customHeight="1" x14ac:dyDescent="0.25"/>
    <row r="193" ht="15.6" customHeight="1" x14ac:dyDescent="0.25"/>
    <row r="194" ht="15.6" customHeight="1" x14ac:dyDescent="0.25"/>
    <row r="195" ht="15.6" customHeight="1" x14ac:dyDescent="0.25"/>
    <row r="196" ht="15.6" customHeight="1" x14ac:dyDescent="0.25"/>
    <row r="197" ht="15.6" customHeight="1" x14ac:dyDescent="0.25"/>
    <row r="198" ht="15.6" customHeight="1" x14ac:dyDescent="0.25"/>
    <row r="199" ht="15.6" customHeight="1" x14ac:dyDescent="0.25"/>
    <row r="200" ht="15.6" customHeight="1" x14ac:dyDescent="0.25"/>
    <row r="201" ht="15.6" customHeight="1" x14ac:dyDescent="0.25"/>
    <row r="202" ht="15.6" customHeight="1" x14ac:dyDescent="0.25"/>
    <row r="203" ht="15.6" customHeight="1" x14ac:dyDescent="0.25"/>
    <row r="204" ht="15.6" customHeight="1" x14ac:dyDescent="0.25"/>
    <row r="205" ht="15.6" customHeight="1" x14ac:dyDescent="0.25"/>
    <row r="206" ht="15.6" customHeight="1" x14ac:dyDescent="0.25"/>
    <row r="207" ht="15.6" customHeight="1" x14ac:dyDescent="0.25"/>
    <row r="208" ht="15.6" customHeight="1" x14ac:dyDescent="0.25"/>
    <row r="209" ht="15.6" customHeight="1" x14ac:dyDescent="0.25"/>
    <row r="210" ht="15.6" customHeight="1" x14ac:dyDescent="0.25"/>
    <row r="211" ht="15.6" customHeight="1" x14ac:dyDescent="0.25"/>
    <row r="212" ht="15.6" customHeight="1" x14ac:dyDescent="0.25"/>
    <row r="213" ht="15.6" customHeight="1" x14ac:dyDescent="0.25"/>
    <row r="214" ht="15.6" customHeight="1" x14ac:dyDescent="0.25"/>
    <row r="215" ht="15.6" customHeight="1" x14ac:dyDescent="0.25"/>
    <row r="216" ht="15.6" customHeight="1" x14ac:dyDescent="0.25"/>
    <row r="217" ht="15.6" customHeight="1" x14ac:dyDescent="0.25"/>
    <row r="218" ht="15.6" customHeight="1" x14ac:dyDescent="0.25"/>
    <row r="219" ht="15.6" customHeight="1" x14ac:dyDescent="0.25"/>
    <row r="220" ht="15.6" customHeight="1" x14ac:dyDescent="0.25"/>
    <row r="221" ht="15.6" customHeight="1" x14ac:dyDescent="0.25"/>
    <row r="222" ht="15.6" customHeight="1" x14ac:dyDescent="0.25"/>
    <row r="223" ht="15.6" customHeight="1" x14ac:dyDescent="0.25"/>
    <row r="224" ht="15.6" customHeight="1" x14ac:dyDescent="0.25"/>
    <row r="225" ht="15.6" customHeight="1" x14ac:dyDescent="0.25"/>
    <row r="226" ht="15.6" customHeight="1" x14ac:dyDescent="0.25"/>
    <row r="227" ht="15.6" customHeight="1" x14ac:dyDescent="0.25"/>
    <row r="228" ht="15.6" customHeight="1" x14ac:dyDescent="0.25"/>
    <row r="229" ht="15.6" customHeight="1" x14ac:dyDescent="0.25"/>
    <row r="230" ht="15.6" customHeight="1" x14ac:dyDescent="0.25"/>
    <row r="231" ht="15.6" customHeight="1" x14ac:dyDescent="0.25"/>
    <row r="232" ht="15.6" customHeight="1" x14ac:dyDescent="0.25"/>
    <row r="233" ht="15.6" customHeight="1" x14ac:dyDescent="0.25"/>
    <row r="234" ht="15.6" customHeight="1" x14ac:dyDescent="0.25"/>
    <row r="235" ht="15.6" customHeight="1" x14ac:dyDescent="0.25"/>
    <row r="236" ht="15.6" customHeight="1" x14ac:dyDescent="0.25"/>
    <row r="237" ht="15.6" customHeight="1" x14ac:dyDescent="0.25"/>
    <row r="238" ht="15.6" customHeight="1" x14ac:dyDescent="0.25"/>
    <row r="239" ht="15.6" customHeight="1" x14ac:dyDescent="0.25"/>
    <row r="240" ht="15.6" customHeight="1" x14ac:dyDescent="0.25"/>
    <row r="241" ht="15.6" customHeight="1" x14ac:dyDescent="0.25"/>
    <row r="242" ht="15.6" customHeight="1" x14ac:dyDescent="0.25"/>
    <row r="243" ht="15.6" customHeight="1" x14ac:dyDescent="0.25"/>
    <row r="244" ht="15.6" customHeight="1" x14ac:dyDescent="0.25"/>
    <row r="245" ht="15.6" customHeight="1" x14ac:dyDescent="0.25"/>
    <row r="246" ht="15.6" customHeight="1" x14ac:dyDescent="0.25"/>
    <row r="247" ht="15.6" customHeight="1" x14ac:dyDescent="0.25"/>
    <row r="248" ht="15.6" customHeight="1" x14ac:dyDescent="0.25"/>
    <row r="249" ht="15.6" customHeight="1" x14ac:dyDescent="0.25"/>
    <row r="250" ht="15.6" customHeight="1" x14ac:dyDescent="0.25"/>
    <row r="251" ht="15.6" customHeight="1" x14ac:dyDescent="0.25"/>
    <row r="252" ht="15.6" customHeight="1" x14ac:dyDescent="0.25"/>
    <row r="253" ht="15.6" customHeight="1" x14ac:dyDescent="0.25"/>
    <row r="254" ht="15.6" customHeight="1" x14ac:dyDescent="0.25"/>
    <row r="255" ht="15.6" customHeight="1" x14ac:dyDescent="0.25"/>
    <row r="256" ht="15.6" customHeight="1" x14ac:dyDescent="0.25"/>
    <row r="257" ht="15.6" customHeight="1" x14ac:dyDescent="0.25"/>
    <row r="258" ht="15.6" customHeight="1" x14ac:dyDescent="0.25"/>
    <row r="259" ht="15.6" customHeight="1" x14ac:dyDescent="0.25"/>
    <row r="260" ht="15.6" customHeight="1" x14ac:dyDescent="0.25"/>
    <row r="261" ht="15.6" customHeight="1" x14ac:dyDescent="0.25"/>
    <row r="262" ht="15.6" customHeight="1" x14ac:dyDescent="0.25"/>
    <row r="263" ht="15.6" customHeight="1" x14ac:dyDescent="0.25"/>
    <row r="264" ht="15.6" customHeight="1" x14ac:dyDescent="0.25"/>
    <row r="265" ht="15.6" customHeight="1" x14ac:dyDescent="0.25"/>
    <row r="266" ht="15.6" customHeight="1" x14ac:dyDescent="0.25"/>
    <row r="267" ht="15.6" customHeight="1" x14ac:dyDescent="0.25"/>
    <row r="268" ht="15.6" customHeight="1" x14ac:dyDescent="0.25"/>
    <row r="269" ht="15.6" customHeight="1" x14ac:dyDescent="0.25"/>
    <row r="270" ht="15.6" customHeight="1" x14ac:dyDescent="0.25"/>
  </sheetData>
  <mergeCells count="28">
    <mergeCell ref="B39:B45"/>
    <mergeCell ref="I70:K70"/>
    <mergeCell ref="B46:B55"/>
    <mergeCell ref="B56:B57"/>
    <mergeCell ref="B59:B60"/>
    <mergeCell ref="B61:B62"/>
    <mergeCell ref="B65:B66"/>
    <mergeCell ref="B70:E70"/>
    <mergeCell ref="L5:L7"/>
    <mergeCell ref="B8:B9"/>
    <mergeCell ref="B10:B13"/>
    <mergeCell ref="B17:B32"/>
    <mergeCell ref="B33:B38"/>
    <mergeCell ref="G6:G7"/>
    <mergeCell ref="B6:B7"/>
    <mergeCell ref="C6:C7"/>
    <mergeCell ref="D6:D7"/>
    <mergeCell ref="E6:E7"/>
    <mergeCell ref="F6:F7"/>
    <mergeCell ref="H6:H7"/>
    <mergeCell ref="I6:I7"/>
    <mergeCell ref="J6:J7"/>
    <mergeCell ref="K6:K7"/>
    <mergeCell ref="B2:K2"/>
    <mergeCell ref="B3:D3"/>
    <mergeCell ref="E3:I3"/>
    <mergeCell ref="F5:H5"/>
    <mergeCell ref="I5:K5"/>
  </mergeCells>
  <pageMargins left="0.25" right="0.25" top="0.75" bottom="0.75" header="0.3" footer="0.3"/>
  <pageSetup scale="55" fitToHeight="0" orientation="portrait" r:id="rId1"/>
  <drawing r:id="rId2"/>
</worksheet>
</file>

<file path=docMetadata/LabelInfo.xml><?xml version="1.0" encoding="utf-8"?>
<clbl:labelList xmlns:clbl="http://schemas.microsoft.com/office/2020/mipLabelMetadata">
  <clbl:label id="{879d5b8a-c467-44f9-adf4-877c61adddce}" enabled="0" method="" siteId="{879d5b8a-c467-44f9-adf4-877c61addd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Cotizaciones a Analizar</vt:lpstr>
      <vt:lpstr>Análisis Dispersión</vt:lpstr>
      <vt:lpstr>Precios Techos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LOPEZ</dc:creator>
  <cp:keywords/>
  <dc:description/>
  <cp:lastModifiedBy>Ruben Dario Rojas Morales</cp:lastModifiedBy>
  <cp:revision/>
  <dcterms:created xsi:type="dcterms:W3CDTF">2020-07-15T21:10:50Z</dcterms:created>
  <dcterms:modified xsi:type="dcterms:W3CDTF">2026-05-26T13:56:27Z</dcterms:modified>
  <cp:category/>
  <cp:contentStatus/>
</cp:coreProperties>
</file>