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bakap 13 10 2020 DA\GAF 2026\EVALUACIONES Y COMPONENTES 2026\2026 EVALUACIONES Y COMPONENTES\SAMC 019 de 2026 - FRR OBRA AGRUPACIÓN TOLIMA\"/>
    </mc:Choice>
  </mc:AlternateContent>
  <xr:revisionPtr revIDLastSave="0" documentId="13_ncr:1_{37EEF243-67E2-4033-8ED8-7D9C4ABA66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4 AGRUPAC TOLIM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5" i="2" l="1"/>
  <c r="B154" i="2"/>
  <c r="H66" i="2" l="1"/>
  <c r="H67" i="2" s="1"/>
  <c r="H52" i="2"/>
  <c r="H57" i="2"/>
  <c r="H54" i="2"/>
  <c r="H35" i="2"/>
  <c r="H36" i="2" s="1"/>
  <c r="H31" i="2"/>
  <c r="H32" i="2" s="1"/>
  <c r="H27" i="2"/>
  <c r="H26" i="2"/>
  <c r="H25" i="2"/>
  <c r="H24" i="2"/>
  <c r="H16" i="2"/>
  <c r="H17" i="2" s="1"/>
  <c r="H12" i="2"/>
  <c r="H11" i="2"/>
  <c r="H10" i="2"/>
  <c r="H9" i="2"/>
  <c r="H8" i="2"/>
  <c r="H28" i="2" l="1"/>
  <c r="H13" i="2"/>
  <c r="H138" i="2" l="1"/>
  <c r="H139" i="2" s="1"/>
  <c r="H134" i="2"/>
  <c r="H133" i="2"/>
  <c r="H129" i="2"/>
  <c r="H130" i="2" s="1"/>
  <c r="H125" i="2"/>
  <c r="H124" i="2"/>
  <c r="H120" i="2"/>
  <c r="H121" i="2" s="1"/>
  <c r="H116" i="2"/>
  <c r="H115" i="2"/>
  <c r="H114" i="2"/>
  <c r="H113" i="2"/>
  <c r="H109" i="2"/>
  <c r="H108" i="2"/>
  <c r="H107" i="2"/>
  <c r="H106" i="2"/>
  <c r="H105" i="2"/>
  <c r="H104" i="2"/>
  <c r="H100" i="2"/>
  <c r="H99" i="2"/>
  <c r="H98" i="2"/>
  <c r="H97" i="2"/>
  <c r="H96" i="2"/>
  <c r="H91" i="2"/>
  <c r="H90" i="2"/>
  <c r="H89" i="2"/>
  <c r="H92" i="2" s="1"/>
  <c r="H85" i="2"/>
  <c r="H84" i="2"/>
  <c r="H83" i="2"/>
  <c r="H82" i="2"/>
  <c r="H81" i="2"/>
  <c r="H80" i="2"/>
  <c r="H79" i="2"/>
  <c r="H75" i="2"/>
  <c r="H76" i="2" s="1"/>
  <c r="H71" i="2"/>
  <c r="H70" i="2"/>
  <c r="H62" i="2"/>
  <c r="H61" i="2"/>
  <c r="H60" i="2"/>
  <c r="H59" i="2"/>
  <c r="H58" i="2"/>
  <c r="H56" i="2"/>
  <c r="H55" i="2"/>
  <c r="H53" i="2"/>
  <c r="H20" i="2"/>
  <c r="H21" i="2" s="1"/>
  <c r="H38" i="2" s="1"/>
  <c r="H72" i="2" l="1"/>
  <c r="H63" i="2"/>
  <c r="H135" i="2"/>
  <c r="H86" i="2"/>
  <c r="H101" i="2"/>
  <c r="H117" i="2"/>
  <c r="H110" i="2"/>
  <c r="H42" i="2"/>
  <c r="H41" i="2"/>
  <c r="H43" i="2"/>
  <c r="H45" i="2" s="1"/>
  <c r="H126" i="2"/>
  <c r="H141" i="2" l="1"/>
  <c r="H146" i="2" s="1"/>
  <c r="H148" i="2" s="1"/>
  <c r="H44" i="2"/>
  <c r="H154" i="2" s="1"/>
  <c r="H145" i="2" l="1"/>
  <c r="H144" i="2"/>
  <c r="H46" i="2"/>
  <c r="H147" i="2" l="1"/>
  <c r="H155" i="2" s="1"/>
  <c r="H156" i="2" s="1"/>
  <c r="H149" i="2" l="1"/>
  <c r="H158" i="2" s="1"/>
</calcChain>
</file>

<file path=xl/sharedStrings.xml><?xml version="1.0" encoding="utf-8"?>
<sst xmlns="http://schemas.openxmlformats.org/spreadsheetml/2006/main" count="272" uniqueCount="171">
  <si>
    <t>ITEM</t>
  </si>
  <si>
    <t>ACTIVIDAD</t>
  </si>
  <si>
    <t>UN</t>
  </si>
  <si>
    <t>CANT</t>
  </si>
  <si>
    <t>Vr. UNITARIO DE REFERENCIA</t>
  </si>
  <si>
    <t>Vr. Unitario</t>
  </si>
  <si>
    <t>Vr. Total</t>
  </si>
  <si>
    <t>ACTIVIDADES PRELIMINARES</t>
  </si>
  <si>
    <t>1.1</t>
  </si>
  <si>
    <t>DESMONTE DE CIELO RASO, INCLUYE ESTRUCTURA CARGUE Y RETIRO.</t>
  </si>
  <si>
    <t>m²</t>
  </si>
  <si>
    <t>1.2</t>
  </si>
  <si>
    <t>DESMONTE DE LÁMPARAS INCRUSTADAS Y/O
SOBREPUESTAS (TIPO LED, ROSETAS, ESPECULAR, ETC.)
INCLUYE CARGUE, RETIRO Y DISPOSICIÓN FINAL.</t>
  </si>
  <si>
    <t>1.3</t>
  </si>
  <si>
    <t>REPARACIÓN DE PUNTO SANITARIO OBSTRUIDO INCLUYE SONDEO DE TUBERÍA, RETIRO  REVISIÓN Y REINSTALACIÓN DE  APARATO SANITARIO.</t>
  </si>
  <si>
    <t>un</t>
  </si>
  <si>
    <t>1.4</t>
  </si>
  <si>
    <t>REGATA PARA INSTALACIÓN DE TUBERÍA, EN MUROS DE MAMPOSTERÍA. &lt; 30 CM. INCLUYE CORTE CON DISCO. (INCLUYE RESANE)</t>
  </si>
  <si>
    <t>1.5</t>
  </si>
  <si>
    <t>MANTENIMIENTO AIRE ACONDICIONADO EXISTENTE (incluye desmonte, montaje y reposicion de elementos para su correcto</t>
  </si>
  <si>
    <t>Total ACTIVIDADES PRELIMINARES</t>
  </si>
  <si>
    <t>CIELO RASO</t>
  </si>
  <si>
    <t>2.1</t>
  </si>
  <si>
    <t>SUMINISTRO E INSTALACION DE CIELORRASO PVC LAMINAS BLANCO MATE (Policloruro de vinilo)  MASILLA, LIJADA, PINTURA Y PERFORACIONES PARA LAS LÁMPARAS</t>
  </si>
  <si>
    <t>Total CIELO RASO</t>
  </si>
  <si>
    <t>CARPINTERÍA MADERA</t>
  </si>
  <si>
    <t>3.1</t>
  </si>
  <si>
    <t>HOJA PUERTA ENTAMBORADA TRIPLEX- TABLEX 0.76 - 1.10 M</t>
  </si>
  <si>
    <t>Total CARPINTERÍA MADERA</t>
  </si>
  <si>
    <t>RED ELÉCTRICA</t>
  </si>
  <si>
    <t>4.1</t>
  </si>
  <si>
    <t>SUMINISTRO E INST. LAMPARA LED PANEL 60X60 CM 48W DE INCRUSTAR O SOBREPONER</t>
  </si>
  <si>
    <t>4.2</t>
  </si>
  <si>
    <t>SUMINISTRO INST. MARCO EN (T) DE ALUMINIO PARA SOPORTE DE LAMPARA LED  0.60x0.60m.</t>
  </si>
  <si>
    <t>4.3</t>
  </si>
  <si>
    <t>SUMINISTRO INTERRUPTOR SENCILLO</t>
  </si>
  <si>
    <t>4.4</t>
  </si>
  <si>
    <t>REINSTALACIÓN DE LUMINARIAS</t>
  </si>
  <si>
    <t>Total RED ELÉCTRICA</t>
  </si>
  <si>
    <t>PINTURAS</t>
  </si>
  <si>
    <t>5.1</t>
  </si>
  <si>
    <t>RESANE, LIJADA Y PINTURA 3 MANOS SOBRE MUROS INTERIORES, CON VINILO IGUAL O SIMILAR A VINILTEX TIPO 1</t>
  </si>
  <si>
    <t>Total PINTURAS</t>
  </si>
  <si>
    <t>ASEO</t>
  </si>
  <si>
    <t>6.1</t>
  </si>
  <si>
    <t>ASEO Y LIMPIEZA GENERAL ENTREGA DE OBRA, INCLUYE RETIRO DE SOBRANTES.</t>
  </si>
  <si>
    <t>Total ASEO</t>
  </si>
  <si>
    <t>Total COSTOS DIRECTOS DELEGACIÓN DEPARTAMENTAL DE TOLIMA</t>
  </si>
  <si>
    <t xml:space="preserve">DESMONTE APARATOS SANITARIOS, INCLUYE CARGUE-RETIRO </t>
  </si>
  <si>
    <t>DESMONTE MARCOS Y PUERTAS</t>
  </si>
  <si>
    <t>DEMOLICIÓN DE ENCHAPE DE MUROS Y PISOS, INCLUYE CARGUE Y RETIRO</t>
  </si>
  <si>
    <t>DESMONTE DE LÁMPARAS 
SOBREPUESTAS (TIPO LED, ROSETAS, ESPECULAR, ETC.)
INCLUYE CARGUE, RETIRO Y DISPOSICIÓN FINAL.</t>
  </si>
  <si>
    <t>1.6</t>
  </si>
  <si>
    <t>DESMONTE Y RETIRO AIRES ACONDICIONADOS. Incluye accesorios de conexión, cargue y retiro.</t>
  </si>
  <si>
    <t>1.7</t>
  </si>
  <si>
    <t>DEMOLICIÓN PISO EXISTENTE. Incluye mortero de nivelación, guardaescoba, cargue y retiro.</t>
  </si>
  <si>
    <t>1.8</t>
  </si>
  <si>
    <t>DEMOLICIÓN ESTRUCTURA DE CONCRETO, PLACA DE CONTRA PISO. Incluye cargue y retiro.</t>
  </si>
  <si>
    <t>m³</t>
  </si>
  <si>
    <t>1.9</t>
  </si>
  <si>
    <t>DEMOLICIÓN MUROS 0.15-0.25M, INCLUYE CARGUE Y RETIRO</t>
  </si>
  <si>
    <t>1.10</t>
  </si>
  <si>
    <t xml:space="preserve">DEMOLICIÓN DE ESCALERA </t>
  </si>
  <si>
    <t>1.11</t>
  </si>
  <si>
    <t>INSPECCIÓN, REVISIÓN,DESTAPE Y LIMPIEZA DE RED HIDROSANITARIA Y SIFONES EXISTENTES.</t>
  </si>
  <si>
    <t>m</t>
  </si>
  <si>
    <t>MAMPOSTERÍA</t>
  </si>
  <si>
    <t>MURO DIVISORIO BLOQUE ESTRIADO No.4</t>
  </si>
  <si>
    <t>Total MAMPOSTERÍA</t>
  </si>
  <si>
    <t>CUBIERTAS</t>
  </si>
  <si>
    <t xml:space="preserve">RECORRIDO DE CUBIERTA EN TEJA </t>
  </si>
  <si>
    <t>3.2</t>
  </si>
  <si>
    <t xml:space="preserve">LIMPIEZA DE CANALES,BAJANTES DE AGUAS LLUVIAS  INCLUYE CARGUE Y RETIRO DE SOBRANTES  </t>
  </si>
  <si>
    <t>Total CUBIERTAS</t>
  </si>
  <si>
    <t>SUMINISTRO E INSTALACION DE CIELORRASO PVC lAMINAS BLANCO MATE (Policloruro de vinilo)  MASILLA, LIJADA, PINTURA Y PERFORACIONES PARA LAS LÁMPARAS.</t>
  </si>
  <si>
    <t>ENCHAPES Y ACCESORIOS</t>
  </si>
  <si>
    <t>CERÁMICA FORMATO 30CM X 60CM PARA BAÑOS Y COCINETA.</t>
  </si>
  <si>
    <t>5.2</t>
  </si>
  <si>
    <t>SUMINISTRO E INST. CERÁMICA FORMATO 30CM X 60CM ANTIDESLIZANTE TRÁFICO ALTO</t>
  </si>
  <si>
    <t>5.3</t>
  </si>
  <si>
    <t>SUMINISTRO E INSTALACIÓN DE GUARDAESCOBA CERÁMICA 9X60CM</t>
  </si>
  <si>
    <t>5.4</t>
  </si>
  <si>
    <t>ESPEJO MARCO 50X90CM</t>
  </si>
  <si>
    <t>5.5</t>
  </si>
  <si>
    <t>ACCESORIOS CROMADOS PARA
BAÑO (6UN)</t>
  </si>
  <si>
    <t>5.6</t>
  </si>
  <si>
    <t>5.7</t>
  </si>
  <si>
    <t>Total ENCHAPES Y ACCESORIOS</t>
  </si>
  <si>
    <t>CARPINTERÍA EN MADERA</t>
  </si>
  <si>
    <t>6.2</t>
  </si>
  <si>
    <t xml:space="preserve">SUMINISTRO E INSTALACION DE COCINETA DE 1.50 M DE ANCHO  POR 0.53 M DE FONDO, CON ESTUFA ; INCLUYE MUEBLE SUPERIOR, MUEBLE INFERIOR, MESÓN CON LAVAPLATOS </t>
  </si>
  <si>
    <t>6.3</t>
  </si>
  <si>
    <t>SUMINISTRO E INSTALACIÓN DE VENTANA EN MADERA FLORMORADO, SEGÚN DISEÑO, IGUAL A LA EXISTENTE. INCLUYE MARCO Y TODOS LOS ACCESOSORIOS DE INSTALACIÓN.</t>
  </si>
  <si>
    <t>Total CARPINTERÍA EN MADERA</t>
  </si>
  <si>
    <t>CARPINTERIA METALICA</t>
  </si>
  <si>
    <t>7.1</t>
  </si>
  <si>
    <t xml:space="preserve">MANTENIMIENTO VENTANAS EXISTENTES (incluye cambio de los elementos necesarios para su correcto funcionamiento) </t>
  </si>
  <si>
    <t>7.2</t>
  </si>
  <si>
    <t xml:space="preserve">MANTENIMIENTO PUERTAS EXISTENTES (incluye cambio de los elementos necesarios para su correcto funcionamiento) </t>
  </si>
  <si>
    <t>7.3</t>
  </si>
  <si>
    <t>BARANDA TUBO REDONDO</t>
  </si>
  <si>
    <t>7.4</t>
  </si>
  <si>
    <t>BARRA EN ACERO INOXIDABLE DE PISO PARED, PARA BAÑO  DISCAPACITADOS</t>
  </si>
  <si>
    <t>7.5</t>
  </si>
  <si>
    <t>ESCALERA METÁLICA EN L, PELDAÑOS FUNDIDOS EN CONCRETO</t>
  </si>
  <si>
    <t>Total CARPINTERÍA METÁLICA</t>
  </si>
  <si>
    <t>8.1</t>
  </si>
  <si>
    <t>8.2</t>
  </si>
  <si>
    <t>SUMINISTRO E INSTALACIÓN DE LUMINARIA TIPO PANEL LED INCRUSTADA O EMPOTRADA REDONDA, 18w LUMENES.</t>
  </si>
  <si>
    <t>8.3</t>
  </si>
  <si>
    <t>SALIDA ELÉCTRICA PARA ILUMINACIÓN INTERIOR, INCLUYE EL CABLEADO ELECTRICO PARA SU BUEN FUNCINAMIENTO Y ESTOS CONECTADOS AL TABLERO ELECTRICO</t>
  </si>
  <si>
    <t>8.4</t>
  </si>
  <si>
    <t xml:space="preserve">SUMINISTRO E INSTALACIÓN DE TUBERÍA PVC CONDUIT 1/2 </t>
  </si>
  <si>
    <t>8.5</t>
  </si>
  <si>
    <t>8.6</t>
  </si>
  <si>
    <t>REVISION Y DESMONTE DE PUNTOS ELÉCTRICOS EXISTENTES. (INCLUYE TOMAS, INTERRUPTORES, PLAFONES, CABLEADO).</t>
  </si>
  <si>
    <t>9.1</t>
  </si>
  <si>
    <t>ESTUCO PLASTICO IMPERMEABILIZANTE, SOBRE MUROS INTERIORES</t>
  </si>
  <si>
    <t>9.2</t>
  </si>
  <si>
    <t>9.3</t>
  </si>
  <si>
    <t>RESANE, LIJADA Y PINTURA IGUAL O SUPERIOR TIPO KORAZA, 3 MANOS PARA EXTERIORES IMPERMEABLE</t>
  </si>
  <si>
    <t>9.4</t>
  </si>
  <si>
    <t>RESANE, LIJADA Y PINTURA ESMALTE DOMÉSTICO, A COLOR
(3) MANOS PARA PUERTAS, VENTANAS, REJAS Y ESTRUCTURA METÁLICA.</t>
  </si>
  <si>
    <t>CONCRETOS, MORTEROS Y PAÑETES</t>
  </si>
  <si>
    <t>10.1</t>
  </si>
  <si>
    <t>PAÑETE IMPERMEABILIZADO MUROS 1:3</t>
  </si>
  <si>
    <t>Total CONCRETOS, MORTEROS Y PAÑETES</t>
  </si>
  <si>
    <t>RED HIDRAÚLICA</t>
  </si>
  <si>
    <t>11.1</t>
  </si>
  <si>
    <t>TUBERÍA PVCP 1/2 INCLUYE
ACCESORIOS, REGATA Y RESANE</t>
  </si>
  <si>
    <t>11.2</t>
  </si>
  <si>
    <t>CONEXIÓN Y PUESTA EN FUNCIONAMIENTO TANQUE ELEVADO PVC(Incluye regata, resane y tubería)</t>
  </si>
  <si>
    <t>Total RED HIDRAULICA</t>
  </si>
  <si>
    <t>PISOS</t>
  </si>
  <si>
    <t>12.1</t>
  </si>
  <si>
    <t>SUMINISTRO, TRANSPORTE E INSTALACION  ALISTADO PISOS MORTERO 1:3, E= 0.04 MTS</t>
  </si>
  <si>
    <t>Total PISO</t>
  </si>
  <si>
    <t>SUMINISTRO E INSTALACIONES</t>
  </si>
  <si>
    <t>13.1</t>
  </si>
  <si>
    <t>SUMINISTRO E INST. DE POCETA PARA CUARTO DE ASEO</t>
  </si>
  <si>
    <t>13.2</t>
  </si>
  <si>
    <t>SUMINISTROE INSTALACIÓN AIRE ACONDICIONADO MINISPLIT DE 9000 BTU, IGUAL O SUPERIOR  A LG TECNOLOGÍA INVERTER, INCLUYE INSTALACIÓN Y ACCESORIOS DE INSTALACIÓN</t>
  </si>
  <si>
    <t>Total SUMINISTRO E INSTALACIONES</t>
  </si>
  <si>
    <t>14.1</t>
  </si>
  <si>
    <t>Total COSTOS DIRECTOS REGISTRADURIA MUNICIPAL SALDAÑA</t>
  </si>
  <si>
    <t>SUBTOTAL</t>
  </si>
  <si>
    <t>Vr. AIU de referencia</t>
  </si>
  <si>
    <t>Vr. AIU Propuesto</t>
  </si>
  <si>
    <t>ADMINISTRACIÓN</t>
  </si>
  <si>
    <t>IMPREVISTOS</t>
  </si>
  <si>
    <t>UTILIDAD</t>
  </si>
  <si>
    <t>I.V.A. (SOBRE LA UTILIDAD 19%)</t>
  </si>
  <si>
    <t>Valor Total del Presupuesto (Incluido A.I.U. e I.V.A. sobre la utilidad)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</si>
  <si>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</si>
  <si>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</si>
  <si>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</si>
  <si>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</si>
  <si>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</si>
  <si>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</si>
  <si>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Combo Smart : Sanitario Alongado Smart + Lavamanos Avanti + Grifería Aquapro + Accesorios Ródano o Similares</t>
  </si>
  <si>
    <t>CERRADURA DE POMO PARA PUERTA TIPO YALE O SIMILAR</t>
  </si>
  <si>
    <t>% Total Oficial del A.I.U. (33%)</t>
  </si>
  <si>
    <t>ml</t>
  </si>
  <si>
    <t>ADECUACIÓN Y MANTENIMIENTO DE LA SEDE DE LA DELEGACIÓN DEPARTAMENTAL DE TOLIMA</t>
  </si>
  <si>
    <t>ADECUACIÓN Y MANTENIMIENTO DE LA SEDE DE LA REGISTRADURÍA MUNICIPAL DE SALDAÑA</t>
  </si>
  <si>
    <t xml:space="preserve">VALOR TOTAL DEL PRESUPUESTO  (Incluido A.I.U. e I.V.A. sobre la utilidad) DE DELEGACIÓN DEPARTAMENTAL DE TOLIMA Y REGISTRADURÍA MUNICIPAL DE SALDAÑA </t>
  </si>
  <si>
    <t>Costo Directo mas Indirecto Incluido A.I.U.  REGISTRADURIA MPAL SALDAÑA</t>
  </si>
  <si>
    <t>Costo Directo mas Indirecto Incluido A.I.U. DELEGACION DE TOLIMA</t>
  </si>
  <si>
    <t>Valor Total del Presupuesto (Incluido A.I.U.) AGRUPACIÓN DEPTO TOLIMA</t>
  </si>
  <si>
    <t xml:space="preserve">NOTA: Para efectos de evaluación final y asignación de puntaje, los siguientes datos son los que se tomarán </t>
  </si>
  <si>
    <t>FORMATO No. 4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</si>
</sst>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8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i/>
      <u/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167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165" fontId="12" fillId="2" borderId="3" xfId="1" applyNumberFormat="1" applyFont="1" applyFill="1" applyBorder="1" applyAlignment="1" applyProtection="1">
      <alignment horizontal="left" vertical="center" wrapText="1"/>
      <protection hidden="1"/>
    </xf>
    <xf numFmtId="165" fontId="12" fillId="2" borderId="4" xfId="1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applyProtection="1">
      <protection hidden="1"/>
    </xf>
    <xf numFmtId="0" fontId="4" fillId="0" borderId="0" xfId="0" applyFont="1" applyProtection="1">
      <protection hidden="1"/>
    </xf>
    <xf numFmtId="3" fontId="4" fillId="0" borderId="0" xfId="0" applyNumberFormat="1" applyFont="1" applyProtection="1">
      <protection hidden="1"/>
    </xf>
    <xf numFmtId="165" fontId="6" fillId="3" borderId="20" xfId="1" applyNumberFormat="1" applyFont="1" applyFill="1" applyBorder="1" applyAlignment="1" applyProtection="1">
      <alignment horizontal="left" vertical="center"/>
      <protection hidden="1"/>
    </xf>
    <xf numFmtId="165" fontId="14" fillId="3" borderId="20" xfId="1" applyNumberFormat="1" applyFont="1" applyFill="1" applyBorder="1" applyAlignment="1" applyProtection="1">
      <alignment horizontal="left" vertical="center"/>
      <protection hidden="1"/>
    </xf>
    <xf numFmtId="165" fontId="6" fillId="0" borderId="28" xfId="1" applyNumberFormat="1" applyFont="1" applyFill="1" applyBorder="1" applyAlignment="1" applyProtection="1">
      <alignment horizontal="left"/>
      <protection hidden="1"/>
    </xf>
    <xf numFmtId="42" fontId="16" fillId="0" borderId="37" xfId="1" applyNumberFormat="1" applyFont="1" applyFill="1" applyBorder="1" applyAlignment="1" applyProtection="1">
      <alignment horizontal="left" vertical="center"/>
      <protection hidden="1"/>
    </xf>
    <xf numFmtId="42" fontId="16" fillId="3" borderId="41" xfId="1" applyNumberFormat="1" applyFont="1" applyFill="1" applyBorder="1" applyAlignment="1" applyProtection="1">
      <alignment horizontal="left" vertical="center"/>
      <protection hidden="1"/>
    </xf>
    <xf numFmtId="0" fontId="13" fillId="5" borderId="31" xfId="0" applyFont="1" applyFill="1" applyBorder="1" applyAlignment="1" applyProtection="1">
      <alignment horizontal="left" vertical="center"/>
      <protection hidden="1"/>
    </xf>
    <xf numFmtId="0" fontId="13" fillId="5" borderId="24" xfId="0" applyFont="1" applyFill="1" applyBorder="1" applyAlignment="1" applyProtection="1">
      <alignment horizontal="left" vertical="center"/>
      <protection hidden="1"/>
    </xf>
    <xf numFmtId="0" fontId="13" fillId="5" borderId="25" xfId="0" applyFont="1" applyFill="1" applyBorder="1" applyAlignment="1" applyProtection="1">
      <alignment horizontal="left" vertical="center"/>
      <protection hidden="1"/>
    </xf>
    <xf numFmtId="42" fontId="13" fillId="5" borderId="32" xfId="1" applyNumberFormat="1" applyFont="1" applyFill="1" applyBorder="1" applyAlignment="1" applyProtection="1">
      <alignment vertical="center"/>
      <protection hidden="1"/>
    </xf>
    <xf numFmtId="4" fontId="13" fillId="5" borderId="33" xfId="0" applyNumberFormat="1" applyFont="1" applyFill="1" applyBorder="1" applyAlignment="1" applyProtection="1">
      <alignment horizontal="left" vertical="center"/>
      <protection hidden="1"/>
    </xf>
    <xf numFmtId="0" fontId="13" fillId="5" borderId="13" xfId="0" applyFont="1" applyFill="1" applyBorder="1" applyAlignment="1" applyProtection="1">
      <alignment horizontal="left" vertical="center"/>
      <protection hidden="1"/>
    </xf>
    <xf numFmtId="42" fontId="13" fillId="5" borderId="34" xfId="1" applyNumberFormat="1" applyFont="1" applyFill="1" applyBorder="1" applyAlignment="1" applyProtection="1">
      <alignment vertical="center"/>
      <protection hidden="1"/>
    </xf>
    <xf numFmtId="0" fontId="17" fillId="5" borderId="33" xfId="0" applyFont="1" applyFill="1" applyBorder="1" applyAlignment="1" applyProtection="1">
      <alignment horizontal="left" vertical="center"/>
      <protection hidden="1"/>
    </xf>
    <xf numFmtId="0" fontId="17" fillId="5" borderId="13" xfId="0" applyFont="1" applyFill="1" applyBorder="1" applyAlignment="1" applyProtection="1">
      <alignment horizontal="left" vertical="center"/>
      <protection hidden="1"/>
    </xf>
    <xf numFmtId="0" fontId="17" fillId="5" borderId="17" xfId="0" applyFont="1" applyFill="1" applyBorder="1" applyAlignment="1" applyProtection="1">
      <alignment horizontal="left" vertical="center"/>
      <protection hidden="1"/>
    </xf>
    <xf numFmtId="42" fontId="17" fillId="5" borderId="34" xfId="1" applyNumberFormat="1" applyFont="1" applyFill="1" applyBorder="1" applyAlignment="1" applyProtection="1">
      <alignment vertical="center"/>
      <protection hidden="1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3" fontId="5" fillId="0" borderId="0" xfId="0" applyNumberFormat="1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5" fillId="0" borderId="3" xfId="0" applyNumberFormat="1" applyFont="1" applyBorder="1" applyAlignment="1" applyProtection="1">
      <alignment horizontal="right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0" fontId="2" fillId="3" borderId="3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3" fontId="2" fillId="3" borderId="13" xfId="0" applyNumberFormat="1" applyFont="1" applyFill="1" applyBorder="1" applyAlignment="1" applyProtection="1">
      <alignment vertical="center" wrapText="1"/>
      <protection locked="0"/>
    </xf>
    <xf numFmtId="3" fontId="2" fillId="0" borderId="0" xfId="0" applyNumberFormat="1" applyFont="1" applyAlignment="1" applyProtection="1">
      <alignment vertical="center" wrapText="1"/>
      <protection locked="0"/>
    </xf>
    <xf numFmtId="3" fontId="2" fillId="6" borderId="20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4" xfId="2" applyFont="1" applyFill="1" applyBorder="1" applyAlignment="1" applyProtection="1">
      <alignment horizontal="center" vertical="center"/>
      <protection locked="0"/>
    </xf>
    <xf numFmtId="9" fontId="4" fillId="0" borderId="6" xfId="2" applyFont="1" applyFill="1" applyBorder="1" applyAlignment="1" applyProtection="1">
      <alignment horizontal="center" vertical="center"/>
      <protection locked="0"/>
    </xf>
    <xf numFmtId="9" fontId="4" fillId="0" borderId="8" xfId="2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vertical="top"/>
      <protection locked="0"/>
    </xf>
    <xf numFmtId="9" fontId="4" fillId="0" borderId="20" xfId="2" applyFont="1" applyFill="1" applyBorder="1" applyAlignment="1" applyProtection="1">
      <alignment horizontal="center" vertical="center"/>
      <protection locked="0"/>
    </xf>
    <xf numFmtId="44" fontId="0" fillId="0" borderId="0" xfId="0" applyNumberFormat="1" applyProtection="1">
      <protection locked="0"/>
    </xf>
    <xf numFmtId="3" fontId="2" fillId="0" borderId="3" xfId="0" applyNumberFormat="1" applyFont="1" applyBorder="1" applyAlignment="1" applyProtection="1">
      <alignment horizontal="right" vertical="center" wrapText="1"/>
      <protection locked="0"/>
    </xf>
    <xf numFmtId="3" fontId="2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4" borderId="2" xfId="0" applyFont="1" applyFill="1" applyBorder="1" applyAlignment="1" applyProtection="1">
      <alignment horizontal="left" vertical="center" wrapText="1"/>
      <protection locked="0"/>
    </xf>
    <xf numFmtId="9" fontId="4" fillId="0" borderId="23" xfId="2" applyFont="1" applyFill="1" applyBorder="1" applyAlignment="1" applyProtection="1">
      <alignment horizontal="center" vertical="center"/>
      <protection locked="0"/>
    </xf>
    <xf numFmtId="4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3" fontId="4" fillId="0" borderId="0" xfId="0" applyNumberFormat="1" applyFont="1" applyProtection="1"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19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3" fontId="5" fillId="0" borderId="5" xfId="0" applyNumberFormat="1" applyFont="1" applyBorder="1" applyAlignment="1" applyProtection="1">
      <alignment horizontal="left" vertical="center" wrapText="1"/>
      <protection hidden="1"/>
    </xf>
    <xf numFmtId="3" fontId="5" fillId="0" borderId="1" xfId="0" applyNumberFormat="1" applyFont="1" applyBorder="1" applyAlignment="1" applyProtection="1">
      <alignment horizontal="left" vertical="center" wrapText="1"/>
      <protection hidden="1"/>
    </xf>
    <xf numFmtId="0" fontId="5" fillId="0" borderId="2" xfId="0" applyFont="1" applyBorder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left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3" fontId="2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4" borderId="3" xfId="0" applyFont="1" applyFill="1" applyBorder="1" applyAlignment="1" applyProtection="1">
      <alignment horizontal="left" vertical="center" wrapText="1"/>
      <protection hidden="1"/>
    </xf>
    <xf numFmtId="4" fontId="5" fillId="0" borderId="3" xfId="0" applyNumberFormat="1" applyFont="1" applyBorder="1" applyAlignment="1" applyProtection="1">
      <alignment horizontal="right" vertical="center" wrapText="1"/>
      <protection hidden="1"/>
    </xf>
    <xf numFmtId="3" fontId="5" fillId="5" borderId="3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horizontal="left" vertical="center" wrapText="1"/>
      <protection hidden="1"/>
    </xf>
    <xf numFmtId="3" fontId="2" fillId="0" borderId="1" xfId="0" applyNumberFormat="1" applyFont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3" fontId="2" fillId="0" borderId="0" xfId="0" applyNumberFormat="1" applyFont="1" applyAlignment="1" applyProtection="1">
      <alignment horizontal="right" vertical="center" wrapText="1"/>
      <protection hidden="1"/>
    </xf>
    <xf numFmtId="0" fontId="2" fillId="3" borderId="3" xfId="0" applyFont="1" applyFill="1" applyBorder="1" applyAlignment="1" applyProtection="1">
      <alignment vertical="center" wrapText="1"/>
      <protection hidden="1"/>
    </xf>
    <xf numFmtId="4" fontId="5" fillId="4" borderId="3" xfId="0" applyNumberFormat="1" applyFont="1" applyFill="1" applyBorder="1" applyAlignment="1" applyProtection="1">
      <alignment horizontal="right" vertical="center" wrapText="1"/>
      <protection hidden="1"/>
    </xf>
    <xf numFmtId="0" fontId="2" fillId="3" borderId="3" xfId="0" applyFont="1" applyFill="1" applyBorder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4" fontId="5" fillId="0" borderId="5" xfId="0" applyNumberFormat="1" applyFont="1" applyBorder="1" applyAlignment="1" applyProtection="1">
      <alignment horizontal="right" vertical="center" wrapText="1"/>
      <protection hidden="1"/>
    </xf>
    <xf numFmtId="0" fontId="2" fillId="3" borderId="5" xfId="0" applyFont="1" applyFill="1" applyBorder="1" applyAlignment="1" applyProtection="1">
      <alignment vertical="center" wrapText="1"/>
      <protection hidden="1"/>
    </xf>
    <xf numFmtId="0" fontId="2" fillId="3" borderId="1" xfId="0" applyFont="1" applyFill="1" applyBorder="1" applyAlignment="1" applyProtection="1">
      <alignment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2" fillId="3" borderId="16" xfId="0" applyFont="1" applyFill="1" applyBorder="1" applyAlignment="1" applyProtection="1">
      <alignment horizontal="left" vertical="center" wrapText="1"/>
      <protection hidden="1"/>
    </xf>
    <xf numFmtId="0" fontId="2" fillId="3" borderId="13" xfId="0" applyFont="1" applyFill="1" applyBorder="1" applyAlignment="1" applyProtection="1">
      <alignment horizontal="left" vertical="center" wrapText="1"/>
      <protection hidden="1"/>
    </xf>
    <xf numFmtId="3" fontId="2" fillId="3" borderId="13" xfId="0" applyNumberFormat="1" applyFont="1" applyFill="1" applyBorder="1" applyAlignment="1" applyProtection="1">
      <alignment vertical="center" wrapText="1"/>
      <protection hidden="1"/>
    </xf>
    <xf numFmtId="3" fontId="2" fillId="0" borderId="0" xfId="0" applyNumberFormat="1" applyFont="1" applyAlignment="1" applyProtection="1">
      <alignment vertical="center" wrapText="1"/>
      <protection hidden="1"/>
    </xf>
    <xf numFmtId="0" fontId="2" fillId="3" borderId="11" xfId="0" applyFont="1" applyFill="1" applyBorder="1" applyAlignment="1" applyProtection="1">
      <alignment horizontal="center" vertical="center" wrapText="1"/>
      <protection hidden="1"/>
    </xf>
    <xf numFmtId="0" fontId="2" fillId="3" borderId="9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0" fontId="2" fillId="3" borderId="13" xfId="0" applyFont="1" applyFill="1" applyBorder="1" applyAlignment="1" applyProtection="1">
      <alignment horizontal="center" vertical="center" wrapText="1"/>
      <protection hidden="1"/>
    </xf>
    <xf numFmtId="3" fontId="2" fillId="5" borderId="10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14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7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15" xfId="0" applyNumberFormat="1" applyFont="1" applyFill="1" applyBorder="1" applyAlignment="1" applyProtection="1">
      <alignment horizontal="center" vertical="center" wrapText="1"/>
      <protection hidden="1"/>
    </xf>
    <xf numFmtId="9" fontId="4" fillId="5" borderId="14" xfId="2" applyFont="1" applyFill="1" applyBorder="1" applyAlignment="1" applyProtection="1">
      <alignment horizontal="center" vertical="center"/>
      <protection hidden="1"/>
    </xf>
    <xf numFmtId="4" fontId="4" fillId="2" borderId="6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3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5" xfId="0" applyNumberFormat="1" applyFont="1" applyFill="1" applyBorder="1" applyAlignment="1" applyProtection="1">
      <alignment horizontal="center" vertical="center" wrapText="1"/>
      <protection hidden="1"/>
    </xf>
    <xf numFmtId="9" fontId="4" fillId="5" borderId="6" xfId="2" applyFont="1" applyFill="1" applyBorder="1" applyAlignment="1" applyProtection="1">
      <alignment horizontal="center" vertical="center"/>
      <protection hidden="1"/>
    </xf>
    <xf numFmtId="4" fontId="4" fillId="2" borderId="8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4" xfId="0" applyNumberFormat="1" applyFont="1" applyFill="1" applyBorder="1" applyAlignment="1" applyProtection="1">
      <alignment horizontal="center" vertical="center" wrapText="1"/>
      <protection hidden="1"/>
    </xf>
    <xf numFmtId="4" fontId="4" fillId="2" borderId="12" xfId="0" applyNumberFormat="1" applyFont="1" applyFill="1" applyBorder="1" applyAlignment="1" applyProtection="1">
      <alignment horizontal="center" vertical="center" wrapText="1"/>
      <protection hidden="1"/>
    </xf>
    <xf numFmtId="9" fontId="4" fillId="5" borderId="8" xfId="2" applyFont="1" applyFill="1" applyBorder="1" applyAlignment="1" applyProtection="1">
      <alignment horizontal="center" vertical="center"/>
      <protection hidden="1"/>
    </xf>
    <xf numFmtId="0" fontId="14" fillId="3" borderId="16" xfId="0" applyFont="1" applyFill="1" applyBorder="1" applyAlignment="1" applyProtection="1">
      <alignment horizontal="left" vertical="top"/>
      <protection hidden="1"/>
    </xf>
    <xf numFmtId="0" fontId="14" fillId="3" borderId="13" xfId="0" applyFont="1" applyFill="1" applyBorder="1" applyAlignment="1" applyProtection="1">
      <alignment horizontal="left" vertical="top"/>
      <protection hidden="1"/>
    </xf>
    <xf numFmtId="0" fontId="14" fillId="3" borderId="17" xfId="0" applyFont="1" applyFill="1" applyBorder="1" applyAlignment="1" applyProtection="1">
      <alignment horizontal="left" vertical="top"/>
      <protection hidden="1"/>
    </xf>
    <xf numFmtId="0" fontId="6" fillId="3" borderId="20" xfId="0" applyFont="1" applyFill="1" applyBorder="1" applyAlignment="1" applyProtection="1">
      <alignment vertical="top"/>
      <protection hidden="1"/>
    </xf>
    <xf numFmtId="0" fontId="7" fillId="2" borderId="21" xfId="0" applyFont="1" applyFill="1" applyBorder="1" applyAlignment="1" applyProtection="1">
      <alignment horizontal="center" vertical="center"/>
      <protection hidden="1"/>
    </xf>
    <xf numFmtId="0" fontId="7" fillId="2" borderId="18" xfId="0" applyFont="1" applyFill="1" applyBorder="1" applyAlignment="1" applyProtection="1">
      <alignment horizontal="center" vertical="center"/>
      <protection hidden="1"/>
    </xf>
    <xf numFmtId="0" fontId="7" fillId="2" borderId="22" xfId="0" applyFont="1" applyFill="1" applyBorder="1" applyAlignment="1" applyProtection="1">
      <alignment horizontal="center" vertical="center"/>
      <protection hidden="1"/>
    </xf>
    <xf numFmtId="9" fontId="4" fillId="5" borderId="21" xfId="2" applyFont="1" applyFill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vertical="center" wrapText="1"/>
      <protection hidden="1"/>
    </xf>
    <xf numFmtId="164" fontId="2" fillId="0" borderId="0" xfId="0" applyNumberFormat="1" applyFont="1" applyAlignment="1" applyProtection="1">
      <alignment horizontal="right" vertical="center" wrapText="1"/>
      <protection hidden="1"/>
    </xf>
    <xf numFmtId="3" fontId="2" fillId="3" borderId="17" xfId="0" applyNumberFormat="1" applyFont="1" applyFill="1" applyBorder="1" applyAlignment="1" applyProtection="1">
      <alignment horizontal="right" vertical="center" wrapText="1"/>
      <protection hidden="1"/>
    </xf>
    <xf numFmtId="4" fontId="13" fillId="3" borderId="16" xfId="0" applyNumberFormat="1" applyFont="1" applyFill="1" applyBorder="1" applyAlignment="1" applyProtection="1">
      <alignment horizontal="left" vertical="center"/>
      <protection hidden="1"/>
    </xf>
    <xf numFmtId="4" fontId="13" fillId="3" borderId="13" xfId="0" applyNumberFormat="1" applyFont="1" applyFill="1" applyBorder="1" applyAlignment="1" applyProtection="1">
      <alignment horizontal="left" vertical="center"/>
      <protection hidden="1"/>
    </xf>
    <xf numFmtId="4" fontId="3" fillId="4" borderId="0" xfId="0" applyNumberFormat="1" applyFont="1" applyFill="1" applyAlignment="1" applyProtection="1">
      <alignment horizontal="center" vertical="center"/>
      <protection hidden="1"/>
    </xf>
    <xf numFmtId="3" fontId="2" fillId="4" borderId="0" xfId="0" applyNumberFormat="1" applyFont="1" applyFill="1" applyAlignment="1" applyProtection="1">
      <alignment horizontal="right" vertical="center" wrapText="1"/>
      <protection hidden="1"/>
    </xf>
    <xf numFmtId="0" fontId="2" fillId="0" borderId="3" xfId="0" applyFont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horizontal="left" vertical="center" wrapText="1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2" fillId="0" borderId="3" xfId="0" applyFont="1" applyBorder="1" applyAlignment="1" applyProtection="1">
      <alignment vertical="center" wrapText="1"/>
      <protection hidden="1"/>
    </xf>
    <xf numFmtId="3" fontId="2" fillId="0" borderId="3" xfId="0" applyNumberFormat="1" applyFont="1" applyBorder="1" applyAlignment="1" applyProtection="1">
      <alignment horizontal="right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2" xfId="0" applyFont="1" applyBorder="1" applyAlignment="1" applyProtection="1">
      <alignment horizontal="left" vertical="center" wrapText="1"/>
      <protection hidden="1"/>
    </xf>
    <xf numFmtId="0" fontId="14" fillId="3" borderId="16" xfId="0" applyFont="1" applyFill="1" applyBorder="1" applyAlignment="1" applyProtection="1">
      <alignment horizontal="left" vertical="center"/>
      <protection hidden="1"/>
    </xf>
    <xf numFmtId="0" fontId="14" fillId="3" borderId="13" xfId="0" applyFont="1" applyFill="1" applyBorder="1" applyAlignment="1" applyProtection="1">
      <alignment horizontal="left" vertical="center"/>
      <protection hidden="1"/>
    </xf>
    <xf numFmtId="0" fontId="6" fillId="3" borderId="13" xfId="0" applyFont="1" applyFill="1" applyBorder="1" applyAlignment="1" applyProtection="1">
      <alignment horizontal="left" vertical="top"/>
      <protection hidden="1"/>
    </xf>
    <xf numFmtId="0" fontId="7" fillId="2" borderId="21" xfId="0" applyFont="1" applyFill="1" applyBorder="1" applyAlignment="1" applyProtection="1">
      <alignment horizontal="center" vertical="top"/>
      <protection hidden="1"/>
    </xf>
    <xf numFmtId="0" fontId="7" fillId="2" borderId="18" xfId="0" applyFont="1" applyFill="1" applyBorder="1" applyAlignment="1" applyProtection="1">
      <alignment horizontal="center" vertical="top"/>
      <protection hidden="1"/>
    </xf>
    <xf numFmtId="0" fontId="7" fillId="2" borderId="22" xfId="0" applyFont="1" applyFill="1" applyBorder="1" applyAlignment="1" applyProtection="1">
      <alignment horizontal="center" vertical="top"/>
      <protection hidden="1"/>
    </xf>
    <xf numFmtId="9" fontId="4" fillId="5" borderId="23" xfId="2" applyFont="1" applyFill="1" applyBorder="1" applyAlignment="1" applyProtection="1">
      <alignment horizontal="center" vertical="center"/>
      <protection hidden="1"/>
    </xf>
    <xf numFmtId="4" fontId="3" fillId="0" borderId="26" xfId="0" applyNumberFormat="1" applyFont="1" applyBorder="1" applyAlignment="1" applyProtection="1">
      <alignment horizontal="center" vertical="center" wrapText="1"/>
      <protection hidden="1"/>
    </xf>
    <xf numFmtId="4" fontId="3" fillId="0" borderId="27" xfId="0" applyNumberFormat="1" applyFont="1" applyBorder="1" applyAlignment="1" applyProtection="1">
      <alignment horizontal="center" vertical="center"/>
      <protection hidden="1"/>
    </xf>
    <xf numFmtId="4" fontId="15" fillId="5" borderId="29" xfId="0" applyNumberFormat="1" applyFont="1" applyFill="1" applyBorder="1" applyAlignment="1" applyProtection="1">
      <alignment horizontal="left" vertical="center" wrapText="1"/>
      <protection hidden="1"/>
    </xf>
    <xf numFmtId="4" fontId="15" fillId="5" borderId="0" xfId="0" applyNumberFormat="1" applyFont="1" applyFill="1" applyAlignment="1" applyProtection="1">
      <alignment horizontal="left" vertical="center" wrapText="1"/>
      <protection hidden="1"/>
    </xf>
    <xf numFmtId="4" fontId="15" fillId="5" borderId="30" xfId="0" applyNumberFormat="1" applyFont="1" applyFill="1" applyBorder="1" applyAlignment="1" applyProtection="1">
      <alignment horizontal="left" vertical="center" wrapText="1"/>
      <protection hidden="1"/>
    </xf>
    <xf numFmtId="0" fontId="4" fillId="0" borderId="29" xfId="0" applyFont="1" applyBorder="1" applyAlignment="1" applyProtection="1">
      <alignment horizontal="center"/>
      <protection hidden="1"/>
    </xf>
    <xf numFmtId="0" fontId="4" fillId="0" borderId="30" xfId="0" applyFont="1" applyBorder="1" applyProtection="1">
      <protection hidden="1"/>
    </xf>
    <xf numFmtId="0" fontId="0" fillId="0" borderId="29" xfId="0" applyBorder="1" applyAlignment="1" applyProtection="1">
      <alignment horizontal="center"/>
      <protection hidden="1"/>
    </xf>
    <xf numFmtId="3" fontId="0" fillId="0" borderId="0" xfId="0" applyNumberFormat="1" applyProtection="1">
      <protection hidden="1"/>
    </xf>
    <xf numFmtId="0" fontId="0" fillId="0" borderId="30" xfId="0" applyBorder="1" applyProtection="1">
      <protection hidden="1"/>
    </xf>
    <xf numFmtId="4" fontId="13" fillId="3" borderId="38" xfId="0" applyNumberFormat="1" applyFont="1" applyFill="1" applyBorder="1" applyAlignment="1" applyProtection="1">
      <alignment horizontal="justify" vertical="center" wrapText="1"/>
      <protection hidden="1"/>
    </xf>
    <xf numFmtId="4" fontId="13" fillId="3" borderId="39" xfId="0" applyNumberFormat="1" applyFont="1" applyFill="1" applyBorder="1" applyAlignment="1" applyProtection="1">
      <alignment horizontal="justify" vertical="center"/>
      <protection hidden="1"/>
    </xf>
    <xf numFmtId="4" fontId="13" fillId="3" borderId="40" xfId="0" applyNumberFormat="1" applyFont="1" applyFill="1" applyBorder="1" applyAlignment="1" applyProtection="1">
      <alignment horizontal="justify" vertical="center"/>
      <protection hidden="1"/>
    </xf>
    <xf numFmtId="4" fontId="13" fillId="0" borderId="35" xfId="0" applyNumberFormat="1" applyFont="1" applyBorder="1" applyAlignment="1" applyProtection="1">
      <alignment horizontal="justify" vertical="center" wrapText="1"/>
      <protection hidden="1"/>
    </xf>
    <xf numFmtId="4" fontId="13" fillId="0" borderId="36" xfId="0" applyNumberFormat="1" applyFont="1" applyBorder="1" applyAlignment="1" applyProtection="1">
      <alignment horizontal="justify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895350</xdr:colOff>
      <xdr:row>3</xdr:row>
      <xdr:rowOff>38100</xdr:rowOff>
    </xdr:from>
    <xdr:ext cx="1152525" cy="771525"/>
    <xdr:pic>
      <xdr:nvPicPr>
        <xdr:cNvPr id="2" name="Picture 83">
          <a:extLst>
            <a:ext uri="{FF2B5EF4-FFF2-40B4-BE49-F238E27FC236}">
              <a16:creationId xmlns:a16="http://schemas.microsoft.com/office/drawing/2014/main" id="{C83CAAB9-0AAE-423C-8E16-174BFF042EB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238875" y="428625"/>
          <a:ext cx="1152525" cy="771525"/>
        </a:xfrm>
        <a:prstGeom prst="rect">
          <a:avLst/>
        </a:prstGeom>
      </xdr:spPr>
    </xdr:pic>
    <xdr:clientData/>
  </xdr:oneCellAnchor>
  <xdr:oneCellAnchor>
    <xdr:from>
      <xdr:col>6</xdr:col>
      <xdr:colOff>257175</xdr:colOff>
      <xdr:row>47</xdr:row>
      <xdr:rowOff>132665</xdr:rowOff>
    </xdr:from>
    <xdr:ext cx="942975" cy="676275"/>
    <xdr:pic>
      <xdr:nvPicPr>
        <xdr:cNvPr id="3" name="Picture 83">
          <a:extLst>
            <a:ext uri="{FF2B5EF4-FFF2-40B4-BE49-F238E27FC236}">
              <a16:creationId xmlns:a16="http://schemas.microsoft.com/office/drawing/2014/main" id="{1F9A6B9B-CF83-4444-864A-A5B6B575D13E}"/>
            </a:ext>
            <a:ext uri="{147F2762-F138-4A5C-976F-8EAC2B608ADB}">
              <a16:predDERef xmlns:a16="http://schemas.microsoft.com/office/drawing/2014/main" pred="{C83CAAB9-0AAE-423C-8E16-174BFF042EB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577293" y="13478871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D4D8D-AC6F-412C-BAFC-2DF74C5F2D2A}">
  <sheetPr>
    <pageSetUpPr fitToPage="1"/>
  </sheetPr>
  <dimension ref="A1:O171"/>
  <sheetViews>
    <sheetView showGridLines="0" tabSelected="1" zoomScale="115" zoomScaleNormal="115" workbookViewId="0">
      <selection activeCell="H36" sqref="H36"/>
    </sheetView>
  </sheetViews>
  <sheetFormatPr baseColWidth="10" defaultColWidth="11.42578125" defaultRowHeight="12.75" x14ac:dyDescent="0.2"/>
  <cols>
    <col min="1" max="1" width="6.28515625" style="25" customWidth="1"/>
    <col min="2" max="2" width="7" style="62" customWidth="1"/>
    <col min="3" max="3" width="49.28515625" style="57" customWidth="1"/>
    <col min="4" max="4" width="7.28515625" style="57" customWidth="1"/>
    <col min="5" max="5" width="10.28515625" style="57" customWidth="1"/>
    <col min="6" max="7" width="14.7109375" style="58" customWidth="1"/>
    <col min="8" max="8" width="21" style="57" bestFit="1" customWidth="1"/>
    <col min="9" max="9" width="15.7109375" style="2" customWidth="1"/>
    <col min="10" max="10" width="12.85546875" style="2" bestFit="1" customWidth="1"/>
    <col min="11" max="16384" width="11.42578125" style="2"/>
  </cols>
  <sheetData>
    <row r="1" spans="1:8" ht="6.75" customHeight="1" x14ac:dyDescent="0.2">
      <c r="B1" s="26"/>
      <c r="C1" s="27"/>
      <c r="D1" s="27"/>
      <c r="E1" s="27"/>
      <c r="F1" s="28"/>
      <c r="G1" s="28"/>
      <c r="H1" s="29"/>
    </row>
    <row r="2" spans="1:8" ht="6.75" customHeight="1" x14ac:dyDescent="0.2">
      <c r="B2" s="63" t="s">
        <v>170</v>
      </c>
      <c r="C2" s="63"/>
      <c r="D2" s="63"/>
      <c r="E2" s="63"/>
      <c r="F2" s="63"/>
      <c r="G2" s="63"/>
      <c r="H2" s="63"/>
    </row>
    <row r="3" spans="1:8" ht="15" customHeight="1" x14ac:dyDescent="0.2">
      <c r="B3" s="64"/>
      <c r="C3" s="64"/>
      <c r="D3" s="64"/>
      <c r="E3" s="64"/>
      <c r="F3" s="64"/>
      <c r="G3" s="64"/>
      <c r="H3" s="64"/>
    </row>
    <row r="4" spans="1:8" ht="71.25" customHeight="1" x14ac:dyDescent="0.2">
      <c r="B4" s="65" t="s">
        <v>163</v>
      </c>
      <c r="C4" s="66"/>
      <c r="D4" s="66"/>
      <c r="E4" s="67"/>
      <c r="F4" s="68"/>
      <c r="G4" s="69"/>
      <c r="H4" s="70"/>
    </row>
    <row r="5" spans="1:8" ht="11.25" customHeight="1" x14ac:dyDescent="0.2">
      <c r="B5" s="71"/>
      <c r="C5" s="72"/>
      <c r="D5" s="72"/>
      <c r="E5" s="72"/>
      <c r="F5" s="73"/>
      <c r="G5" s="73"/>
      <c r="H5" s="71"/>
    </row>
    <row r="6" spans="1:8" s="31" customFormat="1" ht="41.25" customHeight="1" x14ac:dyDescent="0.2">
      <c r="A6" s="30"/>
      <c r="B6" s="74" t="s">
        <v>0</v>
      </c>
      <c r="C6" s="74" t="s">
        <v>1</v>
      </c>
      <c r="D6" s="74" t="s">
        <v>2</v>
      </c>
      <c r="E6" s="74" t="s">
        <v>3</v>
      </c>
      <c r="F6" s="75" t="s">
        <v>4</v>
      </c>
      <c r="G6" s="74" t="s">
        <v>5</v>
      </c>
      <c r="H6" s="74" t="s">
        <v>6</v>
      </c>
    </row>
    <row r="7" spans="1:8" ht="16.899999999999999" customHeight="1" x14ac:dyDescent="0.2">
      <c r="B7" s="74">
        <v>1</v>
      </c>
      <c r="C7" s="76" t="s">
        <v>7</v>
      </c>
      <c r="D7" s="76"/>
      <c r="E7" s="76"/>
      <c r="F7" s="76"/>
      <c r="G7" s="76"/>
      <c r="H7" s="76"/>
    </row>
    <row r="8" spans="1:8" ht="27.75" customHeight="1" x14ac:dyDescent="0.2">
      <c r="B8" s="77" t="s">
        <v>8</v>
      </c>
      <c r="C8" s="78" t="s">
        <v>9</v>
      </c>
      <c r="D8" s="77" t="s">
        <v>10</v>
      </c>
      <c r="E8" s="79">
        <v>454</v>
      </c>
      <c r="F8" s="80">
        <v>18844</v>
      </c>
      <c r="G8" s="32"/>
      <c r="H8" s="4">
        <f>ROUND(E8*G8,0)</f>
        <v>0</v>
      </c>
    </row>
    <row r="9" spans="1:8" ht="46.5" customHeight="1" x14ac:dyDescent="0.2">
      <c r="B9" s="77" t="s">
        <v>11</v>
      </c>
      <c r="C9" s="78" t="s">
        <v>12</v>
      </c>
      <c r="D9" s="77" t="s">
        <v>15</v>
      </c>
      <c r="E9" s="79">
        <v>76</v>
      </c>
      <c r="F9" s="80">
        <v>8971</v>
      </c>
      <c r="G9" s="32"/>
      <c r="H9" s="4">
        <f>ROUND(E9*G9,0)</f>
        <v>0</v>
      </c>
    </row>
    <row r="10" spans="1:8" ht="36.75" customHeight="1" x14ac:dyDescent="0.2">
      <c r="B10" s="77" t="s">
        <v>13</v>
      </c>
      <c r="C10" s="78" t="s">
        <v>14</v>
      </c>
      <c r="D10" s="77" t="s">
        <v>15</v>
      </c>
      <c r="E10" s="79">
        <v>2</v>
      </c>
      <c r="F10" s="80">
        <v>111649</v>
      </c>
      <c r="G10" s="32"/>
      <c r="H10" s="4">
        <f>ROUND(E10*G10,0)</f>
        <v>0</v>
      </c>
    </row>
    <row r="11" spans="1:8" ht="32.25" customHeight="1" x14ac:dyDescent="0.2">
      <c r="B11" s="77" t="s">
        <v>16</v>
      </c>
      <c r="C11" s="78" t="s">
        <v>17</v>
      </c>
      <c r="D11" s="77" t="s">
        <v>162</v>
      </c>
      <c r="E11" s="79">
        <v>6</v>
      </c>
      <c r="F11" s="80">
        <v>12213</v>
      </c>
      <c r="G11" s="32"/>
      <c r="H11" s="4">
        <f>ROUND(E11*G11,0)</f>
        <v>0</v>
      </c>
    </row>
    <row r="12" spans="1:8" ht="32.25" customHeight="1" thickBot="1" x14ac:dyDescent="0.25">
      <c r="B12" s="77" t="s">
        <v>18</v>
      </c>
      <c r="C12" s="78" t="s">
        <v>19</v>
      </c>
      <c r="D12" s="77" t="s">
        <v>15</v>
      </c>
      <c r="E12" s="79">
        <v>3</v>
      </c>
      <c r="F12" s="80">
        <v>135888</v>
      </c>
      <c r="G12" s="32"/>
      <c r="H12" s="5">
        <f>ROUND(E12*G12,0)</f>
        <v>0</v>
      </c>
    </row>
    <row r="13" spans="1:8" ht="18.399999999999999" customHeight="1" thickBot="1" x14ac:dyDescent="0.25">
      <c r="B13" s="81"/>
      <c r="C13" s="82" t="s">
        <v>20</v>
      </c>
      <c r="D13" s="82"/>
      <c r="E13" s="83"/>
      <c r="F13" s="84"/>
      <c r="G13" s="33"/>
      <c r="H13" s="9">
        <f>SUM(H8:H12)</f>
        <v>0</v>
      </c>
    </row>
    <row r="14" spans="1:8" x14ac:dyDescent="0.2">
      <c r="B14" s="85"/>
      <c r="C14" s="86"/>
      <c r="D14" s="86"/>
      <c r="E14" s="86"/>
      <c r="F14" s="87"/>
      <c r="G14" s="35"/>
      <c r="H14" s="87"/>
    </row>
    <row r="15" spans="1:8" ht="18" customHeight="1" x14ac:dyDescent="0.2">
      <c r="B15" s="74">
        <v>2</v>
      </c>
      <c r="C15" s="88" t="s">
        <v>21</v>
      </c>
      <c r="D15" s="88"/>
      <c r="E15" s="88"/>
      <c r="F15" s="88"/>
      <c r="G15" s="36"/>
      <c r="H15" s="88"/>
    </row>
    <row r="16" spans="1:8" ht="34.5" thickBot="1" x14ac:dyDescent="0.25">
      <c r="B16" s="77" t="s">
        <v>22</v>
      </c>
      <c r="C16" s="78" t="s">
        <v>23</v>
      </c>
      <c r="D16" s="77" t="s">
        <v>10</v>
      </c>
      <c r="E16" s="89">
        <v>454</v>
      </c>
      <c r="F16" s="80">
        <v>79018</v>
      </c>
      <c r="G16" s="32"/>
      <c r="H16" s="5">
        <f>ROUND(E16*G16,0)</f>
        <v>0</v>
      </c>
    </row>
    <row r="17" spans="2:8" ht="20.25" customHeight="1" thickBot="1" x14ac:dyDescent="0.25">
      <c r="B17" s="81"/>
      <c r="C17" s="82" t="s">
        <v>24</v>
      </c>
      <c r="D17" s="82"/>
      <c r="E17" s="83"/>
      <c r="F17" s="84"/>
      <c r="G17" s="33"/>
      <c r="H17" s="9">
        <f>SUM(H16:H16)</f>
        <v>0</v>
      </c>
    </row>
    <row r="18" spans="2:8" x14ac:dyDescent="0.2">
      <c r="B18" s="85"/>
      <c r="C18" s="86"/>
      <c r="D18" s="86"/>
      <c r="E18" s="86"/>
      <c r="F18" s="87"/>
      <c r="G18" s="35"/>
      <c r="H18" s="87"/>
    </row>
    <row r="19" spans="2:8" ht="22.5" customHeight="1" x14ac:dyDescent="0.2">
      <c r="B19" s="74">
        <v>3</v>
      </c>
      <c r="C19" s="90" t="s">
        <v>25</v>
      </c>
      <c r="D19" s="90"/>
      <c r="E19" s="90"/>
      <c r="F19" s="90"/>
      <c r="G19" s="37"/>
      <c r="H19" s="90"/>
    </row>
    <row r="20" spans="2:8" ht="23.25" thickBot="1" x14ac:dyDescent="0.25">
      <c r="B20" s="77" t="s">
        <v>26</v>
      </c>
      <c r="C20" s="78" t="s">
        <v>27</v>
      </c>
      <c r="D20" s="77" t="s">
        <v>15</v>
      </c>
      <c r="E20" s="79">
        <v>3</v>
      </c>
      <c r="F20" s="80">
        <v>906819</v>
      </c>
      <c r="G20" s="32"/>
      <c r="H20" s="5">
        <f t="shared" ref="H20" si="0">ROUND(G20*E20,0)</f>
        <v>0</v>
      </c>
    </row>
    <row r="21" spans="2:8" ht="22.5" customHeight="1" thickBot="1" x14ac:dyDescent="0.25">
      <c r="B21" s="81"/>
      <c r="C21" s="82" t="s">
        <v>28</v>
      </c>
      <c r="D21" s="82"/>
      <c r="E21" s="83"/>
      <c r="F21" s="84"/>
      <c r="G21" s="33"/>
      <c r="H21" s="9">
        <f>SUM(H20:H20)</f>
        <v>0</v>
      </c>
    </row>
    <row r="22" spans="2:8" x14ac:dyDescent="0.2">
      <c r="B22" s="91"/>
      <c r="C22" s="91"/>
      <c r="D22" s="91"/>
      <c r="E22" s="91"/>
      <c r="F22" s="91"/>
      <c r="G22" s="29"/>
      <c r="H22" s="91"/>
    </row>
    <row r="23" spans="2:8" ht="23.25" customHeight="1" x14ac:dyDescent="0.2">
      <c r="B23" s="74">
        <v>4</v>
      </c>
      <c r="C23" s="90" t="s">
        <v>29</v>
      </c>
      <c r="D23" s="90"/>
      <c r="E23" s="90"/>
      <c r="F23" s="90"/>
      <c r="G23" s="37"/>
      <c r="H23" s="90"/>
    </row>
    <row r="24" spans="2:8" ht="40.5" customHeight="1" x14ac:dyDescent="0.2">
      <c r="B24" s="77" t="s">
        <v>30</v>
      </c>
      <c r="C24" s="78" t="s">
        <v>31</v>
      </c>
      <c r="D24" s="77" t="s">
        <v>15</v>
      </c>
      <c r="E24" s="92">
        <v>8</v>
      </c>
      <c r="F24" s="80">
        <v>154165</v>
      </c>
      <c r="G24" s="32"/>
      <c r="H24" s="5">
        <f>ROUND(G24*E24,0)</f>
        <v>0</v>
      </c>
    </row>
    <row r="25" spans="2:8" ht="40.5" customHeight="1" x14ac:dyDescent="0.2">
      <c r="B25" s="77" t="s">
        <v>32</v>
      </c>
      <c r="C25" s="78" t="s">
        <v>33</v>
      </c>
      <c r="D25" s="77" t="s">
        <v>15</v>
      </c>
      <c r="E25" s="92">
        <v>8</v>
      </c>
      <c r="F25" s="80">
        <v>43093</v>
      </c>
      <c r="G25" s="32"/>
      <c r="H25" s="5">
        <f>ROUND(G25*E25,0)</f>
        <v>0</v>
      </c>
    </row>
    <row r="26" spans="2:8" ht="40.5" customHeight="1" x14ac:dyDescent="0.2">
      <c r="B26" s="77" t="s">
        <v>34</v>
      </c>
      <c r="C26" s="78" t="s">
        <v>35</v>
      </c>
      <c r="D26" s="77" t="s">
        <v>15</v>
      </c>
      <c r="E26" s="92">
        <v>3</v>
      </c>
      <c r="F26" s="80">
        <v>60327</v>
      </c>
      <c r="G26" s="32"/>
      <c r="H26" s="5">
        <f>ROUND(G26*E26,0)</f>
        <v>0</v>
      </c>
    </row>
    <row r="27" spans="2:8" ht="40.5" customHeight="1" thickBot="1" x14ac:dyDescent="0.25">
      <c r="B27" s="77" t="s">
        <v>36</v>
      </c>
      <c r="C27" s="78" t="s">
        <v>37</v>
      </c>
      <c r="D27" s="77" t="s">
        <v>15</v>
      </c>
      <c r="E27" s="79">
        <v>66</v>
      </c>
      <c r="F27" s="80">
        <v>12581</v>
      </c>
      <c r="G27" s="32"/>
      <c r="H27" s="5">
        <f>ROUND(G27*E27,0)</f>
        <v>0</v>
      </c>
    </row>
    <row r="28" spans="2:8" ht="21" customHeight="1" thickBot="1" x14ac:dyDescent="0.25">
      <c r="B28" s="81"/>
      <c r="C28" s="82" t="s">
        <v>38</v>
      </c>
      <c r="D28" s="82"/>
      <c r="E28" s="83"/>
      <c r="F28" s="84"/>
      <c r="G28" s="33"/>
      <c r="H28" s="9">
        <f>SUM(H24:H27)</f>
        <v>0</v>
      </c>
    </row>
    <row r="29" spans="2:8" x14ac:dyDescent="0.2">
      <c r="B29" s="91"/>
      <c r="C29" s="91"/>
      <c r="D29" s="91"/>
      <c r="E29" s="91"/>
      <c r="F29" s="91"/>
      <c r="G29" s="29"/>
      <c r="H29" s="91"/>
    </row>
    <row r="30" spans="2:8" ht="25.5" customHeight="1" x14ac:dyDescent="0.2">
      <c r="B30" s="74">
        <v>5</v>
      </c>
      <c r="C30" s="88" t="s">
        <v>39</v>
      </c>
      <c r="D30" s="88"/>
      <c r="E30" s="88"/>
      <c r="F30" s="88"/>
      <c r="G30" s="36"/>
      <c r="H30" s="88"/>
    </row>
    <row r="31" spans="2:8" ht="32.25" customHeight="1" thickBot="1" x14ac:dyDescent="0.25">
      <c r="B31" s="77" t="s">
        <v>40</v>
      </c>
      <c r="C31" s="78" t="s">
        <v>41</v>
      </c>
      <c r="D31" s="77" t="s">
        <v>10</v>
      </c>
      <c r="E31" s="79">
        <v>812.915964977307</v>
      </c>
      <c r="F31" s="80">
        <v>26942</v>
      </c>
      <c r="G31" s="32"/>
      <c r="H31" s="5">
        <f>ROUND(G31*E31,0)</f>
        <v>0</v>
      </c>
    </row>
    <row r="32" spans="2:8" ht="18.75" customHeight="1" thickBot="1" x14ac:dyDescent="0.25">
      <c r="B32" s="81"/>
      <c r="C32" s="82" t="s">
        <v>42</v>
      </c>
      <c r="D32" s="82"/>
      <c r="E32" s="83"/>
      <c r="F32" s="84"/>
      <c r="G32" s="33"/>
      <c r="H32" s="9">
        <f>SUM(H31:H31)</f>
        <v>0</v>
      </c>
    </row>
    <row r="33" spans="2:8" x14ac:dyDescent="0.2">
      <c r="B33" s="91"/>
      <c r="C33" s="91"/>
      <c r="D33" s="91"/>
      <c r="E33" s="91"/>
      <c r="F33" s="91"/>
      <c r="G33" s="29"/>
      <c r="H33" s="91"/>
    </row>
    <row r="34" spans="2:8" x14ac:dyDescent="0.2">
      <c r="B34" s="74">
        <v>6</v>
      </c>
      <c r="C34" s="93" t="s">
        <v>43</v>
      </c>
      <c r="D34" s="94"/>
      <c r="E34" s="94"/>
      <c r="F34" s="94"/>
      <c r="G34" s="38"/>
      <c r="H34" s="127"/>
    </row>
    <row r="35" spans="2:8" ht="23.25" thickBot="1" x14ac:dyDescent="0.25">
      <c r="B35" s="77" t="s">
        <v>44</v>
      </c>
      <c r="C35" s="95" t="s">
        <v>45</v>
      </c>
      <c r="D35" s="77" t="s">
        <v>15</v>
      </c>
      <c r="E35" s="79">
        <v>1</v>
      </c>
      <c r="F35" s="80">
        <v>482063</v>
      </c>
      <c r="G35" s="32"/>
      <c r="H35" s="5">
        <f>ROUND(G35*E35,0)</f>
        <v>0</v>
      </c>
    </row>
    <row r="36" spans="2:8" ht="17.25" customHeight="1" thickBot="1" x14ac:dyDescent="0.25">
      <c r="B36" s="81"/>
      <c r="C36" s="96" t="s">
        <v>46</v>
      </c>
      <c r="D36" s="97"/>
      <c r="E36" s="97"/>
      <c r="F36" s="97"/>
      <c r="G36" s="39"/>
      <c r="H36" s="9">
        <f>SUM(H35:H35)</f>
        <v>0</v>
      </c>
    </row>
    <row r="37" spans="2:8" ht="7.5" customHeight="1" thickBot="1" x14ac:dyDescent="0.25">
      <c r="B37" s="71"/>
      <c r="C37" s="71"/>
      <c r="D37" s="71"/>
      <c r="E37" s="71"/>
      <c r="F37" s="71"/>
      <c r="G37" s="26"/>
      <c r="H37" s="71"/>
    </row>
    <row r="38" spans="2:8" ht="17.25" customHeight="1" thickBot="1" x14ac:dyDescent="0.25">
      <c r="B38" s="98" t="s">
        <v>47</v>
      </c>
      <c r="C38" s="99"/>
      <c r="D38" s="99"/>
      <c r="E38" s="99"/>
      <c r="F38" s="100"/>
      <c r="G38" s="40"/>
      <c r="H38" s="9">
        <f>ROUND(SUM(H13+H17+H21+H28+H32+H36),0)</f>
        <v>0</v>
      </c>
    </row>
    <row r="39" spans="2:8" ht="7.5" customHeight="1" thickBot="1" x14ac:dyDescent="0.25">
      <c r="B39" s="85"/>
      <c r="C39" s="86"/>
      <c r="D39" s="86"/>
      <c r="E39" s="86"/>
      <c r="F39" s="101"/>
      <c r="G39" s="41"/>
      <c r="H39" s="128"/>
    </row>
    <row r="40" spans="2:8" ht="35.1" customHeight="1" thickBot="1" x14ac:dyDescent="0.25">
      <c r="B40" s="102"/>
      <c r="C40" s="103"/>
      <c r="D40" s="104" t="s">
        <v>145</v>
      </c>
      <c r="E40" s="105"/>
      <c r="F40" s="106" t="s">
        <v>146</v>
      </c>
      <c r="G40" s="42" t="s">
        <v>147</v>
      </c>
      <c r="H40" s="129"/>
    </row>
    <row r="41" spans="2:8" x14ac:dyDescent="0.2">
      <c r="B41" s="107" t="s">
        <v>161</v>
      </c>
      <c r="C41" s="108"/>
      <c r="D41" s="108" t="s">
        <v>148</v>
      </c>
      <c r="E41" s="109"/>
      <c r="F41" s="110">
        <v>0.25</v>
      </c>
      <c r="G41" s="43"/>
      <c r="H41" s="5">
        <f>ROUND((H38*G41),0)</f>
        <v>0</v>
      </c>
    </row>
    <row r="42" spans="2:8" x14ac:dyDescent="0.2">
      <c r="B42" s="111"/>
      <c r="C42" s="112"/>
      <c r="D42" s="112" t="s">
        <v>149</v>
      </c>
      <c r="E42" s="113"/>
      <c r="F42" s="114">
        <v>0.02</v>
      </c>
      <c r="G42" s="44"/>
      <c r="H42" s="5">
        <f>ROUND((H38*G42),0)</f>
        <v>0</v>
      </c>
    </row>
    <row r="43" spans="2:8" ht="13.5" thickBot="1" x14ac:dyDescent="0.25">
      <c r="B43" s="115"/>
      <c r="C43" s="116"/>
      <c r="D43" s="116" t="s">
        <v>150</v>
      </c>
      <c r="E43" s="117"/>
      <c r="F43" s="118">
        <v>0.06</v>
      </c>
      <c r="G43" s="45"/>
      <c r="H43" s="5">
        <f>ROUND((H38*G43),0)</f>
        <v>0</v>
      </c>
    </row>
    <row r="44" spans="2:8" ht="17.25" customHeight="1" thickBot="1" x14ac:dyDescent="0.25">
      <c r="B44" s="119" t="s">
        <v>167</v>
      </c>
      <c r="C44" s="120"/>
      <c r="D44" s="120"/>
      <c r="E44" s="121"/>
      <c r="F44" s="122"/>
      <c r="G44" s="46"/>
      <c r="H44" s="10">
        <f>SUM(H38:H43)</f>
        <v>0</v>
      </c>
    </row>
    <row r="45" spans="2:8" ht="17.25" customHeight="1" thickBot="1" x14ac:dyDescent="0.25">
      <c r="B45" s="123" t="s">
        <v>151</v>
      </c>
      <c r="C45" s="124"/>
      <c r="D45" s="124"/>
      <c r="E45" s="125"/>
      <c r="F45" s="126">
        <v>0.19</v>
      </c>
      <c r="G45" s="47"/>
      <c r="H45" s="5">
        <f>ROUND(H43*G45,0)</f>
        <v>0</v>
      </c>
    </row>
    <row r="46" spans="2:8" ht="21.75" customHeight="1" thickBot="1" x14ac:dyDescent="0.25">
      <c r="B46" s="130" t="s">
        <v>152</v>
      </c>
      <c r="C46" s="131"/>
      <c r="D46" s="131"/>
      <c r="E46" s="131"/>
      <c r="F46" s="131"/>
      <c r="G46" s="131"/>
      <c r="H46" s="9">
        <f>SUM(H44+H45)</f>
        <v>0</v>
      </c>
    </row>
    <row r="47" spans="2:8" ht="11.25" customHeight="1" x14ac:dyDescent="0.2">
      <c r="B47" s="132"/>
      <c r="C47" s="132"/>
      <c r="D47" s="132"/>
      <c r="E47" s="132"/>
      <c r="F47" s="132"/>
      <c r="G47" s="132"/>
      <c r="H47" s="133"/>
    </row>
    <row r="48" spans="2:8" ht="69" customHeight="1" x14ac:dyDescent="0.2">
      <c r="B48" s="65" t="s">
        <v>164</v>
      </c>
      <c r="C48" s="66"/>
      <c r="D48" s="66"/>
      <c r="E48" s="67"/>
      <c r="F48" s="68"/>
      <c r="G48" s="69"/>
      <c r="H48" s="70"/>
    </row>
    <row r="49" spans="1:10" ht="6" customHeight="1" x14ac:dyDescent="0.2">
      <c r="B49" s="71"/>
      <c r="C49" s="72"/>
      <c r="D49" s="72"/>
      <c r="E49" s="72"/>
      <c r="F49" s="73"/>
      <c r="G49" s="73"/>
      <c r="H49" s="71"/>
    </row>
    <row r="50" spans="1:10" s="31" customFormat="1" ht="36.75" customHeight="1" x14ac:dyDescent="0.2">
      <c r="A50" s="30"/>
      <c r="B50" s="74" t="s">
        <v>0</v>
      </c>
      <c r="C50" s="74" t="s">
        <v>1</v>
      </c>
      <c r="D50" s="74" t="s">
        <v>2</v>
      </c>
      <c r="E50" s="74" t="s">
        <v>3</v>
      </c>
      <c r="F50" s="75" t="s">
        <v>4</v>
      </c>
      <c r="G50" s="74" t="s">
        <v>5</v>
      </c>
      <c r="H50" s="74" t="s">
        <v>6</v>
      </c>
    </row>
    <row r="51" spans="1:10" x14ac:dyDescent="0.2">
      <c r="B51" s="74">
        <v>1</v>
      </c>
      <c r="C51" s="88" t="s">
        <v>7</v>
      </c>
      <c r="D51" s="88"/>
      <c r="E51" s="88"/>
      <c r="F51" s="88"/>
      <c r="G51" s="88"/>
      <c r="H51" s="88"/>
    </row>
    <row r="52" spans="1:10" ht="24.75" customHeight="1" x14ac:dyDescent="0.2">
      <c r="B52" s="77" t="s">
        <v>8</v>
      </c>
      <c r="C52" s="78" t="s">
        <v>48</v>
      </c>
      <c r="D52" s="77" t="s">
        <v>15</v>
      </c>
      <c r="E52" s="79">
        <v>4</v>
      </c>
      <c r="F52" s="80">
        <v>23554</v>
      </c>
      <c r="G52" s="32"/>
      <c r="H52" s="5">
        <f>ROUND(G52*E52,0)</f>
        <v>0</v>
      </c>
      <c r="I52" s="48"/>
      <c r="J52" s="48"/>
    </row>
    <row r="53" spans="1:10" ht="22.5" customHeight="1" x14ac:dyDescent="0.2">
      <c r="B53" s="77" t="s">
        <v>11</v>
      </c>
      <c r="C53" s="78" t="s">
        <v>49</v>
      </c>
      <c r="D53" s="77" t="s">
        <v>15</v>
      </c>
      <c r="E53" s="79">
        <v>3</v>
      </c>
      <c r="F53" s="80">
        <v>13860</v>
      </c>
      <c r="G53" s="32"/>
      <c r="H53" s="5">
        <f t="shared" ref="H53:H62" si="1">ROUND(G53*E53,0)</f>
        <v>0</v>
      </c>
      <c r="I53" s="48"/>
      <c r="J53" s="48"/>
    </row>
    <row r="54" spans="1:10" ht="22.5" x14ac:dyDescent="0.2">
      <c r="B54" s="77" t="s">
        <v>13</v>
      </c>
      <c r="C54" s="78" t="s">
        <v>9</v>
      </c>
      <c r="D54" s="77" t="s">
        <v>10</v>
      </c>
      <c r="E54" s="79">
        <v>70</v>
      </c>
      <c r="F54" s="80">
        <v>18844</v>
      </c>
      <c r="G54" s="32"/>
      <c r="H54" s="5">
        <f>ROUND(G54*E54,0)</f>
        <v>0</v>
      </c>
      <c r="I54" s="48"/>
      <c r="J54" s="48"/>
    </row>
    <row r="55" spans="1:10" ht="22.5" x14ac:dyDescent="0.2">
      <c r="B55" s="77" t="s">
        <v>16</v>
      </c>
      <c r="C55" s="78" t="s">
        <v>50</v>
      </c>
      <c r="D55" s="77" t="s">
        <v>10</v>
      </c>
      <c r="E55" s="79">
        <v>70</v>
      </c>
      <c r="F55" s="80">
        <v>18405</v>
      </c>
      <c r="G55" s="32"/>
      <c r="H55" s="5">
        <f t="shared" si="1"/>
        <v>0</v>
      </c>
      <c r="I55" s="48"/>
      <c r="J55" s="48"/>
    </row>
    <row r="56" spans="1:10" ht="33.75" x14ac:dyDescent="0.2">
      <c r="B56" s="77" t="s">
        <v>18</v>
      </c>
      <c r="C56" s="78" t="s">
        <v>51</v>
      </c>
      <c r="D56" s="77" t="s">
        <v>15</v>
      </c>
      <c r="E56" s="79">
        <v>14</v>
      </c>
      <c r="F56" s="80">
        <v>8971</v>
      </c>
      <c r="G56" s="32"/>
      <c r="H56" s="5">
        <f t="shared" si="1"/>
        <v>0</v>
      </c>
      <c r="I56" s="48"/>
      <c r="J56" s="48"/>
    </row>
    <row r="57" spans="1:10" ht="22.5" x14ac:dyDescent="0.2">
      <c r="B57" s="77" t="s">
        <v>52</v>
      </c>
      <c r="C57" s="78" t="s">
        <v>53</v>
      </c>
      <c r="D57" s="77" t="s">
        <v>15</v>
      </c>
      <c r="E57" s="79">
        <v>2</v>
      </c>
      <c r="F57" s="80">
        <v>135888</v>
      </c>
      <c r="G57" s="32"/>
      <c r="H57" s="5">
        <f>ROUND(G57*E57,0)</f>
        <v>0</v>
      </c>
      <c r="I57" s="48"/>
      <c r="J57" s="48"/>
    </row>
    <row r="58" spans="1:10" ht="22.5" x14ac:dyDescent="0.2">
      <c r="B58" s="77" t="s">
        <v>54</v>
      </c>
      <c r="C58" s="78" t="s">
        <v>55</v>
      </c>
      <c r="D58" s="77" t="s">
        <v>10</v>
      </c>
      <c r="E58" s="79">
        <v>70</v>
      </c>
      <c r="F58" s="80">
        <v>54516</v>
      </c>
      <c r="G58" s="32"/>
      <c r="H58" s="5">
        <f t="shared" si="1"/>
        <v>0</v>
      </c>
      <c r="I58" s="48"/>
      <c r="J58" s="48"/>
    </row>
    <row r="59" spans="1:10" ht="22.5" x14ac:dyDescent="0.2">
      <c r="B59" s="77" t="s">
        <v>56</v>
      </c>
      <c r="C59" s="78" t="s">
        <v>57</v>
      </c>
      <c r="D59" s="77" t="s">
        <v>58</v>
      </c>
      <c r="E59" s="79">
        <v>1</v>
      </c>
      <c r="F59" s="80">
        <v>99402</v>
      </c>
      <c r="G59" s="32"/>
      <c r="H59" s="5">
        <f t="shared" si="1"/>
        <v>0</v>
      </c>
      <c r="I59" s="48"/>
      <c r="J59" s="48"/>
    </row>
    <row r="60" spans="1:10" ht="22.5" x14ac:dyDescent="0.2">
      <c r="B60" s="77" t="s">
        <v>59</v>
      </c>
      <c r="C60" s="78" t="s">
        <v>60</v>
      </c>
      <c r="D60" s="77" t="s">
        <v>10</v>
      </c>
      <c r="E60" s="79">
        <v>20</v>
      </c>
      <c r="F60" s="80">
        <v>42154</v>
      </c>
      <c r="G60" s="32"/>
      <c r="H60" s="5">
        <f t="shared" si="1"/>
        <v>0</v>
      </c>
      <c r="I60" s="48"/>
      <c r="J60" s="48"/>
    </row>
    <row r="61" spans="1:10" x14ac:dyDescent="0.2">
      <c r="B61" s="77" t="s">
        <v>61</v>
      </c>
      <c r="C61" s="78" t="s">
        <v>62</v>
      </c>
      <c r="D61" s="77" t="s">
        <v>10</v>
      </c>
      <c r="E61" s="79">
        <v>9</v>
      </c>
      <c r="F61" s="80">
        <v>101530</v>
      </c>
      <c r="G61" s="32"/>
      <c r="H61" s="5">
        <f t="shared" si="1"/>
        <v>0</v>
      </c>
      <c r="I61" s="48"/>
      <c r="J61" s="48"/>
    </row>
    <row r="62" spans="1:10" ht="23.25" thickBot="1" x14ac:dyDescent="0.25">
      <c r="B62" s="77" t="s">
        <v>63</v>
      </c>
      <c r="C62" s="78" t="s">
        <v>64</v>
      </c>
      <c r="D62" s="77" t="s">
        <v>65</v>
      </c>
      <c r="E62" s="79">
        <v>5</v>
      </c>
      <c r="F62" s="80">
        <v>146503</v>
      </c>
      <c r="G62" s="32"/>
      <c r="H62" s="5">
        <f t="shared" si="1"/>
        <v>0</v>
      </c>
      <c r="I62" s="48"/>
      <c r="J62" s="48"/>
    </row>
    <row r="63" spans="1:10" ht="17.25" customHeight="1" thickBot="1" x14ac:dyDescent="0.25">
      <c r="B63" s="81"/>
      <c r="C63" s="82" t="s">
        <v>20</v>
      </c>
      <c r="D63" s="82"/>
      <c r="E63" s="83"/>
      <c r="F63" s="84"/>
      <c r="G63" s="33"/>
      <c r="H63" s="9">
        <f>SUM(H52:H62)</f>
        <v>0</v>
      </c>
    </row>
    <row r="64" spans="1:10" ht="8.25" customHeight="1" x14ac:dyDescent="0.2">
      <c r="B64" s="85"/>
      <c r="C64" s="86"/>
      <c r="D64" s="86"/>
      <c r="E64" s="86"/>
      <c r="F64" s="87"/>
      <c r="G64" s="35"/>
      <c r="H64" s="87"/>
    </row>
    <row r="65" spans="2:8" x14ac:dyDescent="0.2">
      <c r="B65" s="74">
        <v>2</v>
      </c>
      <c r="C65" s="88" t="s">
        <v>66</v>
      </c>
      <c r="D65" s="88"/>
      <c r="E65" s="88"/>
      <c r="F65" s="88"/>
      <c r="G65" s="36"/>
      <c r="H65" s="88"/>
    </row>
    <row r="66" spans="2:8" ht="13.5" thickBot="1" x14ac:dyDescent="0.25">
      <c r="B66" s="77" t="s">
        <v>22</v>
      </c>
      <c r="C66" s="78" t="s">
        <v>67</v>
      </c>
      <c r="D66" s="77" t="s">
        <v>10</v>
      </c>
      <c r="E66" s="79">
        <v>3.4</v>
      </c>
      <c r="F66" s="80">
        <v>58688</v>
      </c>
      <c r="G66" s="32"/>
      <c r="H66" s="5">
        <f>ROUND(G66*E66,0)</f>
        <v>0</v>
      </c>
    </row>
    <row r="67" spans="2:8" ht="13.5" thickBot="1" x14ac:dyDescent="0.25">
      <c r="B67" s="81"/>
      <c r="C67" s="82" t="s">
        <v>68</v>
      </c>
      <c r="D67" s="82"/>
      <c r="E67" s="83"/>
      <c r="F67" s="84"/>
      <c r="G67" s="33"/>
      <c r="H67" s="9">
        <f>SUM(H66:H66)</f>
        <v>0</v>
      </c>
    </row>
    <row r="68" spans="2:8" x14ac:dyDescent="0.2">
      <c r="B68" s="85"/>
      <c r="C68" s="86"/>
      <c r="D68" s="86"/>
      <c r="E68" s="86"/>
      <c r="F68" s="87"/>
      <c r="G68" s="35"/>
      <c r="H68" s="87"/>
    </row>
    <row r="69" spans="2:8" x14ac:dyDescent="0.2">
      <c r="B69" s="74">
        <v>3</v>
      </c>
      <c r="C69" s="88" t="s">
        <v>69</v>
      </c>
      <c r="D69" s="88"/>
      <c r="E69" s="88"/>
      <c r="F69" s="88"/>
      <c r="G69" s="36"/>
      <c r="H69" s="88"/>
    </row>
    <row r="70" spans="2:8" x14ac:dyDescent="0.2">
      <c r="B70" s="77" t="s">
        <v>26</v>
      </c>
      <c r="C70" s="78" t="s">
        <v>70</v>
      </c>
      <c r="D70" s="77" t="s">
        <v>10</v>
      </c>
      <c r="E70" s="79">
        <v>100</v>
      </c>
      <c r="F70" s="80">
        <v>26737</v>
      </c>
      <c r="G70" s="32"/>
      <c r="H70" s="5">
        <f t="shared" ref="H70:H71" si="2">ROUND(G70*E70,0)</f>
        <v>0</v>
      </c>
    </row>
    <row r="71" spans="2:8" ht="23.25" thickBot="1" x14ac:dyDescent="0.25">
      <c r="B71" s="77" t="s">
        <v>71</v>
      </c>
      <c r="C71" s="78" t="s">
        <v>72</v>
      </c>
      <c r="D71" s="77" t="s">
        <v>65</v>
      </c>
      <c r="E71" s="79">
        <v>5</v>
      </c>
      <c r="F71" s="80">
        <v>36338</v>
      </c>
      <c r="G71" s="32"/>
      <c r="H71" s="5">
        <f t="shared" si="2"/>
        <v>0</v>
      </c>
    </row>
    <row r="72" spans="2:8" ht="13.5" thickBot="1" x14ac:dyDescent="0.25">
      <c r="B72" s="81"/>
      <c r="C72" s="82" t="s">
        <v>73</v>
      </c>
      <c r="D72" s="82"/>
      <c r="E72" s="83"/>
      <c r="F72" s="84"/>
      <c r="G72" s="33"/>
      <c r="H72" s="9">
        <f>SUM(H70:H71)</f>
        <v>0</v>
      </c>
    </row>
    <row r="73" spans="2:8" ht="6.75" customHeight="1" x14ac:dyDescent="0.2">
      <c r="B73" s="91"/>
      <c r="C73" s="91"/>
      <c r="D73" s="91"/>
      <c r="E73" s="91"/>
      <c r="F73" s="91"/>
      <c r="G73" s="29"/>
      <c r="H73" s="91"/>
    </row>
    <row r="74" spans="2:8" x14ac:dyDescent="0.2">
      <c r="B74" s="74">
        <v>4</v>
      </c>
      <c r="C74" s="88" t="s">
        <v>21</v>
      </c>
      <c r="D74" s="88"/>
      <c r="E74" s="88"/>
      <c r="F74" s="88"/>
      <c r="G74" s="36"/>
      <c r="H74" s="88"/>
    </row>
    <row r="75" spans="2:8" ht="45.75" thickBot="1" x14ac:dyDescent="0.25">
      <c r="B75" s="77" t="s">
        <v>30</v>
      </c>
      <c r="C75" s="78" t="s">
        <v>74</v>
      </c>
      <c r="D75" s="77" t="s">
        <v>10</v>
      </c>
      <c r="E75" s="79">
        <v>70</v>
      </c>
      <c r="F75" s="80">
        <v>79018</v>
      </c>
      <c r="G75" s="32"/>
      <c r="H75" s="5">
        <f t="shared" ref="H75" si="3">ROUND(G75*E75,0)</f>
        <v>0</v>
      </c>
    </row>
    <row r="76" spans="2:8" ht="13.5" thickBot="1" x14ac:dyDescent="0.25">
      <c r="B76" s="81"/>
      <c r="C76" s="82" t="s">
        <v>24</v>
      </c>
      <c r="D76" s="82"/>
      <c r="E76" s="83"/>
      <c r="F76" s="84"/>
      <c r="G76" s="33"/>
      <c r="H76" s="9">
        <f>SUM(H75:H75)</f>
        <v>0</v>
      </c>
    </row>
    <row r="77" spans="2:8" ht="6.75" customHeight="1" x14ac:dyDescent="0.2">
      <c r="B77" s="91"/>
      <c r="C77" s="91"/>
      <c r="D77" s="91"/>
      <c r="E77" s="91"/>
      <c r="F77" s="91"/>
      <c r="G77" s="29"/>
      <c r="H77" s="91"/>
    </row>
    <row r="78" spans="2:8" x14ac:dyDescent="0.2">
      <c r="B78" s="74">
        <v>5</v>
      </c>
      <c r="C78" s="90" t="s">
        <v>75</v>
      </c>
      <c r="D78" s="90"/>
      <c r="E78" s="90"/>
      <c r="F78" s="90"/>
      <c r="G78" s="37"/>
      <c r="H78" s="90"/>
    </row>
    <row r="79" spans="2:8" ht="31.5" customHeight="1" x14ac:dyDescent="0.2">
      <c r="B79" s="77" t="s">
        <v>40</v>
      </c>
      <c r="C79" s="78" t="s">
        <v>76</v>
      </c>
      <c r="D79" s="77" t="s">
        <v>10</v>
      </c>
      <c r="E79" s="79">
        <v>9</v>
      </c>
      <c r="F79" s="80">
        <v>94104</v>
      </c>
      <c r="G79" s="32"/>
      <c r="H79" s="5">
        <f t="shared" ref="H79:H85" si="4">ROUND(G79*E79,0)</f>
        <v>0</v>
      </c>
    </row>
    <row r="80" spans="2:8" ht="31.5" customHeight="1" x14ac:dyDescent="0.2">
      <c r="B80" s="77" t="s">
        <v>77</v>
      </c>
      <c r="C80" s="78" t="s">
        <v>78</v>
      </c>
      <c r="D80" s="77" t="s">
        <v>10</v>
      </c>
      <c r="E80" s="79">
        <v>60</v>
      </c>
      <c r="F80" s="80">
        <v>119637</v>
      </c>
      <c r="G80" s="32"/>
      <c r="H80" s="5">
        <f t="shared" si="4"/>
        <v>0</v>
      </c>
    </row>
    <row r="81" spans="2:8" ht="31.5" customHeight="1" x14ac:dyDescent="0.2">
      <c r="B81" s="77" t="s">
        <v>79</v>
      </c>
      <c r="C81" s="78" t="s">
        <v>80</v>
      </c>
      <c r="D81" s="77" t="s">
        <v>65</v>
      </c>
      <c r="E81" s="79">
        <v>40</v>
      </c>
      <c r="F81" s="80">
        <v>20041</v>
      </c>
      <c r="G81" s="32"/>
      <c r="H81" s="5">
        <f t="shared" si="4"/>
        <v>0</v>
      </c>
    </row>
    <row r="82" spans="2:8" ht="31.5" customHeight="1" x14ac:dyDescent="0.2">
      <c r="B82" s="77" t="s">
        <v>81</v>
      </c>
      <c r="C82" s="78" t="s">
        <v>82</v>
      </c>
      <c r="D82" s="77" t="s">
        <v>15</v>
      </c>
      <c r="E82" s="79">
        <v>2</v>
      </c>
      <c r="F82" s="80">
        <v>360165</v>
      </c>
      <c r="G82" s="32"/>
      <c r="H82" s="5">
        <f t="shared" si="4"/>
        <v>0</v>
      </c>
    </row>
    <row r="83" spans="2:8" ht="31.5" customHeight="1" x14ac:dyDescent="0.2">
      <c r="B83" s="77" t="s">
        <v>83</v>
      </c>
      <c r="C83" s="78" t="s">
        <v>84</v>
      </c>
      <c r="D83" s="77" t="s">
        <v>15</v>
      </c>
      <c r="E83" s="79">
        <v>2</v>
      </c>
      <c r="F83" s="80">
        <v>261800</v>
      </c>
      <c r="G83" s="32"/>
      <c r="H83" s="5">
        <f t="shared" si="4"/>
        <v>0</v>
      </c>
    </row>
    <row r="84" spans="2:8" ht="31.5" customHeight="1" x14ac:dyDescent="0.2">
      <c r="B84" s="77" t="s">
        <v>85</v>
      </c>
      <c r="C84" s="78" t="s">
        <v>159</v>
      </c>
      <c r="D84" s="77" t="s">
        <v>15</v>
      </c>
      <c r="E84" s="79">
        <v>2</v>
      </c>
      <c r="F84" s="80">
        <v>822818</v>
      </c>
      <c r="G84" s="32"/>
      <c r="H84" s="5">
        <f t="shared" si="4"/>
        <v>0</v>
      </c>
    </row>
    <row r="85" spans="2:8" ht="31.5" customHeight="1" thickBot="1" x14ac:dyDescent="0.25">
      <c r="B85" s="77" t="s">
        <v>86</v>
      </c>
      <c r="C85" s="78" t="s">
        <v>160</v>
      </c>
      <c r="D85" s="77" t="s">
        <v>15</v>
      </c>
      <c r="E85" s="79">
        <v>3</v>
      </c>
      <c r="F85" s="80">
        <v>56555</v>
      </c>
      <c r="G85" s="32"/>
      <c r="H85" s="5">
        <f t="shared" si="4"/>
        <v>0</v>
      </c>
    </row>
    <row r="86" spans="2:8" ht="13.5" thickBot="1" x14ac:dyDescent="0.25">
      <c r="B86" s="81"/>
      <c r="C86" s="134" t="s">
        <v>87</v>
      </c>
      <c r="D86" s="134"/>
      <c r="E86" s="135"/>
      <c r="F86" s="84"/>
      <c r="G86" s="33"/>
      <c r="H86" s="9">
        <f>SUM(H79:H85)</f>
        <v>0</v>
      </c>
    </row>
    <row r="87" spans="2:8" ht="7.5" customHeight="1" x14ac:dyDescent="0.2">
      <c r="B87" s="91"/>
      <c r="C87" s="91"/>
      <c r="D87" s="91"/>
      <c r="E87" s="91"/>
      <c r="F87" s="91"/>
      <c r="G87" s="29"/>
      <c r="H87" s="91"/>
    </row>
    <row r="88" spans="2:8" x14ac:dyDescent="0.2">
      <c r="B88" s="74">
        <v>6</v>
      </c>
      <c r="C88" s="90" t="s">
        <v>88</v>
      </c>
      <c r="D88" s="90"/>
      <c r="E88" s="90"/>
      <c r="F88" s="90"/>
      <c r="G88" s="37"/>
      <c r="H88" s="90"/>
    </row>
    <row r="89" spans="2:8" ht="21.75" customHeight="1" x14ac:dyDescent="0.2">
      <c r="B89" s="77" t="s">
        <v>44</v>
      </c>
      <c r="C89" s="78" t="s">
        <v>27</v>
      </c>
      <c r="D89" s="77" t="s">
        <v>15</v>
      </c>
      <c r="E89" s="79">
        <v>2</v>
      </c>
      <c r="F89" s="80">
        <v>906819</v>
      </c>
      <c r="G89" s="32"/>
      <c r="H89" s="5">
        <f t="shared" ref="H89:H91" si="5">ROUND(G89*E89,0)</f>
        <v>0</v>
      </c>
    </row>
    <row r="90" spans="2:8" ht="45" x14ac:dyDescent="0.2">
      <c r="B90" s="77" t="s">
        <v>89</v>
      </c>
      <c r="C90" s="78" t="s">
        <v>90</v>
      </c>
      <c r="D90" s="77" t="s">
        <v>15</v>
      </c>
      <c r="E90" s="79">
        <v>1</v>
      </c>
      <c r="F90" s="80">
        <v>1667756</v>
      </c>
      <c r="G90" s="32"/>
      <c r="H90" s="5">
        <f t="shared" si="5"/>
        <v>0</v>
      </c>
    </row>
    <row r="91" spans="2:8" ht="45.75" thickBot="1" x14ac:dyDescent="0.25">
      <c r="B91" s="77" t="s">
        <v>91</v>
      </c>
      <c r="C91" s="78" t="s">
        <v>92</v>
      </c>
      <c r="D91" s="77" t="s">
        <v>10</v>
      </c>
      <c r="E91" s="79">
        <v>2.12</v>
      </c>
      <c r="F91" s="80">
        <v>134825</v>
      </c>
      <c r="G91" s="32"/>
      <c r="H91" s="5">
        <f t="shared" si="5"/>
        <v>0</v>
      </c>
    </row>
    <row r="92" spans="2:8" ht="13.5" thickBot="1" x14ac:dyDescent="0.25">
      <c r="B92" s="81"/>
      <c r="C92" s="134" t="s">
        <v>93</v>
      </c>
      <c r="D92" s="134"/>
      <c r="E92" s="135"/>
      <c r="F92" s="84"/>
      <c r="G92" s="33"/>
      <c r="H92" s="9">
        <f>SUM(H89:H91)</f>
        <v>0</v>
      </c>
    </row>
    <row r="93" spans="2:8" ht="6" customHeight="1" x14ac:dyDescent="0.2">
      <c r="B93" s="91"/>
      <c r="C93" s="91"/>
      <c r="D93" s="91"/>
      <c r="E93" s="91"/>
      <c r="F93" s="91"/>
      <c r="G93" s="29"/>
      <c r="H93" s="91"/>
    </row>
    <row r="94" spans="2:8" ht="7.5" hidden="1" customHeight="1" x14ac:dyDescent="0.2">
      <c r="B94" s="71"/>
      <c r="C94" s="71"/>
      <c r="D94" s="71"/>
      <c r="E94" s="71"/>
      <c r="F94" s="71"/>
      <c r="G94" s="26"/>
      <c r="H94" s="71"/>
    </row>
    <row r="95" spans="2:8" x14ac:dyDescent="0.2">
      <c r="B95" s="74">
        <v>7</v>
      </c>
      <c r="C95" s="90" t="s">
        <v>94</v>
      </c>
      <c r="D95" s="90"/>
      <c r="E95" s="90"/>
      <c r="F95" s="90"/>
      <c r="G95" s="37"/>
      <c r="H95" s="90"/>
    </row>
    <row r="96" spans="2:8" ht="33.75" x14ac:dyDescent="0.2">
      <c r="B96" s="77" t="s">
        <v>95</v>
      </c>
      <c r="C96" s="95" t="s">
        <v>96</v>
      </c>
      <c r="D96" s="77" t="s">
        <v>10</v>
      </c>
      <c r="E96" s="79">
        <v>20</v>
      </c>
      <c r="F96" s="80">
        <v>68257</v>
      </c>
      <c r="G96" s="32"/>
      <c r="H96" s="5">
        <f t="shared" ref="H96:H100" si="6">ROUND(G96*E96,0)</f>
        <v>0</v>
      </c>
    </row>
    <row r="97" spans="2:8" ht="33.75" x14ac:dyDescent="0.2">
      <c r="B97" s="77" t="s">
        <v>97</v>
      </c>
      <c r="C97" s="136" t="s">
        <v>98</v>
      </c>
      <c r="D97" s="77" t="s">
        <v>15</v>
      </c>
      <c r="E97" s="79">
        <v>12</v>
      </c>
      <c r="F97" s="80">
        <v>71009</v>
      </c>
      <c r="G97" s="32"/>
      <c r="H97" s="5">
        <f t="shared" si="6"/>
        <v>0</v>
      </c>
    </row>
    <row r="98" spans="2:8" x14ac:dyDescent="0.2">
      <c r="B98" s="77" t="s">
        <v>99</v>
      </c>
      <c r="C98" s="136" t="s">
        <v>100</v>
      </c>
      <c r="D98" s="77" t="s">
        <v>10</v>
      </c>
      <c r="E98" s="79">
        <v>5</v>
      </c>
      <c r="F98" s="80">
        <v>142209</v>
      </c>
      <c r="G98" s="32"/>
      <c r="H98" s="5">
        <f t="shared" si="6"/>
        <v>0</v>
      </c>
    </row>
    <row r="99" spans="2:8" ht="22.5" x14ac:dyDescent="0.2">
      <c r="B99" s="77" t="s">
        <v>101</v>
      </c>
      <c r="C99" s="136" t="s">
        <v>102</v>
      </c>
      <c r="D99" s="77" t="s">
        <v>15</v>
      </c>
      <c r="E99" s="79">
        <v>2</v>
      </c>
      <c r="F99" s="80">
        <v>281063</v>
      </c>
      <c r="G99" s="32"/>
      <c r="H99" s="5">
        <f t="shared" si="6"/>
        <v>0</v>
      </c>
    </row>
    <row r="100" spans="2:8" ht="23.25" thickBot="1" x14ac:dyDescent="0.25">
      <c r="B100" s="77" t="s">
        <v>103</v>
      </c>
      <c r="C100" s="136" t="s">
        <v>104</v>
      </c>
      <c r="D100" s="77" t="s">
        <v>15</v>
      </c>
      <c r="E100" s="79">
        <v>1</v>
      </c>
      <c r="F100" s="80">
        <v>6475528</v>
      </c>
      <c r="G100" s="32"/>
      <c r="H100" s="5">
        <f t="shared" si="6"/>
        <v>0</v>
      </c>
    </row>
    <row r="101" spans="2:8" ht="13.5" thickBot="1" x14ac:dyDescent="0.25">
      <c r="B101" s="81"/>
      <c r="C101" s="96" t="s">
        <v>105</v>
      </c>
      <c r="D101" s="137"/>
      <c r="E101" s="137"/>
      <c r="F101" s="138"/>
      <c r="G101" s="49"/>
      <c r="H101" s="9">
        <f>SUM(H96:H100)</f>
        <v>0</v>
      </c>
    </row>
    <row r="102" spans="2:8" ht="6" customHeight="1" x14ac:dyDescent="0.2">
      <c r="B102" s="85"/>
      <c r="C102" s="86"/>
      <c r="D102" s="86"/>
      <c r="E102" s="86"/>
      <c r="F102" s="87"/>
      <c r="G102" s="35"/>
      <c r="H102" s="87"/>
    </row>
    <row r="103" spans="2:8" x14ac:dyDescent="0.2">
      <c r="B103" s="74">
        <v>8</v>
      </c>
      <c r="C103" s="90" t="s">
        <v>29</v>
      </c>
      <c r="D103" s="90"/>
      <c r="E103" s="90"/>
      <c r="F103" s="90"/>
      <c r="G103" s="37"/>
      <c r="H103" s="90"/>
    </row>
    <row r="104" spans="2:8" ht="22.5" x14ac:dyDescent="0.2">
      <c r="B104" s="77" t="s">
        <v>106</v>
      </c>
      <c r="C104" s="95" t="s">
        <v>31</v>
      </c>
      <c r="D104" s="77" t="s">
        <v>15</v>
      </c>
      <c r="E104" s="79">
        <v>5</v>
      </c>
      <c r="F104" s="80">
        <v>154165</v>
      </c>
      <c r="G104" s="32"/>
      <c r="H104" s="5">
        <f t="shared" ref="H104:H109" si="7">ROUND(G104*E104,0)</f>
        <v>0</v>
      </c>
    </row>
    <row r="105" spans="2:8" ht="33.75" x14ac:dyDescent="0.2">
      <c r="B105" s="77" t="s">
        <v>107</v>
      </c>
      <c r="C105" s="95" t="s">
        <v>108</v>
      </c>
      <c r="D105" s="77" t="s">
        <v>15</v>
      </c>
      <c r="E105" s="79">
        <v>9</v>
      </c>
      <c r="F105" s="80">
        <v>49884</v>
      </c>
      <c r="G105" s="32"/>
      <c r="H105" s="5">
        <f t="shared" si="7"/>
        <v>0</v>
      </c>
    </row>
    <row r="106" spans="2:8" ht="36" customHeight="1" x14ac:dyDescent="0.2">
      <c r="B106" s="77" t="s">
        <v>109</v>
      </c>
      <c r="C106" s="95" t="s">
        <v>110</v>
      </c>
      <c r="D106" s="77" t="s">
        <v>15</v>
      </c>
      <c r="E106" s="79">
        <v>14</v>
      </c>
      <c r="F106" s="80">
        <v>80731</v>
      </c>
      <c r="G106" s="32"/>
      <c r="H106" s="5">
        <f t="shared" si="7"/>
        <v>0</v>
      </c>
    </row>
    <row r="107" spans="2:8" ht="36" customHeight="1" x14ac:dyDescent="0.2">
      <c r="B107" s="77" t="s">
        <v>111</v>
      </c>
      <c r="C107" s="95" t="s">
        <v>112</v>
      </c>
      <c r="D107" s="77" t="s">
        <v>65</v>
      </c>
      <c r="E107" s="79">
        <v>21</v>
      </c>
      <c r="F107" s="80">
        <v>11723</v>
      </c>
      <c r="G107" s="32"/>
      <c r="H107" s="5">
        <f t="shared" si="7"/>
        <v>0</v>
      </c>
    </row>
    <row r="108" spans="2:8" ht="36" customHeight="1" x14ac:dyDescent="0.2">
      <c r="B108" s="77" t="s">
        <v>113</v>
      </c>
      <c r="C108" s="95" t="s">
        <v>33</v>
      </c>
      <c r="D108" s="77" t="s">
        <v>15</v>
      </c>
      <c r="E108" s="79">
        <v>5</v>
      </c>
      <c r="F108" s="80">
        <v>43093</v>
      </c>
      <c r="G108" s="32"/>
      <c r="H108" s="5">
        <f t="shared" si="7"/>
        <v>0</v>
      </c>
    </row>
    <row r="109" spans="2:8" ht="36" customHeight="1" thickBot="1" x14ac:dyDescent="0.25">
      <c r="B109" s="77" t="s">
        <v>114</v>
      </c>
      <c r="C109" s="95" t="s">
        <v>115</v>
      </c>
      <c r="D109" s="77" t="s">
        <v>15</v>
      </c>
      <c r="E109" s="79">
        <v>10</v>
      </c>
      <c r="F109" s="80">
        <v>37398</v>
      </c>
      <c r="G109" s="32"/>
      <c r="H109" s="5">
        <f t="shared" si="7"/>
        <v>0</v>
      </c>
    </row>
    <row r="110" spans="2:8" ht="13.5" thickBot="1" x14ac:dyDescent="0.25">
      <c r="B110" s="81"/>
      <c r="C110" s="83" t="s">
        <v>38</v>
      </c>
      <c r="D110" s="139"/>
      <c r="E110" s="139"/>
      <c r="F110" s="84"/>
      <c r="G110" s="50"/>
      <c r="H110" s="9">
        <f>SUM(H104:H109)</f>
        <v>0</v>
      </c>
    </row>
    <row r="111" spans="2:8" ht="7.5" customHeight="1" x14ac:dyDescent="0.2">
      <c r="B111" s="85"/>
      <c r="C111" s="86"/>
      <c r="D111" s="86"/>
      <c r="E111" s="86"/>
      <c r="F111" s="87"/>
      <c r="G111" s="35"/>
      <c r="H111" s="87"/>
    </row>
    <row r="112" spans="2:8" x14ac:dyDescent="0.2">
      <c r="B112" s="74">
        <v>9</v>
      </c>
      <c r="C112" s="90" t="s">
        <v>39</v>
      </c>
      <c r="D112" s="90"/>
      <c r="E112" s="90"/>
      <c r="F112" s="90"/>
      <c r="G112" s="37"/>
      <c r="H112" s="90"/>
    </row>
    <row r="113" spans="2:8" ht="22.5" x14ac:dyDescent="0.2">
      <c r="B113" s="77" t="s">
        <v>116</v>
      </c>
      <c r="C113" s="95" t="s">
        <v>117</v>
      </c>
      <c r="D113" s="77" t="s">
        <v>10</v>
      </c>
      <c r="E113" s="79">
        <v>3.42</v>
      </c>
      <c r="F113" s="80">
        <v>19834</v>
      </c>
      <c r="G113" s="32"/>
      <c r="H113" s="5">
        <f t="shared" ref="H113:H116" si="8">ROUND(G113*E113,0)</f>
        <v>0</v>
      </c>
    </row>
    <row r="114" spans="2:8" ht="33.75" x14ac:dyDescent="0.2">
      <c r="B114" s="77" t="s">
        <v>118</v>
      </c>
      <c r="C114" s="95" t="s">
        <v>41</v>
      </c>
      <c r="D114" s="77" t="s">
        <v>10</v>
      </c>
      <c r="E114" s="79">
        <v>314.87924737133369</v>
      </c>
      <c r="F114" s="80">
        <v>26942</v>
      </c>
      <c r="G114" s="32"/>
      <c r="H114" s="5">
        <f t="shared" si="8"/>
        <v>0</v>
      </c>
    </row>
    <row r="115" spans="2:8" ht="27.75" customHeight="1" x14ac:dyDescent="0.2">
      <c r="B115" s="77" t="s">
        <v>119</v>
      </c>
      <c r="C115" s="95" t="s">
        <v>120</v>
      </c>
      <c r="D115" s="77" t="s">
        <v>10</v>
      </c>
      <c r="E115" s="79">
        <v>16</v>
      </c>
      <c r="F115" s="80">
        <v>30693</v>
      </c>
      <c r="G115" s="32"/>
      <c r="H115" s="5">
        <f t="shared" si="8"/>
        <v>0</v>
      </c>
    </row>
    <row r="116" spans="2:8" ht="45.75" thickBot="1" x14ac:dyDescent="0.25">
      <c r="B116" s="77" t="s">
        <v>121</v>
      </c>
      <c r="C116" s="95" t="s">
        <v>122</v>
      </c>
      <c r="D116" s="77" t="s">
        <v>10</v>
      </c>
      <c r="E116" s="79">
        <v>18</v>
      </c>
      <c r="F116" s="80">
        <v>31056</v>
      </c>
      <c r="G116" s="32"/>
      <c r="H116" s="5">
        <f t="shared" si="8"/>
        <v>0</v>
      </c>
    </row>
    <row r="117" spans="2:8" ht="13.5" thickBot="1" x14ac:dyDescent="0.25">
      <c r="B117" s="81"/>
      <c r="C117" s="83" t="s">
        <v>42</v>
      </c>
      <c r="D117" s="139"/>
      <c r="E117" s="139"/>
      <c r="F117" s="84"/>
      <c r="G117" s="33"/>
      <c r="H117" s="9">
        <f>SUM(H113:H116)</f>
        <v>0</v>
      </c>
    </row>
    <row r="118" spans="2:8" ht="6.75" customHeight="1" x14ac:dyDescent="0.2">
      <c r="B118" s="140"/>
      <c r="C118" s="140"/>
      <c r="D118" s="140"/>
      <c r="E118" s="140"/>
      <c r="F118" s="140"/>
      <c r="G118" s="51"/>
      <c r="H118" s="140"/>
    </row>
    <row r="119" spans="2:8" x14ac:dyDescent="0.2">
      <c r="B119" s="74">
        <v>10</v>
      </c>
      <c r="C119" s="93" t="s">
        <v>123</v>
      </c>
      <c r="D119" s="94"/>
      <c r="E119" s="94"/>
      <c r="F119" s="94"/>
      <c r="G119" s="38"/>
      <c r="H119" s="127"/>
    </row>
    <row r="120" spans="2:8" ht="18" customHeight="1" thickBot="1" x14ac:dyDescent="0.25">
      <c r="B120" s="77" t="s">
        <v>124</v>
      </c>
      <c r="C120" s="95" t="s">
        <v>125</v>
      </c>
      <c r="D120" s="77" t="s">
        <v>10</v>
      </c>
      <c r="E120" s="79">
        <v>3.42</v>
      </c>
      <c r="F120" s="80">
        <v>51632</v>
      </c>
      <c r="G120" s="32"/>
      <c r="H120" s="5">
        <f t="shared" ref="H120" si="9">ROUND(G120*E120,0)</f>
        <v>0</v>
      </c>
    </row>
    <row r="121" spans="2:8" ht="13.5" thickBot="1" x14ac:dyDescent="0.25">
      <c r="B121" s="81"/>
      <c r="C121" s="96" t="s">
        <v>126</v>
      </c>
      <c r="D121" s="97"/>
      <c r="E121" s="97"/>
      <c r="F121" s="97"/>
      <c r="G121" s="39"/>
      <c r="H121" s="9">
        <f>SUM(H120:H120)</f>
        <v>0</v>
      </c>
    </row>
    <row r="122" spans="2:8" ht="6.75" customHeight="1" x14ac:dyDescent="0.2">
      <c r="B122" s="85"/>
      <c r="C122" s="86"/>
      <c r="D122" s="86"/>
      <c r="E122" s="86"/>
      <c r="F122" s="86"/>
      <c r="G122" s="34"/>
      <c r="H122" s="87"/>
    </row>
    <row r="123" spans="2:8" x14ac:dyDescent="0.2">
      <c r="B123" s="74">
        <v>11</v>
      </c>
      <c r="C123" s="93" t="s">
        <v>127</v>
      </c>
      <c r="D123" s="94"/>
      <c r="E123" s="94"/>
      <c r="F123" s="94"/>
      <c r="G123" s="38"/>
      <c r="H123" s="127"/>
    </row>
    <row r="124" spans="2:8" ht="32.25" customHeight="1" x14ac:dyDescent="0.2">
      <c r="B124" s="77" t="s">
        <v>128</v>
      </c>
      <c r="C124" s="95" t="s">
        <v>129</v>
      </c>
      <c r="D124" s="77" t="s">
        <v>65</v>
      </c>
      <c r="E124" s="79">
        <v>10</v>
      </c>
      <c r="F124" s="80">
        <v>100610</v>
      </c>
      <c r="G124" s="32"/>
      <c r="H124" s="5">
        <f t="shared" ref="H124:H125" si="10">ROUND(G124*E124,0)</f>
        <v>0</v>
      </c>
    </row>
    <row r="125" spans="2:8" ht="32.25" customHeight="1" thickBot="1" x14ac:dyDescent="0.25">
      <c r="B125" s="77" t="s">
        <v>130</v>
      </c>
      <c r="C125" s="95" t="s">
        <v>131</v>
      </c>
      <c r="D125" s="77" t="s">
        <v>15</v>
      </c>
      <c r="E125" s="79">
        <v>1</v>
      </c>
      <c r="F125" s="80">
        <v>115466</v>
      </c>
      <c r="G125" s="32"/>
      <c r="H125" s="5">
        <f t="shared" si="10"/>
        <v>0</v>
      </c>
    </row>
    <row r="126" spans="2:8" ht="13.5" thickBot="1" x14ac:dyDescent="0.25">
      <c r="B126" s="81"/>
      <c r="C126" s="135" t="s">
        <v>132</v>
      </c>
      <c r="D126" s="141"/>
      <c r="E126" s="141"/>
      <c r="F126" s="141"/>
      <c r="G126" s="52"/>
      <c r="H126" s="9">
        <f>SUM(H124:H125)</f>
        <v>0</v>
      </c>
    </row>
    <row r="127" spans="2:8" ht="7.5" customHeight="1" x14ac:dyDescent="0.2">
      <c r="B127" s="85"/>
      <c r="C127" s="86"/>
      <c r="D127" s="86"/>
      <c r="E127" s="86"/>
      <c r="F127" s="87"/>
      <c r="G127" s="35"/>
      <c r="H127" s="87"/>
    </row>
    <row r="128" spans="2:8" x14ac:dyDescent="0.2">
      <c r="B128" s="74">
        <v>12</v>
      </c>
      <c r="C128" s="93" t="s">
        <v>133</v>
      </c>
      <c r="D128" s="94"/>
      <c r="E128" s="94"/>
      <c r="F128" s="94"/>
      <c r="G128" s="38"/>
      <c r="H128" s="127"/>
    </row>
    <row r="129" spans="2:8" ht="32.25" customHeight="1" thickBot="1" x14ac:dyDescent="0.25">
      <c r="B129" s="77" t="s">
        <v>134</v>
      </c>
      <c r="C129" s="95" t="s">
        <v>135</v>
      </c>
      <c r="D129" s="77" t="s">
        <v>15</v>
      </c>
      <c r="E129" s="79">
        <v>70</v>
      </c>
      <c r="F129" s="80">
        <v>36040</v>
      </c>
      <c r="G129" s="32"/>
      <c r="H129" s="5">
        <f t="shared" ref="H129" si="11">ROUND(G129*E129,0)</f>
        <v>0</v>
      </c>
    </row>
    <row r="130" spans="2:8" ht="13.5" thickBot="1" x14ac:dyDescent="0.25">
      <c r="B130" s="81"/>
      <c r="C130" s="135" t="s">
        <v>136</v>
      </c>
      <c r="D130" s="141"/>
      <c r="E130" s="141"/>
      <c r="F130" s="142"/>
      <c r="G130" s="54"/>
      <c r="H130" s="9">
        <f>H129</f>
        <v>0</v>
      </c>
    </row>
    <row r="131" spans="2:8" ht="6.75" customHeight="1" x14ac:dyDescent="0.2">
      <c r="B131" s="85"/>
      <c r="C131" s="86"/>
      <c r="D131" s="86"/>
      <c r="E131" s="86"/>
      <c r="F131" s="86"/>
      <c r="G131" s="34"/>
      <c r="H131" s="87"/>
    </row>
    <row r="132" spans="2:8" x14ac:dyDescent="0.2">
      <c r="B132" s="74">
        <v>13</v>
      </c>
      <c r="C132" s="93" t="s">
        <v>137</v>
      </c>
      <c r="D132" s="94"/>
      <c r="E132" s="94"/>
      <c r="F132" s="94"/>
      <c r="G132" s="38"/>
      <c r="H132" s="127"/>
    </row>
    <row r="133" spans="2:8" ht="32.25" customHeight="1" x14ac:dyDescent="0.2">
      <c r="B133" s="77" t="s">
        <v>138</v>
      </c>
      <c r="C133" s="95" t="s">
        <v>139</v>
      </c>
      <c r="D133" s="77" t="s">
        <v>15</v>
      </c>
      <c r="E133" s="79">
        <v>1</v>
      </c>
      <c r="F133" s="80">
        <v>481977</v>
      </c>
      <c r="G133" s="32"/>
      <c r="H133" s="5">
        <f t="shared" ref="H133:H134" si="12">ROUND(G133*E133,0)</f>
        <v>0</v>
      </c>
    </row>
    <row r="134" spans="2:8" ht="48" customHeight="1" thickBot="1" x14ac:dyDescent="0.25">
      <c r="B134" s="77" t="s">
        <v>140</v>
      </c>
      <c r="C134" s="95" t="s">
        <v>141</v>
      </c>
      <c r="D134" s="77" t="s">
        <v>15</v>
      </c>
      <c r="E134" s="79">
        <v>2</v>
      </c>
      <c r="F134" s="80">
        <v>1259192</v>
      </c>
      <c r="G134" s="32"/>
      <c r="H134" s="5">
        <f t="shared" si="12"/>
        <v>0</v>
      </c>
    </row>
    <row r="135" spans="2:8" ht="13.5" thickBot="1" x14ac:dyDescent="0.25">
      <c r="B135" s="81"/>
      <c r="C135" s="135" t="s">
        <v>142</v>
      </c>
      <c r="D135" s="141"/>
      <c r="E135" s="141"/>
      <c r="F135" s="142"/>
      <c r="G135" s="53"/>
      <c r="H135" s="9">
        <f>SUM(H133:H134)</f>
        <v>0</v>
      </c>
    </row>
    <row r="136" spans="2:8" ht="8.25" customHeight="1" x14ac:dyDescent="0.2">
      <c r="B136" s="85"/>
      <c r="C136" s="86"/>
      <c r="D136" s="86"/>
      <c r="E136" s="86"/>
      <c r="F136" s="86"/>
      <c r="G136" s="34"/>
      <c r="H136" s="87"/>
    </row>
    <row r="137" spans="2:8" x14ac:dyDescent="0.2">
      <c r="B137" s="74">
        <v>14</v>
      </c>
      <c r="C137" s="93" t="s">
        <v>43</v>
      </c>
      <c r="D137" s="94"/>
      <c r="E137" s="94"/>
      <c r="F137" s="94"/>
      <c r="G137" s="38"/>
      <c r="H137" s="127"/>
    </row>
    <row r="138" spans="2:8" ht="32.25" customHeight="1" thickBot="1" x14ac:dyDescent="0.25">
      <c r="B138" s="77" t="s">
        <v>143</v>
      </c>
      <c r="C138" s="95" t="s">
        <v>45</v>
      </c>
      <c r="D138" s="77" t="s">
        <v>15</v>
      </c>
      <c r="E138" s="79">
        <v>1</v>
      </c>
      <c r="F138" s="80">
        <v>482063</v>
      </c>
      <c r="G138" s="32"/>
      <c r="H138" s="5">
        <f t="shared" ref="H138" si="13">ROUND(G138*E138,0)</f>
        <v>0</v>
      </c>
    </row>
    <row r="139" spans="2:8" ht="13.5" thickBot="1" x14ac:dyDescent="0.25">
      <c r="B139" s="81"/>
      <c r="C139" s="135" t="s">
        <v>46</v>
      </c>
      <c r="D139" s="141"/>
      <c r="E139" s="141"/>
      <c r="F139" s="142"/>
      <c r="G139" s="53"/>
      <c r="H139" s="9">
        <f>H138</f>
        <v>0</v>
      </c>
    </row>
    <row r="140" spans="2:8" ht="7.5" customHeight="1" thickBot="1" x14ac:dyDescent="0.25">
      <c r="B140" s="85"/>
      <c r="C140" s="86"/>
      <c r="D140" s="86"/>
      <c r="E140" s="86"/>
      <c r="F140" s="86"/>
      <c r="G140" s="34"/>
      <c r="H140" s="87"/>
    </row>
    <row r="141" spans="2:8" ht="13.5" customHeight="1" thickBot="1" x14ac:dyDescent="0.25">
      <c r="B141" s="98" t="s">
        <v>144</v>
      </c>
      <c r="C141" s="99"/>
      <c r="D141" s="99"/>
      <c r="E141" s="99"/>
      <c r="F141" s="100"/>
      <c r="G141" s="40"/>
      <c r="H141" s="9">
        <f>ROUND(H63+H67+H72+H76+H86+H92+H101+H110+H117+H121+H126+H130+H135+H139,0)</f>
        <v>0</v>
      </c>
    </row>
    <row r="142" spans="2:8" ht="7.5" customHeight="1" thickBot="1" x14ac:dyDescent="0.25">
      <c r="B142" s="85"/>
      <c r="C142" s="86"/>
      <c r="D142" s="86"/>
      <c r="E142" s="86"/>
      <c r="F142" s="101"/>
      <c r="G142" s="41"/>
      <c r="H142" s="128"/>
    </row>
    <row r="143" spans="2:8" ht="35.1" customHeight="1" thickBot="1" x14ac:dyDescent="0.25">
      <c r="B143" s="102"/>
      <c r="C143" s="103"/>
      <c r="D143" s="104" t="s">
        <v>145</v>
      </c>
      <c r="E143" s="105"/>
      <c r="F143" s="106" t="s">
        <v>146</v>
      </c>
      <c r="G143" s="42" t="s">
        <v>147</v>
      </c>
      <c r="H143" s="129"/>
    </row>
    <row r="144" spans="2:8" x14ac:dyDescent="0.2">
      <c r="B144" s="107" t="s">
        <v>161</v>
      </c>
      <c r="C144" s="108"/>
      <c r="D144" s="108" t="s">
        <v>148</v>
      </c>
      <c r="E144" s="109"/>
      <c r="F144" s="110">
        <v>0.25</v>
      </c>
      <c r="G144" s="43"/>
      <c r="H144" s="5">
        <f>ROUND(H141*G144,0)</f>
        <v>0</v>
      </c>
    </row>
    <row r="145" spans="2:15" x14ac:dyDescent="0.2">
      <c r="B145" s="111"/>
      <c r="C145" s="112"/>
      <c r="D145" s="112" t="s">
        <v>149</v>
      </c>
      <c r="E145" s="113"/>
      <c r="F145" s="114">
        <v>0.02</v>
      </c>
      <c r="G145" s="44"/>
      <c r="H145" s="5">
        <f>ROUND(G145*H141,0)</f>
        <v>0</v>
      </c>
    </row>
    <row r="146" spans="2:15" ht="13.5" thickBot="1" x14ac:dyDescent="0.25">
      <c r="B146" s="115"/>
      <c r="C146" s="116"/>
      <c r="D146" s="116" t="s">
        <v>150</v>
      </c>
      <c r="E146" s="117"/>
      <c r="F146" s="118">
        <v>0.06</v>
      </c>
      <c r="G146" s="45"/>
      <c r="H146" s="5">
        <f>ROUND(G146*H141,0)</f>
        <v>0</v>
      </c>
    </row>
    <row r="147" spans="2:15" ht="18.75" customHeight="1" thickBot="1" x14ac:dyDescent="0.25">
      <c r="B147" s="143" t="s">
        <v>166</v>
      </c>
      <c r="C147" s="144"/>
      <c r="D147" s="144"/>
      <c r="E147" s="144"/>
      <c r="F147" s="145"/>
      <c r="G147" s="46"/>
      <c r="H147" s="10">
        <f>ROUND(SUM(H141:H146),0)</f>
        <v>0</v>
      </c>
    </row>
    <row r="148" spans="2:15" ht="13.5" thickBot="1" x14ac:dyDescent="0.25">
      <c r="B148" s="146" t="s">
        <v>151</v>
      </c>
      <c r="C148" s="147"/>
      <c r="D148" s="147"/>
      <c r="E148" s="148"/>
      <c r="F148" s="149">
        <v>0.19</v>
      </c>
      <c r="G148" s="55"/>
      <c r="H148" s="5">
        <f>ROUND(H146*G148,0)</f>
        <v>0</v>
      </c>
    </row>
    <row r="149" spans="2:15" ht="15.75" thickBot="1" x14ac:dyDescent="0.25">
      <c r="B149" s="130" t="s">
        <v>152</v>
      </c>
      <c r="C149" s="131"/>
      <c r="D149" s="131"/>
      <c r="E149" s="131"/>
      <c r="F149" s="131"/>
      <c r="G149" s="56"/>
      <c r="H149" s="9">
        <f>ROUND(H147+H148,0)</f>
        <v>0</v>
      </c>
    </row>
    <row r="150" spans="2:15" ht="16.5" customHeight="1" thickBot="1" x14ac:dyDescent="0.25">
      <c r="B150" s="85"/>
      <c r="C150" s="86"/>
      <c r="D150" s="86"/>
      <c r="E150" s="86"/>
      <c r="F150" s="101"/>
      <c r="G150" s="101"/>
      <c r="H150" s="87"/>
    </row>
    <row r="151" spans="2:15" ht="8.25" customHeight="1" x14ac:dyDescent="0.2">
      <c r="B151" s="150"/>
      <c r="C151" s="151"/>
      <c r="D151" s="151"/>
      <c r="E151" s="151"/>
      <c r="F151" s="151"/>
      <c r="G151" s="151"/>
      <c r="H151" s="11"/>
    </row>
    <row r="152" spans="2:15" ht="18" customHeight="1" x14ac:dyDescent="0.2">
      <c r="B152" s="152" t="s">
        <v>169</v>
      </c>
      <c r="C152" s="153"/>
      <c r="D152" s="153"/>
      <c r="E152" s="153"/>
      <c r="F152" s="153"/>
      <c r="G152" s="153"/>
      <c r="H152" s="154"/>
    </row>
    <row r="153" spans="2:15" ht="12.75" customHeight="1" thickBot="1" x14ac:dyDescent="0.25">
      <c r="B153" s="155"/>
      <c r="C153" s="7"/>
      <c r="D153" s="7"/>
      <c r="E153" s="7"/>
      <c r="F153" s="8"/>
      <c r="G153" s="8"/>
      <c r="H153" s="156"/>
    </row>
    <row r="154" spans="2:15" ht="18" customHeight="1" thickBot="1" x14ac:dyDescent="0.25">
      <c r="B154" s="14" t="str">
        <f>B44</f>
        <v>Costo Directo mas Indirecto Incluido A.I.U. DELEGACION DE TOLIMA</v>
      </c>
      <c r="C154" s="15"/>
      <c r="D154" s="15"/>
      <c r="E154" s="15"/>
      <c r="F154" s="15"/>
      <c r="G154" s="16"/>
      <c r="H154" s="17">
        <f>H44</f>
        <v>0</v>
      </c>
      <c r="L154" s="57"/>
      <c r="M154" s="57"/>
      <c r="N154" s="58"/>
      <c r="O154" s="57"/>
    </row>
    <row r="155" spans="2:15" ht="18" customHeight="1" thickBot="1" x14ac:dyDescent="0.25">
      <c r="B155" s="18" t="str">
        <f>B147</f>
        <v>Costo Directo mas Indirecto Incluido A.I.U.  REGISTRADURIA MPAL SALDAÑA</v>
      </c>
      <c r="C155" s="19"/>
      <c r="D155" s="19"/>
      <c r="E155" s="19"/>
      <c r="F155" s="19"/>
      <c r="G155" s="19"/>
      <c r="H155" s="20">
        <f>H147</f>
        <v>0</v>
      </c>
      <c r="L155" s="57"/>
      <c r="M155" s="57"/>
      <c r="N155" s="58"/>
      <c r="O155" s="57"/>
    </row>
    <row r="156" spans="2:15" ht="18" customHeight="1" thickBot="1" x14ac:dyDescent="0.25">
      <c r="B156" s="21" t="s">
        <v>168</v>
      </c>
      <c r="C156" s="22"/>
      <c r="D156" s="22"/>
      <c r="E156" s="22"/>
      <c r="F156" s="22"/>
      <c r="G156" s="23"/>
      <c r="H156" s="24">
        <f>SUM(H154:H155)</f>
        <v>0</v>
      </c>
      <c r="L156" s="57"/>
      <c r="M156" s="57"/>
      <c r="N156" s="58"/>
      <c r="O156" s="58"/>
    </row>
    <row r="157" spans="2:15" ht="18.75" customHeight="1" thickBot="1" x14ac:dyDescent="0.25">
      <c r="B157" s="157"/>
      <c r="C157" s="6"/>
      <c r="D157" s="6"/>
      <c r="E157" s="6"/>
      <c r="F157" s="158"/>
      <c r="G157" s="158"/>
      <c r="H157" s="159"/>
    </row>
    <row r="158" spans="2:15" ht="35.25" customHeight="1" thickBot="1" x14ac:dyDescent="0.25">
      <c r="B158" s="160" t="s">
        <v>165</v>
      </c>
      <c r="C158" s="161"/>
      <c r="D158" s="161"/>
      <c r="E158" s="161"/>
      <c r="F158" s="161"/>
      <c r="G158" s="162"/>
      <c r="H158" s="13">
        <f>H46+H149</f>
        <v>0</v>
      </c>
    </row>
    <row r="159" spans="2:15" ht="16.5" customHeight="1" thickTop="1" thickBot="1" x14ac:dyDescent="0.25">
      <c r="B159" s="163"/>
      <c r="C159" s="164"/>
      <c r="D159" s="164"/>
      <c r="E159" s="164"/>
      <c r="F159" s="164"/>
      <c r="G159" s="164"/>
      <c r="H159" s="12"/>
    </row>
    <row r="160" spans="2:15" ht="30" customHeight="1" thickBot="1" x14ac:dyDescent="0.25">
      <c r="B160" s="59"/>
      <c r="C160" s="59"/>
      <c r="D160" s="59"/>
      <c r="E160" s="59"/>
      <c r="F160" s="59"/>
      <c r="G160" s="59"/>
      <c r="H160" s="59"/>
    </row>
    <row r="161" spans="2:9" ht="15" x14ac:dyDescent="0.2">
      <c r="B161" s="165" t="s">
        <v>153</v>
      </c>
      <c r="C161" s="165"/>
      <c r="D161" s="165"/>
      <c r="E161" s="165"/>
      <c r="F161" s="165"/>
      <c r="G161" s="165"/>
      <c r="H161" s="165"/>
      <c r="I161" s="60"/>
    </row>
    <row r="162" spans="2:9" ht="27.75" customHeight="1" thickBot="1" x14ac:dyDescent="0.25">
      <c r="B162" s="59"/>
      <c r="C162" s="59"/>
      <c r="D162" s="59"/>
      <c r="E162" s="59"/>
      <c r="F162" s="59"/>
      <c r="G162" s="59"/>
      <c r="H162" s="59"/>
      <c r="I162" s="60"/>
    </row>
    <row r="163" spans="2:9" ht="15" customHeight="1" x14ac:dyDescent="0.2">
      <c r="B163" s="165" t="s">
        <v>154</v>
      </c>
      <c r="C163" s="165"/>
      <c r="D163" s="165"/>
      <c r="E163" s="165" t="s">
        <v>154</v>
      </c>
      <c r="F163" s="165"/>
      <c r="G163" s="165"/>
      <c r="H163" s="165"/>
      <c r="I163" s="60"/>
    </row>
    <row r="164" spans="2:9" ht="27.75" customHeight="1" thickBot="1" x14ac:dyDescent="0.25">
      <c r="B164" s="59"/>
      <c r="C164" s="59"/>
      <c r="D164" s="59"/>
      <c r="E164" s="59"/>
      <c r="F164" s="59"/>
      <c r="G164" s="59"/>
      <c r="H164" s="59"/>
      <c r="I164" s="60"/>
    </row>
    <row r="165" spans="2:9" ht="15" customHeight="1" x14ac:dyDescent="0.2">
      <c r="B165" s="165" t="s">
        <v>155</v>
      </c>
      <c r="C165" s="165"/>
      <c r="D165" s="165"/>
      <c r="E165" s="165" t="s">
        <v>155</v>
      </c>
      <c r="F165" s="165"/>
      <c r="G165" s="165"/>
      <c r="H165" s="165"/>
      <c r="I165" s="60"/>
    </row>
    <row r="166" spans="2:9" ht="27.75" customHeight="1" thickBot="1" x14ac:dyDescent="0.25">
      <c r="B166" s="59"/>
      <c r="C166" s="59"/>
      <c r="D166" s="59"/>
      <c r="E166" s="59"/>
      <c r="F166" s="59"/>
      <c r="G166" s="59"/>
      <c r="H166" s="59"/>
      <c r="I166" s="60"/>
    </row>
    <row r="167" spans="2:9" ht="15" customHeight="1" x14ac:dyDescent="0.2">
      <c r="B167" s="165" t="s">
        <v>156</v>
      </c>
      <c r="C167" s="165"/>
      <c r="D167" s="165"/>
      <c r="E167" s="165" t="s">
        <v>156</v>
      </c>
      <c r="F167" s="165"/>
      <c r="G167" s="165"/>
      <c r="H167" s="165"/>
      <c r="I167" s="60"/>
    </row>
    <row r="168" spans="2:9" ht="39.950000000000003" customHeight="1" thickBot="1" x14ac:dyDescent="0.25">
      <c r="B168" s="59"/>
      <c r="C168" s="59"/>
      <c r="D168" s="59"/>
      <c r="E168" s="59"/>
      <c r="F168" s="59"/>
      <c r="G168" s="59"/>
      <c r="H168" s="59"/>
      <c r="I168" s="60"/>
    </row>
    <row r="169" spans="2:9" ht="15" x14ac:dyDescent="0.2">
      <c r="B169" s="165" t="s">
        <v>157</v>
      </c>
      <c r="C169" s="165"/>
      <c r="D169" s="165"/>
      <c r="E169" s="165" t="s">
        <v>157</v>
      </c>
      <c r="F169" s="165"/>
      <c r="G169" s="165"/>
      <c r="H169" s="165"/>
      <c r="I169" s="60"/>
    </row>
    <row r="170" spans="2:9" ht="14.25" x14ac:dyDescent="0.2">
      <c r="B170" s="166" t="s">
        <v>158</v>
      </c>
      <c r="C170" s="166"/>
      <c r="D170" s="166"/>
      <c r="E170" s="166"/>
      <c r="F170" s="166"/>
      <c r="G170" s="166"/>
      <c r="H170" s="166"/>
      <c r="I170" s="61"/>
    </row>
    <row r="171" spans="2:9" x14ac:dyDescent="0.2">
      <c r="B171" s="1"/>
      <c r="C171" s="2"/>
      <c r="D171" s="2"/>
      <c r="E171" s="2"/>
      <c r="F171" s="3"/>
      <c r="G171" s="3"/>
      <c r="H171" s="2"/>
    </row>
  </sheetData>
  <sheetProtection algorithmName="SHA-512" hashValue="FLvnJkianQQ85L8GQHFxV4mlGsEb8qE2AguwAOoON7IKPGvo10iFcF/kqNVP5vwzYzlRed6hGrvMx6nfJn3pRQ==" saltValue="OuE+xQtKqkaTf0nLKDx41A==" spinCount="100000" sheet="1" formatCells="0" formatColumns="0" formatRows="0" insertColumns="0" insertRows="0" insertHyperlinks="0" deleteColumns="0" deleteRows="0" sort="0" autoFilter="0" pivotTables="0"/>
  <mergeCells count="49">
    <mergeCell ref="B154:G154"/>
    <mergeCell ref="B155:G155"/>
    <mergeCell ref="B156:G156"/>
    <mergeCell ref="B152:H152"/>
    <mergeCell ref="B170:H170"/>
    <mergeCell ref="B48:E48"/>
    <mergeCell ref="C63:E63"/>
    <mergeCell ref="B45:E45"/>
    <mergeCell ref="C67:E67"/>
    <mergeCell ref="B165:H165"/>
    <mergeCell ref="B166:H166"/>
    <mergeCell ref="B167:H167"/>
    <mergeCell ref="B168:H168"/>
    <mergeCell ref="B169:H169"/>
    <mergeCell ref="B160:H160"/>
    <mergeCell ref="B161:H161"/>
    <mergeCell ref="B162:H162"/>
    <mergeCell ref="B163:H163"/>
    <mergeCell ref="B164:H164"/>
    <mergeCell ref="B158:G158"/>
    <mergeCell ref="B38:E38"/>
    <mergeCell ref="D40:E40"/>
    <mergeCell ref="B41:C43"/>
    <mergeCell ref="D41:E41"/>
    <mergeCell ref="D42:E42"/>
    <mergeCell ref="D43:E43"/>
    <mergeCell ref="B2:H3"/>
    <mergeCell ref="C32:E32"/>
    <mergeCell ref="B4:E4"/>
    <mergeCell ref="C7:H7"/>
    <mergeCell ref="C13:E13"/>
    <mergeCell ref="C17:E17"/>
    <mergeCell ref="C21:E21"/>
    <mergeCell ref="C28:E28"/>
    <mergeCell ref="B44:E44"/>
    <mergeCell ref="B147:E147"/>
    <mergeCell ref="B46:G46"/>
    <mergeCell ref="B148:E148"/>
    <mergeCell ref="B149:F149"/>
    <mergeCell ref="C72:E72"/>
    <mergeCell ref="C76:E76"/>
    <mergeCell ref="C110:E110"/>
    <mergeCell ref="C117:E117"/>
    <mergeCell ref="D143:E143"/>
    <mergeCell ref="B144:C146"/>
    <mergeCell ref="D144:E144"/>
    <mergeCell ref="D145:E145"/>
    <mergeCell ref="D146:E146"/>
    <mergeCell ref="B141:E141"/>
  </mergeCells>
  <pageMargins left="0.75" right="0.75" top="1" bottom="1" header="0.5" footer="0.5"/>
  <pageSetup scale="62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?mso-contentType ?>
<spe:Receivers xmlns:spe="http://schemas.microsoft.com/sharepoint/event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0190BF-379E-41A0-8EA8-0D264124B1EA}">
  <ds:schemaRefs>
    <ds:schemaRef ds:uri="afb6680c-5126-4293-8efc-f0ef4683a575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58020ebd-ab32-47fa-8ceb-969687debf76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F963675E-57AF-4470-B18E-6EAD81C584EE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D9D023D9-4A21-41D3-BCE3-2180AB44EB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4 AGRUPAC TOLIMA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Maria Yasmith Umana Rodriguez</cp:lastModifiedBy>
  <cp:revision/>
  <cp:lastPrinted>2026-04-23T15:20:06Z</cp:lastPrinted>
  <dcterms:created xsi:type="dcterms:W3CDTF">2025-03-12T19:50:37Z</dcterms:created>
  <dcterms:modified xsi:type="dcterms:W3CDTF">2026-05-04T23:41:34Z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Maria Yasmith Umana Rodriguez</vt:lpwstr>
  </property>
  <property fmtid="{D5CDD505-2E9C-101B-9397-08002B2CF9AE}" pid="8" name="TagDateTime">
    <vt:lpwstr>2026-05-04T23:37:27Z</vt:lpwstr>
  </property>
  <property fmtid="{D5CDD505-2E9C-101B-9397-08002B2CF9AE}" pid="9" name="GVData">
    <vt:lpwstr>eyJPUyI6IldpbmRvd3MiLCJkb2NJRCI6ImRjZTAyZGRjLTQ5OWMtNDc2My1hOWJlLWEzYmI2NTcxY2QzNyIsImRvY1N0YXRlIjoie30iLCJwYXJlbnRMaW5lSWRzIjoiW1wiZTRiM2RmMTktOWQ4My00NTczLTg1OTItMGUxNGY1YWQzN2JmXCIsXCIzNTMyNzk1My1i</vt:lpwstr>
  </property>
  <property fmtid="{D5CDD505-2E9C-101B-9397-08002B2CF9AE}" pid="10" name="GVData0">
    <vt:lpwstr>NmUzLTQwMjgtOTU5My04NTQ5ODEyMTdhNDBcIixcImM0ZjcyZmMxLTQ1NWItNDRmZC1iOTZlLTQ3ZDYxNTljMjQ0M1wiLFwiMTdhMTA4ZDYtZTFhMS00NDU0LTgwN2QtZDVjZTVjYWY3YTU5XCIsXCI5M2RhMzcwMS01YjEzLTQwYjUtOWM0My1hZmFiMjM0NWEwM2Fc</vt:lpwstr>
  </property>
  <property fmtid="{D5CDD505-2E9C-101B-9397-08002B2CF9AE}" pid="11" name="GVData1">
    <vt:lpwstr>IixcImM2NzRmMjYzLTU4NTAtNDBiNy05ZDExLWNiMGNiZjVmYTgxY1wiLFwiNDhkMzk5Y2YtNjhhMC00OGFmLTgwNTMtZmQ2NTlkNjVhZWQwXCIsXCI4ZjU4N2M4OC03ZTQ2LTQ1MTYtYTNjNi0zNmYzM2RhMWQzMjlcIixcIjQzMDI0Y2VmLTgzNTItNGM2MS1hYjc5</vt:lpwstr>
  </property>
  <property fmtid="{D5CDD505-2E9C-101B-9397-08002B2CF9AE}" pid="12" name="MediaServiceImageTags">
    <vt:lpwstr/>
  </property>
  <property fmtid="{D5CDD505-2E9C-101B-9397-08002B2CF9AE}" pid="13" name="GVData2">
    <vt:lpwstr>LTBjOWU5Mjc0ZGQwNFwiLFwiZTIxZTI5ODAtMjExZS00YjYzLTlkYzgtNzA3MDMxM2JiMGI4XCJdIiwid3JpdHRlbktleXMiOiJbXCJndmRvY2lkXCIsXCJDbGFzc2lmaWNhdGlvblRhZ1NldElkXCIsXCJDb21wbGlhbmNlVGFnU2V0SWRcIixcIkZpbGVJZFwiLFwi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VXNlcklkXCIsXCJUYWdEYXRlVGltZVwiXSIsIm5vT2ZHdkRhdGFFbnRyaWVzIjoiNyIsImxpbmVJZCI6IjIxN2Y5ZjZhLTI3ZmItNGM1ZC1iYjBhLThkYmIwNDdjOGNmNiJ9</vt:lpwstr>
  </property>
  <property fmtid="{D5CDD505-2E9C-101B-9397-08002B2CF9AE}" pid="15" name="GVData4">
    <vt:lpwstr>(end)</vt:lpwstr>
  </property>
</Properties>
</file>