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G:\Mi unidad\Global CERTUS\1. GV - Global CERTUS\2026\GRUPOS DE VALOR IE\NATAGAIMA\IE GUSTAVO PERDOMO AVILA\5. Soportes Precontractuales RC -TES\Documentos para Publicar\"/>
    </mc:Choice>
  </mc:AlternateContent>
  <xr:revisionPtr revIDLastSave="0" documentId="13_ncr:1_{C2E839DC-8168-4D07-B8AB-51E4294E50D4}" xr6:coauthVersionLast="47" xr6:coauthVersionMax="47" xr10:uidLastSave="{00000000-0000-0000-0000-000000000000}"/>
  <bookViews>
    <workbookView xWindow="-120" yWindow="-120" windowWidth="20730" windowHeight="11040" xr2:uid="{00000000-000D-0000-FFFF-FFFF00000000}"/>
  </bookViews>
  <sheets>
    <sheet name="Análisis Económico 20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0" i="1" l="1"/>
  <c r="D11" i="1" s="1"/>
  <c r="D13" i="1" s="1"/>
  <c r="D14" i="1" s="1"/>
  <c r="D17" i="1" s="1"/>
  <c r="D19" i="1" s="1"/>
  <c r="D6" i="1"/>
  <c r="E29" i="1"/>
  <c r="C7" i="1" s="1"/>
  <c r="G10" i="1"/>
  <c r="F24" i="1" l="1"/>
  <c r="F26" i="1"/>
  <c r="F27" i="1"/>
  <c r="F23" i="1"/>
  <c r="F28" i="1"/>
  <c r="H10" i="1"/>
  <c r="I10" i="1" s="1"/>
  <c r="J10" i="1" s="1"/>
  <c r="F25" i="1" l="1"/>
  <c r="F29" i="1" l="1"/>
</calcChain>
</file>

<file path=xl/sharedStrings.xml><?xml version="1.0" encoding="utf-8"?>
<sst xmlns="http://schemas.openxmlformats.org/spreadsheetml/2006/main" count="38" uniqueCount="37">
  <si>
    <t xml:space="preserve">Proyección de estudiantes que compran diariamente en la TES </t>
  </si>
  <si>
    <t>PROYECCIÓN OPERACIÓN DIARIA DE LA TES</t>
  </si>
  <si>
    <t>Vr Refrigerio</t>
  </si>
  <si>
    <t>Vr Producción</t>
  </si>
  <si>
    <t>Vr Utilidad Bruta</t>
  </si>
  <si>
    <t>% Utilidad Bruta</t>
  </si>
  <si>
    <t>Valor refrigerio</t>
  </si>
  <si>
    <t>Proyección Utilidad Bruta</t>
  </si>
  <si>
    <t>ANÁLISIS RETRIBUCIÓN</t>
  </si>
  <si>
    <t>MES</t>
  </si>
  <si>
    <t>FECHAS</t>
  </si>
  <si>
    <t>3 AL 31</t>
  </si>
  <si>
    <t>JUNIO</t>
  </si>
  <si>
    <t>JULIO</t>
  </si>
  <si>
    <t>AGOSTO</t>
  </si>
  <si>
    <t>SEPTIEMBRE</t>
  </si>
  <si>
    <t>OCTUBRE</t>
  </si>
  <si>
    <t>NOVIEMBRE</t>
  </si>
  <si>
    <t>TOTAL</t>
  </si>
  <si>
    <t>No. de Estudiantes 
PROYECCIÓN MATRICULA 2026</t>
  </si>
  <si>
    <t>Proyección Retribución de los días hábiles calendario académico al FSE Vigencia 2026.</t>
  </si>
  <si>
    <t>Proyección Retribución Diaria al FSE.</t>
  </si>
  <si>
    <t>1 AL 12</t>
  </si>
  <si>
    <t>6 AL 31</t>
  </si>
  <si>
    <t>1 AL 30</t>
  </si>
  <si>
    <t>1 AL 9 Y 19 AL 30</t>
  </si>
  <si>
    <t xml:space="preserve">Fuente: </t>
  </si>
  <si>
    <t xml:space="preserve">https://acortar.link/F6jqEp </t>
  </si>
  <si>
    <t>DÍAS HÁBILES CALENDARIO ACADÉMICO EN LOS QUE SE PRESTA EL SERVICIO DE TES</t>
  </si>
  <si>
    <r>
      <rPr>
        <b/>
        <sz val="11"/>
        <color theme="1"/>
        <rFont val="Calibri"/>
        <family val="2"/>
        <scheme val="minor"/>
      </rPr>
      <t>NOTA:</t>
    </r>
    <r>
      <rPr>
        <sz val="11"/>
        <color theme="1"/>
        <rFont val="Calibri"/>
        <family val="2"/>
        <scheme val="minor"/>
      </rPr>
      <t xml:space="preserve"> La retribución al FSE se pagará a más tardar en los primeros 3 días hábiles del mes siguiente, teniendo en cuenta los días en que efectivamente se prestó el servicio de TES.</t>
    </r>
  </si>
  <si>
    <t>DÍAS</t>
  </si>
  <si>
    <t>Proyección de días hábiles Calendario académico a atender en el año escolar en la TES</t>
  </si>
  <si>
    <t>Proyección TOTAL Retribución Diaria al FSE.</t>
  </si>
  <si>
    <t>PROYECCIÓN RETRIBUCIÓN MES</t>
  </si>
  <si>
    <t>3 AL 13</t>
  </si>
  <si>
    <t>ANÁLISIS PROYECCIÓN ECONÓMICA SOBRE VENTAS DE LA TIENDA ESCOLAR SALUDABLE EN LAS SEDES PRIORIZADAS DE LALA INSTITUCIÓN EDUCATIVA GUSTAVO PERDOMO AVILA, PARA ESTIMAR LA RETRIBUCIÓN EN FAVOR DEL FONDO DE SERVICIOS EDUCATIVOS - FSE</t>
  </si>
  <si>
    <t>SEDE UNO GUSTAVO PERDOMO AVILA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</si>
</sst>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 #,##0_-;\-&quot;$&quot;\ * #,##0_-;_-&quot;$&quot;\ * &quot;-&quot;??_-;_-@_-"/>
    <numFmt numFmtId="165" formatCode="&quot;$&quot;\ #,##0.00"/>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u/>
      <sz val="11"/>
      <color theme="10"/>
      <name val="Calibri"/>
      <family val="2"/>
      <scheme val="minor"/>
    </font>
    <font>
      <b/>
      <sz val="10"/>
      <color theme="1"/>
      <name val="Calibri"/>
      <family val="2"/>
      <scheme val="minor"/>
    </font>
    <font>
      <sz val="11"/>
      <color theme="1"/>
      <name val="Aptos"/>
      <family val="2"/>
    </font>
  </fonts>
  <fills count="7">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s>
  <cellStyleXfs count="12">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79">
    <xf numFmtId="0" fontId="0" fillId="0" borderId="0" xfId="0"/>
    <xf numFmtId="3" fontId="0" fillId="0" borderId="1" xfId="0" applyNumberFormat="1" applyBorder="1" applyAlignment="1">
      <alignment horizontal="center" vertical="center"/>
    </xf>
    <xf numFmtId="9" fontId="0" fillId="0" borderId="1" xfId="0" applyNumberFormat="1" applyBorder="1" applyAlignment="1">
      <alignment horizontal="center" vertical="center"/>
    </xf>
    <xf numFmtId="0" fontId="2" fillId="3" borderId="1" xfId="0" applyFont="1" applyFill="1" applyBorder="1" applyAlignment="1">
      <alignment horizontal="center" vertical="center" wrapText="1"/>
    </xf>
    <xf numFmtId="9" fontId="0" fillId="4" borderId="1" xfId="0" applyNumberFormat="1" applyFill="1" applyBorder="1" applyAlignment="1">
      <alignment horizontal="center" vertical="center"/>
    </xf>
    <xf numFmtId="0" fontId="3" fillId="0" borderId="6" xfId="0" applyFont="1" applyBorder="1" applyAlignment="1">
      <alignment horizontal="center" vertical="center" wrapText="1"/>
    </xf>
    <xf numFmtId="0" fontId="2" fillId="3" borderId="8" xfId="0" applyFont="1" applyFill="1" applyBorder="1" applyAlignment="1">
      <alignment horizontal="center" vertical="center" wrapText="1"/>
    </xf>
    <xf numFmtId="3" fontId="0" fillId="5" borderId="1" xfId="0" applyNumberFormat="1" applyFill="1" applyBorder="1" applyAlignment="1">
      <alignment horizontal="center" vertical="center"/>
    </xf>
    <xf numFmtId="9" fontId="0" fillId="3" borderId="21" xfId="2" applyFont="1" applyFill="1" applyBorder="1" applyAlignment="1">
      <alignment horizontal="center" vertical="center"/>
    </xf>
    <xf numFmtId="0" fontId="3" fillId="0" borderId="1" xfId="0" applyFont="1" applyBorder="1" applyAlignment="1">
      <alignment horizontal="center" vertical="center"/>
    </xf>
    <xf numFmtId="0" fontId="0" fillId="0" borderId="0" xfId="0" applyAlignment="1">
      <alignment horizontal="center" vertical="center"/>
    </xf>
    <xf numFmtId="9" fontId="2" fillId="4" borderId="1" xfId="0" applyNumberFormat="1" applyFont="1" applyFill="1" applyBorder="1" applyAlignment="1">
      <alignment horizontal="center" vertical="center"/>
    </xf>
    <xf numFmtId="165" fontId="3" fillId="0" borderId="6" xfId="0" applyNumberFormat="1" applyFont="1" applyBorder="1" applyAlignment="1">
      <alignment horizontal="center" vertical="center" wrapText="1"/>
    </xf>
    <xf numFmtId="165" fontId="0" fillId="5" borderId="1" xfId="1" applyNumberFormat="1" applyFont="1" applyFill="1" applyBorder="1" applyAlignment="1">
      <alignment horizontal="center" vertical="center"/>
    </xf>
    <xf numFmtId="165" fontId="0" fillId="0" borderId="1" xfId="1" applyNumberFormat="1" applyFont="1" applyBorder="1" applyAlignment="1">
      <alignment horizontal="center" vertical="center"/>
    </xf>
    <xf numFmtId="165" fontId="1" fillId="4" borderId="1" xfId="1" applyNumberFormat="1" applyFont="1" applyFill="1" applyBorder="1" applyAlignment="1">
      <alignment horizontal="center" vertical="center"/>
    </xf>
    <xf numFmtId="165" fontId="0" fillId="3" borderId="20" xfId="1" applyNumberFormat="1" applyFont="1" applyFill="1" applyBorder="1" applyAlignment="1">
      <alignment horizontal="center" vertical="center"/>
    </xf>
    <xf numFmtId="165" fontId="2" fillId="4" borderId="1" xfId="1" applyNumberFormat="1" applyFont="1" applyFill="1" applyBorder="1" applyAlignment="1">
      <alignment horizontal="center" vertical="center"/>
    </xf>
    <xf numFmtId="165" fontId="0" fillId="3" borderId="8" xfId="1" applyNumberFormat="1" applyFont="1" applyFill="1" applyBorder="1" applyAlignment="1">
      <alignment horizontal="center" vertical="center" wrapText="1"/>
    </xf>
    <xf numFmtId="165" fontId="2" fillId="4" borderId="18" xfId="1" applyNumberFormat="1" applyFont="1" applyFill="1" applyBorder="1" applyAlignment="1">
      <alignment horizontal="center" vertical="center" wrapText="1"/>
    </xf>
    <xf numFmtId="0" fontId="2" fillId="6" borderId="6" xfId="0" applyFont="1" applyFill="1" applyBorder="1" applyAlignment="1">
      <alignment horizontal="center" vertical="center"/>
    </xf>
    <xf numFmtId="0" fontId="2" fillId="6" borderId="1" xfId="0" applyFont="1" applyFill="1" applyBorder="1" applyAlignment="1">
      <alignment horizontal="center" vertical="center"/>
    </xf>
    <xf numFmtId="0" fontId="2" fillId="6" borderId="8" xfId="0" applyFont="1" applyFill="1" applyBorder="1" applyAlignment="1">
      <alignment horizontal="center" vertical="center" wrapText="1"/>
    </xf>
    <xf numFmtId="0" fontId="6" fillId="0" borderId="6" xfId="0" applyFont="1" applyBorder="1" applyAlignment="1">
      <alignment horizontal="left" vertical="center"/>
    </xf>
    <xf numFmtId="0" fontId="0" fillId="3" borderId="0" xfId="0" applyFill="1" applyAlignment="1">
      <alignment vertical="center"/>
    </xf>
    <xf numFmtId="0" fontId="0" fillId="3" borderId="0" xfId="0" applyFill="1" applyAlignment="1">
      <alignment horizontal="center" vertical="center"/>
    </xf>
    <xf numFmtId="0" fontId="0" fillId="0" borderId="0" xfId="0" applyAlignment="1">
      <alignment vertical="center"/>
    </xf>
    <xf numFmtId="0" fontId="0" fillId="3" borderId="5" xfId="0" applyFill="1" applyBorder="1" applyAlignment="1">
      <alignment vertical="center"/>
    </xf>
    <xf numFmtId="0" fontId="0" fillId="3" borderId="4" xfId="0" applyFill="1" applyBorder="1" applyAlignment="1">
      <alignment horizontal="center" vertical="center"/>
    </xf>
    <xf numFmtId="164" fontId="0" fillId="0" borderId="0" xfId="0" applyNumberFormat="1" applyAlignment="1">
      <alignment vertical="center"/>
    </xf>
    <xf numFmtId="0" fontId="0" fillId="0" borderId="1" xfId="0" applyBorder="1" applyAlignment="1">
      <alignment horizontal="center" vertical="center"/>
    </xf>
    <xf numFmtId="0" fontId="2" fillId="4" borderId="11" xfId="0" applyFont="1" applyFill="1" applyBorder="1" applyAlignment="1">
      <alignment horizontal="center" vertical="center"/>
    </xf>
    <xf numFmtId="165" fontId="0" fillId="0" borderId="0" xfId="0" applyNumberFormat="1" applyAlignment="1">
      <alignment vertical="center"/>
    </xf>
    <xf numFmtId="3" fontId="0" fillId="0" borderId="0" xfId="0" applyNumberFormat="1" applyAlignment="1">
      <alignment vertical="center"/>
    </xf>
    <xf numFmtId="0" fontId="0" fillId="0" borderId="0" xfId="1" applyNumberFormat="1" applyFont="1" applyAlignment="1">
      <alignment horizontal="center" vertical="center"/>
    </xf>
    <xf numFmtId="44" fontId="0" fillId="0" borderId="0" xfId="1" applyFont="1" applyAlignment="1">
      <alignment vertical="center"/>
    </xf>
    <xf numFmtId="3" fontId="0" fillId="0" borderId="0" xfId="0" applyNumberFormat="1" applyAlignment="1">
      <alignment horizontal="center" vertical="center"/>
    </xf>
    <xf numFmtId="3" fontId="0" fillId="0" borderId="0" xfId="1" applyNumberFormat="1" applyFont="1" applyAlignment="1">
      <alignment horizontal="center" vertical="center"/>
    </xf>
    <xf numFmtId="0" fontId="0" fillId="0" borderId="23" xfId="0" applyBorder="1" applyAlignment="1">
      <alignment horizontal="center" vertical="center"/>
    </xf>
    <xf numFmtId="0" fontId="0" fillId="0" borderId="3" xfId="0" applyBorder="1" applyAlignment="1">
      <alignment horizontal="center" vertical="center"/>
    </xf>
    <xf numFmtId="0" fontId="2" fillId="6" borderId="15" xfId="0" applyFont="1" applyFill="1" applyBorder="1" applyAlignment="1">
      <alignment horizontal="center" vertical="center"/>
    </xf>
    <xf numFmtId="0" fontId="2" fillId="6" borderId="16" xfId="0" applyFont="1" applyFill="1" applyBorder="1" applyAlignment="1">
      <alignment horizontal="center" vertical="center"/>
    </xf>
    <xf numFmtId="0" fontId="2" fillId="6" borderId="17" xfId="0" applyFont="1" applyFill="1" applyBorder="1" applyAlignment="1">
      <alignment horizontal="center" vertical="center"/>
    </xf>
    <xf numFmtId="0" fontId="0" fillId="3" borderId="4" xfId="0" applyFill="1" applyBorder="1" applyAlignment="1">
      <alignment horizontal="center" vertical="center" wrapText="1"/>
    </xf>
    <xf numFmtId="0" fontId="0" fillId="3" borderId="0" xfId="0" applyFill="1" applyAlignment="1">
      <alignment horizontal="center" vertical="center" wrapText="1"/>
    </xf>
    <xf numFmtId="0" fontId="0" fillId="3" borderId="5" xfId="0" applyFill="1" applyBorder="1" applyAlignment="1">
      <alignment horizontal="center" vertical="center" wrapText="1"/>
    </xf>
    <xf numFmtId="0" fontId="0" fillId="3" borderId="22"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wrapText="1"/>
    </xf>
    <xf numFmtId="0" fontId="2" fillId="0" borderId="19" xfId="0" applyFont="1" applyBorder="1" applyAlignment="1">
      <alignment horizontal="center" vertical="center"/>
    </xf>
    <xf numFmtId="0" fontId="2" fillId="0" borderId="11" xfId="0" applyFont="1" applyBorder="1" applyAlignment="1">
      <alignment horizontal="center" vertical="center"/>
    </xf>
    <xf numFmtId="0" fontId="2" fillId="6" borderId="1" xfId="0" applyFont="1" applyFill="1" applyBorder="1" applyAlignment="1">
      <alignment horizontal="center" vertical="center"/>
    </xf>
    <xf numFmtId="0" fontId="0" fillId="3" borderId="4" xfId="0" applyFill="1" applyBorder="1" applyAlignment="1">
      <alignment horizontal="center" vertical="center"/>
    </xf>
    <xf numFmtId="0" fontId="0" fillId="3" borderId="0" xfId="0" applyFill="1" applyAlignment="1">
      <alignment horizontal="center" vertical="center"/>
    </xf>
    <xf numFmtId="0" fontId="5" fillId="4" borderId="6"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3" fillId="4" borderId="6"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0" xfId="0" applyFont="1" applyAlignment="1">
      <alignment horizontal="center" vertical="center"/>
    </xf>
    <xf numFmtId="0" fontId="0" fillId="0" borderId="4"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3" borderId="5" xfId="0" applyFill="1" applyBorder="1" applyAlignment="1">
      <alignment horizontal="center" vertical="center"/>
    </xf>
    <xf numFmtId="3" fontId="0" fillId="5" borderId="1" xfId="0" applyNumberFormat="1" applyFill="1" applyBorder="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165" fontId="3" fillId="0" borderId="6" xfId="0" applyNumberFormat="1" applyFont="1" applyBorder="1" applyAlignment="1">
      <alignment vertical="center" wrapText="1"/>
    </xf>
    <xf numFmtId="165" fontId="3" fillId="0" borderId="1" xfId="0" applyNumberFormat="1" applyFont="1" applyBorder="1" applyAlignment="1">
      <alignment vertical="center" wrapText="1"/>
    </xf>
    <xf numFmtId="0" fontId="4" fillId="0" borderId="1" xfId="3" applyBorder="1" applyAlignment="1">
      <alignment horizontal="center" vertical="center"/>
    </xf>
    <xf numFmtId="0" fontId="4" fillId="0" borderId="8" xfId="3" applyBorder="1" applyAlignment="1">
      <alignment horizontal="center" vertic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cellXfs>
  <cellStyles count="12">
    <cellStyle name="Hipervínculo" xfId="3" builtinId="8"/>
    <cellStyle name="Moneda" xfId="1" builtinId="4"/>
    <cellStyle name="Moneda [0] 2" xfId="4" xr:uid="{483F9CA6-C4DC-4A6B-AC82-8700A2ADA93F}"/>
    <cellStyle name="Moneda [0] 2 2" xfId="8" xr:uid="{D7C168EC-B2E2-458D-BE40-1A2DDBF5BC0A}"/>
    <cellStyle name="Moneda [0] 3" xfId="7" xr:uid="{1DFB4120-34DB-4FAF-A2B6-A868A59C548A}"/>
    <cellStyle name="Moneda [0] 4" xfId="9" xr:uid="{877ACAED-F879-4301-833A-E52B586FD1A2}"/>
    <cellStyle name="Moneda 2" xfId="6" xr:uid="{5B0C6EAD-A92D-4B7F-B8A1-A14433148630}"/>
    <cellStyle name="Moneda 3" xfId="5" xr:uid="{64A711EF-F796-4EFA-A3BE-948AA715D43E}"/>
    <cellStyle name="Moneda 4" xfId="10" xr:uid="{F37407B2-1EDF-4B94-99AB-3A76777795C3}"/>
    <cellStyle name="Moneda 5" xfId="11" xr:uid="{CAE96773-AD86-4463-B718-CB97D1844ADA}"/>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cortar.link/F6jqE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N34"/>
  <sheetViews>
    <sheetView tabSelected="1" showRuler="0" topLeftCell="A4" zoomScaleNormal="100" zoomScaleSheetLayoutView="160" workbookViewId="0">
      <selection activeCell="C7" sqref="C7:D7"/>
    </sheetView>
  </sheetViews>
  <sheetFormatPr baseColWidth="10" defaultColWidth="11.42578125" defaultRowHeight="15" x14ac:dyDescent="0.25"/>
  <cols>
    <col min="1" max="1" width="2.5703125" style="26" customWidth="1"/>
    <col min="2" max="2" width="29.7109375" style="26" customWidth="1"/>
    <col min="3" max="3" width="16.28515625" style="26" bestFit="1" customWidth="1"/>
    <col min="4" max="4" width="19.7109375" style="26" customWidth="1"/>
    <col min="5" max="5" width="16.7109375" style="26" customWidth="1"/>
    <col min="6" max="6" width="16.7109375" style="10" customWidth="1"/>
    <col min="7" max="7" width="16.140625" style="26" customWidth="1"/>
    <col min="8" max="8" width="14.140625" style="26" bestFit="1" customWidth="1"/>
    <col min="9" max="9" width="17" style="26" customWidth="1"/>
    <col min="10" max="10" width="15.5703125" style="26" customWidth="1"/>
    <col min="11" max="13" width="11.42578125" style="26"/>
    <col min="14" max="14" width="14.140625" style="26" bestFit="1" customWidth="1"/>
    <col min="15" max="16384" width="11.42578125" style="26"/>
  </cols>
  <sheetData>
    <row r="1" spans="2:10" s="24" customFormat="1" ht="9.75" customHeight="1" thickBot="1" x14ac:dyDescent="0.3">
      <c r="F1" s="25"/>
    </row>
    <row r="2" spans="2:10" ht="49.5" customHeight="1" thickBot="1" x14ac:dyDescent="0.3">
      <c r="B2" s="56" t="s">
        <v>35</v>
      </c>
      <c r="C2" s="57"/>
      <c r="D2" s="57"/>
      <c r="E2" s="57"/>
      <c r="F2" s="57"/>
      <c r="G2" s="57"/>
      <c r="H2" s="57"/>
      <c r="I2" s="57"/>
      <c r="J2" s="58"/>
    </row>
    <row r="3" spans="2:10" ht="15" customHeight="1" thickBot="1" x14ac:dyDescent="0.3">
      <c r="B3" s="59" t="s">
        <v>36</v>
      </c>
      <c r="C3" s="60"/>
      <c r="D3" s="60"/>
      <c r="E3" s="60"/>
      <c r="F3" s="60"/>
      <c r="G3" s="60"/>
      <c r="H3" s="60"/>
      <c r="I3" s="60"/>
      <c r="J3" s="61"/>
    </row>
    <row r="4" spans="2:10" ht="15" customHeight="1" x14ac:dyDescent="0.25">
      <c r="B4" s="65"/>
      <c r="C4" s="66"/>
      <c r="D4" s="66"/>
      <c r="E4" s="66"/>
      <c r="F4" s="66"/>
      <c r="G4" s="66"/>
      <c r="H4" s="66"/>
      <c r="I4" s="66"/>
      <c r="J4" s="67"/>
    </row>
    <row r="5" spans="2:10" ht="25.5" customHeight="1" x14ac:dyDescent="0.25">
      <c r="B5" s="5" t="s">
        <v>19</v>
      </c>
      <c r="C5" s="7">
        <v>407</v>
      </c>
      <c r="D5" s="2">
        <v>1</v>
      </c>
      <c r="E5" s="53"/>
      <c r="F5" s="53"/>
      <c r="G5" s="53"/>
      <c r="H5" s="53"/>
      <c r="I5" s="53"/>
      <c r="J5" s="68"/>
    </row>
    <row r="6" spans="2:10" ht="26.25" customHeight="1" x14ac:dyDescent="0.25">
      <c r="B6" s="5" t="s">
        <v>0</v>
      </c>
      <c r="C6" s="1">
        <v>369</v>
      </c>
      <c r="D6" s="2">
        <f>+(D5*C6)/C5</f>
        <v>0.90663390663390664</v>
      </c>
      <c r="E6" s="53"/>
      <c r="F6" s="53"/>
      <c r="G6" s="53"/>
      <c r="H6" s="53"/>
      <c r="I6" s="53"/>
      <c r="J6" s="68"/>
    </row>
    <row r="7" spans="2:10" ht="39" customHeight="1" x14ac:dyDescent="0.25">
      <c r="B7" s="5" t="s">
        <v>31</v>
      </c>
      <c r="C7" s="69">
        <f>+E29</f>
        <v>95</v>
      </c>
      <c r="D7" s="69"/>
      <c r="E7" s="53"/>
      <c r="F7" s="53"/>
      <c r="G7" s="53"/>
      <c r="H7" s="53"/>
      <c r="I7" s="53"/>
      <c r="J7" s="68"/>
    </row>
    <row r="8" spans="2:10" ht="15" customHeight="1" x14ac:dyDescent="0.25">
      <c r="B8" s="65"/>
      <c r="C8" s="66"/>
      <c r="D8" s="66"/>
      <c r="E8" s="66"/>
      <c r="F8" s="66"/>
      <c r="G8" s="66"/>
      <c r="H8" s="66"/>
      <c r="I8" s="66"/>
      <c r="J8" s="67"/>
    </row>
    <row r="9" spans="2:10" ht="15" customHeight="1" x14ac:dyDescent="0.25">
      <c r="B9" s="70" t="s">
        <v>1</v>
      </c>
      <c r="C9" s="71"/>
      <c r="D9" s="71"/>
      <c r="E9" s="72"/>
      <c r="F9" s="53"/>
      <c r="G9" s="3" t="s">
        <v>2</v>
      </c>
      <c r="H9" s="3" t="s">
        <v>3</v>
      </c>
      <c r="I9" s="3" t="s">
        <v>4</v>
      </c>
      <c r="J9" s="6" t="s">
        <v>5</v>
      </c>
    </row>
    <row r="10" spans="2:10" ht="15" customHeight="1" x14ac:dyDescent="0.25">
      <c r="B10" s="12" t="s">
        <v>6</v>
      </c>
      <c r="C10" s="13">
        <v>1200</v>
      </c>
      <c r="D10" s="14">
        <f>SUM(C6*C10)</f>
        <v>442800</v>
      </c>
      <c r="E10" s="2">
        <v>1</v>
      </c>
      <c r="F10" s="53"/>
      <c r="G10" s="16">
        <f>+C10</f>
        <v>1200</v>
      </c>
      <c r="H10" s="16">
        <f>+G10*0.75</f>
        <v>900</v>
      </c>
      <c r="I10" s="16">
        <f>+G10-H10</f>
        <v>300</v>
      </c>
      <c r="J10" s="8">
        <f>(I10/G10)*100%</f>
        <v>0.25</v>
      </c>
    </row>
    <row r="11" spans="2:10" ht="15" customHeight="1" x14ac:dyDescent="0.25">
      <c r="B11" s="73" t="s">
        <v>7</v>
      </c>
      <c r="C11" s="74"/>
      <c r="D11" s="14">
        <f>+(D10*E11)/E10</f>
        <v>110700</v>
      </c>
      <c r="E11" s="2">
        <v>0.25</v>
      </c>
      <c r="F11" s="53"/>
      <c r="G11" s="9" t="s">
        <v>26</v>
      </c>
      <c r="H11" s="75" t="s">
        <v>27</v>
      </c>
      <c r="I11" s="75"/>
      <c r="J11" s="76"/>
    </row>
    <row r="12" spans="2:10" ht="15" customHeight="1" x14ac:dyDescent="0.25">
      <c r="B12" s="70" t="s">
        <v>8</v>
      </c>
      <c r="C12" s="71"/>
      <c r="D12" s="71"/>
      <c r="E12" s="72"/>
      <c r="F12" s="53"/>
      <c r="G12" s="24"/>
      <c r="H12" s="24"/>
      <c r="I12" s="24"/>
      <c r="J12" s="27"/>
    </row>
    <row r="13" spans="2:10" ht="15" customHeight="1" x14ac:dyDescent="0.25">
      <c r="B13" s="77" t="s">
        <v>7</v>
      </c>
      <c r="C13" s="78"/>
      <c r="D13" s="14">
        <f>+D11</f>
        <v>110700</v>
      </c>
      <c r="E13" s="2">
        <v>1</v>
      </c>
      <c r="F13" s="53"/>
      <c r="G13" s="24"/>
      <c r="H13" s="24"/>
      <c r="I13" s="24"/>
      <c r="J13" s="27"/>
    </row>
    <row r="14" spans="2:10" ht="15" customHeight="1" x14ac:dyDescent="0.25">
      <c r="B14" s="62" t="s">
        <v>21</v>
      </c>
      <c r="C14" s="63"/>
      <c r="D14" s="15">
        <f>+(D13*E14)/E13</f>
        <v>22140</v>
      </c>
      <c r="E14" s="4">
        <v>0.2</v>
      </c>
      <c r="F14" s="53"/>
      <c r="G14" s="64"/>
      <c r="H14" s="64"/>
      <c r="I14" s="24"/>
      <c r="J14" s="27"/>
    </row>
    <row r="15" spans="2:10" ht="15" customHeight="1" x14ac:dyDescent="0.25">
      <c r="B15" s="52"/>
      <c r="C15" s="53"/>
      <c r="D15" s="53"/>
      <c r="E15" s="53"/>
      <c r="F15" s="53"/>
      <c r="G15" s="24"/>
      <c r="H15" s="24"/>
      <c r="I15" s="24"/>
      <c r="J15" s="27"/>
    </row>
    <row r="16" spans="2:10" ht="15" customHeight="1" x14ac:dyDescent="0.25">
      <c r="B16" s="52"/>
      <c r="C16" s="53"/>
      <c r="D16" s="53"/>
      <c r="E16" s="53"/>
      <c r="F16" s="24"/>
      <c r="G16" s="24"/>
      <c r="H16" s="24"/>
      <c r="I16" s="24"/>
      <c r="J16" s="27"/>
    </row>
    <row r="17" spans="2:14" ht="17.25" customHeight="1" x14ac:dyDescent="0.25">
      <c r="B17" s="54" t="s">
        <v>32</v>
      </c>
      <c r="C17" s="55"/>
      <c r="D17" s="17">
        <f>+D14</f>
        <v>22140</v>
      </c>
      <c r="E17" s="11">
        <v>0.2</v>
      </c>
      <c r="F17" s="24"/>
      <c r="G17" s="24"/>
      <c r="H17" s="24"/>
      <c r="I17" s="24"/>
      <c r="J17" s="27"/>
    </row>
    <row r="18" spans="2:14" ht="15" customHeight="1" x14ac:dyDescent="0.25">
      <c r="B18" s="28"/>
      <c r="C18" s="25"/>
      <c r="D18" s="25"/>
      <c r="E18" s="25"/>
      <c r="F18" s="24"/>
      <c r="G18" s="24"/>
      <c r="H18" s="24"/>
      <c r="I18" s="24"/>
      <c r="J18" s="27"/>
    </row>
    <row r="19" spans="2:14" ht="27" customHeight="1" x14ac:dyDescent="0.25">
      <c r="B19" s="54" t="s">
        <v>20</v>
      </c>
      <c r="C19" s="55"/>
      <c r="D19" s="17">
        <f>SUM(D17*C7)</f>
        <v>2103300</v>
      </c>
      <c r="E19" s="29"/>
      <c r="F19" s="24"/>
      <c r="G19" s="24"/>
      <c r="H19" s="24"/>
      <c r="I19" s="24"/>
      <c r="J19" s="27"/>
      <c r="L19" s="32"/>
      <c r="M19" s="33"/>
      <c r="N19" s="32"/>
    </row>
    <row r="20" spans="2:14" ht="15.75" thickBot="1" x14ac:dyDescent="0.3">
      <c r="B20" s="28"/>
      <c r="C20" s="25"/>
      <c r="D20" s="25"/>
      <c r="E20" s="25"/>
      <c r="F20" s="25"/>
      <c r="G20" s="24"/>
      <c r="H20" s="24"/>
      <c r="I20" s="24"/>
      <c r="J20" s="27"/>
    </row>
    <row r="21" spans="2:14" ht="15" customHeight="1" x14ac:dyDescent="0.25">
      <c r="B21" s="40" t="s">
        <v>28</v>
      </c>
      <c r="C21" s="41"/>
      <c r="D21" s="41"/>
      <c r="E21" s="41"/>
      <c r="F21" s="42"/>
      <c r="G21" s="43" t="s">
        <v>29</v>
      </c>
      <c r="H21" s="44"/>
      <c r="I21" s="44"/>
      <c r="J21" s="45"/>
    </row>
    <row r="22" spans="2:14" s="10" customFormat="1" ht="45" x14ac:dyDescent="0.25">
      <c r="B22" s="20" t="s">
        <v>9</v>
      </c>
      <c r="C22" s="51" t="s">
        <v>10</v>
      </c>
      <c r="D22" s="51"/>
      <c r="E22" s="21" t="s">
        <v>30</v>
      </c>
      <c r="F22" s="22" t="s">
        <v>33</v>
      </c>
      <c r="G22" s="43"/>
      <c r="H22" s="44"/>
      <c r="I22" s="44"/>
      <c r="J22" s="45"/>
    </row>
    <row r="23" spans="2:14" x14ac:dyDescent="0.25">
      <c r="B23" s="23" t="s">
        <v>12</v>
      </c>
      <c r="C23" s="38" t="s">
        <v>22</v>
      </c>
      <c r="D23" s="39"/>
      <c r="E23" s="30">
        <v>9</v>
      </c>
      <c r="F23" s="18">
        <f>+D17*E23</f>
        <v>199260</v>
      </c>
      <c r="G23" s="43"/>
      <c r="H23" s="44"/>
      <c r="I23" s="44"/>
      <c r="J23" s="45"/>
    </row>
    <row r="24" spans="2:14" x14ac:dyDescent="0.25">
      <c r="B24" s="23" t="s">
        <v>13</v>
      </c>
      <c r="C24" s="38" t="s">
        <v>23</v>
      </c>
      <c r="D24" s="39"/>
      <c r="E24" s="30">
        <v>19</v>
      </c>
      <c r="F24" s="18">
        <f>+D17*E24</f>
        <v>420660</v>
      </c>
      <c r="G24" s="43"/>
      <c r="H24" s="44"/>
      <c r="I24" s="44"/>
      <c r="J24" s="45"/>
    </row>
    <row r="25" spans="2:14" x14ac:dyDescent="0.25">
      <c r="B25" s="23" t="s">
        <v>14</v>
      </c>
      <c r="C25" s="38" t="s">
        <v>11</v>
      </c>
      <c r="D25" s="39"/>
      <c r="E25" s="30">
        <v>19</v>
      </c>
      <c r="F25" s="18">
        <f>+D17*E25</f>
        <v>420660</v>
      </c>
      <c r="G25" s="43"/>
      <c r="H25" s="44"/>
      <c r="I25" s="44"/>
      <c r="J25" s="45"/>
    </row>
    <row r="26" spans="2:14" ht="15" customHeight="1" x14ac:dyDescent="0.25">
      <c r="B26" s="23" t="s">
        <v>15</v>
      </c>
      <c r="C26" s="38" t="s">
        <v>24</v>
      </c>
      <c r="D26" s="39"/>
      <c r="E26" s="30">
        <v>22</v>
      </c>
      <c r="F26" s="18">
        <f>+D17*E26</f>
        <v>487080</v>
      </c>
      <c r="G26" s="43"/>
      <c r="H26" s="44"/>
      <c r="I26" s="44"/>
      <c r="J26" s="45"/>
    </row>
    <row r="27" spans="2:14" x14ac:dyDescent="0.25">
      <c r="B27" s="23" t="s">
        <v>16</v>
      </c>
      <c r="C27" s="38" t="s">
        <v>25</v>
      </c>
      <c r="D27" s="39"/>
      <c r="E27" s="30">
        <v>17</v>
      </c>
      <c r="F27" s="18">
        <f>+D17*E27</f>
        <v>376380</v>
      </c>
      <c r="G27" s="43"/>
      <c r="H27" s="44"/>
      <c r="I27" s="44"/>
      <c r="J27" s="45"/>
    </row>
    <row r="28" spans="2:14" x14ac:dyDescent="0.25">
      <c r="B28" s="23" t="s">
        <v>17</v>
      </c>
      <c r="C28" s="38" t="s">
        <v>34</v>
      </c>
      <c r="D28" s="39"/>
      <c r="E28" s="30">
        <v>9</v>
      </c>
      <c r="F28" s="18">
        <f>+D17*E28</f>
        <v>199260</v>
      </c>
      <c r="G28" s="43"/>
      <c r="H28" s="44"/>
      <c r="I28" s="44"/>
      <c r="J28" s="45"/>
    </row>
    <row r="29" spans="2:14" x14ac:dyDescent="0.25">
      <c r="B29" s="49" t="s">
        <v>18</v>
      </c>
      <c r="C29" s="50"/>
      <c r="D29" s="50"/>
      <c r="E29" s="31">
        <f>SUM(E23:E28)</f>
        <v>95</v>
      </c>
      <c r="F29" s="19">
        <f>SUM(F23:F28)</f>
        <v>2103300</v>
      </c>
      <c r="G29" s="46"/>
      <c r="H29" s="47"/>
      <c r="I29" s="47"/>
      <c r="J29" s="48"/>
    </row>
    <row r="31" spans="2:14" x14ac:dyDescent="0.25">
      <c r="E31" s="32"/>
      <c r="F31" s="37"/>
      <c r="G31" s="35"/>
    </row>
    <row r="32" spans="2:14" x14ac:dyDescent="0.25">
      <c r="E32" s="32"/>
      <c r="F32" s="34"/>
      <c r="G32" s="35"/>
    </row>
    <row r="33" spans="5:8" x14ac:dyDescent="0.25">
      <c r="E33" s="32"/>
      <c r="F33" s="36"/>
      <c r="G33" s="35"/>
    </row>
    <row r="34" spans="5:8" x14ac:dyDescent="0.25">
      <c r="F34" s="32"/>
      <c r="G34" s="33"/>
      <c r="H34" s="32"/>
    </row>
  </sheetData>
  <mergeCells count="28">
    <mergeCell ref="B13:C13"/>
    <mergeCell ref="B15:E15"/>
    <mergeCell ref="B16:E16"/>
    <mergeCell ref="B17:C17"/>
    <mergeCell ref="B19:C19"/>
    <mergeCell ref="B2:J2"/>
    <mergeCell ref="B3:J3"/>
    <mergeCell ref="B14:C14"/>
    <mergeCell ref="G14:H14"/>
    <mergeCell ref="B4:J4"/>
    <mergeCell ref="E5:J7"/>
    <mergeCell ref="C7:D7"/>
    <mergeCell ref="B8:J8"/>
    <mergeCell ref="B9:E9"/>
    <mergeCell ref="F9:F15"/>
    <mergeCell ref="B11:C11"/>
    <mergeCell ref="H11:J11"/>
    <mergeCell ref="B12:E12"/>
    <mergeCell ref="C27:D27"/>
    <mergeCell ref="C28:D28"/>
    <mergeCell ref="B21:F21"/>
    <mergeCell ref="G21:J29"/>
    <mergeCell ref="B29:D29"/>
    <mergeCell ref="C22:D22"/>
    <mergeCell ref="C23:D23"/>
    <mergeCell ref="C24:D24"/>
    <mergeCell ref="C25:D25"/>
    <mergeCell ref="C26:D26"/>
  </mergeCells>
  <hyperlinks>
    <hyperlink ref="H11" r:id="rId1" xr:uid="{6E8EB506-7EFC-4A63-9291-3236757C6F74}"/>
  </hyperlinks>
  <printOptions horizontalCentered="1"/>
  <pageMargins left="0.78740157480314965" right="0.39370078740157483" top="0.78740157480314965" bottom="0.78740157480314965" header="0.31496062992125984" footer="0.31496062992125984"/>
  <pageSetup scale="55"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Económico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2025-01-28T17:03:05Z</cp:lastPrinted>
  <dcterms:created xsi:type="dcterms:W3CDTF">2025-01-27T12:50:23Z</dcterms:created>
  <dcterms:modified xsi:type="dcterms:W3CDTF">2026-05-22T16:31:58Z</dcterms:modified>
</cp:coreProperties>
</file>