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rutasdelvalle2022-my.sharepoint.com/personal/laura_sarmiento_rutasdelvalle_co/Documents/PERSONAL/AERONAUTICA/PLAGAS/FINAL/"/>
    </mc:Choice>
  </mc:AlternateContent>
  <xr:revisionPtr revIDLastSave="0" documentId="8_{D8986CDD-8A39-4CBB-9B1E-9549A42614D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1" i="1" l="1"/>
  <c r="H152" i="1"/>
  <c r="H20" i="1" l="1"/>
  <c r="H21" i="1"/>
  <c r="H167" i="1"/>
  <c r="H166" i="1"/>
  <c r="H165" i="1"/>
  <c r="H164" i="1"/>
  <c r="H162" i="1"/>
  <c r="H161" i="1"/>
  <c r="H160" i="1"/>
  <c r="H159" i="1"/>
  <c r="H158" i="1"/>
  <c r="H157" i="1"/>
  <c r="H156" i="1"/>
  <c r="H154" i="1"/>
  <c r="H153" i="1"/>
  <c r="H151" i="1"/>
  <c r="H150" i="1"/>
  <c r="H149" i="1"/>
  <c r="H148" i="1"/>
  <c r="H147" i="1"/>
  <c r="H143" i="1"/>
  <c r="H142" i="1"/>
  <c r="F141" i="1"/>
  <c r="H141" i="1" s="1"/>
  <c r="H140" i="1"/>
  <c r="H139" i="1"/>
  <c r="H138" i="1"/>
  <c r="H137" i="1"/>
  <c r="H135" i="1"/>
  <c r="H134" i="1"/>
  <c r="H133" i="1"/>
  <c r="H132" i="1"/>
  <c r="H130" i="1"/>
  <c r="H129" i="1"/>
  <c r="H128" i="1"/>
  <c r="H125" i="1"/>
  <c r="H124" i="1"/>
  <c r="H122" i="1"/>
  <c r="H121" i="1"/>
  <c r="H120" i="1"/>
  <c r="H119" i="1"/>
  <c r="H116" i="1"/>
  <c r="H115" i="1"/>
  <c r="H114" i="1"/>
  <c r="H113" i="1"/>
  <c r="H112" i="1"/>
  <c r="H110" i="1"/>
  <c r="H109" i="1"/>
  <c r="H107" i="1"/>
  <c r="H106" i="1"/>
  <c r="H105" i="1"/>
  <c r="H104" i="1"/>
  <c r="H101" i="1"/>
  <c r="H100" i="1"/>
  <c r="H99" i="1"/>
  <c r="H98" i="1"/>
  <c r="H97" i="1"/>
  <c r="H96" i="1"/>
  <c r="H95" i="1"/>
  <c r="H94" i="1"/>
  <c r="H92" i="1"/>
  <c r="H91" i="1"/>
  <c r="H90" i="1"/>
  <c r="H89" i="1"/>
  <c r="H88" i="1"/>
  <c r="H87" i="1"/>
  <c r="H86" i="1"/>
  <c r="H84" i="1"/>
  <c r="H83" i="1"/>
  <c r="H82" i="1"/>
  <c r="H81" i="1"/>
  <c r="H80" i="1"/>
  <c r="H79" i="1"/>
  <c r="H78" i="1"/>
  <c r="H77" i="1"/>
  <c r="H75" i="1"/>
  <c r="H74" i="1"/>
  <c r="H73" i="1"/>
  <c r="H72" i="1"/>
  <c r="H70" i="1"/>
  <c r="H69" i="1"/>
  <c r="H67" i="1"/>
  <c r="H65" i="1"/>
  <c r="H63" i="1"/>
  <c r="H62" i="1"/>
  <c r="H61" i="1"/>
  <c r="H59" i="1"/>
  <c r="H58" i="1"/>
  <c r="H57" i="1"/>
  <c r="H54" i="1"/>
  <c r="H53" i="1"/>
  <c r="H52" i="1"/>
  <c r="H51" i="1"/>
  <c r="H49" i="1"/>
  <c r="H46" i="1"/>
  <c r="H45" i="1"/>
  <c r="H44" i="1"/>
  <c r="H43" i="1"/>
  <c r="H42" i="1"/>
  <c r="H40" i="1"/>
  <c r="H39" i="1"/>
  <c r="H38" i="1"/>
  <c r="H37" i="1"/>
  <c r="H36" i="1"/>
  <c r="H34" i="1"/>
  <c r="H33" i="1"/>
  <c r="F32" i="1"/>
  <c r="H32" i="1" s="1"/>
  <c r="H31" i="1"/>
  <c r="H30" i="1"/>
  <c r="H28" i="1"/>
  <c r="H27" i="1"/>
  <c r="H26" i="1"/>
  <c r="H25" i="1"/>
  <c r="H24" i="1"/>
  <c r="H22" i="1"/>
  <c r="H19" i="1"/>
  <c r="H16" i="1"/>
  <c r="H14" i="1"/>
  <c r="H12" i="1"/>
  <c r="H10" i="1"/>
  <c r="H8" i="1"/>
  <c r="H168" i="1" l="1"/>
  <c r="H144" i="1"/>
  <c r="H170" i="1" s="1"/>
  <c r="H169" i="1" l="1"/>
  <c r="H171" i="1" s="1"/>
</calcChain>
</file>

<file path=xl/sharedStrings.xml><?xml version="1.0" encoding="utf-8"?>
<sst xmlns="http://schemas.openxmlformats.org/spreadsheetml/2006/main" count="428" uniqueCount="200">
  <si>
    <t>FORMATO</t>
  </si>
  <si>
    <t xml:space="preserve"> FORMATO No. 7 - PRESUPUESTO OFICIAL</t>
  </si>
  <si>
    <t>Principio de Procedencia:
3101.18.011</t>
  </si>
  <si>
    <t>Clave: GCON-1.0-12-112</t>
  </si>
  <si>
    <t>Versión: 01</t>
  </si>
  <si>
    <t>Fecha:28/10/2019</t>
  </si>
  <si>
    <t>Página: 1 de 1</t>
  </si>
  <si>
    <t>REALIZAR LOS PROGRAMAS DE MANEJO Y CONTROL INTEGRAL DE PLAGAS, VECTORES Y ROEDORES EN LOS AEROPUERTOS Y ESTACIONES DE LA REGIONAL CENTRO SUR (INCLUYE ELABORACIÓN DEL PROGRAMA DE CONTROL DE PLAGAS PARA CADA PUNTO)</t>
  </si>
  <si>
    <t>ÍTEM</t>
  </si>
  <si>
    <t>DESCRIPCIÓN</t>
  </si>
  <si>
    <t>UNIDAD DE MEDIDA</t>
  </si>
  <si>
    <t>CANTIDAD</t>
  </si>
  <si>
    <t>VALOR PARCIAL</t>
  </si>
  <si>
    <t>BOGOTÁ D.C.</t>
  </si>
  <si>
    <t>CENTRO NACIONAL DE AERONAVEGACIÓN - CNA</t>
  </si>
  <si>
    <t>1.1</t>
  </si>
  <si>
    <t>Elaboración de programa para el control de plagas y fauna (ver especificaciones técnicas)</t>
  </si>
  <si>
    <t>UND</t>
  </si>
  <si>
    <t>AEROPUERTO FLAMINIO SUÁREZ CAMACHO - GUAYMARAL</t>
  </si>
  <si>
    <t>2.1</t>
  </si>
  <si>
    <t>CENTRO DE GESTIÓN AERONÁUTICO DE COLOMBIA (CGAC) - BOGOTÁ D.C</t>
  </si>
  <si>
    <t>HANGAR DE LA AERONÁUTICA CIVIL DE COLOMBIA</t>
  </si>
  <si>
    <t>4.1</t>
  </si>
  <si>
    <t>SEI SAR DE LA AERONÁUTICA CIVIL DE COLOMBIA</t>
  </si>
  <si>
    <t>5.1</t>
  </si>
  <si>
    <t>DEPARTAMENTO DE CUNDINAMARCA</t>
  </si>
  <si>
    <t>ESTACIÓN AERONÁUTICA EL TABLAZO - SUBACHOQUE, CUNDINAMARCA</t>
  </si>
  <si>
    <t>6.1</t>
  </si>
  <si>
    <t>6.2</t>
  </si>
  <si>
    <t>CICLO</t>
  </si>
  <si>
    <t>6.7</t>
  </si>
  <si>
    <t>Fumigación por nebulización o aspersión</t>
  </si>
  <si>
    <t>M2</t>
  </si>
  <si>
    <t>6.8</t>
  </si>
  <si>
    <t>Mantenimiento, aseo y suministro de cebos en las cajas cebaderas</t>
  </si>
  <si>
    <t>ESTACIÓN AGUAZUQUE</t>
  </si>
  <si>
    <t>7.1</t>
  </si>
  <si>
    <t>7.2</t>
  </si>
  <si>
    <t>7.7</t>
  </si>
  <si>
    <t>7.8</t>
  </si>
  <si>
    <t>7.9</t>
  </si>
  <si>
    <t>Instalar cajas cebaderas</t>
  </si>
  <si>
    <t>ESTACIÓN EL ROSAL CUNDINAMARCA</t>
  </si>
  <si>
    <t>8.1</t>
  </si>
  <si>
    <t>8.2</t>
  </si>
  <si>
    <t>8.7</t>
  </si>
  <si>
    <t>8.8</t>
  </si>
  <si>
    <t>8.9</t>
  </si>
  <si>
    <t>Instalación de cajas cebaderas</t>
  </si>
  <si>
    <t>ESTACIÓN MANJUY CUNDINAMARCA</t>
  </si>
  <si>
    <t>9.1</t>
  </si>
  <si>
    <t>9.2</t>
  </si>
  <si>
    <t>9.7</t>
  </si>
  <si>
    <t>9.8</t>
  </si>
  <si>
    <t>9.9</t>
  </si>
  <si>
    <t>ESTACIÓN AERONÁUTICA ZIPAQUIRÁ - ZIPAQUIRÁ, CUNDINAMARCA</t>
  </si>
  <si>
    <t>10.1</t>
  </si>
  <si>
    <t>10.2</t>
  </si>
  <si>
    <t>10.7</t>
  </si>
  <si>
    <t>10.8</t>
  </si>
  <si>
    <t>10.9</t>
  </si>
  <si>
    <t>DEPARTAMENTO DE BOYACÁ</t>
  </si>
  <si>
    <t>AEROPUERTO JUAN JOSÉ RONDÓN - PAIPA, BOYACÁ</t>
  </si>
  <si>
    <t>11.1</t>
  </si>
  <si>
    <t>ESTACIÓN AERONÁUTICA BUVIS - CHIQUINQUIRA, BOYACÁ</t>
  </si>
  <si>
    <t>12.1</t>
  </si>
  <si>
    <t>12.2</t>
  </si>
  <si>
    <t>12.7</t>
  </si>
  <si>
    <t>12.8</t>
  </si>
  <si>
    <t>DEPARTAMENTO DE TOLIMA</t>
  </si>
  <si>
    <t>AEROPUERTO PERALES - IBAGUÉ, TOLIMA</t>
  </si>
  <si>
    <t>13.1</t>
  </si>
  <si>
    <t>13.3</t>
  </si>
  <si>
    <t>Retiro y reubicación de abejas (panales) y control de abejas (ver especificaciones técnicas) trabajo en alturas</t>
  </si>
  <si>
    <t>13.4</t>
  </si>
  <si>
    <t>Retiro de avisperos y fumigación(trabajo en alturas) de acuerdo con la necesidad</t>
  </si>
  <si>
    <t>AEROPUERTO JOSÉ CELESTINO MUTIS - MARIQUITA, TOLIMA</t>
  </si>
  <si>
    <t>14.1</t>
  </si>
  <si>
    <t>14.3</t>
  </si>
  <si>
    <t>14.4</t>
  </si>
  <si>
    <t>AEROPUERTO SANTIAGO VILA - FLANDES, TOLIMA</t>
  </si>
  <si>
    <t>15.1</t>
  </si>
  <si>
    <t>AEROPUERTO NAVAS PARDO - CHAPARRAL, TOLIMA</t>
  </si>
  <si>
    <t>16.1</t>
  </si>
  <si>
    <t>ESTACIÓN AERONÁUTICA LOMAS - MARIQUITA, TOLIMA</t>
  </si>
  <si>
    <t>17.1</t>
  </si>
  <si>
    <t>17.2</t>
  </si>
  <si>
    <t>17.3</t>
  </si>
  <si>
    <t>17.5</t>
  </si>
  <si>
    <t>Instalación de mallas y polisombra (trabajo en alturas)</t>
  </si>
  <si>
    <t>17.7</t>
  </si>
  <si>
    <t>17.8</t>
  </si>
  <si>
    <t>17.9</t>
  </si>
  <si>
    <t xml:space="preserve">UND </t>
  </si>
  <si>
    <t>ESTACIÓN AERONÁUTICA PICALEÑA - PICALEÑA, TOLIMA</t>
  </si>
  <si>
    <t>18.1</t>
  </si>
  <si>
    <t>18.2</t>
  </si>
  <si>
    <t>18.3</t>
  </si>
  <si>
    <t>18.4</t>
  </si>
  <si>
    <t>18.5</t>
  </si>
  <si>
    <t>18.7</t>
  </si>
  <si>
    <t>18.8</t>
  </si>
  <si>
    <t>18.9</t>
  </si>
  <si>
    <t>Instalación cajas cebaderas</t>
  </si>
  <si>
    <t>ESTACIÓN AERONÁUTICA AMBALEMA - AMBALEMA, TOLIMA</t>
  </si>
  <si>
    <t>19.1</t>
  </si>
  <si>
    <t>19.2</t>
  </si>
  <si>
    <t>19.3</t>
  </si>
  <si>
    <t>19.4</t>
  </si>
  <si>
    <t>19.5</t>
  </si>
  <si>
    <t>19.7</t>
  </si>
  <si>
    <t>19.8</t>
  </si>
  <si>
    <t>ESTACIÓN AERONÁUTICA ESPINAL, ESPINAL TOLIMA</t>
  </si>
  <si>
    <t>20.1</t>
  </si>
  <si>
    <t>20.2</t>
  </si>
  <si>
    <t>20.3</t>
  </si>
  <si>
    <t>20.4</t>
  </si>
  <si>
    <t>20.5</t>
  </si>
  <si>
    <t>20.6</t>
  </si>
  <si>
    <t>Instalación de angeos 0.8*6 mts (trabajo en alturas)</t>
  </si>
  <si>
    <t>20.7</t>
  </si>
  <si>
    <t>20.8</t>
  </si>
  <si>
    <t>DEPARTAMENTO DEL HUILA</t>
  </si>
  <si>
    <t>AEROPUERTO BENITO SALAS - NEIVA, HUILA</t>
  </si>
  <si>
    <t>21.1</t>
  </si>
  <si>
    <t>21.3</t>
  </si>
  <si>
    <t>21.4</t>
  </si>
  <si>
    <t>21.5</t>
  </si>
  <si>
    <t>AEROPUERTO CONTADOR - PITALITO, HUILA</t>
  </si>
  <si>
    <t>22.1</t>
  </si>
  <si>
    <t>22.3</t>
  </si>
  <si>
    <t>ESTACIÓN AERONÁUTICA EL TOTUMO - NEIVA, HUILA</t>
  </si>
  <si>
    <t>23.1</t>
  </si>
  <si>
    <t>23.2</t>
  </si>
  <si>
    <t>23.7</t>
  </si>
  <si>
    <t>23.8</t>
  </si>
  <si>
    <t>23.9</t>
  </si>
  <si>
    <t>AEROPUERTO GUSTAVO ARTUNDUAGA PAREDES - FLORENCIA, CAQUETÁ</t>
  </si>
  <si>
    <t>24.1</t>
  </si>
  <si>
    <t>24.3</t>
  </si>
  <si>
    <t>24.4</t>
  </si>
  <si>
    <t>24.5</t>
  </si>
  <si>
    <t>AEROPUERTO EDUARDO FALLA SOLANO - SAN VICENTE DEL CAGUÁN, CAQUETÁ</t>
  </si>
  <si>
    <t>25.1</t>
  </si>
  <si>
    <t>25.4</t>
  </si>
  <si>
    <t>DEPARTAMENTO DE PUTUMAYO</t>
  </si>
  <si>
    <t>AEROPUERTO TRES DE MAYO - PUERTO ASÍS, PUTUMAYO</t>
  </si>
  <si>
    <t>26.1</t>
  </si>
  <si>
    <t>26.3</t>
  </si>
  <si>
    <t>26.4</t>
  </si>
  <si>
    <t>AEROPUERTO CANANGUCHAL - VILLAGARZÓN, PUTUMAYO</t>
  </si>
  <si>
    <t>27.1</t>
  </si>
  <si>
    <t>27.3</t>
  </si>
  <si>
    <t>27.4</t>
  </si>
  <si>
    <t>27.5</t>
  </si>
  <si>
    <t>ESTACIÓN PUERTO LEGUIZAMO</t>
  </si>
  <si>
    <t>28.1</t>
  </si>
  <si>
    <t>28.2</t>
  </si>
  <si>
    <t>28.3</t>
  </si>
  <si>
    <t>28.4</t>
  </si>
  <si>
    <t>28.7</t>
  </si>
  <si>
    <t>28.8</t>
  </si>
  <si>
    <t>28.9</t>
  </si>
  <si>
    <t>Instalacion cajas cebaderas</t>
  </si>
  <si>
    <t>SUBTOTAL</t>
  </si>
  <si>
    <t>DEPARTAMENTO DE AMAZONAS</t>
  </si>
  <si>
    <t>ESTACIÓN AERONÁUTICA LETICIA - LETICIA, AMAZONAS</t>
  </si>
  <si>
    <t>29.1</t>
  </si>
  <si>
    <t>29.2</t>
  </si>
  <si>
    <t>29.3</t>
  </si>
  <si>
    <t>29.4</t>
  </si>
  <si>
    <t>29.5</t>
  </si>
  <si>
    <t>29.6</t>
  </si>
  <si>
    <t>29.7</t>
  </si>
  <si>
    <t>29.8</t>
  </si>
  <si>
    <t>ESTACIÓN ARARACUARA AMAZONAS</t>
  </si>
  <si>
    <t>30.1</t>
  </si>
  <si>
    <t>30.2</t>
  </si>
  <si>
    <t>30.3</t>
  </si>
  <si>
    <t>30.4</t>
  </si>
  <si>
    <t>30.5</t>
  </si>
  <si>
    <t>30.6</t>
  </si>
  <si>
    <t>30.7</t>
  </si>
  <si>
    <t>AEROPUERTO ALFREDO VÁSQUEZ COBO - LETICIA, AMAZONAS</t>
  </si>
  <si>
    <t>31.1</t>
  </si>
  <si>
    <t>31.3</t>
  </si>
  <si>
    <t>31.4</t>
  </si>
  <si>
    <t>31.5</t>
  </si>
  <si>
    <t>SUBTOTAL LETICIA SIN IVA</t>
  </si>
  <si>
    <t>SUBTOTAL PROYECTO</t>
  </si>
  <si>
    <t xml:space="preserve">                                   IVA NO APLICA LETICIA</t>
  </si>
  <si>
    <t>TOTAL PROYECTO</t>
  </si>
  <si>
    <t xml:space="preserve">NOTA 1: Es importante tener en cuenta que durante la ejecución del servicio, podrían surgir necesidades adicionales de servicios o insumos para el control de plagas. Cualquier requerimiento adicional de estos servicios o insumos deberá ser comunicado y aprobado por el supervisor designado antes de su adquisición. 
</t>
  </si>
  <si>
    <t>NOTA 2: De requerirse insumos en lo que respecta a Leticia, durante la etapa de ejecución, dichos valores deberán cobrarse sin IVA, dado que de conformidad con el régimen tributario aplicable los mismos estarían exentos de dicho gravamen.</t>
  </si>
  <si>
    <t>VALOR UNITARIO</t>
  </si>
  <si>
    <t>DEPARTAMENTO DEL CAQUETA</t>
  </si>
  <si>
    <t>Control de plagas rastreras ( alacranes, arañas, hormigas, termitas, caracoles- insecticidas en polvo, adhesivos en gel o equipos ultrasonido)</t>
  </si>
  <si>
    <t xml:space="preserve">
NOTA 3:Se considerará como causal de rechazo superar cualquiera de los valores unitarios establecidos en el FORMATO 7 PROPUESTA ECONOMICA y FORMATO 7A - LISTA DE PRECIOS DE REFERENCIA.
</t>
  </si>
  <si>
    <t>NOTA 4: Se considerará como causal de rechazo que el proponente no diligencie en su totalidad el FORMATO 7A - LISTA DE PRECIOS DE REFERENCIA.</t>
  </si>
  <si>
    <t>NOTA 5: Solamente deben ser modificadas las celdas correspondientes al valor unitario de cada uno de los items, la modificacion de cualquier otra celda es causal de invalidez de la oferta.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</si>
</sst>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* #,##0.00\ _P_t_s_-;\-* #,##0.00\ _P_t_s_-;_-* &quot;-&quot;??\ _P_t_s_-;_-@_-"/>
    <numFmt numFmtId="165" formatCode="_-[$$-240A]\ * #,##0.00_-;\-[$$-240A]\ * #,##0.00_-;_-[$$-240A]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3"/>
      <color theme="1"/>
      <name val="Arial"/>
      <family val="2"/>
    </font>
    <font>
      <b/>
      <sz val="13"/>
      <name val="Arial"/>
      <family val="2"/>
    </font>
    <font>
      <b/>
      <sz val="11"/>
      <name val="Arial Narrow"/>
      <family val="2"/>
    </font>
    <font>
      <sz val="14"/>
      <name val="Arial"/>
      <family val="2"/>
    </font>
    <font>
      <sz val="11"/>
      <name val="Arial Narrow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44" fontId="2" fillId="0" borderId="0" applyFont="0" applyFill="0" applyBorder="0" applyAlignment="0" applyProtection="0"/>
  </cellStyleXfs>
  <cellXfs count="76">
    <xf numFmtId="0" fontId="0" fillId="0" borderId="0" xfId="0"/>
    <xf numFmtId="0" fontId="5" fillId="0" borderId="0" xfId="1" applyFont="1" applyAlignment="1">
      <alignment vertical="center"/>
    </xf>
    <xf numFmtId="0" fontId="2" fillId="0" borderId="0" xfId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3" fontId="8" fillId="4" borderId="1" xfId="3" applyNumberFormat="1" applyFont="1" applyFill="1" applyBorder="1" applyAlignment="1">
      <alignment horizontal="center" vertical="center" wrapText="1"/>
    </xf>
    <xf numFmtId="4" fontId="8" fillId="4" borderId="1" xfId="3" applyNumberFormat="1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3" fontId="10" fillId="8" borderId="1" xfId="3" applyNumberFormat="1" applyFont="1" applyFill="1" applyBorder="1" applyAlignment="1">
      <alignment horizontal="center" vertical="center"/>
    </xf>
    <xf numFmtId="44" fontId="10" fillId="8" borderId="1" xfId="5" applyFont="1" applyFill="1" applyBorder="1" applyAlignment="1" applyProtection="1">
      <alignment vertical="center" wrapText="1"/>
    </xf>
    <xf numFmtId="44" fontId="10" fillId="8" borderId="1" xfId="1" applyNumberFormat="1" applyFont="1" applyFill="1" applyBorder="1" applyAlignment="1">
      <alignment horizontal="center" vertical="center"/>
    </xf>
    <xf numFmtId="3" fontId="10" fillId="8" borderId="1" xfId="2" applyNumberFormat="1" applyFont="1" applyFill="1" applyBorder="1" applyAlignment="1">
      <alignment horizontal="center" vertical="center" wrapText="1"/>
    </xf>
    <xf numFmtId="44" fontId="5" fillId="0" borderId="0" xfId="1" applyNumberFormat="1" applyFont="1" applyAlignment="1">
      <alignment horizontal="center" vertical="center"/>
    </xf>
    <xf numFmtId="9" fontId="8" fillId="9" borderId="1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3" fontId="5" fillId="0" borderId="0" xfId="3" applyNumberFormat="1" applyFont="1" applyAlignment="1">
      <alignment horizontal="center" vertical="center"/>
    </xf>
    <xf numFmtId="44" fontId="5" fillId="0" borderId="0" xfId="1" applyNumberFormat="1" applyFont="1" applyAlignment="1">
      <alignment vertical="center"/>
    </xf>
    <xf numFmtId="0" fontId="6" fillId="0" borderId="8" xfId="1" applyFont="1" applyBorder="1" applyAlignment="1">
      <alignment horizontal="center" vertical="center" wrapText="1"/>
    </xf>
    <xf numFmtId="0" fontId="8" fillId="4" borderId="7" xfId="2" applyFont="1" applyFill="1" applyBorder="1" applyAlignment="1">
      <alignment horizontal="center" vertical="center" wrapText="1"/>
    </xf>
    <xf numFmtId="4" fontId="8" fillId="4" borderId="8" xfId="3" applyNumberFormat="1" applyFont="1" applyFill="1" applyBorder="1" applyAlignment="1">
      <alignment horizontal="center" vertical="center" wrapText="1"/>
    </xf>
    <xf numFmtId="0" fontId="8" fillId="6" borderId="7" xfId="2" applyFont="1" applyFill="1" applyBorder="1" applyAlignment="1">
      <alignment horizontal="center" vertical="center" wrapText="1"/>
    </xf>
    <xf numFmtId="0" fontId="8" fillId="6" borderId="8" xfId="1" applyFont="1" applyFill="1" applyBorder="1" applyAlignment="1">
      <alignment vertical="center" wrapText="1"/>
    </xf>
    <xf numFmtId="0" fontId="8" fillId="7" borderId="7" xfId="2" applyFont="1" applyFill="1" applyBorder="1" applyAlignment="1">
      <alignment horizontal="center" vertical="center" wrapText="1"/>
    </xf>
    <xf numFmtId="44" fontId="10" fillId="8" borderId="8" xfId="1" applyNumberFormat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vertical="center" wrapText="1"/>
    </xf>
    <xf numFmtId="44" fontId="8" fillId="5" borderId="8" xfId="1" applyNumberFormat="1" applyFont="1" applyFill="1" applyBorder="1" applyAlignment="1">
      <alignment vertical="center"/>
    </xf>
    <xf numFmtId="44" fontId="8" fillId="6" borderId="8" xfId="1" applyNumberFormat="1" applyFont="1" applyFill="1" applyBorder="1" applyAlignment="1">
      <alignment vertical="center" wrapText="1"/>
    </xf>
    <xf numFmtId="44" fontId="10" fillId="6" borderId="8" xfId="1" applyNumberFormat="1" applyFont="1" applyFill="1" applyBorder="1" applyAlignment="1">
      <alignment horizontal="center" vertical="center"/>
    </xf>
    <xf numFmtId="44" fontId="10" fillId="5" borderId="8" xfId="1" applyNumberFormat="1" applyFont="1" applyFill="1" applyBorder="1" applyAlignment="1">
      <alignment horizontal="center" vertical="center"/>
    </xf>
    <xf numFmtId="44" fontId="10" fillId="8" borderId="8" xfId="1" applyNumberFormat="1" applyFont="1" applyFill="1" applyBorder="1" applyAlignment="1">
      <alignment vertical="center"/>
    </xf>
    <xf numFmtId="44" fontId="8" fillId="9" borderId="8" xfId="1" applyNumberFormat="1" applyFont="1" applyFill="1" applyBorder="1" applyAlignment="1">
      <alignment vertical="center"/>
    </xf>
    <xf numFmtId="0" fontId="8" fillId="5" borderId="8" xfId="1" applyFont="1" applyFill="1" applyBorder="1" applyAlignment="1">
      <alignment vertical="center"/>
    </xf>
    <xf numFmtId="44" fontId="8" fillId="9" borderId="8" xfId="1" applyNumberFormat="1" applyFont="1" applyFill="1" applyBorder="1" applyAlignment="1">
      <alignment horizontal="center" vertical="center"/>
    </xf>
    <xf numFmtId="165" fontId="8" fillId="9" borderId="8" xfId="1" applyNumberFormat="1" applyFont="1" applyFill="1" applyBorder="1" applyAlignment="1">
      <alignment vertical="center"/>
    </xf>
    <xf numFmtId="49" fontId="8" fillId="9" borderId="7" xfId="1" applyNumberFormat="1" applyFont="1" applyFill="1" applyBorder="1" applyAlignment="1">
      <alignment horizontal="center" vertical="center"/>
    </xf>
    <xf numFmtId="49" fontId="8" fillId="9" borderId="1" xfId="1" applyNumberFormat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left" vertical="center" wrapText="1"/>
    </xf>
    <xf numFmtId="0" fontId="5" fillId="0" borderId="10" xfId="1" applyFont="1" applyBorder="1" applyAlignment="1">
      <alignment horizontal="left" vertical="center" wrapText="1"/>
    </xf>
    <xf numFmtId="0" fontId="5" fillId="0" borderId="11" xfId="1" applyFont="1" applyBorder="1" applyAlignment="1">
      <alignment horizontal="left" vertical="center" wrapText="1"/>
    </xf>
    <xf numFmtId="0" fontId="10" fillId="0" borderId="1" xfId="1" applyFont="1" applyBorder="1" applyAlignment="1">
      <alignment horizontal="justify" vertical="center" wrapText="1"/>
    </xf>
    <xf numFmtId="0" fontId="10" fillId="8" borderId="1" xfId="4" applyFont="1" applyFill="1" applyBorder="1" applyAlignment="1">
      <alignment horizontal="center" vertical="center"/>
    </xf>
    <xf numFmtId="0" fontId="8" fillId="9" borderId="7" xfId="2" applyFont="1" applyFill="1" applyBorder="1" applyAlignment="1">
      <alignment horizontal="center" vertical="center" wrapText="1"/>
    </xf>
    <xf numFmtId="0" fontId="8" fillId="9" borderId="1" xfId="2" applyFont="1" applyFill="1" applyBorder="1" applyAlignment="1">
      <alignment horizontal="center" vertical="center" wrapText="1"/>
    </xf>
    <xf numFmtId="49" fontId="8" fillId="9" borderId="12" xfId="1" applyNumberFormat="1" applyFont="1" applyFill="1" applyBorder="1" applyAlignment="1">
      <alignment horizontal="center" vertical="center"/>
    </xf>
    <xf numFmtId="49" fontId="8" fillId="9" borderId="2" xfId="1" applyNumberFormat="1" applyFont="1" applyFill="1" applyBorder="1" applyAlignment="1">
      <alignment horizontal="center" vertical="center"/>
    </xf>
    <xf numFmtId="49" fontId="8" fillId="9" borderId="3" xfId="1" applyNumberFormat="1" applyFont="1" applyFill="1" applyBorder="1" applyAlignment="1">
      <alignment horizontal="center" vertical="center"/>
    </xf>
    <xf numFmtId="0" fontId="5" fillId="0" borderId="12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13" xfId="1" applyFont="1" applyBorder="1" applyAlignment="1">
      <alignment horizontal="left" vertical="center" wrapText="1"/>
    </xf>
    <xf numFmtId="0" fontId="8" fillId="6" borderId="1" xfId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0" fontId="10" fillId="7" borderId="1" xfId="1" applyFont="1" applyFill="1" applyBorder="1" applyAlignment="1">
      <alignment horizontal="justify" vertical="center" wrapText="1"/>
    </xf>
    <xf numFmtId="0" fontId="10" fillId="7" borderId="1" xfId="1" applyFont="1" applyFill="1" applyBorder="1" applyAlignment="1">
      <alignment horizontal="left" vertical="center" wrapText="1"/>
    </xf>
    <xf numFmtId="0" fontId="8" fillId="5" borderId="7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/>
    </xf>
    <xf numFmtId="0" fontId="10" fillId="8" borderId="1" xfId="2" applyFont="1" applyFill="1" applyBorder="1" applyAlignment="1">
      <alignment horizontal="center" vertical="center" wrapText="1"/>
    </xf>
    <xf numFmtId="0" fontId="11" fillId="6" borderId="1" xfId="1" applyFont="1" applyFill="1" applyBorder="1" applyAlignment="1">
      <alignment horizontal="center" vertical="center" wrapText="1"/>
    </xf>
    <xf numFmtId="0" fontId="8" fillId="4" borderId="1" xfId="2" applyFont="1" applyFill="1" applyBorder="1" applyAlignment="1">
      <alignment horizontal="center" vertical="center" wrapText="1"/>
    </xf>
    <xf numFmtId="0" fontId="8" fillId="5" borderId="8" xfId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</cellXfs>
  <cellStyles count="6">
    <cellStyle name="Millares 2" xfId="3" xr:uid="{00000000-0005-0000-0000-000000000000}"/>
    <cellStyle name="Moneda 2" xfId="5" xr:uid="{00000000-0005-0000-0000-000001000000}"/>
    <cellStyle name="Normal" xfId="0" builtinId="0"/>
    <cellStyle name="Normal 13" xfId="2" xr:uid="{00000000-0005-0000-0000-000003000000}"/>
    <cellStyle name="Normal 2" xfId="1" xr:uid="{00000000-0005-0000-0000-000004000000}"/>
    <cellStyle name="Normal 2 4 3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435429</xdr:colOff>
      <xdr:row>0</xdr:row>
      <xdr:rowOff>81643</xdr:rowOff>
    </xdr:from>
    <xdr:to>
      <xdr:col>1</xdr:col>
      <xdr:colOff>1752419</xdr:colOff>
      <xdr:row>1</xdr:row>
      <xdr:rowOff>511968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66E9C7F-FA49-4DEC-A330-8CEC70E98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6929" y="81643"/>
          <a:ext cx="1316990" cy="102563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177</xdr:row>
      <xdr:rowOff>0</xdr:rowOff>
    </xdr:from>
    <xdr:to>
      <xdr:col>1</xdr:col>
      <xdr:colOff>304800</xdr:colOff>
      <xdr:row>177</xdr:row>
      <xdr:rowOff>304800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C030BBDC-ADBE-4D54-AB2D-5740CF3C8F4D}"/>
            </a:ext>
          </a:extLst>
        </xdr:cNvPr>
        <xdr:cNvSpPr>
          <a:spLocks noChangeAspect="1" noChangeArrowheads="1"/>
        </xdr:cNvSpPr>
      </xdr:nvSpPr>
      <xdr:spPr bwMode="auto">
        <a:xfrm>
          <a:off x="571500" y="7202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9"/>
  <sheetViews>
    <sheetView tabSelected="1" topLeftCell="A159" zoomScale="80" zoomScaleNormal="80" workbookViewId="0">
      <selection activeCell="F166" sqref="F166"/>
    </sheetView>
  </sheetViews>
  <sheetFormatPr baseColWidth="10" defaultColWidth="11.42578125" defaultRowHeight="15" x14ac:dyDescent="0.25"/>
  <cols>
    <col min="1" max="1" width="8.5703125" style="1" customWidth="1"/>
    <col min="2" max="3" width="41.42578125" style="1" customWidth="1"/>
    <col min="4" max="4" width="6.42578125" style="1" customWidth="1"/>
    <col min="5" max="5" width="9.42578125" style="1" customWidth="1"/>
    <col min="6" max="6" width="15.42578125" style="16" customWidth="1"/>
    <col min="7" max="7" width="23" style="1" bestFit="1" customWidth="1"/>
    <col min="8" max="8" width="27.5703125" style="1" customWidth="1"/>
    <col min="9" max="9" width="20.7109375" style="1" bestFit="1" customWidth="1"/>
    <col min="10" max="16384" width="11.42578125" style="1"/>
  </cols>
  <sheetData>
    <row r="1" spans="1:8" ht="46.5" customHeight="1" x14ac:dyDescent="0.25">
      <c r="A1" s="63"/>
      <c r="B1" s="64"/>
      <c r="C1" s="67" t="s">
        <v>0</v>
      </c>
      <c r="D1" s="67"/>
      <c r="E1" s="67"/>
      <c r="F1" s="67"/>
      <c r="G1" s="67"/>
      <c r="H1" s="68"/>
    </row>
    <row r="2" spans="1:8" s="2" customFormat="1" ht="44.25" customHeight="1" x14ac:dyDescent="0.25">
      <c r="A2" s="65"/>
      <c r="B2" s="66"/>
      <c r="C2" s="69" t="s">
        <v>1</v>
      </c>
      <c r="D2" s="69"/>
      <c r="E2" s="69"/>
      <c r="F2" s="69"/>
      <c r="G2" s="69"/>
      <c r="H2" s="70"/>
    </row>
    <row r="3" spans="1:8" s="5" customFormat="1" ht="47.25" customHeight="1" x14ac:dyDescent="0.25">
      <c r="A3" s="71" t="s">
        <v>2</v>
      </c>
      <c r="B3" s="72"/>
      <c r="C3" s="3" t="s">
        <v>3</v>
      </c>
      <c r="D3" s="72" t="s">
        <v>4</v>
      </c>
      <c r="E3" s="72"/>
      <c r="F3" s="72"/>
      <c r="G3" s="4" t="s">
        <v>5</v>
      </c>
      <c r="H3" s="18" t="s">
        <v>6</v>
      </c>
    </row>
    <row r="4" spans="1:8" s="5" customFormat="1" ht="53.45" customHeight="1" x14ac:dyDescent="0.25">
      <c r="A4" s="73" t="s">
        <v>7</v>
      </c>
      <c r="B4" s="74"/>
      <c r="C4" s="74"/>
      <c r="D4" s="74"/>
      <c r="E4" s="74"/>
      <c r="F4" s="74"/>
      <c r="G4" s="74"/>
      <c r="H4" s="75"/>
    </row>
    <row r="5" spans="1:8" s="5" customFormat="1" ht="45.75" customHeight="1" x14ac:dyDescent="0.25">
      <c r="A5" s="19" t="s">
        <v>8</v>
      </c>
      <c r="B5" s="61" t="s">
        <v>9</v>
      </c>
      <c r="C5" s="61"/>
      <c r="D5" s="61" t="s">
        <v>10</v>
      </c>
      <c r="E5" s="61"/>
      <c r="F5" s="6" t="s">
        <v>11</v>
      </c>
      <c r="G5" s="7" t="s">
        <v>194</v>
      </c>
      <c r="H5" s="20" t="s">
        <v>12</v>
      </c>
    </row>
    <row r="6" spans="1:8" s="8" customFormat="1" ht="30.75" customHeight="1" x14ac:dyDescent="0.25">
      <c r="A6" s="57" t="s">
        <v>13</v>
      </c>
      <c r="B6" s="58"/>
      <c r="C6" s="58"/>
      <c r="D6" s="58"/>
      <c r="E6" s="58"/>
      <c r="F6" s="58"/>
      <c r="G6" s="58"/>
      <c r="H6" s="62"/>
    </row>
    <row r="7" spans="1:8" s="5" customFormat="1" ht="17.25" customHeight="1" x14ac:dyDescent="0.25">
      <c r="A7" s="21">
        <v>1</v>
      </c>
      <c r="B7" s="53" t="s">
        <v>14</v>
      </c>
      <c r="C7" s="53"/>
      <c r="D7" s="53"/>
      <c r="E7" s="53"/>
      <c r="F7" s="53"/>
      <c r="G7" s="53"/>
      <c r="H7" s="22"/>
    </row>
    <row r="8" spans="1:8" s="5" customFormat="1" ht="17.25" customHeight="1" x14ac:dyDescent="0.25">
      <c r="A8" s="23" t="s">
        <v>15</v>
      </c>
      <c r="B8" s="54" t="s">
        <v>16</v>
      </c>
      <c r="C8" s="54"/>
      <c r="D8" s="44" t="s">
        <v>17</v>
      </c>
      <c r="E8" s="44"/>
      <c r="F8" s="9">
        <v>1</v>
      </c>
      <c r="G8" s="10">
        <v>950000</v>
      </c>
      <c r="H8" s="24">
        <f t="shared" ref="H8" si="0">G8*F8</f>
        <v>950000</v>
      </c>
    </row>
    <row r="9" spans="1:8" s="5" customFormat="1" ht="30.75" customHeight="1" x14ac:dyDescent="0.25">
      <c r="A9" s="21">
        <v>2</v>
      </c>
      <c r="B9" s="53" t="s">
        <v>18</v>
      </c>
      <c r="C9" s="53"/>
      <c r="D9" s="53"/>
      <c r="E9" s="53"/>
      <c r="F9" s="53"/>
      <c r="G9" s="53"/>
      <c r="H9" s="22"/>
    </row>
    <row r="10" spans="1:8" s="5" customFormat="1" ht="31.5" customHeight="1" x14ac:dyDescent="0.25">
      <c r="A10" s="23" t="s">
        <v>19</v>
      </c>
      <c r="B10" s="54" t="s">
        <v>16</v>
      </c>
      <c r="C10" s="54"/>
      <c r="D10" s="44" t="s">
        <v>17</v>
      </c>
      <c r="E10" s="44"/>
      <c r="F10" s="9">
        <v>1</v>
      </c>
      <c r="G10" s="10">
        <v>950000</v>
      </c>
      <c r="H10" s="24">
        <f t="shared" ref="H10" si="1">G10*F10</f>
        <v>950000</v>
      </c>
    </row>
    <row r="11" spans="1:8" s="5" customFormat="1" ht="30.75" customHeight="1" x14ac:dyDescent="0.25">
      <c r="A11" s="21">
        <v>3</v>
      </c>
      <c r="B11" s="53" t="s">
        <v>20</v>
      </c>
      <c r="C11" s="53"/>
      <c r="D11" s="53"/>
      <c r="E11" s="53"/>
      <c r="F11" s="53"/>
      <c r="G11" s="53"/>
      <c r="H11" s="22"/>
    </row>
    <row r="12" spans="1:8" s="5" customFormat="1" ht="30.75" customHeight="1" x14ac:dyDescent="0.25">
      <c r="A12" s="23">
        <v>3.1</v>
      </c>
      <c r="B12" s="54" t="s">
        <v>16</v>
      </c>
      <c r="C12" s="54"/>
      <c r="D12" s="44" t="s">
        <v>17</v>
      </c>
      <c r="E12" s="44"/>
      <c r="F12" s="9">
        <v>1</v>
      </c>
      <c r="G12" s="10">
        <v>950000</v>
      </c>
      <c r="H12" s="24">
        <f t="shared" ref="H12" si="2">G12*F12</f>
        <v>950000</v>
      </c>
    </row>
    <row r="13" spans="1:8" s="5" customFormat="1" ht="30.75" customHeight="1" x14ac:dyDescent="0.25">
      <c r="A13" s="21">
        <v>4</v>
      </c>
      <c r="B13" s="60" t="s">
        <v>21</v>
      </c>
      <c r="C13" s="60"/>
      <c r="D13" s="60"/>
      <c r="E13" s="60"/>
      <c r="F13" s="60"/>
      <c r="G13" s="60"/>
      <c r="H13" s="25"/>
    </row>
    <row r="14" spans="1:8" s="5" customFormat="1" ht="30.75" customHeight="1" x14ac:dyDescent="0.25">
      <c r="A14" s="23" t="s">
        <v>22</v>
      </c>
      <c r="B14" s="54" t="s">
        <v>16</v>
      </c>
      <c r="C14" s="54"/>
      <c r="D14" s="44" t="s">
        <v>17</v>
      </c>
      <c r="E14" s="44"/>
      <c r="F14" s="9">
        <v>1</v>
      </c>
      <c r="G14" s="10">
        <v>950000</v>
      </c>
      <c r="H14" s="24">
        <f t="shared" ref="H14" si="3">G14*F14</f>
        <v>950000</v>
      </c>
    </row>
    <row r="15" spans="1:8" s="5" customFormat="1" ht="30.75" customHeight="1" x14ac:dyDescent="0.25">
      <c r="A15" s="21">
        <v>5</v>
      </c>
      <c r="B15" s="60" t="s">
        <v>23</v>
      </c>
      <c r="C15" s="60"/>
      <c r="D15" s="60"/>
      <c r="E15" s="60"/>
      <c r="F15" s="60"/>
      <c r="G15" s="60"/>
      <c r="H15" s="25"/>
    </row>
    <row r="16" spans="1:8" s="5" customFormat="1" ht="30.75" customHeight="1" x14ac:dyDescent="0.25">
      <c r="A16" s="23" t="s">
        <v>24</v>
      </c>
      <c r="B16" s="54" t="s">
        <v>16</v>
      </c>
      <c r="C16" s="54"/>
      <c r="D16" s="44" t="s">
        <v>17</v>
      </c>
      <c r="E16" s="44"/>
      <c r="F16" s="9">
        <v>1</v>
      </c>
      <c r="G16" s="10">
        <v>950000</v>
      </c>
      <c r="H16" s="24">
        <f t="shared" ref="H16" si="4">G16*F16</f>
        <v>950000</v>
      </c>
    </row>
    <row r="17" spans="1:8" s="8" customFormat="1" ht="30.75" customHeight="1" x14ac:dyDescent="0.25">
      <c r="A17" s="57" t="s">
        <v>25</v>
      </c>
      <c r="B17" s="58"/>
      <c r="C17" s="58"/>
      <c r="D17" s="58"/>
      <c r="E17" s="58"/>
      <c r="F17" s="58"/>
      <c r="G17" s="58"/>
      <c r="H17" s="26"/>
    </row>
    <row r="18" spans="1:8" s="5" customFormat="1" ht="30.75" customHeight="1" x14ac:dyDescent="0.25">
      <c r="A18" s="21">
        <v>6</v>
      </c>
      <c r="B18" s="53" t="s">
        <v>26</v>
      </c>
      <c r="C18" s="53"/>
      <c r="D18" s="53"/>
      <c r="E18" s="53"/>
      <c r="F18" s="53"/>
      <c r="G18" s="53"/>
      <c r="H18" s="22"/>
    </row>
    <row r="19" spans="1:8" s="5" customFormat="1" ht="30.75" customHeight="1" x14ac:dyDescent="0.25">
      <c r="A19" s="23" t="s">
        <v>27</v>
      </c>
      <c r="B19" s="54" t="s">
        <v>16</v>
      </c>
      <c r="C19" s="54"/>
      <c r="D19" s="44" t="s">
        <v>17</v>
      </c>
      <c r="E19" s="44"/>
      <c r="F19" s="9">
        <v>1</v>
      </c>
      <c r="G19" s="10">
        <v>950000</v>
      </c>
      <c r="H19" s="24">
        <f>G19*F19</f>
        <v>950000</v>
      </c>
    </row>
    <row r="20" spans="1:8" s="5" customFormat="1" ht="30.75" customHeight="1" x14ac:dyDescent="0.25">
      <c r="A20" s="23" t="s">
        <v>28</v>
      </c>
      <c r="B20" s="43" t="s">
        <v>196</v>
      </c>
      <c r="C20" s="43"/>
      <c r="D20" s="44" t="s">
        <v>29</v>
      </c>
      <c r="E20" s="44"/>
      <c r="F20" s="9">
        <v>2</v>
      </c>
      <c r="G20" s="11">
        <v>759489</v>
      </c>
      <c r="H20" s="24">
        <f>G20*F20</f>
        <v>1518978</v>
      </c>
    </row>
    <row r="21" spans="1:8" s="5" customFormat="1" ht="31.5" customHeight="1" x14ac:dyDescent="0.25">
      <c r="A21" s="23" t="s">
        <v>30</v>
      </c>
      <c r="B21" s="55" t="s">
        <v>31</v>
      </c>
      <c r="C21" s="55"/>
      <c r="D21" s="44" t="s">
        <v>32</v>
      </c>
      <c r="E21" s="44"/>
      <c r="F21" s="9">
        <v>1302</v>
      </c>
      <c r="G21" s="10">
        <v>461.25</v>
      </c>
      <c r="H21" s="24">
        <f>G21*F21*2</f>
        <v>1201095</v>
      </c>
    </row>
    <row r="22" spans="1:8" s="5" customFormat="1" ht="31.5" customHeight="1" x14ac:dyDescent="0.25">
      <c r="A22" s="23" t="s">
        <v>33</v>
      </c>
      <c r="B22" s="55" t="s">
        <v>34</v>
      </c>
      <c r="C22" s="55"/>
      <c r="D22" s="44" t="s">
        <v>17</v>
      </c>
      <c r="E22" s="44"/>
      <c r="F22" s="9">
        <v>42</v>
      </c>
      <c r="G22" s="10">
        <v>45750</v>
      </c>
      <c r="H22" s="24">
        <f>G22*F22</f>
        <v>1921500</v>
      </c>
    </row>
    <row r="23" spans="1:8" s="5" customFormat="1" ht="31.5" customHeight="1" x14ac:dyDescent="0.25">
      <c r="A23" s="21">
        <v>7</v>
      </c>
      <c r="B23" s="53" t="s">
        <v>35</v>
      </c>
      <c r="C23" s="53"/>
      <c r="D23" s="53"/>
      <c r="E23" s="53"/>
      <c r="F23" s="53"/>
      <c r="G23" s="53"/>
      <c r="H23" s="27"/>
    </row>
    <row r="24" spans="1:8" s="5" customFormat="1" ht="31.5" customHeight="1" x14ac:dyDescent="0.25">
      <c r="A24" s="23" t="s">
        <v>36</v>
      </c>
      <c r="B24" s="54" t="s">
        <v>16</v>
      </c>
      <c r="C24" s="54"/>
      <c r="D24" s="44" t="s">
        <v>17</v>
      </c>
      <c r="E24" s="44"/>
      <c r="F24" s="9">
        <v>1</v>
      </c>
      <c r="G24" s="10">
        <v>950000</v>
      </c>
      <c r="H24" s="24">
        <f>G24*F24</f>
        <v>950000</v>
      </c>
    </row>
    <row r="25" spans="1:8" s="5" customFormat="1" ht="31.5" customHeight="1" x14ac:dyDescent="0.25">
      <c r="A25" s="23" t="s">
        <v>37</v>
      </c>
      <c r="B25" s="43" t="s">
        <v>196</v>
      </c>
      <c r="C25" s="43"/>
      <c r="D25" s="44" t="s">
        <v>29</v>
      </c>
      <c r="E25" s="44"/>
      <c r="F25" s="9">
        <v>2</v>
      </c>
      <c r="G25" s="11">
        <v>759489</v>
      </c>
      <c r="H25" s="24">
        <f>G25*F25*2</f>
        <v>3037956</v>
      </c>
    </row>
    <row r="26" spans="1:8" s="5" customFormat="1" ht="31.5" customHeight="1" x14ac:dyDescent="0.25">
      <c r="A26" s="23" t="s">
        <v>38</v>
      </c>
      <c r="B26" s="55" t="s">
        <v>31</v>
      </c>
      <c r="C26" s="55"/>
      <c r="D26" s="44" t="s">
        <v>32</v>
      </c>
      <c r="E26" s="44"/>
      <c r="F26" s="9">
        <v>6400</v>
      </c>
      <c r="G26" s="10">
        <v>461.25</v>
      </c>
      <c r="H26" s="24">
        <f>G26*F26*2</f>
        <v>5904000</v>
      </c>
    </row>
    <row r="27" spans="1:8" s="5" customFormat="1" ht="31.5" customHeight="1" x14ac:dyDescent="0.25">
      <c r="A27" s="23" t="s">
        <v>39</v>
      </c>
      <c r="B27" s="55" t="s">
        <v>34</v>
      </c>
      <c r="C27" s="55"/>
      <c r="D27" s="44" t="s">
        <v>17</v>
      </c>
      <c r="E27" s="44"/>
      <c r="F27" s="9">
        <v>30</v>
      </c>
      <c r="G27" s="10">
        <v>45750</v>
      </c>
      <c r="H27" s="24">
        <f>G27*F27</f>
        <v>1372500</v>
      </c>
    </row>
    <row r="28" spans="1:8" s="5" customFormat="1" ht="31.5" customHeight="1" x14ac:dyDescent="0.25">
      <c r="A28" s="23" t="s">
        <v>40</v>
      </c>
      <c r="B28" s="55" t="s">
        <v>41</v>
      </c>
      <c r="C28" s="55"/>
      <c r="D28" s="44" t="s">
        <v>17</v>
      </c>
      <c r="E28" s="44"/>
      <c r="F28" s="9">
        <v>3</v>
      </c>
      <c r="G28" s="10">
        <v>89013.5</v>
      </c>
      <c r="H28" s="24">
        <f>G28*F28</f>
        <v>267040.5</v>
      </c>
    </row>
    <row r="29" spans="1:8" s="5" customFormat="1" ht="31.5" customHeight="1" x14ac:dyDescent="0.25">
      <c r="A29" s="21">
        <v>8</v>
      </c>
      <c r="B29" s="53" t="s">
        <v>42</v>
      </c>
      <c r="C29" s="53"/>
      <c r="D29" s="53"/>
      <c r="E29" s="53"/>
      <c r="F29" s="53"/>
      <c r="G29" s="53"/>
      <c r="H29" s="27"/>
    </row>
    <row r="30" spans="1:8" s="5" customFormat="1" ht="31.5" customHeight="1" x14ac:dyDescent="0.25">
      <c r="A30" s="23" t="s">
        <v>43</v>
      </c>
      <c r="B30" s="54" t="s">
        <v>16</v>
      </c>
      <c r="C30" s="54"/>
      <c r="D30" s="44" t="s">
        <v>17</v>
      </c>
      <c r="E30" s="44"/>
      <c r="F30" s="9">
        <v>1</v>
      </c>
      <c r="G30" s="10">
        <v>950000</v>
      </c>
      <c r="H30" s="24">
        <f>G30*F30</f>
        <v>950000</v>
      </c>
    </row>
    <row r="31" spans="1:8" s="5" customFormat="1" ht="31.5" customHeight="1" x14ac:dyDescent="0.25">
      <c r="A31" s="23" t="s">
        <v>44</v>
      </c>
      <c r="B31" s="43" t="s">
        <v>196</v>
      </c>
      <c r="C31" s="43"/>
      <c r="D31" s="44" t="s">
        <v>29</v>
      </c>
      <c r="E31" s="44"/>
      <c r="F31" s="9">
        <v>2</v>
      </c>
      <c r="G31" s="11">
        <v>759489</v>
      </c>
      <c r="H31" s="24">
        <f>G31*F31</f>
        <v>1518978</v>
      </c>
    </row>
    <row r="32" spans="1:8" s="5" customFormat="1" ht="31.5" customHeight="1" x14ac:dyDescent="0.25">
      <c r="A32" s="23" t="s">
        <v>45</v>
      </c>
      <c r="B32" s="55" t="s">
        <v>31</v>
      </c>
      <c r="C32" s="55"/>
      <c r="D32" s="44" t="s">
        <v>32</v>
      </c>
      <c r="E32" s="44"/>
      <c r="F32" s="9">
        <f>1674+1056</f>
        <v>2730</v>
      </c>
      <c r="G32" s="10">
        <v>461.25</v>
      </c>
      <c r="H32" s="24">
        <f>G32*F32*2</f>
        <v>2518425</v>
      </c>
    </row>
    <row r="33" spans="1:8" s="5" customFormat="1" ht="31.5" customHeight="1" x14ac:dyDescent="0.25">
      <c r="A33" s="23" t="s">
        <v>46</v>
      </c>
      <c r="B33" s="55" t="s">
        <v>34</v>
      </c>
      <c r="C33" s="55"/>
      <c r="D33" s="44" t="s">
        <v>17</v>
      </c>
      <c r="E33" s="44"/>
      <c r="F33" s="9">
        <v>25</v>
      </c>
      <c r="G33" s="10">
        <v>45750</v>
      </c>
      <c r="H33" s="24">
        <f>G33*F33</f>
        <v>1143750</v>
      </c>
    </row>
    <row r="34" spans="1:8" s="5" customFormat="1" ht="31.5" customHeight="1" x14ac:dyDescent="0.25">
      <c r="A34" s="23" t="s">
        <v>47</v>
      </c>
      <c r="B34" s="55" t="s">
        <v>48</v>
      </c>
      <c r="C34" s="55"/>
      <c r="D34" s="44" t="s">
        <v>17</v>
      </c>
      <c r="E34" s="44"/>
      <c r="F34" s="9">
        <v>5</v>
      </c>
      <c r="G34" s="10">
        <v>89013.5</v>
      </c>
      <c r="H34" s="24">
        <f>G34*F34</f>
        <v>445067.5</v>
      </c>
    </row>
    <row r="35" spans="1:8" s="5" customFormat="1" ht="31.5" customHeight="1" x14ac:dyDescent="0.25">
      <c r="A35" s="21">
        <v>9</v>
      </c>
      <c r="B35" s="53" t="s">
        <v>49</v>
      </c>
      <c r="C35" s="53"/>
      <c r="D35" s="53"/>
      <c r="E35" s="53"/>
      <c r="F35" s="53"/>
      <c r="G35" s="53"/>
      <c r="H35" s="27"/>
    </row>
    <row r="36" spans="1:8" s="5" customFormat="1" ht="31.5" customHeight="1" x14ac:dyDescent="0.25">
      <c r="A36" s="23" t="s">
        <v>50</v>
      </c>
      <c r="B36" s="54" t="s">
        <v>16</v>
      </c>
      <c r="C36" s="54"/>
      <c r="D36" s="44" t="s">
        <v>17</v>
      </c>
      <c r="E36" s="44"/>
      <c r="F36" s="9">
        <v>1</v>
      </c>
      <c r="G36" s="10">
        <v>950000</v>
      </c>
      <c r="H36" s="24">
        <f>G36*F36</f>
        <v>950000</v>
      </c>
    </row>
    <row r="37" spans="1:8" s="5" customFormat="1" ht="31.5" customHeight="1" x14ac:dyDescent="0.25">
      <c r="A37" s="23" t="s">
        <v>51</v>
      </c>
      <c r="B37" s="43" t="s">
        <v>196</v>
      </c>
      <c r="C37" s="43"/>
      <c r="D37" s="44" t="s">
        <v>29</v>
      </c>
      <c r="E37" s="44"/>
      <c r="F37" s="9">
        <v>2</v>
      </c>
      <c r="G37" s="11">
        <v>759489</v>
      </c>
      <c r="H37" s="24">
        <f>G37*F37</f>
        <v>1518978</v>
      </c>
    </row>
    <row r="38" spans="1:8" s="5" customFormat="1" ht="31.5" customHeight="1" x14ac:dyDescent="0.25">
      <c r="A38" s="23" t="s">
        <v>52</v>
      </c>
      <c r="B38" s="55" t="s">
        <v>31</v>
      </c>
      <c r="C38" s="55"/>
      <c r="D38" s="44" t="s">
        <v>32</v>
      </c>
      <c r="E38" s="44"/>
      <c r="F38" s="9">
        <v>15000</v>
      </c>
      <c r="G38" s="10">
        <v>461.25</v>
      </c>
      <c r="H38" s="24">
        <f>G38*F38*2</f>
        <v>13837500</v>
      </c>
    </row>
    <row r="39" spans="1:8" s="5" customFormat="1" ht="31.5" customHeight="1" x14ac:dyDescent="0.25">
      <c r="A39" s="23" t="s">
        <v>53</v>
      </c>
      <c r="B39" s="55" t="s">
        <v>34</v>
      </c>
      <c r="C39" s="55"/>
      <c r="D39" s="44" t="s">
        <v>17</v>
      </c>
      <c r="E39" s="44"/>
      <c r="F39" s="9">
        <v>48</v>
      </c>
      <c r="G39" s="10">
        <v>45750</v>
      </c>
      <c r="H39" s="24">
        <f>G39*F39</f>
        <v>2196000</v>
      </c>
    </row>
    <row r="40" spans="1:8" s="5" customFormat="1" ht="31.5" customHeight="1" x14ac:dyDescent="0.25">
      <c r="A40" s="23" t="s">
        <v>54</v>
      </c>
      <c r="B40" s="55" t="s">
        <v>48</v>
      </c>
      <c r="C40" s="55"/>
      <c r="D40" s="44" t="s">
        <v>17</v>
      </c>
      <c r="E40" s="44"/>
      <c r="F40" s="9">
        <v>6</v>
      </c>
      <c r="G40" s="10">
        <v>89013.5</v>
      </c>
      <c r="H40" s="24">
        <f>G40*F40</f>
        <v>534081</v>
      </c>
    </row>
    <row r="41" spans="1:8" s="5" customFormat="1" ht="30.75" customHeight="1" x14ac:dyDescent="0.25">
      <c r="A41" s="21">
        <v>10</v>
      </c>
      <c r="B41" s="53" t="s">
        <v>55</v>
      </c>
      <c r="C41" s="53"/>
      <c r="D41" s="53"/>
      <c r="E41" s="53"/>
      <c r="F41" s="53"/>
      <c r="G41" s="53"/>
      <c r="H41" s="27"/>
    </row>
    <row r="42" spans="1:8" s="5" customFormat="1" ht="31.5" customHeight="1" x14ac:dyDescent="0.25">
      <c r="A42" s="23" t="s">
        <v>56</v>
      </c>
      <c r="B42" s="54" t="s">
        <v>16</v>
      </c>
      <c r="C42" s="54"/>
      <c r="D42" s="44" t="s">
        <v>17</v>
      </c>
      <c r="E42" s="44"/>
      <c r="F42" s="9">
        <v>1</v>
      </c>
      <c r="G42" s="10">
        <v>950000</v>
      </c>
      <c r="H42" s="24">
        <f>G42*F42</f>
        <v>950000</v>
      </c>
    </row>
    <row r="43" spans="1:8" s="5" customFormat="1" ht="31.5" customHeight="1" x14ac:dyDescent="0.25">
      <c r="A43" s="23" t="s">
        <v>57</v>
      </c>
      <c r="B43" s="43" t="s">
        <v>196</v>
      </c>
      <c r="C43" s="43"/>
      <c r="D43" s="44" t="s">
        <v>29</v>
      </c>
      <c r="E43" s="44"/>
      <c r="F43" s="9">
        <v>2</v>
      </c>
      <c r="G43" s="11">
        <v>759489</v>
      </c>
      <c r="H43" s="24">
        <f>G43*F43</f>
        <v>1518978</v>
      </c>
    </row>
    <row r="44" spans="1:8" s="5" customFormat="1" ht="31.5" customHeight="1" x14ac:dyDescent="0.25">
      <c r="A44" s="23" t="s">
        <v>58</v>
      </c>
      <c r="B44" s="55" t="s">
        <v>31</v>
      </c>
      <c r="C44" s="55"/>
      <c r="D44" s="44" t="s">
        <v>32</v>
      </c>
      <c r="E44" s="44"/>
      <c r="F44" s="9">
        <v>557</v>
      </c>
      <c r="G44" s="10">
        <v>461.25</v>
      </c>
      <c r="H44" s="24">
        <f>G44*F44*2</f>
        <v>513832.5</v>
      </c>
    </row>
    <row r="45" spans="1:8" s="5" customFormat="1" ht="31.5" customHeight="1" x14ac:dyDescent="0.25">
      <c r="A45" s="23" t="s">
        <v>59</v>
      </c>
      <c r="B45" s="55" t="s">
        <v>34</v>
      </c>
      <c r="C45" s="55"/>
      <c r="D45" s="44" t="s">
        <v>17</v>
      </c>
      <c r="E45" s="44"/>
      <c r="F45" s="9">
        <v>54</v>
      </c>
      <c r="G45" s="10">
        <v>45750</v>
      </c>
      <c r="H45" s="24">
        <f>G45*F45</f>
        <v>2470500</v>
      </c>
    </row>
    <row r="46" spans="1:8" s="5" customFormat="1" ht="31.5" customHeight="1" x14ac:dyDescent="0.25">
      <c r="A46" s="23" t="s">
        <v>60</v>
      </c>
      <c r="B46" s="56" t="s">
        <v>41</v>
      </c>
      <c r="C46" s="56"/>
      <c r="D46" s="44" t="s">
        <v>17</v>
      </c>
      <c r="E46" s="44"/>
      <c r="F46" s="9">
        <v>3</v>
      </c>
      <c r="G46" s="10">
        <v>89013.5</v>
      </c>
      <c r="H46" s="24">
        <f>G46*F46</f>
        <v>267040.5</v>
      </c>
    </row>
    <row r="47" spans="1:8" s="8" customFormat="1" ht="30.75" customHeight="1" x14ac:dyDescent="0.25">
      <c r="A47" s="57" t="s">
        <v>61</v>
      </c>
      <c r="B47" s="58"/>
      <c r="C47" s="58"/>
      <c r="D47" s="58"/>
      <c r="E47" s="58"/>
      <c r="F47" s="58"/>
      <c r="G47" s="58"/>
      <c r="H47" s="26"/>
    </row>
    <row r="48" spans="1:8" s="5" customFormat="1" ht="30.75" customHeight="1" x14ac:dyDescent="0.25">
      <c r="A48" s="21">
        <v>11</v>
      </c>
      <c r="B48" s="53" t="s">
        <v>62</v>
      </c>
      <c r="C48" s="53"/>
      <c r="D48" s="53"/>
      <c r="E48" s="53"/>
      <c r="F48" s="53"/>
      <c r="G48" s="53"/>
      <c r="H48" s="22"/>
    </row>
    <row r="49" spans="1:8" s="5" customFormat="1" ht="31.5" customHeight="1" x14ac:dyDescent="0.25">
      <c r="A49" s="23" t="s">
        <v>63</v>
      </c>
      <c r="B49" s="54" t="s">
        <v>16</v>
      </c>
      <c r="C49" s="54"/>
      <c r="D49" s="44" t="s">
        <v>17</v>
      </c>
      <c r="E49" s="44"/>
      <c r="F49" s="9">
        <v>1</v>
      </c>
      <c r="G49" s="10">
        <v>950000</v>
      </c>
      <c r="H49" s="24">
        <f>G49*F49</f>
        <v>950000</v>
      </c>
    </row>
    <row r="50" spans="1:8" s="5" customFormat="1" ht="31.5" customHeight="1" x14ac:dyDescent="0.25">
      <c r="A50" s="21">
        <v>12</v>
      </c>
      <c r="B50" s="53" t="s">
        <v>64</v>
      </c>
      <c r="C50" s="53"/>
      <c r="D50" s="53"/>
      <c r="E50" s="53"/>
      <c r="F50" s="53"/>
      <c r="G50" s="53"/>
      <c r="H50" s="22"/>
    </row>
    <row r="51" spans="1:8" s="5" customFormat="1" ht="31.5" customHeight="1" x14ac:dyDescent="0.25">
      <c r="A51" s="23" t="s">
        <v>65</v>
      </c>
      <c r="B51" s="54" t="s">
        <v>16</v>
      </c>
      <c r="C51" s="54"/>
      <c r="D51" s="44" t="s">
        <v>17</v>
      </c>
      <c r="E51" s="44"/>
      <c r="F51" s="9">
        <v>1</v>
      </c>
      <c r="G51" s="10">
        <v>950000</v>
      </c>
      <c r="H51" s="24">
        <f>G51*F51</f>
        <v>950000</v>
      </c>
    </row>
    <row r="52" spans="1:8" s="5" customFormat="1" ht="31.5" customHeight="1" x14ac:dyDescent="0.25">
      <c r="A52" s="23" t="s">
        <v>66</v>
      </c>
      <c r="B52" s="43" t="s">
        <v>196</v>
      </c>
      <c r="C52" s="43"/>
      <c r="D52" s="44" t="s">
        <v>29</v>
      </c>
      <c r="E52" s="44"/>
      <c r="F52" s="9">
        <v>2</v>
      </c>
      <c r="G52" s="11">
        <v>759489</v>
      </c>
      <c r="H52" s="24">
        <f>G52*F52</f>
        <v>1518978</v>
      </c>
    </row>
    <row r="53" spans="1:8" s="5" customFormat="1" ht="31.5" customHeight="1" x14ac:dyDescent="0.25">
      <c r="A53" s="23" t="s">
        <v>67</v>
      </c>
      <c r="B53" s="55" t="s">
        <v>31</v>
      </c>
      <c r="C53" s="55"/>
      <c r="D53" s="44" t="s">
        <v>32</v>
      </c>
      <c r="E53" s="44"/>
      <c r="F53" s="9">
        <v>3605</v>
      </c>
      <c r="G53" s="10">
        <v>461.25</v>
      </c>
      <c r="H53" s="24">
        <f>G53*F53*2</f>
        <v>3325612.5</v>
      </c>
    </row>
    <row r="54" spans="1:8" s="5" customFormat="1" ht="31.5" customHeight="1" x14ac:dyDescent="0.25">
      <c r="A54" s="23" t="s">
        <v>68</v>
      </c>
      <c r="B54" s="55" t="s">
        <v>34</v>
      </c>
      <c r="C54" s="55"/>
      <c r="D54" s="44" t="s">
        <v>17</v>
      </c>
      <c r="E54" s="44"/>
      <c r="F54" s="9">
        <v>36</v>
      </c>
      <c r="G54" s="10">
        <v>45750</v>
      </c>
      <c r="H54" s="24">
        <f>G54*F54</f>
        <v>1647000</v>
      </c>
    </row>
    <row r="55" spans="1:8" s="8" customFormat="1" ht="30.75" customHeight="1" x14ac:dyDescent="0.25">
      <c r="A55" s="57" t="s">
        <v>69</v>
      </c>
      <c r="B55" s="58"/>
      <c r="C55" s="58"/>
      <c r="D55" s="58"/>
      <c r="E55" s="58"/>
      <c r="F55" s="58"/>
      <c r="G55" s="58"/>
      <c r="H55" s="26"/>
    </row>
    <row r="56" spans="1:8" s="5" customFormat="1" ht="30.75" customHeight="1" x14ac:dyDescent="0.25">
      <c r="A56" s="21">
        <v>13</v>
      </c>
      <c r="B56" s="53" t="s">
        <v>70</v>
      </c>
      <c r="C56" s="53"/>
      <c r="D56" s="53"/>
      <c r="E56" s="53"/>
      <c r="F56" s="53"/>
      <c r="G56" s="53"/>
      <c r="H56" s="22"/>
    </row>
    <row r="57" spans="1:8" s="5" customFormat="1" ht="31.5" customHeight="1" x14ac:dyDescent="0.25">
      <c r="A57" s="23" t="s">
        <v>71</v>
      </c>
      <c r="B57" s="54" t="s">
        <v>16</v>
      </c>
      <c r="C57" s="54"/>
      <c r="D57" s="44" t="s">
        <v>17</v>
      </c>
      <c r="E57" s="44"/>
      <c r="F57" s="9">
        <v>1</v>
      </c>
      <c r="G57" s="10">
        <v>950000</v>
      </c>
      <c r="H57" s="24">
        <f>G57*F57</f>
        <v>950000</v>
      </c>
    </row>
    <row r="58" spans="1:8" s="5" customFormat="1" ht="31.5" customHeight="1" x14ac:dyDescent="0.25">
      <c r="A58" s="23" t="s">
        <v>72</v>
      </c>
      <c r="B58" s="43" t="s">
        <v>73</v>
      </c>
      <c r="C58" s="43"/>
      <c r="D58" s="44" t="s">
        <v>17</v>
      </c>
      <c r="E58" s="44"/>
      <c r="F58" s="9">
        <v>3</v>
      </c>
      <c r="G58" s="11">
        <v>681166.67</v>
      </c>
      <c r="H58" s="24">
        <f t="shared" ref="H58:H92" si="5">G58*F58</f>
        <v>2043500.0100000002</v>
      </c>
    </row>
    <row r="59" spans="1:8" s="5" customFormat="1" ht="31.5" customHeight="1" x14ac:dyDescent="0.25">
      <c r="A59" s="23" t="s">
        <v>74</v>
      </c>
      <c r="B59" s="43" t="s">
        <v>75</v>
      </c>
      <c r="C59" s="43"/>
      <c r="D59" s="44" t="s">
        <v>17</v>
      </c>
      <c r="E59" s="44"/>
      <c r="F59" s="9">
        <v>16</v>
      </c>
      <c r="G59" s="11">
        <v>681166.67</v>
      </c>
      <c r="H59" s="24">
        <f t="shared" si="5"/>
        <v>10898666.720000001</v>
      </c>
    </row>
    <row r="60" spans="1:8" s="5" customFormat="1" ht="30.75" customHeight="1" x14ac:dyDescent="0.25">
      <c r="A60" s="21">
        <v>14</v>
      </c>
      <c r="B60" s="53" t="s">
        <v>76</v>
      </c>
      <c r="C60" s="53"/>
      <c r="D60" s="53"/>
      <c r="E60" s="53"/>
      <c r="F60" s="53"/>
      <c r="G60" s="53"/>
      <c r="H60" s="28"/>
    </row>
    <row r="61" spans="1:8" s="5" customFormat="1" ht="31.5" customHeight="1" x14ac:dyDescent="0.25">
      <c r="A61" s="23" t="s">
        <v>77</v>
      </c>
      <c r="B61" s="54" t="s">
        <v>16</v>
      </c>
      <c r="C61" s="54"/>
      <c r="D61" s="44" t="s">
        <v>17</v>
      </c>
      <c r="E61" s="44"/>
      <c r="F61" s="9">
        <v>1</v>
      </c>
      <c r="G61" s="10">
        <v>950000</v>
      </c>
      <c r="H61" s="24">
        <f t="shared" si="5"/>
        <v>950000</v>
      </c>
    </row>
    <row r="62" spans="1:8" s="5" customFormat="1" ht="31.5" customHeight="1" x14ac:dyDescent="0.25">
      <c r="A62" s="23" t="s">
        <v>78</v>
      </c>
      <c r="B62" s="43" t="s">
        <v>73</v>
      </c>
      <c r="C62" s="43"/>
      <c r="D62" s="44" t="s">
        <v>17</v>
      </c>
      <c r="E62" s="44"/>
      <c r="F62" s="9">
        <v>3</v>
      </c>
      <c r="G62" s="11">
        <v>681166.67</v>
      </c>
      <c r="H62" s="24">
        <f t="shared" si="5"/>
        <v>2043500.0100000002</v>
      </c>
    </row>
    <row r="63" spans="1:8" s="5" customFormat="1" ht="31.5" customHeight="1" x14ac:dyDescent="0.25">
      <c r="A63" s="23" t="s">
        <v>79</v>
      </c>
      <c r="B63" s="43" t="s">
        <v>75</v>
      </c>
      <c r="C63" s="43"/>
      <c r="D63" s="44" t="s">
        <v>17</v>
      </c>
      <c r="E63" s="44"/>
      <c r="F63" s="9">
        <v>3</v>
      </c>
      <c r="G63" s="11">
        <v>681166.67</v>
      </c>
      <c r="H63" s="24">
        <f t="shared" si="5"/>
        <v>2043500.0100000002</v>
      </c>
    </row>
    <row r="64" spans="1:8" s="5" customFormat="1" ht="30.75" customHeight="1" x14ac:dyDescent="0.25">
      <c r="A64" s="21">
        <v>15</v>
      </c>
      <c r="B64" s="53" t="s">
        <v>80</v>
      </c>
      <c r="C64" s="53"/>
      <c r="D64" s="53"/>
      <c r="E64" s="53"/>
      <c r="F64" s="53"/>
      <c r="G64" s="53"/>
      <c r="H64" s="28"/>
    </row>
    <row r="65" spans="1:8" s="5" customFormat="1" ht="31.5" customHeight="1" x14ac:dyDescent="0.25">
      <c r="A65" s="23" t="s">
        <v>81</v>
      </c>
      <c r="B65" s="54" t="s">
        <v>16</v>
      </c>
      <c r="C65" s="54"/>
      <c r="D65" s="44" t="s">
        <v>17</v>
      </c>
      <c r="E65" s="44"/>
      <c r="F65" s="9">
        <v>1</v>
      </c>
      <c r="G65" s="10">
        <v>950000</v>
      </c>
      <c r="H65" s="24">
        <f t="shared" si="5"/>
        <v>950000</v>
      </c>
    </row>
    <row r="66" spans="1:8" s="5" customFormat="1" ht="31.5" customHeight="1" x14ac:dyDescent="0.25">
      <c r="A66" s="21">
        <v>16</v>
      </c>
      <c r="B66" s="53" t="s">
        <v>82</v>
      </c>
      <c r="C66" s="53"/>
      <c r="D66" s="53"/>
      <c r="E66" s="53"/>
      <c r="F66" s="53"/>
      <c r="G66" s="53"/>
      <c r="H66" s="28"/>
    </row>
    <row r="67" spans="1:8" s="5" customFormat="1" ht="31.5" customHeight="1" x14ac:dyDescent="0.25">
      <c r="A67" s="23" t="s">
        <v>83</v>
      </c>
      <c r="B67" s="54" t="s">
        <v>16</v>
      </c>
      <c r="C67" s="54"/>
      <c r="D67" s="44" t="s">
        <v>17</v>
      </c>
      <c r="E67" s="44"/>
      <c r="F67" s="9">
        <v>1</v>
      </c>
      <c r="G67" s="10">
        <v>950000</v>
      </c>
      <c r="H67" s="24">
        <f t="shared" si="5"/>
        <v>950000</v>
      </c>
    </row>
    <row r="68" spans="1:8" s="5" customFormat="1" ht="30.75" customHeight="1" x14ac:dyDescent="0.25">
      <c r="A68" s="21">
        <v>17</v>
      </c>
      <c r="B68" s="53" t="s">
        <v>84</v>
      </c>
      <c r="C68" s="53"/>
      <c r="D68" s="53"/>
      <c r="E68" s="53"/>
      <c r="F68" s="53"/>
      <c r="G68" s="53"/>
      <c r="H68" s="28"/>
    </row>
    <row r="69" spans="1:8" s="5" customFormat="1" ht="31.5" customHeight="1" x14ac:dyDescent="0.25">
      <c r="A69" s="23" t="s">
        <v>85</v>
      </c>
      <c r="B69" s="54" t="s">
        <v>16</v>
      </c>
      <c r="C69" s="54"/>
      <c r="D69" s="44" t="s">
        <v>17</v>
      </c>
      <c r="E69" s="44"/>
      <c r="F69" s="9">
        <v>1</v>
      </c>
      <c r="G69" s="10">
        <v>950000</v>
      </c>
      <c r="H69" s="24">
        <f t="shared" si="5"/>
        <v>950000</v>
      </c>
    </row>
    <row r="70" spans="1:8" s="5" customFormat="1" ht="31.5" customHeight="1" x14ac:dyDescent="0.25">
      <c r="A70" s="23" t="s">
        <v>86</v>
      </c>
      <c r="B70" s="43" t="s">
        <v>196</v>
      </c>
      <c r="C70" s="43"/>
      <c r="D70" s="44" t="s">
        <v>29</v>
      </c>
      <c r="E70" s="44"/>
      <c r="F70" s="9">
        <v>2</v>
      </c>
      <c r="G70" s="11">
        <v>759489</v>
      </c>
      <c r="H70" s="24">
        <f t="shared" si="5"/>
        <v>1518978</v>
      </c>
    </row>
    <row r="71" spans="1:8" s="5" customFormat="1" ht="31.5" customHeight="1" x14ac:dyDescent="0.25">
      <c r="A71" s="23" t="s">
        <v>87</v>
      </c>
      <c r="B71" s="43" t="s">
        <v>73</v>
      </c>
      <c r="C71" s="43"/>
      <c r="D71" s="44" t="s">
        <v>17</v>
      </c>
      <c r="E71" s="44"/>
      <c r="F71" s="9">
        <v>4</v>
      </c>
      <c r="G71" s="11">
        <v>681166.67</v>
      </c>
      <c r="H71" s="24">
        <f t="shared" si="5"/>
        <v>2724666.68</v>
      </c>
    </row>
    <row r="72" spans="1:8" s="5" customFormat="1" ht="31.5" customHeight="1" x14ac:dyDescent="0.25">
      <c r="A72" s="23" t="s">
        <v>88</v>
      </c>
      <c r="B72" s="43" t="s">
        <v>89</v>
      </c>
      <c r="C72" s="43"/>
      <c r="D72" s="44" t="s">
        <v>32</v>
      </c>
      <c r="E72" s="44"/>
      <c r="F72" s="9">
        <v>20</v>
      </c>
      <c r="G72" s="11">
        <v>50300</v>
      </c>
      <c r="H72" s="24">
        <f t="shared" si="5"/>
        <v>1006000</v>
      </c>
    </row>
    <row r="73" spans="1:8" s="5" customFormat="1" ht="31.5" customHeight="1" x14ac:dyDescent="0.25">
      <c r="A73" s="23" t="s">
        <v>90</v>
      </c>
      <c r="B73" s="55" t="s">
        <v>31</v>
      </c>
      <c r="C73" s="55"/>
      <c r="D73" s="44" t="s">
        <v>32</v>
      </c>
      <c r="E73" s="44"/>
      <c r="F73" s="9">
        <v>1220</v>
      </c>
      <c r="G73" s="10">
        <v>461.25</v>
      </c>
      <c r="H73" s="24">
        <f>G73*F73*2</f>
        <v>1125450</v>
      </c>
    </row>
    <row r="74" spans="1:8" s="5" customFormat="1" ht="31.5" customHeight="1" x14ac:dyDescent="0.25">
      <c r="A74" s="23" t="s">
        <v>91</v>
      </c>
      <c r="B74" s="55" t="s">
        <v>34</v>
      </c>
      <c r="C74" s="55"/>
      <c r="D74" s="44" t="s">
        <v>17</v>
      </c>
      <c r="E74" s="44"/>
      <c r="F74" s="9">
        <v>36</v>
      </c>
      <c r="G74" s="10">
        <v>45750</v>
      </c>
      <c r="H74" s="24">
        <f t="shared" si="5"/>
        <v>1647000</v>
      </c>
    </row>
    <row r="75" spans="1:8" s="5" customFormat="1" ht="31.5" customHeight="1" x14ac:dyDescent="0.25">
      <c r="A75" s="23" t="s">
        <v>92</v>
      </c>
      <c r="B75" s="55" t="s">
        <v>48</v>
      </c>
      <c r="C75" s="55"/>
      <c r="D75" s="44" t="s">
        <v>93</v>
      </c>
      <c r="E75" s="44"/>
      <c r="F75" s="9">
        <v>9</v>
      </c>
      <c r="G75" s="10">
        <v>89013.5</v>
      </c>
      <c r="H75" s="24">
        <f t="shared" si="5"/>
        <v>801121.5</v>
      </c>
    </row>
    <row r="76" spans="1:8" s="5" customFormat="1" ht="30.75" customHeight="1" x14ac:dyDescent="0.25">
      <c r="A76" s="21">
        <v>18</v>
      </c>
      <c r="B76" s="53" t="s">
        <v>94</v>
      </c>
      <c r="C76" s="53"/>
      <c r="D76" s="53"/>
      <c r="E76" s="53"/>
      <c r="F76" s="53"/>
      <c r="G76" s="53"/>
      <c r="H76" s="28"/>
    </row>
    <row r="77" spans="1:8" s="5" customFormat="1" ht="31.5" customHeight="1" x14ac:dyDescent="0.25">
      <c r="A77" s="23" t="s">
        <v>95</v>
      </c>
      <c r="B77" s="56" t="s">
        <v>16</v>
      </c>
      <c r="C77" s="56"/>
      <c r="D77" s="44" t="s">
        <v>17</v>
      </c>
      <c r="E77" s="44"/>
      <c r="F77" s="9">
        <v>1</v>
      </c>
      <c r="G77" s="10">
        <v>950000</v>
      </c>
      <c r="H77" s="24">
        <f t="shared" si="5"/>
        <v>950000</v>
      </c>
    </row>
    <row r="78" spans="1:8" s="5" customFormat="1" ht="31.5" customHeight="1" x14ac:dyDescent="0.25">
      <c r="A78" s="23" t="s">
        <v>96</v>
      </c>
      <c r="B78" s="43" t="s">
        <v>196</v>
      </c>
      <c r="C78" s="43"/>
      <c r="D78" s="44" t="s">
        <v>29</v>
      </c>
      <c r="E78" s="44"/>
      <c r="F78" s="9">
        <v>2</v>
      </c>
      <c r="G78" s="11">
        <v>759489</v>
      </c>
      <c r="H78" s="24">
        <f t="shared" si="5"/>
        <v>1518978</v>
      </c>
    </row>
    <row r="79" spans="1:8" s="5" customFormat="1" ht="31.5" customHeight="1" x14ac:dyDescent="0.25">
      <c r="A79" s="23" t="s">
        <v>97</v>
      </c>
      <c r="B79" s="55" t="s">
        <v>73</v>
      </c>
      <c r="C79" s="55"/>
      <c r="D79" s="44" t="s">
        <v>17</v>
      </c>
      <c r="E79" s="44"/>
      <c r="F79" s="9">
        <v>2</v>
      </c>
      <c r="G79" s="11">
        <v>681166.67</v>
      </c>
      <c r="H79" s="24">
        <f t="shared" si="5"/>
        <v>1362333.34</v>
      </c>
    </row>
    <row r="80" spans="1:8" s="5" customFormat="1" ht="31.5" customHeight="1" x14ac:dyDescent="0.25">
      <c r="A80" s="23" t="s">
        <v>98</v>
      </c>
      <c r="B80" s="55" t="s">
        <v>75</v>
      </c>
      <c r="C80" s="55"/>
      <c r="D80" s="44" t="s">
        <v>17</v>
      </c>
      <c r="E80" s="44"/>
      <c r="F80" s="9">
        <v>2</v>
      </c>
      <c r="G80" s="11">
        <v>681166.67</v>
      </c>
      <c r="H80" s="24">
        <f t="shared" si="5"/>
        <v>1362333.34</v>
      </c>
    </row>
    <row r="81" spans="1:8" s="5" customFormat="1" ht="31.5" customHeight="1" x14ac:dyDescent="0.25">
      <c r="A81" s="23" t="s">
        <v>99</v>
      </c>
      <c r="B81" s="55" t="s">
        <v>89</v>
      </c>
      <c r="C81" s="55"/>
      <c r="D81" s="44" t="s">
        <v>32</v>
      </c>
      <c r="E81" s="44"/>
      <c r="F81" s="9">
        <v>20</v>
      </c>
      <c r="G81" s="11">
        <v>50300</v>
      </c>
      <c r="H81" s="24">
        <f t="shared" si="5"/>
        <v>1006000</v>
      </c>
    </row>
    <row r="82" spans="1:8" s="5" customFormat="1" ht="31.5" customHeight="1" x14ac:dyDescent="0.25">
      <c r="A82" s="23" t="s">
        <v>100</v>
      </c>
      <c r="B82" s="55" t="s">
        <v>31</v>
      </c>
      <c r="C82" s="55"/>
      <c r="D82" s="44" t="s">
        <v>32</v>
      </c>
      <c r="E82" s="44"/>
      <c r="F82" s="9">
        <v>1700</v>
      </c>
      <c r="G82" s="10">
        <v>461.25</v>
      </c>
      <c r="H82" s="24">
        <f>G82*F82*2</f>
        <v>1568250</v>
      </c>
    </row>
    <row r="83" spans="1:8" s="5" customFormat="1" ht="31.5" customHeight="1" x14ac:dyDescent="0.25">
      <c r="A83" s="23" t="s">
        <v>101</v>
      </c>
      <c r="B83" s="55" t="s">
        <v>34</v>
      </c>
      <c r="C83" s="55"/>
      <c r="D83" s="44" t="s">
        <v>17</v>
      </c>
      <c r="E83" s="44"/>
      <c r="F83" s="9">
        <v>48</v>
      </c>
      <c r="G83" s="10">
        <v>45750</v>
      </c>
      <c r="H83" s="24">
        <f t="shared" si="5"/>
        <v>2196000</v>
      </c>
    </row>
    <row r="84" spans="1:8" s="5" customFormat="1" ht="31.5" customHeight="1" x14ac:dyDescent="0.25">
      <c r="A84" s="23" t="s">
        <v>102</v>
      </c>
      <c r="B84" s="55" t="s">
        <v>103</v>
      </c>
      <c r="C84" s="55"/>
      <c r="D84" s="44" t="s">
        <v>17</v>
      </c>
      <c r="E84" s="44"/>
      <c r="F84" s="9">
        <v>6</v>
      </c>
      <c r="G84" s="10">
        <v>89013.5</v>
      </c>
      <c r="H84" s="24">
        <f t="shared" si="5"/>
        <v>534081</v>
      </c>
    </row>
    <row r="85" spans="1:8" s="5" customFormat="1" ht="30.75" customHeight="1" x14ac:dyDescent="0.25">
      <c r="A85" s="21">
        <v>19</v>
      </c>
      <c r="B85" s="53" t="s">
        <v>104</v>
      </c>
      <c r="C85" s="53"/>
      <c r="D85" s="53"/>
      <c r="E85" s="53"/>
      <c r="F85" s="53"/>
      <c r="G85" s="53"/>
      <c r="H85" s="28"/>
    </row>
    <row r="86" spans="1:8" s="5" customFormat="1" ht="31.5" customHeight="1" x14ac:dyDescent="0.25">
      <c r="A86" s="23" t="s">
        <v>105</v>
      </c>
      <c r="B86" s="54" t="s">
        <v>16</v>
      </c>
      <c r="C86" s="54"/>
      <c r="D86" s="44" t="s">
        <v>17</v>
      </c>
      <c r="E86" s="44"/>
      <c r="F86" s="9">
        <v>1</v>
      </c>
      <c r="G86" s="10">
        <v>950000</v>
      </c>
      <c r="H86" s="24">
        <f t="shared" si="5"/>
        <v>950000</v>
      </c>
    </row>
    <row r="87" spans="1:8" s="5" customFormat="1" ht="31.5" customHeight="1" x14ac:dyDescent="0.25">
      <c r="A87" s="23" t="s">
        <v>106</v>
      </c>
      <c r="B87" s="43" t="s">
        <v>196</v>
      </c>
      <c r="C87" s="43"/>
      <c r="D87" s="44" t="s">
        <v>29</v>
      </c>
      <c r="E87" s="44"/>
      <c r="F87" s="9">
        <v>2</v>
      </c>
      <c r="G87" s="11">
        <v>759489</v>
      </c>
      <c r="H87" s="24">
        <f t="shared" si="5"/>
        <v>1518978</v>
      </c>
    </row>
    <row r="88" spans="1:8" s="5" customFormat="1" ht="31.5" customHeight="1" x14ac:dyDescent="0.25">
      <c r="A88" s="23" t="s">
        <v>107</v>
      </c>
      <c r="B88" s="43" t="s">
        <v>73</v>
      </c>
      <c r="C88" s="43"/>
      <c r="D88" s="44" t="s">
        <v>17</v>
      </c>
      <c r="E88" s="44"/>
      <c r="F88" s="9">
        <v>1</v>
      </c>
      <c r="G88" s="11">
        <v>681166.67</v>
      </c>
      <c r="H88" s="24">
        <f t="shared" si="5"/>
        <v>681166.67</v>
      </c>
    </row>
    <row r="89" spans="1:8" s="5" customFormat="1" ht="31.5" customHeight="1" x14ac:dyDescent="0.25">
      <c r="A89" s="23" t="s">
        <v>108</v>
      </c>
      <c r="B89" s="43" t="s">
        <v>75</v>
      </c>
      <c r="C89" s="43"/>
      <c r="D89" s="44" t="s">
        <v>17</v>
      </c>
      <c r="E89" s="44"/>
      <c r="F89" s="9">
        <v>1</v>
      </c>
      <c r="G89" s="11">
        <v>681166.67</v>
      </c>
      <c r="H89" s="24">
        <f t="shared" si="5"/>
        <v>681166.67</v>
      </c>
    </row>
    <row r="90" spans="1:8" s="5" customFormat="1" ht="31.5" customHeight="1" x14ac:dyDescent="0.25">
      <c r="A90" s="23" t="s">
        <v>109</v>
      </c>
      <c r="B90" s="43" t="s">
        <v>89</v>
      </c>
      <c r="C90" s="43"/>
      <c r="D90" s="44" t="s">
        <v>32</v>
      </c>
      <c r="E90" s="44"/>
      <c r="F90" s="9">
        <v>200</v>
      </c>
      <c r="G90" s="11">
        <v>50300</v>
      </c>
      <c r="H90" s="24">
        <f t="shared" si="5"/>
        <v>10060000</v>
      </c>
    </row>
    <row r="91" spans="1:8" s="5" customFormat="1" ht="31.5" customHeight="1" x14ac:dyDescent="0.25">
      <c r="A91" s="23" t="s">
        <v>110</v>
      </c>
      <c r="B91" s="55" t="s">
        <v>31</v>
      </c>
      <c r="C91" s="55"/>
      <c r="D91" s="44" t="s">
        <v>32</v>
      </c>
      <c r="E91" s="44"/>
      <c r="F91" s="9">
        <v>1300</v>
      </c>
      <c r="G91" s="10">
        <v>461.25</v>
      </c>
      <c r="H91" s="24">
        <f>G91*F91*2</f>
        <v>1199250</v>
      </c>
    </row>
    <row r="92" spans="1:8" s="5" customFormat="1" ht="31.5" customHeight="1" x14ac:dyDescent="0.25">
      <c r="A92" s="23" t="s">
        <v>111</v>
      </c>
      <c r="B92" s="55" t="s">
        <v>34</v>
      </c>
      <c r="C92" s="55"/>
      <c r="D92" s="44" t="s">
        <v>17</v>
      </c>
      <c r="E92" s="44"/>
      <c r="F92" s="9">
        <v>108</v>
      </c>
      <c r="G92" s="10">
        <v>45750</v>
      </c>
      <c r="H92" s="24">
        <f t="shared" si="5"/>
        <v>4941000</v>
      </c>
    </row>
    <row r="93" spans="1:8" s="5" customFormat="1" ht="30.75" customHeight="1" x14ac:dyDescent="0.25">
      <c r="A93" s="21">
        <v>20</v>
      </c>
      <c r="B93" s="53" t="s">
        <v>112</v>
      </c>
      <c r="C93" s="53"/>
      <c r="D93" s="53"/>
      <c r="E93" s="53"/>
      <c r="F93" s="53"/>
      <c r="G93" s="53"/>
      <c r="H93" s="27"/>
    </row>
    <row r="94" spans="1:8" s="5" customFormat="1" ht="31.5" customHeight="1" x14ac:dyDescent="0.25">
      <c r="A94" s="23" t="s">
        <v>113</v>
      </c>
      <c r="B94" s="54" t="s">
        <v>16</v>
      </c>
      <c r="C94" s="54"/>
      <c r="D94" s="44" t="s">
        <v>17</v>
      </c>
      <c r="E94" s="44"/>
      <c r="F94" s="9">
        <v>1</v>
      </c>
      <c r="G94" s="10">
        <v>950000</v>
      </c>
      <c r="H94" s="24">
        <f>G94*F94</f>
        <v>950000</v>
      </c>
    </row>
    <row r="95" spans="1:8" s="5" customFormat="1" ht="31.5" customHeight="1" x14ac:dyDescent="0.25">
      <c r="A95" s="23" t="s">
        <v>114</v>
      </c>
      <c r="B95" s="43" t="s">
        <v>196</v>
      </c>
      <c r="C95" s="43"/>
      <c r="D95" s="44" t="s">
        <v>29</v>
      </c>
      <c r="E95" s="44"/>
      <c r="F95" s="9">
        <v>2</v>
      </c>
      <c r="G95" s="11">
        <v>759489</v>
      </c>
      <c r="H95" s="24">
        <f t="shared" ref="H95:H101" si="6">G95*F95</f>
        <v>1518978</v>
      </c>
    </row>
    <row r="96" spans="1:8" s="5" customFormat="1" ht="31.5" customHeight="1" x14ac:dyDescent="0.25">
      <c r="A96" s="23" t="s">
        <v>115</v>
      </c>
      <c r="B96" s="43" t="s">
        <v>73</v>
      </c>
      <c r="C96" s="43"/>
      <c r="D96" s="44" t="s">
        <v>17</v>
      </c>
      <c r="E96" s="44"/>
      <c r="F96" s="9">
        <v>3</v>
      </c>
      <c r="G96" s="11">
        <v>681166.67</v>
      </c>
      <c r="H96" s="24">
        <f t="shared" si="6"/>
        <v>2043500.0100000002</v>
      </c>
    </row>
    <row r="97" spans="1:8" s="5" customFormat="1" ht="31.5" customHeight="1" x14ac:dyDescent="0.25">
      <c r="A97" s="23" t="s">
        <v>116</v>
      </c>
      <c r="B97" s="43" t="s">
        <v>75</v>
      </c>
      <c r="C97" s="43"/>
      <c r="D97" s="44" t="s">
        <v>17</v>
      </c>
      <c r="E97" s="44"/>
      <c r="F97" s="9">
        <v>4</v>
      </c>
      <c r="G97" s="11">
        <v>681166.67</v>
      </c>
      <c r="H97" s="24">
        <f t="shared" si="6"/>
        <v>2724666.68</v>
      </c>
    </row>
    <row r="98" spans="1:8" s="5" customFormat="1" ht="31.5" customHeight="1" x14ac:dyDescent="0.25">
      <c r="A98" s="23" t="s">
        <v>117</v>
      </c>
      <c r="B98" s="43" t="s">
        <v>89</v>
      </c>
      <c r="C98" s="43"/>
      <c r="D98" s="44" t="s">
        <v>32</v>
      </c>
      <c r="E98" s="44"/>
      <c r="F98" s="9">
        <v>200</v>
      </c>
      <c r="G98" s="11">
        <v>50300</v>
      </c>
      <c r="H98" s="24">
        <f t="shared" si="6"/>
        <v>10060000</v>
      </c>
    </row>
    <row r="99" spans="1:8" s="5" customFormat="1" ht="31.5" customHeight="1" x14ac:dyDescent="0.25">
      <c r="A99" s="23" t="s">
        <v>118</v>
      </c>
      <c r="B99" s="54" t="s">
        <v>119</v>
      </c>
      <c r="C99" s="54"/>
      <c r="D99" s="44" t="s">
        <v>32</v>
      </c>
      <c r="E99" s="44"/>
      <c r="F99" s="9">
        <v>24</v>
      </c>
      <c r="G99" s="10">
        <v>138898.1</v>
      </c>
      <c r="H99" s="24">
        <f t="shared" si="6"/>
        <v>3333554.4000000004</v>
      </c>
    </row>
    <row r="100" spans="1:8" s="5" customFormat="1" ht="31.5" customHeight="1" x14ac:dyDescent="0.25">
      <c r="A100" s="23" t="s">
        <v>120</v>
      </c>
      <c r="B100" s="55" t="s">
        <v>31</v>
      </c>
      <c r="C100" s="55"/>
      <c r="D100" s="44" t="s">
        <v>32</v>
      </c>
      <c r="E100" s="44"/>
      <c r="F100" s="9">
        <v>1400</v>
      </c>
      <c r="G100" s="10">
        <v>461.25</v>
      </c>
      <c r="H100" s="24">
        <f>G100*F100*2</f>
        <v>1291500</v>
      </c>
    </row>
    <row r="101" spans="1:8" s="5" customFormat="1" ht="31.5" customHeight="1" x14ac:dyDescent="0.25">
      <c r="A101" s="23" t="s">
        <v>121</v>
      </c>
      <c r="B101" s="55" t="s">
        <v>34</v>
      </c>
      <c r="C101" s="55"/>
      <c r="D101" s="44" t="s">
        <v>17</v>
      </c>
      <c r="E101" s="44"/>
      <c r="F101" s="9">
        <v>90</v>
      </c>
      <c r="G101" s="10">
        <v>45750</v>
      </c>
      <c r="H101" s="24">
        <f t="shared" si="6"/>
        <v>4117500</v>
      </c>
    </row>
    <row r="102" spans="1:8" s="5" customFormat="1" ht="31.5" customHeight="1" x14ac:dyDescent="0.25">
      <c r="A102" s="57" t="s">
        <v>122</v>
      </c>
      <c r="B102" s="58"/>
      <c r="C102" s="58"/>
      <c r="D102" s="58"/>
      <c r="E102" s="58"/>
      <c r="F102" s="58"/>
      <c r="G102" s="58"/>
      <c r="H102" s="29"/>
    </row>
    <row r="103" spans="1:8" s="5" customFormat="1" ht="30.75" customHeight="1" x14ac:dyDescent="0.25">
      <c r="A103" s="21">
        <v>21</v>
      </c>
      <c r="B103" s="53" t="s">
        <v>123</v>
      </c>
      <c r="C103" s="53"/>
      <c r="D103" s="53"/>
      <c r="E103" s="53"/>
      <c r="F103" s="53"/>
      <c r="G103" s="53"/>
      <c r="H103" s="22"/>
    </row>
    <row r="104" spans="1:8" s="5" customFormat="1" ht="31.5" customHeight="1" x14ac:dyDescent="0.25">
      <c r="A104" s="23" t="s">
        <v>124</v>
      </c>
      <c r="B104" s="54" t="s">
        <v>16</v>
      </c>
      <c r="C104" s="54"/>
      <c r="D104" s="44" t="s">
        <v>17</v>
      </c>
      <c r="E104" s="44"/>
      <c r="F104" s="9">
        <v>1</v>
      </c>
      <c r="G104" s="10">
        <v>950000</v>
      </c>
      <c r="H104" s="24">
        <f>G104*F104</f>
        <v>950000</v>
      </c>
    </row>
    <row r="105" spans="1:8" s="5" customFormat="1" ht="31.5" customHeight="1" x14ac:dyDescent="0.25">
      <c r="A105" s="23" t="s">
        <v>125</v>
      </c>
      <c r="B105" s="43" t="s">
        <v>73</v>
      </c>
      <c r="C105" s="43"/>
      <c r="D105" s="44" t="s">
        <v>17</v>
      </c>
      <c r="E105" s="44"/>
      <c r="F105" s="9">
        <v>11</v>
      </c>
      <c r="G105" s="11">
        <v>681166.67</v>
      </c>
      <c r="H105" s="24">
        <f t="shared" ref="H105:H107" si="7">G105*F105</f>
        <v>7492833.3700000001</v>
      </c>
    </row>
    <row r="106" spans="1:8" s="5" customFormat="1" ht="31.5" customHeight="1" x14ac:dyDescent="0.25">
      <c r="A106" s="23" t="s">
        <v>126</v>
      </c>
      <c r="B106" s="43" t="s">
        <v>75</v>
      </c>
      <c r="C106" s="43"/>
      <c r="D106" s="44" t="s">
        <v>17</v>
      </c>
      <c r="E106" s="44"/>
      <c r="F106" s="9">
        <v>1</v>
      </c>
      <c r="G106" s="11">
        <v>681166.67</v>
      </c>
      <c r="H106" s="24">
        <f t="shared" si="7"/>
        <v>681166.67</v>
      </c>
    </row>
    <row r="107" spans="1:8" s="5" customFormat="1" ht="31.5" customHeight="1" x14ac:dyDescent="0.25">
      <c r="A107" s="23" t="s">
        <v>127</v>
      </c>
      <c r="B107" s="43" t="s">
        <v>89</v>
      </c>
      <c r="C107" s="43"/>
      <c r="D107" s="44" t="s">
        <v>32</v>
      </c>
      <c r="E107" s="44"/>
      <c r="F107" s="9">
        <v>200</v>
      </c>
      <c r="G107" s="11">
        <v>50300</v>
      </c>
      <c r="H107" s="24">
        <f t="shared" si="7"/>
        <v>10060000</v>
      </c>
    </row>
    <row r="108" spans="1:8" s="5" customFormat="1" ht="30.75" customHeight="1" x14ac:dyDescent="0.25">
      <c r="A108" s="21">
        <v>22</v>
      </c>
      <c r="B108" s="53" t="s">
        <v>128</v>
      </c>
      <c r="C108" s="53"/>
      <c r="D108" s="53"/>
      <c r="E108" s="53"/>
      <c r="F108" s="53"/>
      <c r="G108" s="53"/>
      <c r="H108" s="27"/>
    </row>
    <row r="109" spans="1:8" s="5" customFormat="1" ht="31.5" customHeight="1" x14ac:dyDescent="0.25">
      <c r="A109" s="23" t="s">
        <v>129</v>
      </c>
      <c r="B109" s="54" t="s">
        <v>16</v>
      </c>
      <c r="C109" s="54"/>
      <c r="D109" s="44" t="s">
        <v>17</v>
      </c>
      <c r="E109" s="44"/>
      <c r="F109" s="9">
        <v>1</v>
      </c>
      <c r="G109" s="10">
        <v>950000</v>
      </c>
      <c r="H109" s="24">
        <f>G109*F109</f>
        <v>950000</v>
      </c>
    </row>
    <row r="110" spans="1:8" s="5" customFormat="1" ht="31.5" customHeight="1" x14ac:dyDescent="0.25">
      <c r="A110" s="23" t="s">
        <v>130</v>
      </c>
      <c r="B110" s="43" t="s">
        <v>73</v>
      </c>
      <c r="C110" s="43"/>
      <c r="D110" s="44" t="s">
        <v>17</v>
      </c>
      <c r="E110" s="44"/>
      <c r="F110" s="9">
        <v>4</v>
      </c>
      <c r="G110" s="11">
        <v>681166.67</v>
      </c>
      <c r="H110" s="24">
        <f>G110*F110</f>
        <v>2724666.68</v>
      </c>
    </row>
    <row r="111" spans="1:8" s="5" customFormat="1" ht="30.75" customHeight="1" x14ac:dyDescent="0.25">
      <c r="A111" s="21">
        <v>23</v>
      </c>
      <c r="B111" s="53" t="s">
        <v>131</v>
      </c>
      <c r="C111" s="53"/>
      <c r="D111" s="53"/>
      <c r="E111" s="53"/>
      <c r="F111" s="53"/>
      <c r="G111" s="53"/>
      <c r="H111" s="27"/>
    </row>
    <row r="112" spans="1:8" s="5" customFormat="1" ht="31.5" customHeight="1" x14ac:dyDescent="0.25">
      <c r="A112" s="23" t="s">
        <v>132</v>
      </c>
      <c r="B112" s="54" t="s">
        <v>16</v>
      </c>
      <c r="C112" s="54"/>
      <c r="D112" s="44" t="s">
        <v>17</v>
      </c>
      <c r="E112" s="44"/>
      <c r="F112" s="9">
        <v>1</v>
      </c>
      <c r="G112" s="10">
        <v>950000</v>
      </c>
      <c r="H112" s="24">
        <f>G112*F112</f>
        <v>950000</v>
      </c>
    </row>
    <row r="113" spans="1:9" s="5" customFormat="1" ht="31.5" customHeight="1" x14ac:dyDescent="0.25">
      <c r="A113" s="23" t="s">
        <v>133</v>
      </c>
      <c r="B113" s="43" t="s">
        <v>196</v>
      </c>
      <c r="C113" s="43"/>
      <c r="D113" s="44" t="s">
        <v>29</v>
      </c>
      <c r="E113" s="44"/>
      <c r="F113" s="9">
        <v>2</v>
      </c>
      <c r="G113" s="11">
        <v>759489</v>
      </c>
      <c r="H113" s="24">
        <f t="shared" ref="H113:H116" si="8">G113*F113</f>
        <v>1518978</v>
      </c>
    </row>
    <row r="114" spans="1:9" s="5" customFormat="1" ht="31.5" customHeight="1" x14ac:dyDescent="0.25">
      <c r="A114" s="23" t="s">
        <v>134</v>
      </c>
      <c r="B114" s="55" t="s">
        <v>31</v>
      </c>
      <c r="C114" s="55"/>
      <c r="D114" s="44" t="s">
        <v>32</v>
      </c>
      <c r="E114" s="44"/>
      <c r="F114" s="9">
        <v>1400</v>
      </c>
      <c r="G114" s="10">
        <v>461.25</v>
      </c>
      <c r="H114" s="24">
        <f>G114*F114*2</f>
        <v>1291500</v>
      </c>
      <c r="I114" s="13"/>
    </row>
    <row r="115" spans="1:9" s="5" customFormat="1" ht="31.5" customHeight="1" x14ac:dyDescent="0.25">
      <c r="A115" s="23" t="s">
        <v>135</v>
      </c>
      <c r="B115" s="55" t="s">
        <v>34</v>
      </c>
      <c r="C115" s="55"/>
      <c r="D115" s="44" t="s">
        <v>17</v>
      </c>
      <c r="E115" s="44"/>
      <c r="F115" s="9">
        <v>60</v>
      </c>
      <c r="G115" s="10">
        <v>45750</v>
      </c>
      <c r="H115" s="24">
        <f t="shared" si="8"/>
        <v>2745000</v>
      </c>
    </row>
    <row r="116" spans="1:9" s="5" customFormat="1" ht="31.5" customHeight="1" x14ac:dyDescent="0.25">
      <c r="A116" s="23" t="s">
        <v>136</v>
      </c>
      <c r="B116" s="55" t="s">
        <v>48</v>
      </c>
      <c r="C116" s="55"/>
      <c r="D116" s="44" t="s">
        <v>17</v>
      </c>
      <c r="E116" s="44"/>
      <c r="F116" s="9">
        <v>12</v>
      </c>
      <c r="G116" s="10">
        <v>89013.5</v>
      </c>
      <c r="H116" s="24">
        <f t="shared" si="8"/>
        <v>1068162</v>
      </c>
    </row>
    <row r="117" spans="1:9" s="8" customFormat="1" ht="30.75" customHeight="1" x14ac:dyDescent="0.25">
      <c r="A117" s="57" t="s">
        <v>195</v>
      </c>
      <c r="B117" s="58"/>
      <c r="C117" s="58"/>
      <c r="D117" s="58"/>
      <c r="E117" s="58"/>
      <c r="F117" s="58"/>
      <c r="G117" s="58"/>
      <c r="H117" s="26"/>
    </row>
    <row r="118" spans="1:9" s="5" customFormat="1" ht="30.75" customHeight="1" x14ac:dyDescent="0.25">
      <c r="A118" s="21">
        <v>24</v>
      </c>
      <c r="B118" s="53" t="s">
        <v>137</v>
      </c>
      <c r="C118" s="53"/>
      <c r="D118" s="53"/>
      <c r="E118" s="53"/>
      <c r="F118" s="53"/>
      <c r="G118" s="53"/>
      <c r="H118" s="22"/>
    </row>
    <row r="119" spans="1:9" s="5" customFormat="1" ht="31.5" customHeight="1" x14ac:dyDescent="0.25">
      <c r="A119" s="23" t="s">
        <v>138</v>
      </c>
      <c r="B119" s="54" t="s">
        <v>16</v>
      </c>
      <c r="C119" s="54"/>
      <c r="D119" s="44" t="s">
        <v>17</v>
      </c>
      <c r="E119" s="44"/>
      <c r="F119" s="9">
        <v>1</v>
      </c>
      <c r="G119" s="10">
        <v>950000</v>
      </c>
      <c r="H119" s="24">
        <f>G119*F119</f>
        <v>950000</v>
      </c>
    </row>
    <row r="120" spans="1:9" s="5" customFormat="1" ht="31.5" customHeight="1" x14ac:dyDescent="0.25">
      <c r="A120" s="23" t="s">
        <v>139</v>
      </c>
      <c r="B120" s="43" t="s">
        <v>73</v>
      </c>
      <c r="C120" s="43"/>
      <c r="D120" s="44" t="s">
        <v>17</v>
      </c>
      <c r="E120" s="44"/>
      <c r="F120" s="9">
        <v>5</v>
      </c>
      <c r="G120" s="11">
        <v>681166.67</v>
      </c>
      <c r="H120" s="24">
        <f t="shared" ref="H120:H122" si="9">G120*F120</f>
        <v>3405833.35</v>
      </c>
    </row>
    <row r="121" spans="1:9" s="5" customFormat="1" ht="31.5" customHeight="1" x14ac:dyDescent="0.25">
      <c r="A121" s="23" t="s">
        <v>140</v>
      </c>
      <c r="B121" s="43" t="s">
        <v>75</v>
      </c>
      <c r="C121" s="43"/>
      <c r="D121" s="44" t="s">
        <v>17</v>
      </c>
      <c r="E121" s="44"/>
      <c r="F121" s="9">
        <v>5</v>
      </c>
      <c r="G121" s="11">
        <v>681166.67</v>
      </c>
      <c r="H121" s="24">
        <f t="shared" si="9"/>
        <v>3405833.35</v>
      </c>
    </row>
    <row r="122" spans="1:9" s="5" customFormat="1" ht="31.5" customHeight="1" x14ac:dyDescent="0.25">
      <c r="A122" s="23" t="s">
        <v>141</v>
      </c>
      <c r="B122" s="43" t="s">
        <v>89</v>
      </c>
      <c r="C122" s="43"/>
      <c r="D122" s="44" t="s">
        <v>32</v>
      </c>
      <c r="E122" s="44"/>
      <c r="F122" s="9">
        <v>100</v>
      </c>
      <c r="G122" s="11">
        <v>50300</v>
      </c>
      <c r="H122" s="24">
        <f t="shared" si="9"/>
        <v>5030000</v>
      </c>
    </row>
    <row r="123" spans="1:9" s="5" customFormat="1" ht="30.75" customHeight="1" x14ac:dyDescent="0.25">
      <c r="A123" s="21">
        <v>25</v>
      </c>
      <c r="B123" s="53" t="s">
        <v>142</v>
      </c>
      <c r="C123" s="53"/>
      <c r="D123" s="53"/>
      <c r="E123" s="53"/>
      <c r="F123" s="53"/>
      <c r="G123" s="53"/>
      <c r="H123" s="27"/>
    </row>
    <row r="124" spans="1:9" s="5" customFormat="1" ht="31.5" customHeight="1" x14ac:dyDescent="0.25">
      <c r="A124" s="23" t="s">
        <v>143</v>
      </c>
      <c r="B124" s="54" t="s">
        <v>16</v>
      </c>
      <c r="C124" s="54"/>
      <c r="D124" s="44" t="s">
        <v>17</v>
      </c>
      <c r="E124" s="44"/>
      <c r="F124" s="9">
        <v>1</v>
      </c>
      <c r="G124" s="10">
        <v>950000</v>
      </c>
      <c r="H124" s="24">
        <f>G124*F124</f>
        <v>950000</v>
      </c>
    </row>
    <row r="125" spans="1:9" s="5" customFormat="1" ht="31.5" customHeight="1" x14ac:dyDescent="0.25">
      <c r="A125" s="23" t="s">
        <v>144</v>
      </c>
      <c r="B125" s="43" t="s">
        <v>75</v>
      </c>
      <c r="C125" s="43"/>
      <c r="D125" s="44" t="s">
        <v>17</v>
      </c>
      <c r="E125" s="44"/>
      <c r="F125" s="9">
        <v>1</v>
      </c>
      <c r="G125" s="11">
        <v>681166.67</v>
      </c>
      <c r="H125" s="24">
        <f>G125*F125</f>
        <v>681166.67</v>
      </c>
    </row>
    <row r="126" spans="1:9" s="8" customFormat="1" ht="30.75" customHeight="1" x14ac:dyDescent="0.25">
      <c r="A126" s="57" t="s">
        <v>145</v>
      </c>
      <c r="B126" s="58"/>
      <c r="C126" s="58"/>
      <c r="D126" s="58"/>
      <c r="E126" s="58"/>
      <c r="F126" s="58"/>
      <c r="G126" s="58"/>
      <c r="H126" s="26"/>
    </row>
    <row r="127" spans="1:9" s="5" customFormat="1" ht="30.75" customHeight="1" x14ac:dyDescent="0.25">
      <c r="A127" s="21">
        <v>26</v>
      </c>
      <c r="B127" s="53" t="s">
        <v>146</v>
      </c>
      <c r="C127" s="53"/>
      <c r="D127" s="53"/>
      <c r="E127" s="53"/>
      <c r="F127" s="53"/>
      <c r="G127" s="53"/>
      <c r="H127" s="22"/>
    </row>
    <row r="128" spans="1:9" s="5" customFormat="1" ht="31.5" customHeight="1" x14ac:dyDescent="0.25">
      <c r="A128" s="23" t="s">
        <v>147</v>
      </c>
      <c r="B128" s="54" t="s">
        <v>16</v>
      </c>
      <c r="C128" s="54"/>
      <c r="D128" s="44" t="s">
        <v>17</v>
      </c>
      <c r="E128" s="44"/>
      <c r="F128" s="9">
        <v>1</v>
      </c>
      <c r="G128" s="10">
        <v>1140000</v>
      </c>
      <c r="H128" s="24">
        <f>G128*F128</f>
        <v>1140000</v>
      </c>
    </row>
    <row r="129" spans="1:8" s="5" customFormat="1" ht="31.5" customHeight="1" x14ac:dyDescent="0.25">
      <c r="A129" s="23" t="s">
        <v>148</v>
      </c>
      <c r="B129" s="43" t="s">
        <v>73</v>
      </c>
      <c r="C129" s="43"/>
      <c r="D129" s="44" t="s">
        <v>17</v>
      </c>
      <c r="E129" s="44"/>
      <c r="F129" s="9">
        <v>1</v>
      </c>
      <c r="G129" s="11">
        <v>817400</v>
      </c>
      <c r="H129" s="24">
        <f t="shared" ref="H129:H130" si="10">G129*F129</f>
        <v>817400</v>
      </c>
    </row>
    <row r="130" spans="1:8" s="5" customFormat="1" ht="31.5" customHeight="1" x14ac:dyDescent="0.25">
      <c r="A130" s="23" t="s">
        <v>149</v>
      </c>
      <c r="B130" s="43" t="s">
        <v>75</v>
      </c>
      <c r="C130" s="43"/>
      <c r="D130" s="44" t="s">
        <v>17</v>
      </c>
      <c r="E130" s="44"/>
      <c r="F130" s="9">
        <v>3</v>
      </c>
      <c r="G130" s="11">
        <v>817400</v>
      </c>
      <c r="H130" s="24">
        <f t="shared" si="10"/>
        <v>2452200</v>
      </c>
    </row>
    <row r="131" spans="1:8" s="5" customFormat="1" ht="30.75" customHeight="1" x14ac:dyDescent="0.25">
      <c r="A131" s="21">
        <v>27</v>
      </c>
      <c r="B131" s="53" t="s">
        <v>150</v>
      </c>
      <c r="C131" s="53"/>
      <c r="D131" s="53"/>
      <c r="E131" s="53"/>
      <c r="F131" s="53"/>
      <c r="G131" s="53"/>
      <c r="H131" s="27"/>
    </row>
    <row r="132" spans="1:8" s="5" customFormat="1" ht="31.5" customHeight="1" x14ac:dyDescent="0.25">
      <c r="A132" s="23" t="s">
        <v>151</v>
      </c>
      <c r="B132" s="54" t="s">
        <v>16</v>
      </c>
      <c r="C132" s="54"/>
      <c r="D132" s="44" t="s">
        <v>17</v>
      </c>
      <c r="E132" s="44"/>
      <c r="F132" s="9">
        <v>1</v>
      </c>
      <c r="G132" s="10">
        <v>1140000</v>
      </c>
      <c r="H132" s="24">
        <f>G132*F132</f>
        <v>1140000</v>
      </c>
    </row>
    <row r="133" spans="1:8" s="5" customFormat="1" ht="31.5" customHeight="1" x14ac:dyDescent="0.25">
      <c r="A133" s="23" t="s">
        <v>152</v>
      </c>
      <c r="B133" s="43" t="s">
        <v>73</v>
      </c>
      <c r="C133" s="43"/>
      <c r="D133" s="44" t="s">
        <v>17</v>
      </c>
      <c r="E133" s="44"/>
      <c r="F133" s="9">
        <v>2</v>
      </c>
      <c r="G133" s="11">
        <v>817400</v>
      </c>
      <c r="H133" s="24">
        <f t="shared" ref="H133:H134" si="11">G133*F133</f>
        <v>1634800</v>
      </c>
    </row>
    <row r="134" spans="1:8" s="5" customFormat="1" ht="31.5" customHeight="1" x14ac:dyDescent="0.25">
      <c r="A134" s="23" t="s">
        <v>153</v>
      </c>
      <c r="B134" s="43" t="s">
        <v>75</v>
      </c>
      <c r="C134" s="43"/>
      <c r="D134" s="44" t="s">
        <v>17</v>
      </c>
      <c r="E134" s="44"/>
      <c r="F134" s="9">
        <v>2</v>
      </c>
      <c r="G134" s="11">
        <v>817400</v>
      </c>
      <c r="H134" s="24">
        <f t="shared" si="11"/>
        <v>1634800</v>
      </c>
    </row>
    <row r="135" spans="1:8" s="5" customFormat="1" ht="31.5" customHeight="1" x14ac:dyDescent="0.25">
      <c r="A135" s="23" t="s">
        <v>154</v>
      </c>
      <c r="B135" s="43" t="s">
        <v>89</v>
      </c>
      <c r="C135" s="43"/>
      <c r="D135" s="44" t="s">
        <v>32</v>
      </c>
      <c r="E135" s="44"/>
      <c r="F135" s="9">
        <v>10</v>
      </c>
      <c r="G135" s="11">
        <v>60360</v>
      </c>
      <c r="H135" s="24">
        <f>G135*F135+700000</f>
        <v>1303600</v>
      </c>
    </row>
    <row r="136" spans="1:8" s="5" customFormat="1" ht="30.95" customHeight="1" x14ac:dyDescent="0.25">
      <c r="A136" s="21">
        <v>28</v>
      </c>
      <c r="B136" s="53" t="s">
        <v>155</v>
      </c>
      <c r="C136" s="53"/>
      <c r="D136" s="53"/>
      <c r="E136" s="53"/>
      <c r="F136" s="53"/>
      <c r="G136" s="53"/>
      <c r="H136" s="27"/>
    </row>
    <row r="137" spans="1:8" s="5" customFormat="1" ht="31.5" customHeight="1" x14ac:dyDescent="0.25">
      <c r="A137" s="23" t="s">
        <v>156</v>
      </c>
      <c r="B137" s="54" t="s">
        <v>16</v>
      </c>
      <c r="C137" s="54"/>
      <c r="D137" s="44" t="s">
        <v>17</v>
      </c>
      <c r="E137" s="44"/>
      <c r="F137" s="12">
        <v>1</v>
      </c>
      <c r="G137" s="10">
        <v>1140000</v>
      </c>
      <c r="H137" s="30">
        <f>G137*F137</f>
        <v>1140000</v>
      </c>
    </row>
    <row r="138" spans="1:8" s="5" customFormat="1" ht="31.5" customHeight="1" x14ac:dyDescent="0.25">
      <c r="A138" s="23" t="s">
        <v>157</v>
      </c>
      <c r="B138" s="43" t="s">
        <v>196</v>
      </c>
      <c r="C138" s="43"/>
      <c r="D138" s="44" t="s">
        <v>29</v>
      </c>
      <c r="E138" s="44"/>
      <c r="F138" s="12">
        <v>2</v>
      </c>
      <c r="G138" s="11">
        <v>911387</v>
      </c>
      <c r="H138" s="30">
        <f t="shared" ref="H138:H143" si="12">G138*F138</f>
        <v>1822774</v>
      </c>
    </row>
    <row r="139" spans="1:8" s="5" customFormat="1" ht="31.5" customHeight="1" x14ac:dyDescent="0.25">
      <c r="A139" s="23" t="s">
        <v>158</v>
      </c>
      <c r="B139" s="43" t="s">
        <v>73</v>
      </c>
      <c r="C139" s="43"/>
      <c r="D139" s="44" t="s">
        <v>17</v>
      </c>
      <c r="E139" s="44"/>
      <c r="F139" s="12">
        <v>6</v>
      </c>
      <c r="G139" s="11">
        <v>817400</v>
      </c>
      <c r="H139" s="30">
        <f t="shared" si="12"/>
        <v>4904400</v>
      </c>
    </row>
    <row r="140" spans="1:8" s="5" customFormat="1" ht="31.5" customHeight="1" x14ac:dyDescent="0.25">
      <c r="A140" s="23" t="s">
        <v>159</v>
      </c>
      <c r="B140" s="43" t="s">
        <v>75</v>
      </c>
      <c r="C140" s="43"/>
      <c r="D140" s="44" t="s">
        <v>17</v>
      </c>
      <c r="E140" s="44"/>
      <c r="F140" s="12">
        <v>1</v>
      </c>
      <c r="G140" s="11">
        <v>817400</v>
      </c>
      <c r="H140" s="30">
        <f t="shared" si="12"/>
        <v>817400</v>
      </c>
    </row>
    <row r="141" spans="1:8" s="5" customFormat="1" ht="31.5" customHeight="1" x14ac:dyDescent="0.25">
      <c r="A141" s="23" t="s">
        <v>160</v>
      </c>
      <c r="B141" s="55" t="s">
        <v>31</v>
      </c>
      <c r="C141" s="55"/>
      <c r="D141" s="59" t="s">
        <v>32</v>
      </c>
      <c r="E141" s="59"/>
      <c r="F141" s="12">
        <f>6384+2707</f>
        <v>9091</v>
      </c>
      <c r="G141" s="10">
        <v>553.5</v>
      </c>
      <c r="H141" s="30">
        <f>G141*F141*2</f>
        <v>10063737</v>
      </c>
    </row>
    <row r="142" spans="1:8" s="5" customFormat="1" ht="31.5" customHeight="1" x14ac:dyDescent="0.25">
      <c r="A142" s="23" t="s">
        <v>161</v>
      </c>
      <c r="B142" s="55" t="s">
        <v>34</v>
      </c>
      <c r="C142" s="55"/>
      <c r="D142" s="59" t="s">
        <v>17</v>
      </c>
      <c r="E142" s="59"/>
      <c r="F142" s="12">
        <v>32</v>
      </c>
      <c r="G142" s="10">
        <v>54900</v>
      </c>
      <c r="H142" s="30">
        <f t="shared" si="12"/>
        <v>1756800</v>
      </c>
    </row>
    <row r="143" spans="1:8" s="5" customFormat="1" ht="31.5" customHeight="1" x14ac:dyDescent="0.25">
      <c r="A143" s="23" t="s">
        <v>162</v>
      </c>
      <c r="B143" s="55" t="s">
        <v>163</v>
      </c>
      <c r="C143" s="55"/>
      <c r="D143" s="59" t="s">
        <v>17</v>
      </c>
      <c r="E143" s="59"/>
      <c r="F143" s="12">
        <v>4</v>
      </c>
      <c r="G143" s="10">
        <v>106816.2</v>
      </c>
      <c r="H143" s="30">
        <f t="shared" si="12"/>
        <v>427264.8</v>
      </c>
    </row>
    <row r="144" spans="1:8" s="5" customFormat="1" ht="31.5" customHeight="1" x14ac:dyDescent="0.25">
      <c r="A144" s="45" t="s">
        <v>164</v>
      </c>
      <c r="B144" s="46"/>
      <c r="C144" s="46"/>
      <c r="D144" s="46"/>
      <c r="E144" s="46"/>
      <c r="F144" s="46"/>
      <c r="G144" s="46"/>
      <c r="H144" s="31">
        <f>SUM(H8:H143)</f>
        <v>224679725.43000004</v>
      </c>
    </row>
    <row r="145" spans="1:9" s="5" customFormat="1" ht="16.5" customHeight="1" x14ac:dyDescent="0.25">
      <c r="A145" s="57" t="s">
        <v>165</v>
      </c>
      <c r="B145" s="58"/>
      <c r="C145" s="58"/>
      <c r="D145" s="58"/>
      <c r="E145" s="58"/>
      <c r="F145" s="58"/>
      <c r="G145" s="58"/>
      <c r="H145" s="32"/>
    </row>
    <row r="146" spans="1:9" s="5" customFormat="1" ht="16.5" customHeight="1" x14ac:dyDescent="0.25">
      <c r="A146" s="21">
        <v>29</v>
      </c>
      <c r="B146" s="53" t="s">
        <v>166</v>
      </c>
      <c r="C146" s="53"/>
      <c r="D146" s="53"/>
      <c r="E146" s="53"/>
      <c r="F146" s="53"/>
      <c r="G146" s="53"/>
      <c r="H146" s="22"/>
    </row>
    <row r="147" spans="1:9" s="5" customFormat="1" ht="26.45" customHeight="1" x14ac:dyDescent="0.25">
      <c r="A147" s="23" t="s">
        <v>167</v>
      </c>
      <c r="B147" s="54" t="s">
        <v>16</v>
      </c>
      <c r="C147" s="54"/>
      <c r="D147" s="44" t="s">
        <v>17</v>
      </c>
      <c r="E147" s="44"/>
      <c r="F147" s="9">
        <v>1</v>
      </c>
      <c r="G147" s="10">
        <v>1140000</v>
      </c>
      <c r="H147" s="24">
        <f>G147*F147</f>
        <v>1140000</v>
      </c>
    </row>
    <row r="148" spans="1:9" s="5" customFormat="1" ht="30.75" customHeight="1" x14ac:dyDescent="0.25">
      <c r="A148" s="23" t="s">
        <v>168</v>
      </c>
      <c r="B148" s="43" t="s">
        <v>196</v>
      </c>
      <c r="C148" s="43"/>
      <c r="D148" s="44" t="s">
        <v>29</v>
      </c>
      <c r="E148" s="44"/>
      <c r="F148" s="9">
        <v>2</v>
      </c>
      <c r="G148" s="11">
        <v>911387</v>
      </c>
      <c r="H148" s="24">
        <f t="shared" ref="H148:H154" si="13">G148*F148</f>
        <v>1822774</v>
      </c>
    </row>
    <row r="149" spans="1:9" s="5" customFormat="1" ht="26.45" customHeight="1" x14ac:dyDescent="0.25">
      <c r="A149" s="23" t="s">
        <v>169</v>
      </c>
      <c r="B149" s="43" t="s">
        <v>73</v>
      </c>
      <c r="C149" s="43"/>
      <c r="D149" s="44" t="s">
        <v>17</v>
      </c>
      <c r="E149" s="44"/>
      <c r="F149" s="9">
        <v>1</v>
      </c>
      <c r="G149" s="11">
        <v>980880</v>
      </c>
      <c r="H149" s="24">
        <f t="shared" si="13"/>
        <v>980880</v>
      </c>
    </row>
    <row r="150" spans="1:9" s="5" customFormat="1" ht="26.45" customHeight="1" x14ac:dyDescent="0.25">
      <c r="A150" s="23" t="s">
        <v>170</v>
      </c>
      <c r="B150" s="43" t="s">
        <v>75</v>
      </c>
      <c r="C150" s="43"/>
      <c r="D150" s="44" t="s">
        <v>17</v>
      </c>
      <c r="E150" s="44"/>
      <c r="F150" s="9">
        <v>4</v>
      </c>
      <c r="G150" s="11">
        <v>980880</v>
      </c>
      <c r="H150" s="24">
        <f t="shared" si="13"/>
        <v>3923520</v>
      </c>
    </row>
    <row r="151" spans="1:9" s="5" customFormat="1" ht="26.45" customHeight="1" x14ac:dyDescent="0.25">
      <c r="A151" s="23" t="s">
        <v>171</v>
      </c>
      <c r="B151" s="43" t="s">
        <v>89</v>
      </c>
      <c r="C151" s="43"/>
      <c r="D151" s="44" t="s">
        <v>32</v>
      </c>
      <c r="E151" s="44"/>
      <c r="F151" s="9">
        <v>40</v>
      </c>
      <c r="G151" s="11">
        <v>72432</v>
      </c>
      <c r="H151" s="24">
        <f t="shared" si="13"/>
        <v>2897280</v>
      </c>
    </row>
    <row r="152" spans="1:9" s="5" customFormat="1" ht="26.45" customHeight="1" x14ac:dyDescent="0.25">
      <c r="A152" s="23" t="s">
        <v>172</v>
      </c>
      <c r="B152" s="55" t="s">
        <v>31</v>
      </c>
      <c r="C152" s="55"/>
      <c r="D152" s="44" t="s">
        <v>32</v>
      </c>
      <c r="E152" s="44"/>
      <c r="F152" s="9">
        <v>1000</v>
      </c>
      <c r="G152" s="10">
        <v>664.2</v>
      </c>
      <c r="H152" s="24">
        <f>G152*F152*2</f>
        <v>1328400</v>
      </c>
      <c r="I152" s="13"/>
    </row>
    <row r="153" spans="1:9" s="5" customFormat="1" ht="26.45" customHeight="1" x14ac:dyDescent="0.25">
      <c r="A153" s="23" t="s">
        <v>173</v>
      </c>
      <c r="B153" s="55" t="s">
        <v>34</v>
      </c>
      <c r="C153" s="55"/>
      <c r="D153" s="44" t="s">
        <v>17</v>
      </c>
      <c r="E153" s="44"/>
      <c r="F153" s="9">
        <v>7</v>
      </c>
      <c r="G153" s="10">
        <v>65880</v>
      </c>
      <c r="H153" s="24">
        <f t="shared" si="13"/>
        <v>461160</v>
      </c>
    </row>
    <row r="154" spans="1:9" s="5" customFormat="1" ht="26.45" customHeight="1" x14ac:dyDescent="0.25">
      <c r="A154" s="23" t="s">
        <v>174</v>
      </c>
      <c r="B154" s="56" t="s">
        <v>48</v>
      </c>
      <c r="C154" s="56"/>
      <c r="D154" s="44" t="s">
        <v>17</v>
      </c>
      <c r="E154" s="44"/>
      <c r="F154" s="9">
        <v>10</v>
      </c>
      <c r="G154" s="10">
        <v>128179</v>
      </c>
      <c r="H154" s="24">
        <f t="shared" si="13"/>
        <v>1281790</v>
      </c>
    </row>
    <row r="155" spans="1:9" s="5" customFormat="1" ht="16.5" customHeight="1" x14ac:dyDescent="0.25">
      <c r="A155" s="21">
        <v>30</v>
      </c>
      <c r="B155" s="53" t="s">
        <v>175</v>
      </c>
      <c r="C155" s="53"/>
      <c r="D155" s="53"/>
      <c r="E155" s="53"/>
      <c r="F155" s="53"/>
      <c r="G155" s="53"/>
      <c r="H155" s="27"/>
    </row>
    <row r="156" spans="1:9" s="5" customFormat="1" ht="26.45" customHeight="1" x14ac:dyDescent="0.25">
      <c r="A156" s="23" t="s">
        <v>176</v>
      </c>
      <c r="B156" s="54" t="s">
        <v>16</v>
      </c>
      <c r="C156" s="54"/>
      <c r="D156" s="44" t="s">
        <v>17</v>
      </c>
      <c r="E156" s="44"/>
      <c r="F156" s="9">
        <v>1</v>
      </c>
      <c r="G156" s="10">
        <v>1140000</v>
      </c>
      <c r="H156" s="24">
        <f>G156*F156</f>
        <v>1140000</v>
      </c>
    </row>
    <row r="157" spans="1:9" s="5" customFormat="1" ht="32.25" customHeight="1" x14ac:dyDescent="0.25">
      <c r="A157" s="23" t="s">
        <v>177</v>
      </c>
      <c r="B157" s="43" t="s">
        <v>196</v>
      </c>
      <c r="C157" s="43"/>
      <c r="D157" s="44" t="s">
        <v>29</v>
      </c>
      <c r="E157" s="44"/>
      <c r="F157" s="9">
        <v>2</v>
      </c>
      <c r="G157" s="11">
        <v>911387</v>
      </c>
      <c r="H157" s="24">
        <f t="shared" ref="H157:H162" si="14">G157*F157</f>
        <v>1822774</v>
      </c>
    </row>
    <row r="158" spans="1:9" s="5" customFormat="1" ht="26.45" customHeight="1" x14ac:dyDescent="0.25">
      <c r="A158" s="23" t="s">
        <v>178</v>
      </c>
      <c r="B158" s="43" t="s">
        <v>73</v>
      </c>
      <c r="C158" s="43"/>
      <c r="D158" s="44" t="s">
        <v>17</v>
      </c>
      <c r="E158" s="44"/>
      <c r="F158" s="9">
        <v>4</v>
      </c>
      <c r="G158" s="11">
        <v>980880</v>
      </c>
      <c r="H158" s="24">
        <f t="shared" si="14"/>
        <v>3923520</v>
      </c>
    </row>
    <row r="159" spans="1:9" s="5" customFormat="1" ht="26.45" customHeight="1" x14ac:dyDescent="0.25">
      <c r="A159" s="23" t="s">
        <v>179</v>
      </c>
      <c r="B159" s="43" t="s">
        <v>75</v>
      </c>
      <c r="C159" s="43"/>
      <c r="D159" s="44" t="s">
        <v>17</v>
      </c>
      <c r="E159" s="44"/>
      <c r="F159" s="9">
        <v>2</v>
      </c>
      <c r="G159" s="11">
        <v>980880</v>
      </c>
      <c r="H159" s="24">
        <f t="shared" si="14"/>
        <v>1961760</v>
      </c>
    </row>
    <row r="160" spans="1:9" s="5" customFormat="1" ht="26.45" customHeight="1" x14ac:dyDescent="0.25">
      <c r="A160" s="23" t="s">
        <v>180</v>
      </c>
      <c r="B160" s="43" t="s">
        <v>89</v>
      </c>
      <c r="C160" s="43"/>
      <c r="D160" s="44" t="s">
        <v>32</v>
      </c>
      <c r="E160" s="44"/>
      <c r="F160" s="9">
        <v>2</v>
      </c>
      <c r="G160" s="11">
        <v>72432</v>
      </c>
      <c r="H160" s="24">
        <f t="shared" si="14"/>
        <v>144864</v>
      </c>
    </row>
    <row r="161" spans="1:9" s="5" customFormat="1" ht="26.45" customHeight="1" x14ac:dyDescent="0.25">
      <c r="A161" s="23" t="s">
        <v>181</v>
      </c>
      <c r="B161" s="55" t="s">
        <v>31</v>
      </c>
      <c r="C161" s="55"/>
      <c r="D161" s="44" t="s">
        <v>32</v>
      </c>
      <c r="E161" s="44"/>
      <c r="F161" s="9">
        <v>4116</v>
      </c>
      <c r="G161" s="10">
        <v>664.2</v>
      </c>
      <c r="H161" s="24">
        <f>G161*F161*2</f>
        <v>5467694.4000000004</v>
      </c>
    </row>
    <row r="162" spans="1:9" s="5" customFormat="1" ht="26.45" customHeight="1" x14ac:dyDescent="0.25">
      <c r="A162" s="23" t="s">
        <v>182</v>
      </c>
      <c r="B162" s="56" t="s">
        <v>48</v>
      </c>
      <c r="C162" s="56"/>
      <c r="D162" s="44" t="s">
        <v>17</v>
      </c>
      <c r="E162" s="44"/>
      <c r="F162" s="9">
        <v>3</v>
      </c>
      <c r="G162" s="10">
        <v>128179</v>
      </c>
      <c r="H162" s="24">
        <f t="shared" si="14"/>
        <v>384537</v>
      </c>
    </row>
    <row r="163" spans="1:9" s="5" customFormat="1" ht="16.5" customHeight="1" x14ac:dyDescent="0.25">
      <c r="A163" s="21">
        <v>31</v>
      </c>
      <c r="B163" s="53" t="s">
        <v>183</v>
      </c>
      <c r="C163" s="53"/>
      <c r="D163" s="53"/>
      <c r="E163" s="53"/>
      <c r="F163" s="53"/>
      <c r="G163" s="53"/>
      <c r="H163" s="27"/>
    </row>
    <row r="164" spans="1:9" s="5" customFormat="1" ht="26.45" customHeight="1" x14ac:dyDescent="0.25">
      <c r="A164" s="23" t="s">
        <v>184</v>
      </c>
      <c r="B164" s="54" t="s">
        <v>16</v>
      </c>
      <c r="C164" s="54"/>
      <c r="D164" s="44" t="s">
        <v>17</v>
      </c>
      <c r="E164" s="44"/>
      <c r="F164" s="9">
        <v>1</v>
      </c>
      <c r="G164" s="10">
        <v>1140000</v>
      </c>
      <c r="H164" s="24">
        <f t="shared" ref="H164:H166" si="15">G164*F164</f>
        <v>1140000</v>
      </c>
    </row>
    <row r="165" spans="1:9" s="5" customFormat="1" ht="26.45" customHeight="1" x14ac:dyDescent="0.25">
      <c r="A165" s="23" t="s">
        <v>185</v>
      </c>
      <c r="B165" s="43" t="s">
        <v>73</v>
      </c>
      <c r="C165" s="43"/>
      <c r="D165" s="44" t="s">
        <v>17</v>
      </c>
      <c r="E165" s="44"/>
      <c r="F165" s="9">
        <v>5</v>
      </c>
      <c r="G165" s="11">
        <v>911387</v>
      </c>
      <c r="H165" s="24">
        <f t="shared" si="15"/>
        <v>4556935</v>
      </c>
    </row>
    <row r="166" spans="1:9" s="5" customFormat="1" ht="26.45" customHeight="1" x14ac:dyDescent="0.25">
      <c r="A166" s="23" t="s">
        <v>186</v>
      </c>
      <c r="B166" s="43" t="s">
        <v>75</v>
      </c>
      <c r="C166" s="43"/>
      <c r="D166" s="44" t="s">
        <v>17</v>
      </c>
      <c r="E166" s="44"/>
      <c r="F166" s="9">
        <v>2</v>
      </c>
      <c r="G166" s="11">
        <v>980880</v>
      </c>
      <c r="H166" s="24">
        <f t="shared" si="15"/>
        <v>1961760</v>
      </c>
    </row>
    <row r="167" spans="1:9" s="5" customFormat="1" ht="26.45" customHeight="1" x14ac:dyDescent="0.25">
      <c r="A167" s="23" t="s">
        <v>187</v>
      </c>
      <c r="B167" s="43" t="s">
        <v>89</v>
      </c>
      <c r="C167" s="43"/>
      <c r="D167" s="44" t="s">
        <v>32</v>
      </c>
      <c r="E167" s="44"/>
      <c r="F167" s="9">
        <v>40</v>
      </c>
      <c r="G167" s="11">
        <v>72432</v>
      </c>
      <c r="H167" s="24">
        <f>+F167*G167</f>
        <v>2897280</v>
      </c>
    </row>
    <row r="168" spans="1:9" s="5" customFormat="1" ht="15" customHeight="1" x14ac:dyDescent="0.25">
      <c r="A168" s="45" t="s">
        <v>188</v>
      </c>
      <c r="B168" s="46"/>
      <c r="C168" s="46"/>
      <c r="D168" s="46"/>
      <c r="E168" s="46"/>
      <c r="F168" s="46"/>
      <c r="G168" s="46"/>
      <c r="H168" s="31">
        <f>SUM(H147:H167)</f>
        <v>39236928.399999999</v>
      </c>
    </row>
    <row r="169" spans="1:9" s="5" customFormat="1" ht="31.5" customHeight="1" x14ac:dyDescent="0.25">
      <c r="A169" s="47" t="s">
        <v>189</v>
      </c>
      <c r="B169" s="48"/>
      <c r="C169" s="48"/>
      <c r="D169" s="48"/>
      <c r="E169" s="48"/>
      <c r="F169" s="48"/>
      <c r="G169" s="49"/>
      <c r="H169" s="33">
        <f>H168+H144</f>
        <v>263916653.83000004</v>
      </c>
    </row>
    <row r="170" spans="1:9" ht="17.25" customHeight="1" x14ac:dyDescent="0.25">
      <c r="A170" s="35" t="s">
        <v>190</v>
      </c>
      <c r="B170" s="36"/>
      <c r="C170" s="36"/>
      <c r="D170" s="36"/>
      <c r="E170" s="36"/>
      <c r="F170" s="36"/>
      <c r="G170" s="14">
        <v>0.19</v>
      </c>
      <c r="H170" s="33">
        <f>H144*G170</f>
        <v>42689147.831700005</v>
      </c>
      <c r="I170" s="17"/>
    </row>
    <row r="171" spans="1:9" ht="16.5" x14ac:dyDescent="0.25">
      <c r="A171" s="35" t="s">
        <v>191</v>
      </c>
      <c r="B171" s="36"/>
      <c r="C171" s="36"/>
      <c r="D171" s="36"/>
      <c r="E171" s="36"/>
      <c r="F171" s="36"/>
      <c r="G171" s="36"/>
      <c r="H171" s="34">
        <f>H170+H169</f>
        <v>306605801.66170007</v>
      </c>
    </row>
    <row r="172" spans="1:9" ht="42.95" customHeight="1" x14ac:dyDescent="0.25">
      <c r="A172" s="37" t="s">
        <v>192</v>
      </c>
      <c r="B172" s="38"/>
      <c r="C172" s="38"/>
      <c r="D172" s="38"/>
      <c r="E172" s="38"/>
      <c r="F172" s="38"/>
      <c r="G172" s="38"/>
      <c r="H172" s="39"/>
    </row>
    <row r="173" spans="1:9" ht="42" customHeight="1" x14ac:dyDescent="0.25">
      <c r="A173" s="37" t="s">
        <v>193</v>
      </c>
      <c r="B173" s="38"/>
      <c r="C173" s="38"/>
      <c r="D173" s="38"/>
      <c r="E173" s="38"/>
      <c r="F173" s="38"/>
      <c r="G173" s="38"/>
      <c r="H173" s="39"/>
    </row>
    <row r="174" spans="1:9" ht="42" customHeight="1" x14ac:dyDescent="0.25">
      <c r="A174" s="50" t="s">
        <v>197</v>
      </c>
      <c r="B174" s="51"/>
      <c r="C174" s="51"/>
      <c r="D174" s="51"/>
      <c r="E174" s="51"/>
      <c r="F174" s="51"/>
      <c r="G174" s="51"/>
      <c r="H174" s="52"/>
    </row>
    <row r="175" spans="1:9" ht="27.75" customHeight="1" x14ac:dyDescent="0.25">
      <c r="A175" s="50" t="s">
        <v>198</v>
      </c>
      <c r="B175" s="51"/>
      <c r="C175" s="51"/>
      <c r="D175" s="51"/>
      <c r="E175" s="51"/>
      <c r="F175" s="51"/>
      <c r="G175" s="51"/>
      <c r="H175" s="52"/>
    </row>
    <row r="176" spans="1:9" ht="39.6" customHeight="1" thickBot="1" x14ac:dyDescent="0.3">
      <c r="A176" s="40" t="s">
        <v>199</v>
      </c>
      <c r="B176" s="41"/>
      <c r="C176" s="41"/>
      <c r="D176" s="41"/>
      <c r="E176" s="41"/>
      <c r="F176" s="41"/>
      <c r="G176" s="41"/>
      <c r="H176" s="42"/>
    </row>
    <row r="177" spans="1:8" ht="39.6" customHeight="1" x14ac:dyDescent="0.25">
      <c r="A177" s="15"/>
      <c r="B177" s="15"/>
      <c r="C177" s="15"/>
      <c r="D177" s="15"/>
      <c r="E177" s="15"/>
      <c r="F177" s="15"/>
      <c r="G177" s="15"/>
      <c r="H177" s="15"/>
    </row>
    <row r="178" spans="1:8" ht="39.6" customHeight="1" x14ac:dyDescent="0.25">
      <c r="A178" s="15"/>
      <c r="B178"/>
      <c r="C178" s="15"/>
      <c r="D178" s="15"/>
      <c r="E178" s="15"/>
      <c r="F178" s="15"/>
      <c r="G178" s="15"/>
      <c r="H178" s="15"/>
    </row>
    <row r="179" spans="1:8" ht="28.7" customHeight="1" x14ac:dyDescent="0.25"/>
  </sheetData>
  <mergeCells count="301">
    <mergeCell ref="B5:C5"/>
    <mergeCell ref="D5:E5"/>
    <mergeCell ref="A6:H6"/>
    <mergeCell ref="B7:G7"/>
    <mergeCell ref="B8:C8"/>
    <mergeCell ref="D8:E8"/>
    <mergeCell ref="A1:B2"/>
    <mergeCell ref="C1:H1"/>
    <mergeCell ref="C2:H2"/>
    <mergeCell ref="A3:B3"/>
    <mergeCell ref="D3:F3"/>
    <mergeCell ref="A4:H4"/>
    <mergeCell ref="B13:G13"/>
    <mergeCell ref="B14:C14"/>
    <mergeCell ref="D14:E14"/>
    <mergeCell ref="B15:G15"/>
    <mergeCell ref="B16:C16"/>
    <mergeCell ref="D16:E16"/>
    <mergeCell ref="B9:G9"/>
    <mergeCell ref="B10:C10"/>
    <mergeCell ref="D10:E10"/>
    <mergeCell ref="B11:G11"/>
    <mergeCell ref="B12:C12"/>
    <mergeCell ref="D12:E12"/>
    <mergeCell ref="B21:C21"/>
    <mergeCell ref="D21:E21"/>
    <mergeCell ref="B22:C22"/>
    <mergeCell ref="D22:E22"/>
    <mergeCell ref="B23:G23"/>
    <mergeCell ref="B24:C24"/>
    <mergeCell ref="D24:E24"/>
    <mergeCell ref="A17:G17"/>
    <mergeCell ref="B18:G18"/>
    <mergeCell ref="B19:C19"/>
    <mergeCell ref="D19:E19"/>
    <mergeCell ref="B20:C20"/>
    <mergeCell ref="D20:E20"/>
    <mergeCell ref="B28:C28"/>
    <mergeCell ref="D28:E28"/>
    <mergeCell ref="B29:G29"/>
    <mergeCell ref="B30:C30"/>
    <mergeCell ref="D30:E30"/>
    <mergeCell ref="B31:C31"/>
    <mergeCell ref="D31:E31"/>
    <mergeCell ref="B25:C25"/>
    <mergeCell ref="D25:E25"/>
    <mergeCell ref="B26:C26"/>
    <mergeCell ref="D26:E26"/>
    <mergeCell ref="B27:C27"/>
    <mergeCell ref="D27:E27"/>
    <mergeCell ref="B35:G35"/>
    <mergeCell ref="B36:C36"/>
    <mergeCell ref="D36:E36"/>
    <mergeCell ref="B37:C37"/>
    <mergeCell ref="D37:E37"/>
    <mergeCell ref="B38:C38"/>
    <mergeCell ref="D38:E38"/>
    <mergeCell ref="B32:C32"/>
    <mergeCell ref="D32:E32"/>
    <mergeCell ref="B33:C33"/>
    <mergeCell ref="D33:E33"/>
    <mergeCell ref="B34:C34"/>
    <mergeCell ref="D34:E34"/>
    <mergeCell ref="B43:C43"/>
    <mergeCell ref="D43:E43"/>
    <mergeCell ref="B44:C44"/>
    <mergeCell ref="D44:E44"/>
    <mergeCell ref="B45:C45"/>
    <mergeCell ref="D45:E45"/>
    <mergeCell ref="B39:C39"/>
    <mergeCell ref="D39:E39"/>
    <mergeCell ref="B40:C40"/>
    <mergeCell ref="D40:E40"/>
    <mergeCell ref="B41:G41"/>
    <mergeCell ref="B42:C42"/>
    <mergeCell ref="D42:E42"/>
    <mergeCell ref="B50:G50"/>
    <mergeCell ref="B51:C51"/>
    <mergeCell ref="D51:E51"/>
    <mergeCell ref="B52:C52"/>
    <mergeCell ref="D52:E52"/>
    <mergeCell ref="B53:C53"/>
    <mergeCell ref="D53:E53"/>
    <mergeCell ref="B46:C46"/>
    <mergeCell ref="D46:E46"/>
    <mergeCell ref="A47:G47"/>
    <mergeCell ref="B48:G48"/>
    <mergeCell ref="B49:C49"/>
    <mergeCell ref="D49:E49"/>
    <mergeCell ref="B58:C58"/>
    <mergeCell ref="D58:E58"/>
    <mergeCell ref="B59:C59"/>
    <mergeCell ref="D59:E59"/>
    <mergeCell ref="B60:G60"/>
    <mergeCell ref="B61:C61"/>
    <mergeCell ref="D61:E61"/>
    <mergeCell ref="B54:C54"/>
    <mergeCell ref="D54:E54"/>
    <mergeCell ref="A55:G55"/>
    <mergeCell ref="B56:G56"/>
    <mergeCell ref="B57:C57"/>
    <mergeCell ref="D57:E57"/>
    <mergeCell ref="B66:G66"/>
    <mergeCell ref="B67:C67"/>
    <mergeCell ref="D67:E67"/>
    <mergeCell ref="B68:G68"/>
    <mergeCell ref="B69:C69"/>
    <mergeCell ref="D69:E69"/>
    <mergeCell ref="B62:C62"/>
    <mergeCell ref="D62:E62"/>
    <mergeCell ref="B63:C63"/>
    <mergeCell ref="D63:E63"/>
    <mergeCell ref="B64:G64"/>
    <mergeCell ref="B65:C65"/>
    <mergeCell ref="D65:E65"/>
    <mergeCell ref="B73:C73"/>
    <mergeCell ref="D73:E73"/>
    <mergeCell ref="B74:C74"/>
    <mergeCell ref="D74:E74"/>
    <mergeCell ref="B75:C75"/>
    <mergeCell ref="D75:E75"/>
    <mergeCell ref="B70:C70"/>
    <mergeCell ref="D70:E70"/>
    <mergeCell ref="B71:C71"/>
    <mergeCell ref="D71:E71"/>
    <mergeCell ref="B72:C72"/>
    <mergeCell ref="D72:E72"/>
    <mergeCell ref="B80:C80"/>
    <mergeCell ref="D80:E80"/>
    <mergeCell ref="B81:C81"/>
    <mergeCell ref="D81:E81"/>
    <mergeCell ref="B82:C82"/>
    <mergeCell ref="D82:E82"/>
    <mergeCell ref="B76:G76"/>
    <mergeCell ref="B77:C77"/>
    <mergeCell ref="D77:E77"/>
    <mergeCell ref="B78:C78"/>
    <mergeCell ref="D78:E78"/>
    <mergeCell ref="B79:C79"/>
    <mergeCell ref="D79:E79"/>
    <mergeCell ref="B87:C87"/>
    <mergeCell ref="D87:E87"/>
    <mergeCell ref="B88:C88"/>
    <mergeCell ref="D88:E88"/>
    <mergeCell ref="B89:C89"/>
    <mergeCell ref="D89:E89"/>
    <mergeCell ref="B83:C83"/>
    <mergeCell ref="D83:E83"/>
    <mergeCell ref="B84:C84"/>
    <mergeCell ref="D84:E84"/>
    <mergeCell ref="B85:G85"/>
    <mergeCell ref="B86:C86"/>
    <mergeCell ref="D86:E86"/>
    <mergeCell ref="B93:G93"/>
    <mergeCell ref="B94:C94"/>
    <mergeCell ref="D94:E94"/>
    <mergeCell ref="B95:C95"/>
    <mergeCell ref="D95:E95"/>
    <mergeCell ref="B96:C96"/>
    <mergeCell ref="D96:E96"/>
    <mergeCell ref="B90:C90"/>
    <mergeCell ref="D90:E90"/>
    <mergeCell ref="B91:C91"/>
    <mergeCell ref="D91:E91"/>
    <mergeCell ref="B92:C92"/>
    <mergeCell ref="D92:E92"/>
    <mergeCell ref="B100:C100"/>
    <mergeCell ref="D100:E100"/>
    <mergeCell ref="B101:C101"/>
    <mergeCell ref="D101:E101"/>
    <mergeCell ref="A102:G102"/>
    <mergeCell ref="B103:G103"/>
    <mergeCell ref="B97:C97"/>
    <mergeCell ref="D97:E97"/>
    <mergeCell ref="B98:C98"/>
    <mergeCell ref="D98:E98"/>
    <mergeCell ref="B99:C99"/>
    <mergeCell ref="D99:E99"/>
    <mergeCell ref="B107:C107"/>
    <mergeCell ref="D107:E107"/>
    <mergeCell ref="B108:G108"/>
    <mergeCell ref="B109:C109"/>
    <mergeCell ref="D109:E109"/>
    <mergeCell ref="B110:C110"/>
    <mergeCell ref="D110:E110"/>
    <mergeCell ref="B104:C104"/>
    <mergeCell ref="D104:E104"/>
    <mergeCell ref="B105:C105"/>
    <mergeCell ref="D105:E105"/>
    <mergeCell ref="B106:C106"/>
    <mergeCell ref="D106:E106"/>
    <mergeCell ref="B115:C115"/>
    <mergeCell ref="D115:E115"/>
    <mergeCell ref="B116:C116"/>
    <mergeCell ref="D116:E116"/>
    <mergeCell ref="A117:G117"/>
    <mergeCell ref="B118:G118"/>
    <mergeCell ref="B111:G111"/>
    <mergeCell ref="B112:C112"/>
    <mergeCell ref="D112:E112"/>
    <mergeCell ref="B113:C113"/>
    <mergeCell ref="D113:E113"/>
    <mergeCell ref="B114:C114"/>
    <mergeCell ref="D114:E114"/>
    <mergeCell ref="B122:C122"/>
    <mergeCell ref="D122:E122"/>
    <mergeCell ref="B123:G123"/>
    <mergeCell ref="B124:C124"/>
    <mergeCell ref="D124:E124"/>
    <mergeCell ref="B125:C125"/>
    <mergeCell ref="D125:E125"/>
    <mergeCell ref="B119:C119"/>
    <mergeCell ref="D119:E119"/>
    <mergeCell ref="B120:C120"/>
    <mergeCell ref="D120:E120"/>
    <mergeCell ref="B121:C121"/>
    <mergeCell ref="D121:E121"/>
    <mergeCell ref="B130:C130"/>
    <mergeCell ref="D130:E130"/>
    <mergeCell ref="B131:G131"/>
    <mergeCell ref="B132:C132"/>
    <mergeCell ref="D132:E132"/>
    <mergeCell ref="B133:C133"/>
    <mergeCell ref="D133:E133"/>
    <mergeCell ref="A126:G126"/>
    <mergeCell ref="B127:G127"/>
    <mergeCell ref="B128:C128"/>
    <mergeCell ref="D128:E128"/>
    <mergeCell ref="B129:C129"/>
    <mergeCell ref="D129:E129"/>
    <mergeCell ref="B138:C138"/>
    <mergeCell ref="D138:E138"/>
    <mergeCell ref="B139:C139"/>
    <mergeCell ref="D139:E139"/>
    <mergeCell ref="B140:C140"/>
    <mergeCell ref="D140:E140"/>
    <mergeCell ref="B134:C134"/>
    <mergeCell ref="D134:E134"/>
    <mergeCell ref="B135:C135"/>
    <mergeCell ref="D135:E135"/>
    <mergeCell ref="B136:G136"/>
    <mergeCell ref="B137:C137"/>
    <mergeCell ref="D137:E137"/>
    <mergeCell ref="A144:G144"/>
    <mergeCell ref="A145:G145"/>
    <mergeCell ref="B146:G146"/>
    <mergeCell ref="B147:C147"/>
    <mergeCell ref="D147:E147"/>
    <mergeCell ref="B148:C148"/>
    <mergeCell ref="D148:E148"/>
    <mergeCell ref="B141:C141"/>
    <mergeCell ref="D141:E141"/>
    <mergeCell ref="B142:C142"/>
    <mergeCell ref="D142:E142"/>
    <mergeCell ref="B143:C143"/>
    <mergeCell ref="D143:E143"/>
    <mergeCell ref="B152:C152"/>
    <mergeCell ref="D152:E152"/>
    <mergeCell ref="B153:C153"/>
    <mergeCell ref="D153:E153"/>
    <mergeCell ref="B149:C149"/>
    <mergeCell ref="D149:E149"/>
    <mergeCell ref="B150:C150"/>
    <mergeCell ref="D150:E150"/>
    <mergeCell ref="B151:C151"/>
    <mergeCell ref="D151:E151"/>
    <mergeCell ref="B158:C158"/>
    <mergeCell ref="D158:E158"/>
    <mergeCell ref="B159:C159"/>
    <mergeCell ref="D159:E159"/>
    <mergeCell ref="B160:C160"/>
    <mergeCell ref="D160:E160"/>
    <mergeCell ref="B154:C154"/>
    <mergeCell ref="D154:E154"/>
    <mergeCell ref="B155:G155"/>
    <mergeCell ref="B156:C156"/>
    <mergeCell ref="D156:E156"/>
    <mergeCell ref="B157:C157"/>
    <mergeCell ref="D157:E157"/>
    <mergeCell ref="B163:G163"/>
    <mergeCell ref="B164:C164"/>
    <mergeCell ref="D164:E164"/>
    <mergeCell ref="B165:C165"/>
    <mergeCell ref="D165:E165"/>
    <mergeCell ref="B166:C166"/>
    <mergeCell ref="D166:E166"/>
    <mergeCell ref="B161:C161"/>
    <mergeCell ref="D161:E161"/>
    <mergeCell ref="B162:C162"/>
    <mergeCell ref="D162:E162"/>
    <mergeCell ref="A171:G171"/>
    <mergeCell ref="A172:H172"/>
    <mergeCell ref="A173:H173"/>
    <mergeCell ref="A176:H176"/>
    <mergeCell ref="A170:F170"/>
    <mergeCell ref="B167:C167"/>
    <mergeCell ref="D167:E167"/>
    <mergeCell ref="A168:G168"/>
    <mergeCell ref="A169:G169"/>
    <mergeCell ref="A174:H174"/>
    <mergeCell ref="A175:H17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Laura Marcela Sarmiento Afanador</cp:lastModifiedBy>
  <dcterms:created xsi:type="dcterms:W3CDTF">2026-04-07T00:13:47Z</dcterms:created>
  <dcterms:modified xsi:type="dcterms:W3CDTF">2026-05-26T17:04:20Z</dcterms:modified>
</cp:coreProperties>
</file>