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E:\ANDRES FELIPE ARROYAVE MONTOYA\procesos pascual\2026\13. Suministro, instalación y mantenimiento de aires acondicionados\"/>
    </mc:Choice>
  </mc:AlternateContent>
  <xr:revisionPtr revIDLastSave="0" documentId="13_ncr:1_{8425716D-42BE-4ADB-B29A-01310BFB7540}" xr6:coauthVersionLast="47" xr6:coauthVersionMax="47" xr10:uidLastSave="{00000000-0000-0000-0000-000000000000}"/>
  <bookViews>
    <workbookView xWindow="-120" yWindow="-120" windowWidth="20730" windowHeight="11040" tabRatio="780" xr2:uid="{00000000-000D-0000-FFFF-FFFF00000000}"/>
  </bookViews>
  <sheets>
    <sheet name="Oferta"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17" l="1"/>
  <c r="H26" i="17"/>
  <c r="H27" i="17"/>
  <c r="H28" i="17"/>
  <c r="H24" i="17"/>
  <c r="H18" i="17"/>
  <c r="H19" i="17"/>
  <c r="H20" i="17"/>
  <c r="H21" i="17"/>
  <c r="H22" i="17"/>
  <c r="H23" i="17"/>
  <c r="H16" i="17"/>
  <c r="H17" i="17"/>
  <c r="H14" i="17"/>
  <c r="H15" i="17"/>
  <c r="H13" i="17"/>
  <c r="I13" i="17" s="1"/>
  <c r="J17" i="17" l="1"/>
  <c r="K17" i="17"/>
  <c r="K25" i="17"/>
  <c r="K26" i="17"/>
  <c r="K27" i="17"/>
  <c r="K28" i="17"/>
  <c r="K24" i="17"/>
  <c r="K18" i="17"/>
  <c r="J18" i="17"/>
  <c r="I18" i="17"/>
  <c r="K19" i="17"/>
  <c r="J19" i="17"/>
  <c r="I19" i="17"/>
  <c r="K20" i="17"/>
  <c r="J20" i="17"/>
  <c r="I20" i="17"/>
  <c r="J21" i="17"/>
  <c r="I21" i="17"/>
  <c r="K21" i="17"/>
  <c r="I22" i="17"/>
  <c r="K22" i="17"/>
  <c r="K23" i="17"/>
  <c r="I17" i="17"/>
  <c r="J16" i="17"/>
  <c r="K16" i="17"/>
  <c r="I16" i="17"/>
  <c r="J28" i="17"/>
  <c r="J26" i="17"/>
  <c r="J27" i="17"/>
  <c r="I25" i="17"/>
  <c r="J25" i="17"/>
  <c r="I24" i="17"/>
  <c r="J24" i="17"/>
  <c r="J23" i="17"/>
  <c r="I23" i="17"/>
  <c r="J22" i="17"/>
  <c r="J15" i="17"/>
  <c r="I15" i="17"/>
  <c r="K15" i="17"/>
  <c r="K14" i="17"/>
  <c r="J14" i="17"/>
  <c r="I14" i="17"/>
  <c r="I26" i="17"/>
  <c r="I27" i="17"/>
  <c r="I28" i="17"/>
  <c r="J13" i="17"/>
  <c r="K13" i="17"/>
  <c r="H29" i="17"/>
  <c r="L19" i="17" l="1"/>
  <c r="L16" i="17"/>
  <c r="L14" i="17"/>
  <c r="L18" i="17"/>
  <c r="L20" i="17"/>
  <c r="L17" i="17"/>
  <c r="L21" i="17"/>
  <c r="L22" i="17"/>
  <c r="L28" i="17"/>
  <c r="L25" i="17"/>
  <c r="L24" i="17"/>
  <c r="L23" i="17"/>
  <c r="L15" i="17"/>
  <c r="L27" i="17"/>
  <c r="L26" i="17"/>
  <c r="H32" i="17"/>
  <c r="H30" i="17"/>
  <c r="I30" i="17" s="1"/>
  <c r="I29" i="17"/>
  <c r="H31" i="17"/>
  <c r="L13" i="17"/>
  <c r="J29" i="17"/>
  <c r="K29" i="17"/>
  <c r="L29" i="17" l="1"/>
  <c r="J30" i="17"/>
  <c r="K30" i="17"/>
  <c r="H33" i="17"/>
  <c r="L30" i="17" l="1"/>
</calcChain>
</file>

<file path=xl/sharedStrings.xml><?xml version="1.0" encoding="utf-8"?>
<sst xmlns="http://schemas.openxmlformats.org/spreadsheetml/2006/main" count="91" uniqueCount="64">
  <si>
    <t>OBJETO:</t>
  </si>
  <si>
    <t>PROVEEDOR:</t>
  </si>
  <si>
    <t>NIT:</t>
  </si>
  <si>
    <t>NOMBRE REPRESENTATE LEGAL:</t>
  </si>
  <si>
    <t>C.C.</t>
  </si>
  <si>
    <t>CONTACTO:</t>
  </si>
  <si>
    <t xml:space="preserve">CORREO ELECTRÓNICO: </t>
  </si>
  <si>
    <t>TELÉFONO FIJO Y/O CELULAR:</t>
  </si>
  <si>
    <t>ÍTEM</t>
  </si>
  <si>
    <t>PROPUESTA ECONÓMICA</t>
  </si>
  <si>
    <t>_________________________________________________________</t>
  </si>
  <si>
    <t>Firma del Representante Legal y sello de la empresa</t>
  </si>
  <si>
    <t>PRESUPUESTO OFICIAL</t>
  </si>
  <si>
    <t>SUBTOTAL</t>
  </si>
  <si>
    <t>N° PROCESO:</t>
  </si>
  <si>
    <t>REGIMEN AL CUAL PERTENECE:</t>
  </si>
  <si>
    <t>PRECIO TECHO ESTABLECIDO VALOR UNITARIO  ANTES DE IVA</t>
  </si>
  <si>
    <t>OTRO_______ CUAL:</t>
  </si>
  <si>
    <t xml:space="preserve">  RESPONSABLE DE IVA _____   </t>
  </si>
  <si>
    <t xml:space="preserve">
PROPUESTA ECONÓMICA
RECUERDE NO EXCEDER EL PRESUPUESTO OFICIAL POR ITEM NI EL PRESUPUESTO OFICIAL TOTAL Y RECUERDE NO MODIFICAR ESTE FORMATO, SO PENA DE RECHAZO DE LA PROPUESTA
</t>
  </si>
  <si>
    <t>Diligenciar</t>
  </si>
  <si>
    <r>
      <t xml:space="preserve">El contrato se adjudicará por el valor total </t>
    </r>
    <r>
      <rPr>
        <sz val="12"/>
        <color rgb="FFFF0000"/>
        <rFont val="Arial"/>
        <family val="2"/>
      </rPr>
      <t>de la propuesta ganadora</t>
    </r>
  </si>
  <si>
    <r>
      <t>El proponente deberá responder en la plataforma SECOP II al ítem “</t>
    </r>
    <r>
      <rPr>
        <b/>
        <i/>
        <sz val="12"/>
        <rFont val="Arial"/>
        <family val="2"/>
      </rPr>
      <t>Lista de artículos”</t>
    </r>
    <r>
      <rPr>
        <sz val="12"/>
        <rFont val="Arial"/>
        <family val="2"/>
      </rPr>
      <t xml:space="preserve"> poniendo </t>
    </r>
    <r>
      <rPr>
        <sz val="12"/>
        <color rgb="FFFF0000"/>
        <rFont val="Arial"/>
        <family val="2"/>
      </rPr>
      <t>el valor total de su oferta incluyendo impuestos</t>
    </r>
  </si>
  <si>
    <r>
      <t xml:space="preserve">En el </t>
    </r>
    <r>
      <rPr>
        <b/>
        <sz val="12"/>
        <rFont val="Arial"/>
        <family val="2"/>
      </rPr>
      <t>"Anexo - propuesta económica"</t>
    </r>
    <r>
      <rPr>
        <sz val="12"/>
        <rFont val="Arial"/>
        <family val="2"/>
      </rPr>
      <t xml:space="preserve"> la propuesta deberá ser presentada en precios unitarios en cada artículo</t>
    </r>
  </si>
  <si>
    <t xml:space="preserve">La ejecución del presupuesto será destinada por la unidad ejecutora. El valor para cada artículo indicado por el proponente ganador en el "Anexo - propuesta económica" será la base de liquidación para los pagos. </t>
  </si>
  <si>
    <t>UNIDAD DE MEDIDA</t>
  </si>
  <si>
    <t xml:space="preserve">VALOR UNITARIO </t>
  </si>
  <si>
    <t xml:space="preserve">VALOR TOTAL 
AIU INCLUIDO </t>
  </si>
  <si>
    <t>TOTAL CON AIU</t>
  </si>
  <si>
    <t>El precio o precios ofertados por el proponente deberán incluir todos los costos directos e indirectos relacionados con la ejecución del proyecto tales como legalización, impuestos, retenciones, distribución, transporte, prestaciones sociales, derechos laborales, instalación, disposición de residuos entre otros. Es obligación exclusiva de los oferentes cerciorarse y calcular todas las variables, por lo tanto, la Institución no será responsable de reclamaciones que tengan que ver con los elementos descritos.</t>
  </si>
  <si>
    <t>Cuando la fracción decimal del peso sea igual o superior a 5 se aproxima por exceso al número entero siguiente del peso y cuando la fracción decimal del peso sea inferior a 5 se aproxima por defecto al número entero del peso.</t>
  </si>
  <si>
    <t xml:space="preserve">El A.I.U y su discriminación deben estar en porcentaje (%). </t>
  </si>
  <si>
    <t>En caso de no utilizarse todo el recurso económico disponible, al terminar el plazo de ejecución, se liquidará el contrato con el saldo a favor de la Institución Universitaria Pascual Bravo</t>
  </si>
  <si>
    <t>IMPREVISTO 0%</t>
  </si>
  <si>
    <t>UNIDAD</t>
  </si>
  <si>
    <t>GLOBAL</t>
  </si>
  <si>
    <r>
      <t xml:space="preserve">DESCRIPCIÓN
</t>
    </r>
    <r>
      <rPr>
        <b/>
        <i/>
        <sz val="11"/>
        <color theme="1"/>
        <rFont val="Arial"/>
        <family val="2"/>
      </rPr>
      <t>(Ver detalle en ficha técnica publicada por la entidad)</t>
    </r>
  </si>
  <si>
    <t>Suministro, instalación, traslado, adecuación y mantenimiento preventivo y correctivo de equipos de aire acondicionado para la Institución Universitaria Pascual Bravo, incluyendo todo lo necesario para su correcto funcionamiento</t>
  </si>
  <si>
    <t>CANTIDAD EQUIPOS</t>
  </si>
  <si>
    <t>CANTIDAD INTERVENCIONES</t>
  </si>
  <si>
    <t>-</t>
  </si>
  <si>
    <t xml:space="preserve">METROS </t>
  </si>
  <si>
    <t>BIMESTRAL</t>
  </si>
  <si>
    <t>M3</t>
  </si>
  <si>
    <t>ADMINISTRACIÓN  15%</t>
  </si>
  <si>
    <t>UTILIDAD 5%</t>
  </si>
  <si>
    <t>ADMINISTRACIÓN 15%</t>
  </si>
  <si>
    <t xml:space="preserve">Mantenimiento de equipos de aire acondicionado tipo central </t>
  </si>
  <si>
    <t xml:space="preserve">Mantenimiento de tres equipos de aire acondicionado - condensadora volumen variable </t>
  </si>
  <si>
    <t>Mantenimiento de equipos de aire acondicionado  tipo fancoi de volumen variable ( un ducto bloque 4 y 16 ductos bloque 13</t>
  </si>
  <si>
    <t>Mantenimiento de equipos de aire acondicionado tipo paquete</t>
  </si>
  <si>
    <t>Mantenimiento de un equipo de aire acondicionado tipo piso techo</t>
  </si>
  <si>
    <t xml:space="preserve">Servicio de desinstalación de equipos fuera de servicio, incluida la limpieza de tuberías, descontaminación, desconexión electrica y retiro de cables. Los equipos se dejan en la institución para disposición final por parte de bines y servicios. </t>
  </si>
  <si>
    <t xml:space="preserve">Servicio de traslado de equipos existentes en un espacio a una nueva ubicación, incluye todo lo necesario para su correcta instalación y funcionamiento (electrico, soporteria, ductería etc). incluye desmonte </t>
  </si>
  <si>
    <t xml:space="preserve">Mantenimientos correctivos </t>
  </si>
  <si>
    <t>Frente al ítem 16, correspondiente al mantenimiento correctivo adicionales, SE INFORMA QUE SU VALOR NO DEBE SER MODIFICADO. Adicionalmente se informa que la Institución podrá hacer uso total o parcialmente del recurso disponible según las necesidades que se presenten. Este ítem tiene como objetivo asumir el costo de los repuestos y/o accesorios que a título de suministro entregue el contratista para el desarrollo de actividades de mantenimiento correctivo que permitan corregir los defectos o fallas menores o mitigar o evitar los mismos sobre los bienes de la institución que son objeto del presente contrato; los repuestos y/o accesorios serán previamente autorizados por el supervisor del contrato y deberán guardar proporción con los precios generales del mercado. Los repuestos que se adquieran con cargo a los mantenimientos correctivos deberán ser nuevos y conforme a las características de los bienes objeto del mantenimiento, no se aceptarán elementos remanufacturados; el contratista otorgará garantía legal sobre los mismos de acuerdo con los protocolos establecidos por el fabricante o distribuidor del componente o insumo. Así mismo esta incluye transporte y mano de obra solo para los casos que aplique</t>
  </si>
  <si>
    <t>Suministro de equipo de aire acondicionado 24.000 btu, tipo mini split, tecnología inverter, El conjunto debe incluir condensadora, evaporadora con sus respectivos soportes y todos los elementos que lo componen para su correcto funcionamiento (sistema eléctrico, de enfriamiento, tubería y demás necesarios). Es imperativo que el gas refrigerante utilizado en el equipo sea compatible con el sistema y que cumpla con las normativas ambientales, protegiendo la capa de ozono. Son aproximadamente 50 mt de cable. incluye además la Instalación del equipo de aire acondicionado, incluido todo lo necesario para su correcta instalación y funcionamiento, obra civil, materiales eléctricos, tubería, gas refrigerante, y los demás que sean necesarios además del desmonte del equipo existente o el registro u obra civil para la instalación.</t>
  </si>
  <si>
    <t>Servicio de redistribución de cargas de 14 aires acondicionados existentes a tableros de distribución asignados. Incluye Cableado nuevo #12 en adelante (se verifica el calibre dependiendo la distancia de cada equipo, que oscilan entre 4 a 20 mt), breaker y demás accesorios eléctricos para una correcta redistribución. no requiere ductería de soporte.</t>
  </si>
  <si>
    <t>Mantenimiento equipos de aire acondicionado tipo cassette</t>
  </si>
  <si>
    <t>Mantenimiento de equipos de aire acondicionado tipo mini split</t>
  </si>
  <si>
    <t xml:space="preserve">Mantenimiento de equipo de aire acondicionado tipo portátil </t>
  </si>
  <si>
    <t xml:space="preserve">Servicio de instalación de 200 m3 gas refrigerante de acuerdo con la necesidad y especificaciones técnicas de cada equipo y protección ambiental, incluida la limpieza de la tubería de residuos anteriores. Este servicio será solo para los equipos ya existentes en la Institución, ya que los nuevos deben entregarse completamente funcionales y con todos los elementos necesarios para su funcionamiento </t>
  </si>
  <si>
    <t xml:space="preserve">Servicio de Recuperación de gas refrigerante y disposición final de elementos contaminados para los equipos desinstalados  </t>
  </si>
  <si>
    <t>Suministro de equipo de aire acondicionado tipo cassette completo, 60.000 BTU, tecnología inverter. El conjunto debe incluir condensadora, evaporadora con sus respectivos soportes y todos los elementos que lo componen para su correcto funcionamiento (sistema eléctrico, de enfriamiento, tubería y demás necesarios) Es imperativo que el gas refrigerante utilizado en el equipo sea compatible con el sistema y que cumpla con las normativas ambientales, protegiendo la capa de ozono. Son aproximadamente 50 mt de cable. incluye además la Instalación del equipo de aire acondicionado, incluido todo lo necesario para su correcta instalación y funcionamiento, obra civil, materiales eléctricos, tubería, gas refrigerante, y los demás que sean necesarios además del desmonte del equipo existente o el registro u obra civil para la instalación.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</si>
</sst>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_);[Red]\(&quot;$&quot;\ #,##0\)"/>
    <numFmt numFmtId="165" formatCode="&quot;$&quot;\ #,##0"/>
    <numFmt numFmtId="166" formatCode="&quot;$&quot;\ #,##0.00"/>
  </numFmts>
  <fonts count="17" x14ac:knownFonts="1">
    <font>
      <sz val="10"/>
      <name val="Arial"/>
    </font>
    <font>
      <sz val="11"/>
      <color theme="1"/>
      <name val="Calibri"/>
      <family val="2"/>
      <scheme val="minor"/>
    </font>
    <font>
      <sz val="10"/>
      <name val="Arial"/>
      <family val="2"/>
    </font>
    <font>
      <sz val="10"/>
      <name val="Arial"/>
      <family val="2"/>
    </font>
    <font>
      <b/>
      <sz val="11"/>
      <color theme="3"/>
      <name val="Calibri"/>
      <family val="2"/>
      <scheme val="minor"/>
    </font>
    <font>
      <b/>
      <sz val="11"/>
      <color theme="1"/>
      <name val="Calibri"/>
      <family val="2"/>
      <scheme val="minor"/>
    </font>
    <font>
      <sz val="12"/>
      <name val="Arial"/>
      <family val="2"/>
    </font>
    <font>
      <b/>
      <sz val="12"/>
      <name val="Arial"/>
      <family val="2"/>
    </font>
    <font>
      <b/>
      <i/>
      <sz val="12"/>
      <name val="Arial"/>
      <family val="2"/>
    </font>
    <font>
      <sz val="12"/>
      <color rgb="FFFF0000"/>
      <name val="Arial"/>
      <family val="2"/>
    </font>
    <font>
      <b/>
      <sz val="11"/>
      <color theme="1"/>
      <name val="Arial"/>
      <family val="2"/>
    </font>
    <font>
      <sz val="11"/>
      <color theme="1"/>
      <name val="Arial"/>
      <family val="2"/>
    </font>
    <font>
      <b/>
      <i/>
      <sz val="11"/>
      <color theme="1"/>
      <name val="Arial"/>
      <family val="2"/>
    </font>
    <font>
      <sz val="10"/>
      <name val="Arial"/>
      <family val="2"/>
    </font>
    <font>
      <sz val="11"/>
      <color rgb="FF000000"/>
      <name val="Arial"/>
      <family val="2"/>
    </font>
    <font>
      <sz val="11"/>
      <name val="Arial"/>
      <family val="2"/>
    </font>
    <font>
      <sz val="11"/>
      <color rgb="FFED0000"/>
      <name val="Arial"/>
      <family val="2"/>
    </font>
  </fonts>
  <fills count="5">
    <fill>
      <patternFill patternType="none"/>
    </fill>
    <fill>
      <patternFill patternType="gray125"/>
    </fill>
    <fill>
      <patternFill patternType="solid">
        <fgColor theme="1"/>
        <bgColor indexed="64"/>
      </patternFill>
    </fill>
    <fill>
      <patternFill patternType="solid">
        <fgColor theme="3" tint="0.79998168889431442"/>
        <bgColor indexed="64"/>
      </patternFill>
    </fill>
    <fill>
      <patternFill patternType="solid">
        <fgColor rgb="FFFFFF00"/>
        <bgColor indexed="64"/>
      </patternFill>
    </fill>
  </fills>
  <borders count="20">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medium">
        <color indexed="64"/>
      </bottom>
      <diagonal/>
    </border>
    <border>
      <left/>
      <right style="thin">
        <color rgb="FF000000"/>
      </right>
      <top style="thin">
        <color rgb="FF000000"/>
      </top>
      <bottom style="thin">
        <color rgb="FF000000"/>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s>
  <cellStyleXfs count="9">
    <xf numFmtId="0" fontId="0" fillId="0" borderId="0"/>
    <xf numFmtId="0" fontId="3" fillId="0" borderId="0" applyFont="0" applyFill="0" applyBorder="0" applyAlignment="0" applyProtection="0"/>
    <xf numFmtId="0" fontId="2" fillId="0" borderId="0"/>
    <xf numFmtId="0" fontId="2" fillId="0" borderId="0" applyFont="0" applyFill="0" applyBorder="0" applyAlignment="0" applyProtection="0"/>
    <xf numFmtId="9" fontId="2"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44" fontId="13" fillId="0" borderId="0" applyFont="0" applyFill="0" applyBorder="0" applyAlignment="0" applyProtection="0"/>
    <xf numFmtId="0" fontId="1" fillId="0" borderId="0"/>
  </cellStyleXfs>
  <cellXfs count="77">
    <xf numFmtId="0" fontId="0" fillId="0" borderId="0" xfId="0"/>
    <xf numFmtId="0" fontId="6" fillId="0" borderId="0" xfId="0" applyFont="1" applyAlignment="1">
      <alignment vertical="center"/>
    </xf>
    <xf numFmtId="1" fontId="6" fillId="0" borderId="0" xfId="0" applyNumberFormat="1" applyFont="1" applyAlignment="1">
      <alignment vertical="center"/>
    </xf>
    <xf numFmtId="0" fontId="7" fillId="0" borderId="3" xfId="0" applyFont="1" applyBorder="1" applyAlignment="1">
      <alignment horizontal="center" vertical="center"/>
    </xf>
    <xf numFmtId="165" fontId="11" fillId="0" borderId="3" xfId="6" applyNumberFormat="1" applyFont="1" applyFill="1" applyBorder="1" applyAlignment="1" applyProtection="1">
      <alignment horizontal="center" vertical="center" wrapText="1"/>
    </xf>
    <xf numFmtId="165" fontId="10" fillId="0" borderId="3" xfId="6" applyNumberFormat="1" applyFont="1" applyFill="1" applyBorder="1" applyAlignment="1" applyProtection="1">
      <alignment horizontal="center" vertical="center" wrapText="1"/>
    </xf>
    <xf numFmtId="0" fontId="10" fillId="0" borderId="3" xfId="5" applyFont="1" applyFill="1" applyBorder="1" applyAlignment="1" applyProtection="1">
      <alignment horizontal="center" vertical="center" wrapText="1"/>
    </xf>
    <xf numFmtId="166" fontId="11" fillId="0" borderId="3" xfId="0" applyNumberFormat="1" applyFont="1" applyBorder="1" applyAlignment="1">
      <alignment horizontal="center" vertical="center"/>
    </xf>
    <xf numFmtId="0" fontId="10" fillId="0" borderId="3" xfId="6" applyFont="1" applyFill="1" applyBorder="1" applyAlignment="1">
      <alignment horizontal="center" vertical="center"/>
    </xf>
    <xf numFmtId="0" fontId="11" fillId="3" borderId="3" xfId="6" applyFont="1" applyFill="1" applyBorder="1" applyAlignment="1">
      <alignment horizontal="center" vertical="center"/>
    </xf>
    <xf numFmtId="0" fontId="10" fillId="0" borderId="3" xfId="6" applyFont="1" applyFill="1" applyBorder="1" applyAlignment="1">
      <alignment horizontal="left" vertical="center"/>
    </xf>
    <xf numFmtId="0" fontId="11" fillId="3" borderId="3" xfId="6" applyFont="1" applyFill="1" applyBorder="1" applyAlignment="1">
      <alignment horizontal="left" vertical="center"/>
    </xf>
    <xf numFmtId="0" fontId="11" fillId="3" borderId="3" xfId="6" applyFont="1" applyFill="1" applyBorder="1" applyAlignment="1" applyProtection="1">
      <alignment horizontal="left" vertical="center"/>
    </xf>
    <xf numFmtId="0" fontId="10" fillId="0" borderId="3" xfId="6" applyFont="1" applyFill="1" applyBorder="1" applyAlignment="1" applyProtection="1">
      <alignment horizontal="center" vertical="center" wrapText="1"/>
    </xf>
    <xf numFmtId="0" fontId="11" fillId="0" borderId="3" xfId="6" applyFont="1" applyFill="1" applyBorder="1" applyAlignment="1" applyProtection="1">
      <alignment horizontal="center" vertical="center" wrapText="1"/>
    </xf>
    <xf numFmtId="0" fontId="11" fillId="4" borderId="4" xfId="6" applyFont="1" applyFill="1" applyBorder="1" applyAlignment="1" applyProtection="1">
      <alignment horizontal="center" vertical="center" wrapText="1"/>
    </xf>
    <xf numFmtId="0" fontId="11" fillId="4" borderId="5" xfId="6" applyFont="1" applyFill="1" applyBorder="1" applyAlignment="1" applyProtection="1">
      <alignment horizontal="center" vertical="center" wrapText="1"/>
    </xf>
    <xf numFmtId="0" fontId="11" fillId="4" borderId="6" xfId="6" applyFont="1" applyFill="1" applyBorder="1" applyAlignment="1" applyProtection="1">
      <alignment horizontal="center" vertical="center" wrapText="1"/>
    </xf>
    <xf numFmtId="164" fontId="10" fillId="0" borderId="3" xfId="6" applyNumberFormat="1" applyFont="1" applyFill="1" applyBorder="1" applyAlignment="1">
      <alignment horizontal="center" vertical="center" wrapText="1"/>
    </xf>
    <xf numFmtId="164" fontId="11" fillId="0" borderId="3" xfId="6" applyNumberFormat="1" applyFont="1" applyFill="1" applyBorder="1" applyAlignment="1" applyProtection="1">
      <alignment horizontal="center" vertical="center" wrapText="1"/>
    </xf>
    <xf numFmtId="164" fontId="10" fillId="0" borderId="3" xfId="6" applyNumberFormat="1" applyFont="1" applyFill="1" applyBorder="1" applyAlignment="1" applyProtection="1">
      <alignment horizontal="center" vertical="center" wrapText="1"/>
    </xf>
    <xf numFmtId="0" fontId="7" fillId="0" borderId="13" xfId="0" applyFont="1" applyBorder="1" applyAlignment="1">
      <alignment horizontal="center" vertical="center"/>
    </xf>
    <xf numFmtId="0" fontId="7" fillId="0" borderId="0" xfId="0" applyFont="1" applyAlignment="1">
      <alignment horizontal="center" vertical="center"/>
    </xf>
    <xf numFmtId="0" fontId="7" fillId="0" borderId="1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6" fillId="2" borderId="3" xfId="0" applyFont="1" applyFill="1" applyBorder="1" applyAlignment="1">
      <alignment horizontal="center" vertical="center"/>
    </xf>
    <xf numFmtId="0" fontId="6" fillId="0" borderId="11" xfId="0" applyFont="1" applyBorder="1" applyAlignment="1" applyProtection="1">
      <alignment horizontal="center"/>
      <protection locked="0"/>
    </xf>
    <xf numFmtId="0" fontId="6" fillId="0" borderId="7" xfId="0" applyFont="1" applyBorder="1" applyAlignment="1" applyProtection="1">
      <alignment horizontal="center"/>
      <protection locked="0"/>
    </xf>
    <xf numFmtId="0" fontId="6" fillId="0" borderId="8" xfId="0" applyFont="1" applyBorder="1" applyAlignment="1" applyProtection="1">
      <alignment horizontal="center"/>
      <protection locked="0"/>
    </xf>
    <xf numFmtId="0" fontId="6" fillId="0" borderId="13" xfId="0" applyFont="1" applyBorder="1" applyAlignment="1" applyProtection="1">
      <alignment horizontal="center"/>
      <protection locked="0"/>
    </xf>
    <xf numFmtId="0" fontId="6" fillId="0" borderId="0" xfId="0" applyFont="1" applyAlignment="1" applyProtection="1">
      <alignment horizontal="center"/>
      <protection locked="0"/>
    </xf>
    <xf numFmtId="0" fontId="6" fillId="0" borderId="14" xfId="0" applyFont="1" applyBorder="1" applyAlignment="1" applyProtection="1">
      <alignment horizontal="center"/>
      <protection locked="0"/>
    </xf>
    <xf numFmtId="0" fontId="7" fillId="0" borderId="3" xfId="0" applyFont="1" applyBorder="1" applyAlignment="1">
      <alignment horizontal="center" vertical="center"/>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4" xfId="0" applyFont="1" applyBorder="1" applyAlignment="1">
      <alignment horizontal="left" vertical="center"/>
    </xf>
    <xf numFmtId="0" fontId="6" fillId="0" borderId="5" xfId="0" applyFont="1" applyBorder="1" applyAlignment="1">
      <alignment horizontal="left" vertical="center"/>
    </xf>
    <xf numFmtId="0" fontId="6" fillId="0" borderId="6" xfId="0" applyFont="1" applyBorder="1" applyAlignment="1">
      <alignment horizontal="left" vertical="center"/>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3" xfId="0" applyFont="1" applyBorder="1" applyAlignment="1">
      <alignment horizontal="left" vertical="center" wrapText="1"/>
    </xf>
    <xf numFmtId="0" fontId="6" fillId="0" borderId="3" xfId="0" applyFont="1" applyBorder="1" applyAlignment="1">
      <alignment horizontal="left" vertical="center" wrapText="1"/>
    </xf>
    <xf numFmtId="0" fontId="6" fillId="0" borderId="3" xfId="0" applyFont="1" applyBorder="1" applyAlignment="1">
      <alignment horizontal="left" vertical="top" wrapText="1"/>
    </xf>
    <xf numFmtId="0" fontId="10" fillId="0" borderId="4" xfId="6" applyFont="1" applyFill="1" applyBorder="1" applyAlignment="1">
      <alignment horizontal="left" vertical="center"/>
    </xf>
    <xf numFmtId="0" fontId="10" fillId="0" borderId="6" xfId="6" applyFont="1" applyFill="1" applyBorder="1" applyAlignment="1">
      <alignment horizontal="left" vertical="center"/>
    </xf>
    <xf numFmtId="0" fontId="11" fillId="3" borderId="4" xfId="6" applyFont="1" applyFill="1" applyBorder="1" applyAlignment="1">
      <alignment horizontal="left" vertical="center"/>
    </xf>
    <xf numFmtId="0" fontId="11" fillId="3" borderId="5" xfId="6" applyFont="1" applyFill="1" applyBorder="1" applyAlignment="1">
      <alignment horizontal="left" vertical="center"/>
    </xf>
    <xf numFmtId="0" fontId="11" fillId="3" borderId="6" xfId="6" applyFont="1" applyFill="1" applyBorder="1" applyAlignment="1">
      <alignment horizontal="left" vertical="center"/>
    </xf>
    <xf numFmtId="0" fontId="10" fillId="3" borderId="11" xfId="6" applyFont="1" applyFill="1" applyBorder="1" applyAlignment="1">
      <alignment horizontal="center" vertical="center"/>
    </xf>
    <xf numFmtId="0" fontId="10" fillId="3" borderId="7" xfId="6" applyFont="1" applyFill="1" applyBorder="1" applyAlignment="1">
      <alignment horizontal="center" vertical="center"/>
    </xf>
    <xf numFmtId="0" fontId="10" fillId="3" borderId="8" xfId="6" applyFont="1" applyFill="1" applyBorder="1" applyAlignment="1">
      <alignment horizontal="center" vertical="center"/>
    </xf>
    <xf numFmtId="0" fontId="10" fillId="0" borderId="3" xfId="5" applyFont="1" applyFill="1" applyBorder="1" applyAlignment="1" applyProtection="1">
      <alignment horizontal="center" vertical="center" wrapText="1"/>
    </xf>
    <xf numFmtId="0" fontId="10" fillId="3" borderId="15" xfId="6" applyFont="1" applyFill="1" applyBorder="1" applyAlignment="1" applyProtection="1">
      <alignment horizontal="left" vertical="center"/>
      <protection locked="0"/>
    </xf>
    <xf numFmtId="0" fontId="10" fillId="0" borderId="17" xfId="5" applyFont="1" applyFill="1" applyBorder="1" applyAlignment="1" applyProtection="1">
      <alignment horizontal="center" vertical="center" wrapText="1"/>
    </xf>
    <xf numFmtId="0" fontId="10" fillId="0" borderId="18" xfId="5" applyFont="1" applyFill="1" applyBorder="1" applyAlignment="1" applyProtection="1">
      <alignment horizontal="center" vertical="center" wrapText="1"/>
    </xf>
    <xf numFmtId="166" fontId="11" fillId="0" borderId="10" xfId="0" applyNumberFormat="1" applyFont="1" applyBorder="1" applyAlignment="1">
      <alignment horizontal="center" vertical="center" wrapText="1"/>
    </xf>
    <xf numFmtId="0" fontId="10" fillId="0" borderId="19" xfId="6" applyFont="1" applyFill="1" applyBorder="1" applyAlignment="1">
      <alignment horizontal="left" vertical="center"/>
    </xf>
    <xf numFmtId="0" fontId="10" fillId="3" borderId="7" xfId="6" applyFont="1" applyFill="1" applyBorder="1" applyAlignment="1" applyProtection="1">
      <alignment horizontal="center" vertical="center"/>
      <protection locked="0"/>
    </xf>
    <xf numFmtId="0" fontId="10" fillId="3" borderId="8" xfId="6" applyFont="1" applyFill="1" applyBorder="1" applyAlignment="1" applyProtection="1">
      <alignment horizontal="center" vertical="center"/>
      <protection locked="0"/>
    </xf>
    <xf numFmtId="0" fontId="10" fillId="3" borderId="11" xfId="6" applyFont="1" applyFill="1" applyBorder="1" applyAlignment="1" applyProtection="1">
      <alignment horizontal="left" vertical="center"/>
      <protection locked="0"/>
    </xf>
    <xf numFmtId="0" fontId="10" fillId="3" borderId="7" xfId="6" applyFont="1" applyFill="1" applyBorder="1" applyAlignment="1" applyProtection="1">
      <alignment horizontal="left" vertical="center"/>
      <protection locked="0"/>
    </xf>
    <xf numFmtId="0" fontId="10" fillId="0" borderId="3" xfId="5" applyFont="1" applyFill="1" applyBorder="1" applyAlignment="1">
      <alignment horizontal="center" vertical="center"/>
    </xf>
    <xf numFmtId="0" fontId="10" fillId="3" borderId="3" xfId="5" applyFont="1" applyFill="1" applyBorder="1" applyAlignment="1">
      <alignment horizontal="center" vertical="center" wrapText="1"/>
    </xf>
    <xf numFmtId="166" fontId="10" fillId="0" borderId="3" xfId="0" applyNumberFormat="1" applyFont="1" applyBorder="1" applyAlignment="1">
      <alignment horizontal="center" vertical="center"/>
    </xf>
    <xf numFmtId="0" fontId="14" fillId="0" borderId="3" xfId="8" applyFont="1" applyBorder="1" applyAlignment="1">
      <alignment horizontal="center" vertical="center" wrapText="1"/>
    </xf>
    <xf numFmtId="44" fontId="15" fillId="0" borderId="3" xfId="7" applyFont="1" applyFill="1" applyBorder="1" applyAlignment="1">
      <alignment horizontal="center" vertical="center" wrapText="1"/>
    </xf>
    <xf numFmtId="44" fontId="16" fillId="0" borderId="16" xfId="7" applyFont="1" applyFill="1" applyBorder="1" applyAlignment="1">
      <alignment horizontal="center" vertical="center" wrapText="1"/>
    </xf>
    <xf numFmtId="44" fontId="16" fillId="0" borderId="3" xfId="7" applyFont="1" applyFill="1" applyBorder="1" applyAlignment="1">
      <alignment horizontal="center" vertical="center" wrapText="1"/>
    </xf>
    <xf numFmtId="0" fontId="11" fillId="0" borderId="3" xfId="0" applyFont="1" applyBorder="1" applyAlignment="1">
      <alignment horizontal="center" vertical="center" shrinkToFit="1"/>
    </xf>
    <xf numFmtId="0" fontId="15" fillId="0" borderId="3" xfId="0" applyFont="1" applyBorder="1" applyAlignment="1">
      <alignment wrapText="1"/>
    </xf>
    <xf numFmtId="0" fontId="15" fillId="0" borderId="3" xfId="0" applyFont="1" applyBorder="1" applyAlignment="1">
      <alignment horizontal="justify" vertical="center" wrapText="1"/>
    </xf>
    <xf numFmtId="0" fontId="15" fillId="0" borderId="3" xfId="0" applyFont="1" applyBorder="1" applyAlignment="1">
      <alignment vertical="center" wrapText="1"/>
    </xf>
    <xf numFmtId="0" fontId="10" fillId="0" borderId="3" xfId="0" applyFont="1" applyBorder="1" applyAlignment="1">
      <alignment horizontal="center" vertical="center" wrapText="1"/>
    </xf>
  </cellXfs>
  <cellStyles count="9">
    <cellStyle name="Millares 2" xfId="1" xr:uid="{00000000-0005-0000-0000-000000000000}"/>
    <cellStyle name="Millares 2 2" xfId="3" xr:uid="{00000000-0005-0000-0000-000001000000}"/>
    <cellStyle name="Moneda" xfId="7" builtinId="4"/>
    <cellStyle name="Normal" xfId="0" builtinId="0"/>
    <cellStyle name="Normal 2" xfId="2" xr:uid="{00000000-0005-0000-0000-000003000000}"/>
    <cellStyle name="Normal 5" xfId="8" xr:uid="{6226356D-B444-4123-A4AC-48053F9FC5B1}"/>
    <cellStyle name="Porcentaje 2" xfId="4" xr:uid="{00000000-0005-0000-0000-000005000000}"/>
    <cellStyle name="Título 3" xfId="5" builtinId="18"/>
    <cellStyle name="Total" xfId="6" builtinId="25"/>
  </cellStyles>
  <dxfs count="0"/>
  <tableStyles count="0" defaultTableStyle="TableStyleMedium9" defaultPivotStyle="PivotStyleLight16"/>
  <colors>
    <mruColors>
      <color rgb="FF6893C6"/>
      <color rgb="FFECCECC"/>
      <color rgb="FFAFDBBD"/>
      <color rgb="FFCC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0</xdr:row>
      <xdr:rowOff>76200</xdr:rowOff>
    </xdr:from>
    <xdr:to>
      <xdr:col>2</xdr:col>
      <xdr:colOff>762000</xdr:colOff>
      <xdr:row>0</xdr:row>
      <xdr:rowOff>76200</xdr:rowOff>
    </xdr:to>
    <xdr:pic>
      <xdr:nvPicPr>
        <xdr:cNvPr id="5" name="Picture 4">
          <a:extLst>
            <a:ext uri="{FF2B5EF4-FFF2-40B4-BE49-F238E27FC236}">
              <a16:creationId xmlns:a16="http://schemas.microsoft.com/office/drawing/2014/main" id="{607E50EC-4D14-407F-9ECB-DF478CD947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52475" y="76200"/>
          <a:ext cx="381000" cy="0"/>
        </a:xfrm>
        <a:prstGeom prst="rect">
          <a:avLst/>
        </a:prstGeom>
        <a:noFill/>
        <a:ln w="9525">
          <a:noFill/>
          <a:miter lim="800000"/>
          <a:headEnd/>
          <a:tailEnd/>
        </a:ln>
      </xdr:spPr>
    </xdr:pic>
    <xdr:clientData/>
  </xdr:twoCellAnchor>
  <xdr:twoCellAnchor editAs="oneCell">
    <xdr:from>
      <xdr:col>2</xdr:col>
      <xdr:colOff>1495425</xdr:colOff>
      <xdr:row>0</xdr:row>
      <xdr:rowOff>66675</xdr:rowOff>
    </xdr:from>
    <xdr:to>
      <xdr:col>2</xdr:col>
      <xdr:colOff>1495425</xdr:colOff>
      <xdr:row>0</xdr:row>
      <xdr:rowOff>66675</xdr:rowOff>
    </xdr:to>
    <xdr:pic>
      <xdr:nvPicPr>
        <xdr:cNvPr id="6" name="Picture 4">
          <a:extLst>
            <a:ext uri="{FF2B5EF4-FFF2-40B4-BE49-F238E27FC236}">
              <a16:creationId xmlns:a16="http://schemas.microsoft.com/office/drawing/2014/main" id="{DCAB7262-CA5A-471E-8D37-21774946E0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66900" y="66675"/>
          <a:ext cx="0" cy="0"/>
        </a:xfrm>
        <a:prstGeom prst="rect">
          <a:avLst/>
        </a:prstGeom>
        <a:noFill/>
        <a:ln w="9525">
          <a:noFill/>
          <a:miter lim="800000"/>
          <a:headEnd/>
          <a:tailEnd/>
        </a:ln>
      </xdr:spPr>
    </xdr:pic>
    <xdr:clientData/>
  </xdr:twoCellAnchor>
  <xdr:twoCellAnchor editAs="oneCell">
    <xdr:from>
      <xdr:col>2</xdr:col>
      <xdr:colOff>914400</xdr:colOff>
      <xdr:row>1</xdr:row>
      <xdr:rowOff>0</xdr:rowOff>
    </xdr:from>
    <xdr:to>
      <xdr:col>2</xdr:col>
      <xdr:colOff>914400</xdr:colOff>
      <xdr:row>1</xdr:row>
      <xdr:rowOff>483998</xdr:rowOff>
    </xdr:to>
    <xdr:pic>
      <xdr:nvPicPr>
        <xdr:cNvPr id="7" name="Picture 4">
          <a:extLst>
            <a:ext uri="{FF2B5EF4-FFF2-40B4-BE49-F238E27FC236}">
              <a16:creationId xmlns:a16="http://schemas.microsoft.com/office/drawing/2014/main" id="{5AF92637-ED7A-4EE4-9F9C-C7524B23F68F}"/>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85875" y="438150"/>
          <a:ext cx="0" cy="322073"/>
        </a:xfrm>
        <a:prstGeom prst="rect">
          <a:avLst/>
        </a:prstGeom>
        <a:noFill/>
        <a:ln w="9525">
          <a:noFill/>
          <a:miter lim="800000"/>
          <a:headEnd/>
          <a:tailEnd/>
        </a:ln>
      </xdr:spPr>
    </xdr:pic>
    <xdr:clientData/>
  </xdr:twoCellAnchor>
  <xdr:twoCellAnchor>
    <xdr:from>
      <xdr:col>1</xdr:col>
      <xdr:colOff>66675</xdr:colOff>
      <xdr:row>0</xdr:row>
      <xdr:rowOff>0</xdr:rowOff>
    </xdr:from>
    <xdr:to>
      <xdr:col>2</xdr:col>
      <xdr:colOff>2981325</xdr:colOff>
      <xdr:row>1</xdr:row>
      <xdr:rowOff>576356</xdr:rowOff>
    </xdr:to>
    <xdr:pic>
      <xdr:nvPicPr>
        <xdr:cNvPr id="8" name="Imagen 718">
          <a:extLst>
            <a:ext uri="{FF2B5EF4-FFF2-40B4-BE49-F238E27FC236}">
              <a16:creationId xmlns:a16="http://schemas.microsoft.com/office/drawing/2014/main" id="{7B355C0C-4C30-4465-B3C7-FC59418C45C4}"/>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337" t="2837" r="46097" b="-2837"/>
        <a:stretch/>
      </xdr:blipFill>
      <xdr:spPr bwMode="auto">
        <a:xfrm>
          <a:off x="828675" y="0"/>
          <a:ext cx="3362325" cy="125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28575</xdr:colOff>
      <xdr:row>0</xdr:row>
      <xdr:rowOff>0</xdr:rowOff>
    </xdr:from>
    <xdr:to>
      <xdr:col>12</xdr:col>
      <xdr:colOff>1228725</xdr:colOff>
      <xdr:row>1</xdr:row>
      <xdr:rowOff>363855</xdr:rowOff>
    </xdr:to>
    <xdr:pic>
      <xdr:nvPicPr>
        <xdr:cNvPr id="9" name="Imagen 718">
          <a:extLst>
            <a:ext uri="{FF2B5EF4-FFF2-40B4-BE49-F238E27FC236}">
              <a16:creationId xmlns:a16="http://schemas.microsoft.com/office/drawing/2014/main" id="{B83204CF-7894-492F-852C-543C5AD43CF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81165" t="7802"/>
        <a:stretch/>
      </xdr:blipFill>
      <xdr:spPr bwMode="auto">
        <a:xfrm>
          <a:off x="12934950" y="0"/>
          <a:ext cx="1200150" cy="104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8300D-29AB-4A00-9484-21CD5D186195}">
  <dimension ref="B1:M50"/>
  <sheetViews>
    <sheetView showGridLines="0" tabSelected="1" topLeftCell="B16" zoomScale="75" zoomScaleNormal="75" workbookViewId="0">
      <selection activeCell="C24" sqref="C24"/>
    </sheetView>
  </sheetViews>
  <sheetFormatPr baseColWidth="10" defaultColWidth="11.42578125" defaultRowHeight="15" x14ac:dyDescent="0.2"/>
  <cols>
    <col min="1" max="1" width="11.42578125" style="1"/>
    <col min="2" max="2" width="6.7109375" style="1" customWidth="1"/>
    <col min="3" max="3" width="47.140625" style="1" customWidth="1"/>
    <col min="4" max="5" width="14" style="1" customWidth="1"/>
    <col min="6" max="6" width="18.85546875" style="1" customWidth="1"/>
    <col min="7" max="7" width="21.5703125" style="1" customWidth="1"/>
    <col min="8" max="11" width="21.5703125" style="2" customWidth="1"/>
    <col min="12" max="12" width="21.5703125" style="1" customWidth="1"/>
    <col min="13" max="13" width="20.140625" style="1" customWidth="1"/>
    <col min="14" max="16384" width="11.42578125" style="1"/>
  </cols>
  <sheetData>
    <row r="1" spans="2:13" ht="53.25" customHeight="1" x14ac:dyDescent="0.2">
      <c r="B1" s="13" t="s">
        <v>19</v>
      </c>
      <c r="C1" s="13"/>
      <c r="D1" s="13"/>
      <c r="E1" s="13"/>
      <c r="F1" s="13"/>
      <c r="G1" s="13"/>
      <c r="H1" s="13"/>
      <c r="I1" s="13"/>
      <c r="J1" s="13"/>
      <c r="K1" s="13"/>
      <c r="L1" s="13"/>
      <c r="M1" s="13"/>
    </row>
    <row r="2" spans="2:13" ht="66" customHeight="1" x14ac:dyDescent="0.2">
      <c r="B2" s="13"/>
      <c r="C2" s="13"/>
      <c r="D2" s="13"/>
      <c r="E2" s="13"/>
      <c r="F2" s="13"/>
      <c r="G2" s="13"/>
      <c r="H2" s="13"/>
      <c r="I2" s="13"/>
      <c r="J2" s="13"/>
      <c r="K2" s="13"/>
      <c r="L2" s="13"/>
      <c r="M2" s="13"/>
    </row>
    <row r="3" spans="2:13" ht="77.25" customHeight="1" x14ac:dyDescent="0.2">
      <c r="B3" s="10" t="s">
        <v>0</v>
      </c>
      <c r="C3" s="10"/>
      <c r="D3" s="14" t="s">
        <v>37</v>
      </c>
      <c r="E3" s="14"/>
      <c r="F3" s="14"/>
      <c r="G3" s="14"/>
      <c r="H3" s="14"/>
      <c r="I3" s="14"/>
      <c r="J3" s="14"/>
      <c r="K3" s="14"/>
      <c r="L3" s="18" t="s">
        <v>12</v>
      </c>
      <c r="M3" s="18"/>
    </row>
    <row r="4" spans="2:13" x14ac:dyDescent="0.2">
      <c r="B4" s="10" t="s">
        <v>14</v>
      </c>
      <c r="C4" s="10"/>
      <c r="D4" s="15"/>
      <c r="E4" s="16"/>
      <c r="F4" s="16"/>
      <c r="G4" s="16"/>
      <c r="H4" s="16"/>
      <c r="I4" s="16"/>
      <c r="J4" s="16"/>
      <c r="K4" s="17"/>
      <c r="L4" s="19">
        <v>371309999</v>
      </c>
      <c r="M4" s="20"/>
    </row>
    <row r="5" spans="2:13" x14ac:dyDescent="0.2">
      <c r="B5" s="10" t="s">
        <v>1</v>
      </c>
      <c r="C5" s="10"/>
      <c r="D5" s="11" t="s">
        <v>20</v>
      </c>
      <c r="E5" s="11"/>
      <c r="F5" s="11"/>
      <c r="G5" s="11"/>
      <c r="H5" s="11"/>
      <c r="I5" s="11"/>
      <c r="J5" s="11"/>
      <c r="K5" s="11"/>
      <c r="L5" s="8" t="s">
        <v>2</v>
      </c>
      <c r="M5" s="9" t="s">
        <v>20</v>
      </c>
    </row>
    <row r="6" spans="2:13" x14ac:dyDescent="0.2">
      <c r="B6" s="10" t="s">
        <v>3</v>
      </c>
      <c r="C6" s="10"/>
      <c r="D6" s="12" t="s">
        <v>20</v>
      </c>
      <c r="E6" s="12"/>
      <c r="F6" s="12"/>
      <c r="G6" s="12"/>
      <c r="H6" s="12"/>
      <c r="I6" s="12"/>
      <c r="J6" s="12"/>
      <c r="K6" s="12"/>
      <c r="L6" s="8"/>
      <c r="M6" s="9"/>
    </row>
    <row r="7" spans="2:13" x14ac:dyDescent="0.2">
      <c r="B7" s="10" t="s">
        <v>5</v>
      </c>
      <c r="C7" s="10"/>
      <c r="D7" s="12" t="s">
        <v>20</v>
      </c>
      <c r="E7" s="12"/>
      <c r="F7" s="12"/>
      <c r="G7" s="12"/>
      <c r="H7" s="12"/>
      <c r="I7" s="12"/>
      <c r="J7" s="12"/>
      <c r="K7" s="12"/>
      <c r="L7" s="8" t="s">
        <v>4</v>
      </c>
      <c r="M7" s="9" t="s">
        <v>20</v>
      </c>
    </row>
    <row r="8" spans="2:13" x14ac:dyDescent="0.2">
      <c r="B8" s="47" t="s">
        <v>6</v>
      </c>
      <c r="C8" s="48"/>
      <c r="D8" s="12" t="s">
        <v>20</v>
      </c>
      <c r="E8" s="12"/>
      <c r="F8" s="12"/>
      <c r="G8" s="12"/>
      <c r="H8" s="12"/>
      <c r="I8" s="12"/>
      <c r="J8" s="12"/>
      <c r="K8" s="12"/>
      <c r="L8" s="8"/>
      <c r="M8" s="9"/>
    </row>
    <row r="9" spans="2:13" x14ac:dyDescent="0.2">
      <c r="B9" s="10" t="s">
        <v>7</v>
      </c>
      <c r="C9" s="10"/>
      <c r="D9" s="49" t="s">
        <v>20</v>
      </c>
      <c r="E9" s="50"/>
      <c r="F9" s="50"/>
      <c r="G9" s="50"/>
      <c r="H9" s="50"/>
      <c r="I9" s="50"/>
      <c r="J9" s="50"/>
      <c r="K9" s="50"/>
      <c r="L9" s="50"/>
      <c r="M9" s="51"/>
    </row>
    <row r="10" spans="2:13" ht="18" customHeight="1" thickBot="1" x14ac:dyDescent="0.25">
      <c r="B10" s="60" t="s">
        <v>15</v>
      </c>
      <c r="C10" s="60"/>
      <c r="D10" s="52" t="s">
        <v>18</v>
      </c>
      <c r="E10" s="53"/>
      <c r="F10" s="53"/>
      <c r="G10" s="54"/>
      <c r="H10" s="61"/>
      <c r="I10" s="61"/>
      <c r="J10" s="62"/>
      <c r="K10" s="63" t="s">
        <v>17</v>
      </c>
      <c r="L10" s="64"/>
      <c r="M10" s="56"/>
    </row>
    <row r="11" spans="2:13" x14ac:dyDescent="0.2">
      <c r="B11" s="55" t="s">
        <v>8</v>
      </c>
      <c r="C11" s="55" t="s">
        <v>36</v>
      </c>
      <c r="D11" s="55" t="s">
        <v>25</v>
      </c>
      <c r="E11" s="55" t="s">
        <v>38</v>
      </c>
      <c r="F11" s="55" t="s">
        <v>39</v>
      </c>
      <c r="G11" s="65" t="s">
        <v>9</v>
      </c>
      <c r="H11" s="65"/>
      <c r="I11" s="65"/>
      <c r="J11" s="65"/>
      <c r="K11" s="65"/>
      <c r="L11" s="65"/>
      <c r="M11" s="57" t="s">
        <v>16</v>
      </c>
    </row>
    <row r="12" spans="2:13" ht="30" x14ac:dyDescent="0.2">
      <c r="B12" s="55"/>
      <c r="C12" s="55"/>
      <c r="D12" s="55"/>
      <c r="E12" s="55"/>
      <c r="F12" s="55"/>
      <c r="G12" s="66" t="s">
        <v>26</v>
      </c>
      <c r="H12" s="6" t="s">
        <v>13</v>
      </c>
      <c r="I12" s="6" t="s">
        <v>44</v>
      </c>
      <c r="J12" s="6" t="s">
        <v>33</v>
      </c>
      <c r="K12" s="6" t="s">
        <v>45</v>
      </c>
      <c r="L12" s="6" t="s">
        <v>27</v>
      </c>
      <c r="M12" s="58"/>
    </row>
    <row r="13" spans="2:13" ht="179.25" customHeight="1" x14ac:dyDescent="0.2">
      <c r="B13" s="72">
        <v>1</v>
      </c>
      <c r="C13" s="73" t="s">
        <v>63</v>
      </c>
      <c r="D13" s="68" t="s">
        <v>34</v>
      </c>
      <c r="E13" s="68">
        <v>4</v>
      </c>
      <c r="F13" s="68" t="s">
        <v>40</v>
      </c>
      <c r="G13" s="69">
        <v>0</v>
      </c>
      <c r="H13" s="7">
        <f>E13*G13</f>
        <v>0</v>
      </c>
      <c r="I13" s="4">
        <f t="shared" ref="I13:I30" si="0">ROUNDUP(H13*12%,0)</f>
        <v>0</v>
      </c>
      <c r="J13" s="4">
        <f>ROUNDUP(H13*0%,0)</f>
        <v>0</v>
      </c>
      <c r="K13" s="4">
        <f>+H13*8%</f>
        <v>0</v>
      </c>
      <c r="L13" s="4">
        <f t="shared" ref="L13:L30" si="1">+H13+I13+J13+K13</f>
        <v>0</v>
      </c>
      <c r="M13" s="70">
        <v>21589035.5</v>
      </c>
    </row>
    <row r="14" spans="2:13" ht="270.75" x14ac:dyDescent="0.2">
      <c r="B14" s="72">
        <v>2</v>
      </c>
      <c r="C14" s="74" t="s">
        <v>56</v>
      </c>
      <c r="D14" s="68" t="s">
        <v>34</v>
      </c>
      <c r="E14" s="68">
        <v>1</v>
      </c>
      <c r="F14" s="68" t="s">
        <v>40</v>
      </c>
      <c r="G14" s="69">
        <v>0</v>
      </c>
      <c r="H14" s="7">
        <f t="shared" ref="H14:H15" si="2">E14*G14</f>
        <v>0</v>
      </c>
      <c r="I14" s="4">
        <f t="shared" si="0"/>
        <v>0</v>
      </c>
      <c r="J14" s="4">
        <f t="shared" ref="J14:J28" si="3">ROUNDUP(H14*0%,0)</f>
        <v>0</v>
      </c>
      <c r="K14" s="4">
        <f t="shared" ref="K14:K28" si="4">+H14*8%</f>
        <v>0</v>
      </c>
      <c r="L14" s="4">
        <f t="shared" si="1"/>
        <v>0</v>
      </c>
      <c r="M14" s="70">
        <v>15963911.5</v>
      </c>
    </row>
    <row r="15" spans="2:13" ht="114" x14ac:dyDescent="0.2">
      <c r="B15" s="72">
        <v>3</v>
      </c>
      <c r="C15" s="74" t="s">
        <v>57</v>
      </c>
      <c r="D15" s="68" t="s">
        <v>41</v>
      </c>
      <c r="E15" s="68">
        <v>1000</v>
      </c>
      <c r="F15" s="68" t="s">
        <v>40</v>
      </c>
      <c r="G15" s="69">
        <v>0</v>
      </c>
      <c r="H15" s="7">
        <f t="shared" si="2"/>
        <v>0</v>
      </c>
      <c r="I15" s="4">
        <f t="shared" si="0"/>
        <v>0</v>
      </c>
      <c r="J15" s="4">
        <f t="shared" si="3"/>
        <v>0</v>
      </c>
      <c r="K15" s="4">
        <f t="shared" si="4"/>
        <v>0</v>
      </c>
      <c r="L15" s="4">
        <f t="shared" si="1"/>
        <v>0</v>
      </c>
      <c r="M15" s="70">
        <v>50432</v>
      </c>
    </row>
    <row r="16" spans="2:13" ht="28.5" x14ac:dyDescent="0.2">
      <c r="B16" s="72">
        <v>4</v>
      </c>
      <c r="C16" s="74" t="s">
        <v>58</v>
      </c>
      <c r="D16" s="68" t="s">
        <v>42</v>
      </c>
      <c r="E16" s="68">
        <v>38</v>
      </c>
      <c r="F16" s="68">
        <v>4</v>
      </c>
      <c r="G16" s="69">
        <v>0</v>
      </c>
      <c r="H16" s="7">
        <f>G16*F16*E16</f>
        <v>0</v>
      </c>
      <c r="I16" s="4">
        <f t="shared" si="0"/>
        <v>0</v>
      </c>
      <c r="J16" s="4">
        <f t="shared" si="3"/>
        <v>0</v>
      </c>
      <c r="K16" s="4">
        <f t="shared" si="4"/>
        <v>0</v>
      </c>
      <c r="L16" s="4">
        <f t="shared" si="1"/>
        <v>0</v>
      </c>
      <c r="M16" s="70">
        <v>342182</v>
      </c>
    </row>
    <row r="17" spans="2:13" ht="28.5" x14ac:dyDescent="0.2">
      <c r="B17" s="72">
        <v>5</v>
      </c>
      <c r="C17" s="74" t="s">
        <v>47</v>
      </c>
      <c r="D17" s="68" t="s">
        <v>42</v>
      </c>
      <c r="E17" s="68">
        <v>3</v>
      </c>
      <c r="F17" s="68">
        <v>4</v>
      </c>
      <c r="G17" s="69">
        <v>0</v>
      </c>
      <c r="H17" s="7">
        <f>G17*F17*E17</f>
        <v>0</v>
      </c>
      <c r="I17" s="4">
        <f t="shared" si="0"/>
        <v>0</v>
      </c>
      <c r="J17" s="4">
        <f t="shared" si="3"/>
        <v>0</v>
      </c>
      <c r="K17" s="4">
        <f t="shared" si="4"/>
        <v>0</v>
      </c>
      <c r="L17" s="4">
        <f t="shared" si="1"/>
        <v>0</v>
      </c>
      <c r="M17" s="70">
        <v>579000</v>
      </c>
    </row>
    <row r="18" spans="2:13" ht="28.5" x14ac:dyDescent="0.2">
      <c r="B18" s="72">
        <v>6</v>
      </c>
      <c r="C18" s="74" t="s">
        <v>48</v>
      </c>
      <c r="D18" s="68" t="s">
        <v>42</v>
      </c>
      <c r="E18" s="68">
        <v>3</v>
      </c>
      <c r="F18" s="68">
        <v>4</v>
      </c>
      <c r="G18" s="69">
        <v>0</v>
      </c>
      <c r="H18" s="7">
        <f t="shared" ref="H18:H23" si="5">G18*F18*E18</f>
        <v>0</v>
      </c>
      <c r="I18" s="4">
        <f t="shared" si="0"/>
        <v>0</v>
      </c>
      <c r="J18" s="4">
        <f t="shared" si="3"/>
        <v>0</v>
      </c>
      <c r="K18" s="4">
        <f t="shared" si="4"/>
        <v>0</v>
      </c>
      <c r="L18" s="4">
        <f t="shared" si="1"/>
        <v>0</v>
      </c>
      <c r="M18" s="70">
        <v>1014355</v>
      </c>
    </row>
    <row r="19" spans="2:13" ht="42.75" x14ac:dyDescent="0.2">
      <c r="B19" s="72">
        <v>7</v>
      </c>
      <c r="C19" s="74" t="s">
        <v>49</v>
      </c>
      <c r="D19" s="68" t="s">
        <v>42</v>
      </c>
      <c r="E19" s="68">
        <v>2</v>
      </c>
      <c r="F19" s="68">
        <v>4</v>
      </c>
      <c r="G19" s="69">
        <v>0</v>
      </c>
      <c r="H19" s="7">
        <f t="shared" si="5"/>
        <v>0</v>
      </c>
      <c r="I19" s="4">
        <f t="shared" si="0"/>
        <v>0</v>
      </c>
      <c r="J19" s="4">
        <f t="shared" si="3"/>
        <v>0</v>
      </c>
      <c r="K19" s="4">
        <f t="shared" si="4"/>
        <v>0</v>
      </c>
      <c r="L19" s="4">
        <f t="shared" si="1"/>
        <v>0</v>
      </c>
      <c r="M19" s="70">
        <v>286272.5</v>
      </c>
    </row>
    <row r="20" spans="2:13" ht="28.5" x14ac:dyDescent="0.2">
      <c r="B20" s="72">
        <v>8</v>
      </c>
      <c r="C20" s="74" t="s">
        <v>59</v>
      </c>
      <c r="D20" s="68" t="s">
        <v>42</v>
      </c>
      <c r="E20" s="68">
        <v>47</v>
      </c>
      <c r="F20" s="68">
        <v>4</v>
      </c>
      <c r="G20" s="69">
        <v>0</v>
      </c>
      <c r="H20" s="7">
        <f t="shared" si="5"/>
        <v>0</v>
      </c>
      <c r="I20" s="4">
        <f t="shared" si="0"/>
        <v>0</v>
      </c>
      <c r="J20" s="4">
        <f t="shared" si="3"/>
        <v>0</v>
      </c>
      <c r="K20" s="4">
        <f t="shared" si="4"/>
        <v>0</v>
      </c>
      <c r="L20" s="4">
        <f t="shared" si="1"/>
        <v>0</v>
      </c>
      <c r="M20" s="70">
        <v>259028</v>
      </c>
    </row>
    <row r="21" spans="2:13" ht="28.5" x14ac:dyDescent="0.2">
      <c r="B21" s="72">
        <v>9</v>
      </c>
      <c r="C21" s="74" t="s">
        <v>50</v>
      </c>
      <c r="D21" s="68" t="s">
        <v>42</v>
      </c>
      <c r="E21" s="68">
        <v>2</v>
      </c>
      <c r="F21" s="68">
        <v>4</v>
      </c>
      <c r="G21" s="69">
        <v>0</v>
      </c>
      <c r="H21" s="7">
        <f t="shared" si="5"/>
        <v>0</v>
      </c>
      <c r="I21" s="4">
        <f t="shared" si="0"/>
        <v>0</v>
      </c>
      <c r="J21" s="4">
        <f t="shared" si="3"/>
        <v>0</v>
      </c>
      <c r="K21" s="4">
        <f t="shared" si="4"/>
        <v>0</v>
      </c>
      <c r="L21" s="4">
        <f t="shared" si="1"/>
        <v>0</v>
      </c>
      <c r="M21" s="70">
        <v>554295</v>
      </c>
    </row>
    <row r="22" spans="2:13" ht="28.5" x14ac:dyDescent="0.2">
      <c r="B22" s="72">
        <v>10</v>
      </c>
      <c r="C22" s="74" t="s">
        <v>51</v>
      </c>
      <c r="D22" s="68" t="s">
        <v>42</v>
      </c>
      <c r="E22" s="68">
        <v>1</v>
      </c>
      <c r="F22" s="68">
        <v>4</v>
      </c>
      <c r="G22" s="69">
        <v>0</v>
      </c>
      <c r="H22" s="7">
        <f t="shared" si="5"/>
        <v>0</v>
      </c>
      <c r="I22" s="4">
        <f t="shared" si="0"/>
        <v>0</v>
      </c>
      <c r="J22" s="4">
        <f t="shared" si="3"/>
        <v>0</v>
      </c>
      <c r="K22" s="4">
        <f t="shared" si="4"/>
        <v>0</v>
      </c>
      <c r="L22" s="4">
        <f t="shared" si="1"/>
        <v>0</v>
      </c>
      <c r="M22" s="70">
        <v>273636.5</v>
      </c>
    </row>
    <row r="23" spans="2:13" ht="28.5" x14ac:dyDescent="0.2">
      <c r="B23" s="72">
        <v>11</v>
      </c>
      <c r="C23" s="74" t="s">
        <v>60</v>
      </c>
      <c r="D23" s="68" t="s">
        <v>42</v>
      </c>
      <c r="E23" s="68">
        <v>1</v>
      </c>
      <c r="F23" s="68">
        <v>4</v>
      </c>
      <c r="G23" s="69">
        <v>0</v>
      </c>
      <c r="H23" s="7">
        <f t="shared" si="5"/>
        <v>0</v>
      </c>
      <c r="I23" s="4">
        <f t="shared" si="0"/>
        <v>0</v>
      </c>
      <c r="J23" s="4">
        <f t="shared" si="3"/>
        <v>0</v>
      </c>
      <c r="K23" s="4">
        <f t="shared" si="4"/>
        <v>0</v>
      </c>
      <c r="L23" s="4">
        <f t="shared" si="1"/>
        <v>0</v>
      </c>
      <c r="M23" s="70">
        <v>226375</v>
      </c>
    </row>
    <row r="24" spans="2:13" ht="128.25" x14ac:dyDescent="0.2">
      <c r="B24" s="72">
        <v>12</v>
      </c>
      <c r="C24" s="74" t="s">
        <v>61</v>
      </c>
      <c r="D24" s="68" t="s">
        <v>43</v>
      </c>
      <c r="E24" s="68">
        <v>15</v>
      </c>
      <c r="F24" s="68" t="s">
        <v>40</v>
      </c>
      <c r="G24" s="69">
        <v>0</v>
      </c>
      <c r="H24" s="7">
        <f>G24*E24</f>
        <v>0</v>
      </c>
      <c r="I24" s="4">
        <f t="shared" si="0"/>
        <v>0</v>
      </c>
      <c r="J24" s="4">
        <f t="shared" si="3"/>
        <v>0</v>
      </c>
      <c r="K24" s="4">
        <f t="shared" si="4"/>
        <v>0</v>
      </c>
      <c r="L24" s="4">
        <f t="shared" si="1"/>
        <v>0</v>
      </c>
      <c r="M24" s="70">
        <v>116871</v>
      </c>
    </row>
    <row r="25" spans="2:13" ht="42.75" x14ac:dyDescent="0.2">
      <c r="B25" s="72">
        <v>13</v>
      </c>
      <c r="C25" s="74" t="s">
        <v>62</v>
      </c>
      <c r="D25" s="68" t="s">
        <v>43</v>
      </c>
      <c r="E25" s="68">
        <v>15</v>
      </c>
      <c r="F25" s="68" t="s">
        <v>40</v>
      </c>
      <c r="G25" s="69">
        <v>0</v>
      </c>
      <c r="H25" s="7">
        <f t="shared" ref="H25:H28" si="6">G25*E25</f>
        <v>0</v>
      </c>
      <c r="I25" s="4">
        <f t="shared" si="0"/>
        <v>0</v>
      </c>
      <c r="J25" s="4">
        <f t="shared" si="3"/>
        <v>0</v>
      </c>
      <c r="K25" s="4">
        <f t="shared" si="4"/>
        <v>0</v>
      </c>
      <c r="L25" s="4">
        <f t="shared" si="1"/>
        <v>0</v>
      </c>
      <c r="M25" s="70">
        <v>81085.5</v>
      </c>
    </row>
    <row r="26" spans="2:13" ht="85.5" x14ac:dyDescent="0.2">
      <c r="B26" s="72">
        <v>14</v>
      </c>
      <c r="C26" s="74" t="s">
        <v>52</v>
      </c>
      <c r="D26" s="68" t="s">
        <v>34</v>
      </c>
      <c r="E26" s="68">
        <v>1</v>
      </c>
      <c r="F26" s="68" t="s">
        <v>40</v>
      </c>
      <c r="G26" s="69">
        <v>0</v>
      </c>
      <c r="H26" s="7">
        <f t="shared" si="6"/>
        <v>0</v>
      </c>
      <c r="I26" s="4">
        <f t="shared" si="0"/>
        <v>0</v>
      </c>
      <c r="J26" s="4">
        <f t="shared" si="3"/>
        <v>0</v>
      </c>
      <c r="K26" s="4">
        <f t="shared" si="4"/>
        <v>0</v>
      </c>
      <c r="L26" s="4">
        <f t="shared" si="1"/>
        <v>0</v>
      </c>
      <c r="M26" s="70">
        <v>1601906.5</v>
      </c>
    </row>
    <row r="27" spans="2:13" ht="71.25" x14ac:dyDescent="0.2">
      <c r="B27" s="72">
        <v>15</v>
      </c>
      <c r="C27" s="74" t="s">
        <v>53</v>
      </c>
      <c r="D27" s="68" t="s">
        <v>34</v>
      </c>
      <c r="E27" s="68">
        <v>5</v>
      </c>
      <c r="F27" s="68" t="s">
        <v>40</v>
      </c>
      <c r="G27" s="69">
        <v>0</v>
      </c>
      <c r="H27" s="7">
        <f t="shared" si="6"/>
        <v>0</v>
      </c>
      <c r="I27" s="4">
        <f t="shared" si="0"/>
        <v>0</v>
      </c>
      <c r="J27" s="4">
        <f t="shared" si="3"/>
        <v>0</v>
      </c>
      <c r="K27" s="4">
        <f t="shared" si="4"/>
        <v>0</v>
      </c>
      <c r="L27" s="4">
        <f t="shared" si="1"/>
        <v>0</v>
      </c>
      <c r="M27" s="70">
        <v>3709583.5</v>
      </c>
    </row>
    <row r="28" spans="2:13" x14ac:dyDescent="0.2">
      <c r="B28" s="72">
        <v>16</v>
      </c>
      <c r="C28" s="75" t="s">
        <v>54</v>
      </c>
      <c r="D28" s="68" t="s">
        <v>35</v>
      </c>
      <c r="E28" s="68">
        <v>1</v>
      </c>
      <c r="F28" s="68" t="s">
        <v>40</v>
      </c>
      <c r="G28" s="71">
        <v>5000000</v>
      </c>
      <c r="H28" s="7">
        <f t="shared" si="6"/>
        <v>5000000</v>
      </c>
      <c r="I28" s="4">
        <f t="shared" si="0"/>
        <v>600000</v>
      </c>
      <c r="J28" s="4">
        <f t="shared" si="3"/>
        <v>0</v>
      </c>
      <c r="K28" s="4">
        <f t="shared" si="4"/>
        <v>400000</v>
      </c>
      <c r="L28" s="4">
        <f t="shared" si="1"/>
        <v>6000000</v>
      </c>
      <c r="M28" s="70">
        <v>5000000</v>
      </c>
    </row>
    <row r="29" spans="2:13" x14ac:dyDescent="0.2">
      <c r="B29" s="76" t="s">
        <v>13</v>
      </c>
      <c r="C29" s="76"/>
      <c r="D29" s="76"/>
      <c r="E29" s="76"/>
      <c r="F29" s="76"/>
      <c r="G29" s="76"/>
      <c r="H29" s="67">
        <f>SUM(H13:H28)</f>
        <v>5000000</v>
      </c>
      <c r="I29" s="5">
        <f t="shared" si="0"/>
        <v>600000</v>
      </c>
      <c r="J29" s="5">
        <f t="shared" ref="J29:J30" si="7">ROUNDUP(H29*1%,0)</f>
        <v>50000</v>
      </c>
      <c r="K29" s="5">
        <f t="shared" ref="K29:K30" si="8">+H29*5%</f>
        <v>250000</v>
      </c>
      <c r="L29" s="5">
        <f t="shared" si="1"/>
        <v>5900000</v>
      </c>
      <c r="M29" s="59"/>
    </row>
    <row r="30" spans="2:13" x14ac:dyDescent="0.2">
      <c r="B30" s="76" t="s">
        <v>46</v>
      </c>
      <c r="C30" s="76"/>
      <c r="D30" s="76"/>
      <c r="E30" s="76"/>
      <c r="F30" s="76"/>
      <c r="G30" s="76"/>
      <c r="H30" s="67">
        <f>ROUNDUP(H29*15%,0)</f>
        <v>750000</v>
      </c>
      <c r="I30" s="4">
        <f t="shared" si="0"/>
        <v>90000</v>
      </c>
      <c r="J30" s="4">
        <f t="shared" si="7"/>
        <v>7500</v>
      </c>
      <c r="K30" s="4">
        <f t="shared" si="8"/>
        <v>37500</v>
      </c>
      <c r="L30" s="4">
        <f t="shared" si="1"/>
        <v>885000</v>
      </c>
      <c r="M30" s="59"/>
    </row>
    <row r="31" spans="2:13" x14ac:dyDescent="0.2">
      <c r="B31" s="76" t="s">
        <v>33</v>
      </c>
      <c r="C31" s="76"/>
      <c r="D31" s="76"/>
      <c r="E31" s="76"/>
      <c r="F31" s="76"/>
      <c r="G31" s="76"/>
      <c r="H31" s="67">
        <f>ROUNDUP(H29*0%,0)</f>
        <v>0</v>
      </c>
      <c r="I31" s="4"/>
      <c r="J31" s="4"/>
      <c r="K31" s="4"/>
      <c r="L31" s="4"/>
      <c r="M31" s="59"/>
    </row>
    <row r="32" spans="2:13" x14ac:dyDescent="0.2">
      <c r="B32" s="76" t="s">
        <v>45</v>
      </c>
      <c r="C32" s="76"/>
      <c r="D32" s="76"/>
      <c r="E32" s="76"/>
      <c r="F32" s="76"/>
      <c r="G32" s="76"/>
      <c r="H32" s="67">
        <f>ROUNDUP(H29*5%,0)</f>
        <v>250000</v>
      </c>
      <c r="I32" s="4"/>
      <c r="J32" s="4"/>
      <c r="K32" s="4"/>
      <c r="L32" s="4"/>
      <c r="M32" s="59"/>
    </row>
    <row r="33" spans="2:13" x14ac:dyDescent="0.2">
      <c r="B33" s="76" t="s">
        <v>28</v>
      </c>
      <c r="C33" s="76"/>
      <c r="D33" s="76"/>
      <c r="E33" s="76"/>
      <c r="F33" s="76"/>
      <c r="G33" s="76"/>
      <c r="H33" s="67">
        <f>+H29+H30+H31+H32</f>
        <v>6000000</v>
      </c>
      <c r="I33" s="4"/>
      <c r="J33" s="4"/>
      <c r="K33" s="4"/>
      <c r="L33" s="4"/>
      <c r="M33" s="59"/>
    </row>
    <row r="34" spans="2:13" x14ac:dyDescent="0.2">
      <c r="B34" s="27"/>
      <c r="C34" s="27"/>
      <c r="D34" s="27"/>
      <c r="E34" s="27"/>
      <c r="F34" s="27"/>
      <c r="G34" s="27"/>
      <c r="H34" s="27"/>
      <c r="I34" s="27"/>
      <c r="J34" s="27"/>
      <c r="K34" s="27"/>
      <c r="L34" s="27"/>
      <c r="M34" s="27"/>
    </row>
    <row r="35" spans="2:13" ht="15.75" customHeight="1" x14ac:dyDescent="0.2">
      <c r="B35" s="3">
        <v>1</v>
      </c>
      <c r="C35" s="35" t="s">
        <v>21</v>
      </c>
      <c r="D35" s="36"/>
      <c r="E35" s="36"/>
      <c r="F35" s="36"/>
      <c r="G35" s="36"/>
      <c r="H35" s="36"/>
      <c r="I35" s="36"/>
      <c r="J35" s="36"/>
      <c r="K35" s="36"/>
      <c r="L35" s="36"/>
      <c r="M35" s="37"/>
    </row>
    <row r="36" spans="2:13" ht="15.75" x14ac:dyDescent="0.2">
      <c r="B36" s="3">
        <v>2</v>
      </c>
      <c r="C36" s="38" t="s">
        <v>22</v>
      </c>
      <c r="D36" s="39"/>
      <c r="E36" s="39"/>
      <c r="F36" s="39"/>
      <c r="G36" s="39"/>
      <c r="H36" s="39"/>
      <c r="I36" s="39"/>
      <c r="J36" s="39"/>
      <c r="K36" s="39"/>
      <c r="L36" s="39"/>
      <c r="M36" s="40"/>
    </row>
    <row r="37" spans="2:13" ht="15.75" customHeight="1" x14ac:dyDescent="0.2">
      <c r="B37" s="3">
        <v>3</v>
      </c>
      <c r="C37" s="35" t="s">
        <v>23</v>
      </c>
      <c r="D37" s="36"/>
      <c r="E37" s="36"/>
      <c r="F37" s="36"/>
      <c r="G37" s="36"/>
      <c r="H37" s="36"/>
      <c r="I37" s="36"/>
      <c r="J37" s="36"/>
      <c r="K37" s="36"/>
      <c r="L37" s="36"/>
      <c r="M37" s="37"/>
    </row>
    <row r="38" spans="2:13" ht="41.25" customHeight="1" x14ac:dyDescent="0.2">
      <c r="B38" s="3">
        <v>4</v>
      </c>
      <c r="C38" s="41" t="s">
        <v>24</v>
      </c>
      <c r="D38" s="42"/>
      <c r="E38" s="42"/>
      <c r="F38" s="42"/>
      <c r="G38" s="42"/>
      <c r="H38" s="42"/>
      <c r="I38" s="42"/>
      <c r="J38" s="42"/>
      <c r="K38" s="42"/>
      <c r="L38" s="42"/>
      <c r="M38" s="43"/>
    </row>
    <row r="39" spans="2:13" ht="41.25" customHeight="1" x14ac:dyDescent="0.2">
      <c r="B39" s="3">
        <v>5</v>
      </c>
      <c r="C39" s="44" t="s">
        <v>32</v>
      </c>
      <c r="D39" s="44"/>
      <c r="E39" s="44"/>
      <c r="F39" s="44"/>
      <c r="G39" s="44"/>
      <c r="H39" s="44"/>
      <c r="I39" s="44"/>
      <c r="J39" s="44"/>
      <c r="K39" s="44"/>
      <c r="L39" s="44"/>
      <c r="M39" s="44"/>
    </row>
    <row r="40" spans="2:13" ht="56.25" customHeight="1" x14ac:dyDescent="0.2">
      <c r="B40" s="3">
        <v>6</v>
      </c>
      <c r="C40" s="44" t="s">
        <v>29</v>
      </c>
      <c r="D40" s="44"/>
      <c r="E40" s="44"/>
      <c r="F40" s="44"/>
      <c r="G40" s="44"/>
      <c r="H40" s="44"/>
      <c r="I40" s="44"/>
      <c r="J40" s="44"/>
      <c r="K40" s="44"/>
      <c r="L40" s="44"/>
      <c r="M40" s="44"/>
    </row>
    <row r="41" spans="2:13" ht="41.25" customHeight="1" x14ac:dyDescent="0.2">
      <c r="B41" s="3">
        <v>7</v>
      </c>
      <c r="C41" s="44" t="s">
        <v>30</v>
      </c>
      <c r="D41" s="44"/>
      <c r="E41" s="44"/>
      <c r="F41" s="44"/>
      <c r="G41" s="44"/>
      <c r="H41" s="44"/>
      <c r="I41" s="44"/>
      <c r="J41" s="44"/>
      <c r="K41" s="44"/>
      <c r="L41" s="44"/>
      <c r="M41" s="44"/>
    </row>
    <row r="42" spans="2:13" ht="41.25" customHeight="1" x14ac:dyDescent="0.2">
      <c r="B42" s="3">
        <v>8</v>
      </c>
      <c r="C42" s="45" t="s">
        <v>31</v>
      </c>
      <c r="D42" s="45"/>
      <c r="E42" s="45"/>
      <c r="F42" s="45"/>
      <c r="G42" s="45"/>
      <c r="H42" s="45"/>
      <c r="I42" s="45"/>
      <c r="J42" s="45"/>
      <c r="K42" s="45"/>
      <c r="L42" s="45"/>
      <c r="M42" s="45"/>
    </row>
    <row r="43" spans="2:13" ht="15.75" customHeight="1" x14ac:dyDescent="0.2">
      <c r="B43" s="34">
        <v>9</v>
      </c>
      <c r="C43" s="46" t="s">
        <v>55</v>
      </c>
      <c r="D43" s="46"/>
      <c r="E43" s="46"/>
      <c r="F43" s="46"/>
      <c r="G43" s="46"/>
      <c r="H43" s="46"/>
      <c r="I43" s="46"/>
      <c r="J43" s="46"/>
      <c r="K43" s="46"/>
      <c r="L43" s="46"/>
      <c r="M43" s="46"/>
    </row>
    <row r="44" spans="2:13" ht="15.75" customHeight="1" x14ac:dyDescent="0.2">
      <c r="B44" s="34"/>
      <c r="C44" s="46"/>
      <c r="D44" s="46"/>
      <c r="E44" s="46"/>
      <c r="F44" s="46"/>
      <c r="G44" s="46"/>
      <c r="H44" s="46"/>
      <c r="I44" s="46"/>
      <c r="J44" s="46"/>
      <c r="K44" s="46"/>
      <c r="L44" s="46"/>
      <c r="M44" s="46"/>
    </row>
    <row r="45" spans="2:13" ht="67.5" customHeight="1" x14ac:dyDescent="0.2">
      <c r="B45" s="34"/>
      <c r="C45" s="46"/>
      <c r="D45" s="46"/>
      <c r="E45" s="46"/>
      <c r="F45" s="46"/>
      <c r="G45" s="46"/>
      <c r="H45" s="46"/>
      <c r="I45" s="46"/>
      <c r="J45" s="46"/>
      <c r="K45" s="46"/>
      <c r="L45" s="46"/>
      <c r="M45" s="46"/>
    </row>
    <row r="46" spans="2:13" x14ac:dyDescent="0.2">
      <c r="B46" s="28" t="s">
        <v>10</v>
      </c>
      <c r="C46" s="29"/>
      <c r="D46" s="29"/>
      <c r="E46" s="29"/>
      <c r="F46" s="29"/>
      <c r="G46" s="29"/>
      <c r="H46" s="29"/>
      <c r="I46" s="29"/>
      <c r="J46" s="29"/>
      <c r="K46" s="29"/>
      <c r="L46" s="29"/>
      <c r="M46" s="30"/>
    </row>
    <row r="47" spans="2:13" x14ac:dyDescent="0.2">
      <c r="B47" s="31"/>
      <c r="C47" s="32"/>
      <c r="D47" s="32"/>
      <c r="E47" s="32"/>
      <c r="F47" s="32"/>
      <c r="G47" s="32"/>
      <c r="H47" s="32"/>
      <c r="I47" s="32"/>
      <c r="J47" s="32"/>
      <c r="K47" s="32"/>
      <c r="L47" s="32"/>
      <c r="M47" s="33"/>
    </row>
    <row r="48" spans="2:13" x14ac:dyDescent="0.2">
      <c r="B48" s="31"/>
      <c r="C48" s="32"/>
      <c r="D48" s="32"/>
      <c r="E48" s="32"/>
      <c r="F48" s="32"/>
      <c r="G48" s="32"/>
      <c r="H48" s="32"/>
      <c r="I48" s="32"/>
      <c r="J48" s="32"/>
      <c r="K48" s="32"/>
      <c r="L48" s="32"/>
      <c r="M48" s="33"/>
    </row>
    <row r="49" spans="2:13" ht="15.75" customHeight="1" x14ac:dyDescent="0.2">
      <c r="B49" s="21" t="s">
        <v>11</v>
      </c>
      <c r="C49" s="22"/>
      <c r="D49" s="22"/>
      <c r="E49" s="22"/>
      <c r="F49" s="22"/>
      <c r="G49" s="22"/>
      <c r="H49" s="22"/>
      <c r="I49" s="22"/>
      <c r="J49" s="22"/>
      <c r="K49" s="22"/>
      <c r="L49" s="22"/>
      <c r="M49" s="23"/>
    </row>
    <row r="50" spans="2:13" ht="15.75" customHeight="1" x14ac:dyDescent="0.2">
      <c r="B50" s="24"/>
      <c r="C50" s="25"/>
      <c r="D50" s="25"/>
      <c r="E50" s="25"/>
      <c r="F50" s="25"/>
      <c r="G50" s="25"/>
      <c r="H50" s="25"/>
      <c r="I50" s="25"/>
      <c r="J50" s="25"/>
      <c r="K50" s="25"/>
      <c r="L50" s="25"/>
      <c r="M50" s="26"/>
    </row>
  </sheetData>
  <protectedRanges>
    <protectedRange sqref="D10:E10 M7:M8 M5 G29:G33 J9:L9 D9:G9 D5:K7 B8:K8" name="DATOS_1"/>
  </protectedRanges>
  <mergeCells count="50">
    <mergeCell ref="F11:F12"/>
    <mergeCell ref="B29:G29"/>
    <mergeCell ref="B30:G30"/>
    <mergeCell ref="B31:G31"/>
    <mergeCell ref="B32:G32"/>
    <mergeCell ref="B33:G33"/>
    <mergeCell ref="B9:C9"/>
    <mergeCell ref="B10:C10"/>
    <mergeCell ref="G11:L11"/>
    <mergeCell ref="B8:C8"/>
    <mergeCell ref="D9:M9"/>
    <mergeCell ref="D8:K8"/>
    <mergeCell ref="L7:L8"/>
    <mergeCell ref="M11:M12"/>
    <mergeCell ref="D10:G10"/>
    <mergeCell ref="B11:B12"/>
    <mergeCell ref="C11:C12"/>
    <mergeCell ref="D11:D12"/>
    <mergeCell ref="E11:E12"/>
    <mergeCell ref="H10:J10"/>
    <mergeCell ref="K10:M10"/>
    <mergeCell ref="M7:M8"/>
    <mergeCell ref="B49:M50"/>
    <mergeCell ref="B34:M34"/>
    <mergeCell ref="B46:M48"/>
    <mergeCell ref="B43:B45"/>
    <mergeCell ref="C35:M35"/>
    <mergeCell ref="C36:M36"/>
    <mergeCell ref="C37:M37"/>
    <mergeCell ref="C38:M38"/>
    <mergeCell ref="C39:M39"/>
    <mergeCell ref="C40:M40"/>
    <mergeCell ref="C41:M41"/>
    <mergeCell ref="C42:M42"/>
    <mergeCell ref="C43:M45"/>
    <mergeCell ref="B7:C7"/>
    <mergeCell ref="D7:K7"/>
    <mergeCell ref="B1:M2"/>
    <mergeCell ref="B3:C3"/>
    <mergeCell ref="D3:K3"/>
    <mergeCell ref="B4:C4"/>
    <mergeCell ref="D4:K4"/>
    <mergeCell ref="L3:M3"/>
    <mergeCell ref="L4:M4"/>
    <mergeCell ref="L5:L6"/>
    <mergeCell ref="M5:M6"/>
    <mergeCell ref="B5:C5"/>
    <mergeCell ref="D5:K5"/>
    <mergeCell ref="B6:C6"/>
    <mergeCell ref="D6:K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http://www.w3.org/XML/1998/namespace"/>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andres felipe arroyave montoya</cp:lastModifiedBy>
  <cp:revision/>
  <dcterms:created xsi:type="dcterms:W3CDTF">2006-11-20T19:37:40Z</dcterms:created>
  <dcterms:modified xsi:type="dcterms:W3CDTF">2026-05-08T22:23:36Z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