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IVADM\SECCION CONTRATOS\INFRAESTRUCTURA\"/>
    </mc:Choice>
  </mc:AlternateContent>
  <bookViews>
    <workbookView xWindow="0" yWindow="0" windowWidth="28800" windowHeight="12330"/>
  </bookViews>
  <sheets>
    <sheet name="OFERTA ECONÓMICA"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18" i="1" l="1"/>
  <c r="F123" i="1" s="1"/>
  <c r="D117" i="1"/>
  <c r="D107" i="1"/>
  <c r="D106" i="1"/>
  <c r="D105" i="1"/>
  <c r="D98" i="1"/>
  <c r="D96" i="1"/>
  <c r="D97" i="1" s="1"/>
  <c r="D95" i="1"/>
  <c r="D92" i="1"/>
  <c r="D93" i="1" s="1"/>
  <c r="D63" i="1"/>
  <c r="D55" i="1"/>
  <c r="D57" i="1" s="1"/>
  <c r="D51" i="1"/>
  <c r="D53" i="1" s="1"/>
  <c r="D49" i="1"/>
  <c r="D48" i="1"/>
  <c r="D46" i="1"/>
  <c r="D45" i="1"/>
  <c r="D34" i="1"/>
  <c r="D35" i="1" s="1"/>
  <c r="D33" i="1"/>
  <c r="D32" i="1"/>
  <c r="D31" i="1"/>
  <c r="D30" i="1"/>
  <c r="D29" i="1"/>
  <c r="D28" i="1"/>
  <c r="D27" i="1"/>
  <c r="D26" i="1"/>
  <c r="D22" i="1"/>
</calcChain>
</file>

<file path=xl/sharedStrings.xml><?xml version="1.0" encoding="utf-8"?>
<sst xmlns="http://schemas.openxmlformats.org/spreadsheetml/2006/main" count="347" uniqueCount="226">
  <si>
    <t>Formulario No. 01 PROPUESTA ECONÓMICA</t>
  </si>
  <si>
    <t xml:space="preserve"> ADECUACIÓN DISAN</t>
  </si>
  <si>
    <t xml:space="preserve">ITEM </t>
  </si>
  <si>
    <t xml:space="preserve">DESCRIPCION </t>
  </si>
  <si>
    <t>UNIDAD</t>
  </si>
  <si>
    <t>CANT.</t>
  </si>
  <si>
    <t>VALOR UNITARIO</t>
  </si>
  <si>
    <t xml:space="preserve">VALOR TOTAL </t>
  </si>
  <si>
    <t>1.1.0</t>
  </si>
  <si>
    <t>BFLIM 70 (UFAP BIM 70)</t>
  </si>
  <si>
    <t>INSTALACIONES ELECTRICAS</t>
  </si>
  <si>
    <t>1.1.1</t>
  </si>
  <si>
    <t>SUMINISTRO E INSTALACIÓN DE CABLEADO 3XNO.12 AWG (F(AZUL)+ N(BLANCO)+ T(VERDE)) LIBRE DE ALOGENOS EN CU Y ACCESORIOS DE UNIÓN PARA SU CORRECTO FUNCIONAMIENTO Y CONECTORES CERTIFICADOS, MARCACION Y DEMÁS ELEMENTOS PARA SU CORRECTA INSTALACIÓN Y FUNCIONAMIENTO SEGÚN RETIE.</t>
  </si>
  <si>
    <t>ML</t>
  </si>
  <si>
    <t>1.1.2</t>
  </si>
  <si>
    <t>SUMINISTRO E INSTALACIÓN DE CANALIZACIÓN, INCLUYE TUBERÍA Ø3/4"  EMT, CON ACCESORIOS DE UNIÓN, CURVAS, TERMNALES Y FIJACIÓN DE TUBERÍA, CAJA DE PASO, Y DEMÁS ELEMENTOS PARA SU CORRECTA INSTALACIÓN Y FUNCIONAMIENTO SEGÚN RETIE.</t>
  </si>
  <si>
    <t>1.1.3</t>
  </si>
  <si>
    <t>SUMINISTRO E INSTALACIÓN DE HASTA 3 METROS DE SALIDA PARA TOMACORRIENTE DOBLE MONOFÁSICO SISTEMA NORMAL EN MUROS TIPO NEMA, 125V, CON POLO A TIERRA GRADO COMERCIAL, COLOR BLANCO, TAPA COLOR BLANCO, INCLUYE TOMA,  MARQUILLADO, CONECTORES DE RESORTE, ACCESORIOS DE INSTALACIÓN, CAJA CON SUPLEMENTO, CANALETA METALICA CON DIVISION 12x5 cm O DUCTO EMT 3/4", CON ACCESORIOS DE UNIÓN, FIJACIÓN DE TUBERÍA, MARCACIÓN SEGÚN RETIE Y  ALIMENTADOR EN CABLE TRENZADO CU NO.12 (F+N+T)AWG-LIBRE DE ALOGENOS  Y DEMÁS ELEMENTOS PARA SU CORRECTA INSTALACIÓN Y FUNCIONAMIENTO SEGÚN RETIE.</t>
  </si>
  <si>
    <t>UN</t>
  </si>
  <si>
    <t>1.1.4</t>
  </si>
  <si>
    <t>SUMINISTRO E INSTALACIÓN DE HASTA 3 METROS  DE SALIDA PARA PANEL LED DE 60X60 , INCLUYE LUMINARIA LED DE 60X60W, INCLUYE APARATO, MARQUILLADO, CONECTORES DE RESORTE, ACCESORIOS DE INSTALACIÓN Y FIJACIÓN , CAJA CON SUPLEMENTO, TUBERÍA Ø3/4" EMT, CON ACCESORIOS DE UNIÓN, FIJACIÓN DE TUBERÍA, MARCACIÓN SEGÚN RETIE Y ALIMENTADOR EN CABLE TRENZADO CU NO.12 (F+N+T)AWG-LIBRE DE ALOGENOS, COLA ENCAUCHETADA 3X12 CON PRENSA ESTOPA, CONECTOR TIPO RESORTE  Y DEMÁS ELEMENTOS PARA SU CORRECTA INSTALACIÓN Y FUNCIONAMIENTO SEGÚN RETIE.</t>
  </si>
  <si>
    <t>1.1.5</t>
  </si>
  <si>
    <t>SUMINISTRO E INSTALACIÓN DE HASTA 3 METROS  DE SALIDA PARA LAMPARA LED HERMETICA DE 2X 18W , INCLUYE LUMINARIA LED , INCLUYE APARATO, MARQUILLADO, CONECTORES DE RESORTE, ACCESORIOS DE INSTALACIÓN Y FIJACIÓN , CAJA CON SUPLEMENTO, TUBERÍA Ø3/4" EMT, CON ACCESORIOS DE UNIÓN, FIJACIÓN DE TUBERÍA, MARCACIÓN SEGÚN RETIE Y ALIMENTADOR EN CABLE TRENZADO CU NO.12 (F+N+T)AWG-LIBRE DE ALOGENOS, COLA ENCAUCHETADA 3X12 CON PRENSA ESTOPA, CONECTOR TIPO RESORTE  Y DEMÁS ELEMENTOS PARA SU CORRECTA INSTALACIÓN Y FUNCIONAMIENTO SEGÚN RETIE.</t>
  </si>
  <si>
    <t>1.1.6</t>
  </si>
  <si>
    <t>1.1.7</t>
  </si>
  <si>
    <t>SUMINISTRO E INSTALACIÓN DE TABLERO DE CONTROL PARA 02 ELECTROBOMBAS DE 5HP, INCLUYE TOTALIZADORTRIFILAR  30 AMP PARA RIEL OMEGA SIEMENS, ABB O SIMILAR ,01 VIGILANTE DETENSION TRIFILAR, 02 CONTACTORES IGUAL O MAYOR A 20 AMP AC3 SIEMENS, ABB, SCHNEIDER O SIMILAR. 02 RELE PROTECCION TERMICO DE ENTRE EL RANGO DE CORRIENTE DE 10 A 20 AMP, 01 PARA DE EMERGENCIA TIPO HONGO, 02 DISYUNTOR, 02 LUZ PILOTO 220V COLOR ROJO, 02 LUZ PILOTO 220V COLOR VERDE, 02 SELECTORES DE 3 POSICIONES, INSTALACION DE 5 MTS CABLE  CON AISLAMENTO MAYOR O IGUAL A 600V (3F NO.8 + 1N NO. 8 + 1T NO.10)  A 90°C, EL   TABLERO FABRICADO EN LAMINA COL-ROLLED CAL 16 BWG, CON DOBLE PUERTA Y CHAPA FRONTAL, PANELES LATERALES, INFERIOR Y SUPERIOR DESMONTABLES, CIERRES DE PUNTAS, CON SISTEMA DE AUTOMACIZACION DE CIERRE Y APERTURA SEGUN NIVEL DE TANQUE DE AGUA MEDIANTE FLOTADORES DE CONTRA PESO MEDIANTE  CON ACCESO PROYECTADO POR LA CARA INFERIOR, ACABADO EN PINTURA ELECTRÓSTATICA RAL 7031, DE DIMENSIONES SUGERIDAS EN PLANOS, INCLUYE BARRAJE TRIFÁSICO PARA 50 AMP PINTANDO O CON AUTOFUNDENTE DE COLORES PARA LAS FASES A 220V, BARRAJE DE NEUTRO PINTADO O CON AUTOFUNDENTE DE COLOR BLANCO, BARRAJE DE TIERRA PINTADO O CON AUTOFUNDENTE DE CORLOR VELER, ACCESORIOS DE ANCLAJE EN PISO, VARILLA, ROSCADA, TUERCA, ARANDELA Y ANCLAS HDI DE 3/8", CINTAS DE MARCACIÓN, MARQUILLA EN ACRÍLICO COLOR NEGRA EN LETRA BLANCA, INCLUYE TRANSPORTE, ZAJE Y UBICACIÓN TABLERO. EL TABLERISTA FABRICANTE DEBE ADJUNTAR LOS CERTIFCADOS DE CONFORMIDAD CON EL RETIE PARA LA CETIFICACIÓN DEL PROYECTO ELÉCTRICO. INCLUYENDO REGISTRO DE PRUEBAS Y PROTOCOLOS VIGENTES EXIGIDOS. Y DEMÁS ELEMENTOS PARA SU CORRECTA INSTALACIÓN Y FUNCIONAMIENTO SEGÚN RETIE.</t>
  </si>
  <si>
    <t>1.1.8</t>
  </si>
  <si>
    <t>SUMINISTRO Y EXTENSIÓN DE ACOMETIDA EN CABLE DE COBRE ,CON AISLAMENTO MAYOR O IGUAL A 600V (3F NO.6 + 1N NO. 6 + 1T NO.10)  A 90°C, PARA ACOMETIDAS DE TABLERO TOMAS, INCLUYE MARQUILLADO, CONECTORES Y DEMÁS ELEMENTOS PARA SU CORRECTA INSTALACIÓN Y FUNCIONAMIENTO SEGÚN RETIE.</t>
  </si>
  <si>
    <t>1.1.9</t>
  </si>
  <si>
    <t>SUMINISTRO E INSTALACIÓN DE DUCTERÍA EN TUBERÍA CONDUIT EMT 1ML X Ø1 1/4" O MAYOR, PARA SUBACOMETIDAS PARCIALES. INCLUYE ACCESORIOS DE UNIÓN CURVAS, TERMNALES, CAJAS DE PASO, ELEMENTOS DE FIJACIÓN Y DEMÁS ELEMENTOS PARA SU CORRECTA INSTALACIÓN Y FUNCIONAMIENTO SEGÚN RETIE.</t>
  </si>
  <si>
    <t>1.1.10</t>
  </si>
  <si>
    <t>SUMINISTRO E INSTALACIÓN DE CABLEADO 3XNO.12 AWG (F(ROJO)+ N(BLANCO)+ T(VERDE)) LIBRE DE ALOGENOS EN CU Y ACCESORIOS DE UNIÓN PARA SU CORRECTO FUNCIONAMIENTO Y CONECTORES CERTIFICADOS, MARCACION Y DEMÁS ELEMENTOS PARA SU CORRECTA INSTALACIÓN Y FUNCIONAMIENTO SEGÚN RETIE.</t>
  </si>
  <si>
    <t>1.1.11</t>
  </si>
  <si>
    <t>1.1.12</t>
  </si>
  <si>
    <t>SUMINISTRO E INSTALACIÓN DE HASTA 3 METROS DE SALIDA PARA TOMACORRIENTE DOBLE MONOFÁSICO SISTEMA REGULADA EN MUROS TIPO NEMA, 125V, CON POLO A TIERRA GRADO COMERCIAL, COLOR BLANCO, TAPA COLOR BLANCO, INCLUYE TOMA,  MARQUILLADO, CONECTORES DE RESORTE, ACCESORIOS DE INSTALACIÓN, CAJA CON SUPLEMENTO, CANALETA METALICA CON DIVISION 12x5 cm O DUCTO EMT 3/4", CON ACCESORIOS DE UNIÓN, FIJACIÓN DE TUBERÍA, MARCACIÓN SEGÚN RETIE Y  ALIMENTADOR EN CABLE TRENZADO CU NO.12 (F+N+T)AWG-LIBRE DE ALOGENOS  Y DEMÁS ELEMENTOS PARA SU CORRECTA INSTALACIÓN Y FUNCIONAMIENTO SEGÚN RETIE.</t>
  </si>
  <si>
    <t>1.1.13</t>
  </si>
  <si>
    <t>SUMINISTRO, INSTALACIÓN, CONEXIÓN Y PUESTA EN SERVICIO DE UNA UNIDAD DE ALIMENTACIÓN ININTERRUMPIDA (UPS) TRIFÁSICA DE 20 KVA O SUPERIOR CAPACIDAD, MARCA TRIPP LITE O DE SIMILARES CARACTERISTICAS, TENSIÓN DE ENTRADA 208/120 VCA – 60 HZ, CON TECNOLOGÍA ONLINE DE DOBLE CONVERSIÓN, FACTOR DE POTENCIA ≥ 0.9, RANGO DE TENSIÓN DE ENTRADA AMPLIO PARA OPERACIÓN SIN TRANSFERENCIA A BYPASS. EL EQUIPO DEBERÁ INCLUIR BANCO DE BATERÍAS DE AUTONOMÍA MÍNIMA DE 15 MINUTOS AL 100 % DE CARGA, CON GABINETES METÁLICOS Y PROTECCIONES INTERNAS CONTRA SOBRECARGA, SISTEMA DE PUESTA A TIERRA, CORTOCIRCUITO. LA UPS DEBERÁ CONTAR CON BYPASS AUTOMÁTICO Y MANUAL, PANTALLA LCD DE ESTADO Y ALARMA AUDIBLE ANTE FALLAS O FUNCIONAMIENTO EN MODO BATERÍA. EL BANCO DE BATERIA DEBERA SER LIBRE DE MANTENIMIENTO.</t>
  </si>
  <si>
    <t>AMPLIACION DE OFICINA ODONTOLOGIA</t>
  </si>
  <si>
    <t>1.1.14</t>
  </si>
  <si>
    <t>DESMONTE VENTANA O PUERTAS, INCLUYE CARGUE, RETIRO Y DISPOSICIÓN FINAL</t>
  </si>
  <si>
    <t>UND</t>
  </si>
  <si>
    <t>1.1.15</t>
  </si>
  <si>
    <t xml:space="preserve">DEMOLICIÓN  MUROS  EXISTENTES  (INCLUYE:  DINTELES, LINEALES,   RETIRO   MATERIAL   SOBRANTE   Y   ASEO   DE OBRA)  </t>
  </si>
  <si>
    <t>M2</t>
  </si>
  <si>
    <t>1.1.16</t>
  </si>
  <si>
    <t>DEMOLICIÓN Y RETIRO DE CERAMICA AFECTADA POR DEMOLICION DEL MURO, (INCLUYE    RETIRO    DE    ESCOMBROS    HASTA    LUGAR AUTORIZADO)</t>
  </si>
  <si>
    <t>1.1.17</t>
  </si>
  <si>
    <t>ALISTADO DE PISO EN MORTERO IMPERMEABILIZADO 1:3 E=0,04MT,  INCLUYE  PENDIENTE  DE  DESAGÜE,  INCLUYE TODO LO NECESARIO PARA SU CORRECTA INSTALACIÓN Y FUNCIONAMIENTO,</t>
  </si>
  <si>
    <t>1.1.18</t>
  </si>
  <si>
    <t xml:space="preserve">SUMINISTRO Y APLICACIÓN DE RECUBRIMIENTO EPÓXICO DE ALTO DESEMPEÑO PARA USO HOSPITALARIO SOBRE SUPERFICIE EXISTENTE, INCLUYE LA PREPARACIÓN DE LA BASE MEDIANTE LIMPIEZA PROFUNDA, DESENGRASE, RETIRO DE PARTÍCULAS SUELTAS, REPARACIÓN DE FISURAS O IRREGULARIDADES Y NIVELACIÓN PUNTUAL CON MORTERO O RESANE EPÓXICO CUANDO SEA NECESARIO. EL SISTEMA DEBERÁ CONTEMPLAR LA APLICACIÓN DE IMPRIMANTE O PRIMER DE ADHERENCIA Y POSTERIOR COLOCACIÓN DE RECUBRIMIENTO EPÓXICO AUTONIVELANTE O PINTURA EPÓXICA DE ALTA RESISTENCIA QUÍMICA Y MECÁNICA, APTA PARA ÁREAS DE ATENCIÓN EN SALUD, GARANTIZANDO UNA SUPERFICIE CONTINUA, IMPERMEABLE, LISA, ANTIDESLIZANTE Y DE FÁCIL LIMPIEZA Y DESINFECCIÓN. </t>
  </si>
  <si>
    <t>1.1.19</t>
  </si>
  <si>
    <t xml:space="preserve">SUMINISTRO E INSTALACIÓN DE ZÓCALO SANITARIO EN MEDIA CAÑA EN EL ENCUENTRO ENTRE PISO Y MURO DENTRO DEL ÁREA DE ESTERILIZACIÓN, INCLUYE LA PREPARACIÓN DE LA SUPERFICIE MEDIANTE LIMPIEZA, DESENGRASE Y RETIRO DE PARTÍCULAS SUELTAS, LA CONFORMACIÓN DEL ZÓCALO CON MORTERO O MATERIAL EPÓXICO MOLDEABLE HASTA LOGRAR UNA CURVATURA UNIFORME, Y LA POSTERIOR APLICACIÓN DE RECUBRIMIENTO EPÓXICO HOSPITALARIO CONTINUO SOBRE LA SUPERFICIE DEL ZÓCALO, ASEGURANDO SU INTEGRACIÓN CON EL ACABADO DEL PISO Y EL MURO. </t>
  </si>
  <si>
    <t>1.1.20</t>
  </si>
  <si>
    <t>MURO    EN    MAMPOSTERÍA,    LEVANTADO    EN    BLOQUE VIBRADO O LADRILLO NO 6, CON MORTERO 1:3 (INCLUYE LINEALES, FILOS, JUNTOS, ETC.)</t>
  </si>
  <si>
    <t>1.1.21</t>
  </si>
  <si>
    <t>SUMINISTRO E INSTALACIÓN DE PUERTA METÁLICA SANITARIA PARA ACCESO AL CUARTO DE ESTERILIZACIÓN, FABRICADA EN LÁMINA METÁLICA CON ACABADO EN PINTURA EPÓXICA. INCLUYE SUPERFICIE LISA, RESISTENTE A LA HUMEDAD Y PRODUCTOS QUÍMICOS, MARCO METÁLICO, HERRAJES COMPLETOS Y SISTEMA DE CIERRE ADECUADO QUE GARANTICE EL AISLAMIENTO DEL ÁREA.. (0,90mts x 2,05mts)</t>
  </si>
  <si>
    <t>1.1.22</t>
  </si>
  <si>
    <t>SELLADO VENTANA EXISTENTE EN EL CUARTO DE ESTERILIZACIÓN INCLUYE EL RETIRO DEL MARCO Y ELEMENTOS ASOCIADOS DE LA VENTANA EXISTENTE, LA EJECUCIÓN DEL CERRAMIENTO DEL VANO MEDIANTE MAMPOSTERÍA EN LADRILLO O BLOQUE SEGÚN LAS CONDICIONES DEL MURO EXISTENTE, FIJACIÓN Y AMARRE ESTRUCTURAL CON MORTERO DE PEGA,</t>
  </si>
  <si>
    <t>1.1.23</t>
  </si>
  <si>
    <t>PAÑETE EN MURO CON MORTERO 1.3 Y SIKA 1 E:0,02 MTS APROX (INCLUYE: FILOS, DILATACIONES, JUNTAS, LINEALES)</t>
  </si>
  <si>
    <t>1.1.24</t>
  </si>
  <si>
    <t>SUMINISTRO Y APLICACIÓN DE ESTUCO PLASTICO USO INTERIOR Y EXTERIOR DE IGUAL O MAYOR CALIDAD A PINTULAND (INCLUYE: DESISTALACIÓN E INSTALACIÓN DE ELEMENTOS EN LOS MUROS, FILOS, LINEALES, DILATACIONES, ESTRIAS Y TODO LO NECESARIO PARA SU CORRECTA APLICACIÓN).</t>
  </si>
  <si>
    <t>1.1.25</t>
  </si>
  <si>
    <t xml:space="preserve">SUMINISTRO Y APLICACIÓN DE PINTURA VINILO TIPO 1 - (3 MANOS ) (INCLUYE: ADECUACION MUROS, RESANE DE SUPERFICIE CON ESTUCO, RETIRO DE ELEMENTOS EN MURO, FILOS, DILATACIONES, LINEALES)     </t>
  </si>
  <si>
    <t>1.1.26</t>
  </si>
  <si>
    <t xml:space="preserve">SUMINISTRO Y APLICACIÓN DE PINTURA HOSPITALARIA LAVABLE EN MUROS INTERIORES DEL CUARTO DE ESTERILIZACIÓN, INCLUYE LA PREPARACIÓN DE LA SUPERFICIE PREVIAMENTE ESTUCADA MEDIANTE LIMPIEZA, RESANE DE IMPERFECCIONES MENORES, LIJADO Y RETIRO DE POLVO; APLICACIÓN DE SELLADOR O BASE PARA MUROS QUE GARANTICE LA ADECUADA ADHERENCIA DEL ACABADO FINAL; Y POSTERIOR APLICACIÓN DE PINTURA HOSPITALARIA DE ALTA RESISTENCIA QUÍMICA Y MECÁNICA (3 MANOS) 
</t>
  </si>
  <si>
    <t>1.1.27</t>
  </si>
  <si>
    <t>DESMONTE DE CIELO RASO, CON ESTRUCTURAS SUSPENDIDAS EN ETERBOARD,DRYWAL, MACHIMBRE Y/O PVC (INCLUYE: CORTE DE ELEMENTOS AFECTADOS,DESMONTE ESTRUCTURA DE SOPORTE. MOLDURAS, LINEALES, DILATACIONES YDEMAS ACCESORIOS, RETIRO MATERIAL SOBRANTE HASTA LUGAR AUTORIZADO YASEO DE LA OBRA).</t>
  </si>
  <si>
    <t>1.1.28</t>
  </si>
  <si>
    <t>SUMINISTRO E INSTALACION CIELORASO LAMINA PVC 9 MM   ESPESOR   LISA   COLOR   A   CONVENIR   (INCLUYE: SOPORTERIA        LAMINAS        CIELORASO-SOPORTERIA ESTRUCTURA  INDEPENDIENTE  CIELORASO-  LINEALES- DILATACIONES- VANO LAMPARAS, ACABADO),</t>
  </si>
  <si>
    <t>1.1.29</t>
  </si>
  <si>
    <t>1.1.30</t>
  </si>
  <si>
    <t>1.2.0</t>
  </si>
  <si>
    <t>SEDE 45 (UFAP ODONTOLÓGICA)</t>
  </si>
  <si>
    <t>1.2.1</t>
  </si>
  <si>
    <t>1.2.2</t>
  </si>
  <si>
    <t>1.2.3</t>
  </si>
  <si>
    <t>1.2.4</t>
  </si>
  <si>
    <t>CUARTO DE COMPRESOR</t>
  </si>
  <si>
    <t>1.2.5</t>
  </si>
  <si>
    <t>DESMONTE DE LOS SISTEMAS DE INSONORIZACIÓN, INCLUYE EL RETIRO DE PANELES ACÚSTICOS, LÁMINAS DE RECUBRIMIENTO, BASTIDORES O ESTRUCTURAS DE SOPORTE, MATERIAL AISLANTE (FIBRA DE VIDRIO, LANA MINERAL U OTRO MATERIAL ABSORBENTE), ELEMENTOS DE FIJACIÓN Y DEMÁS COMPONENTES ASOCIADOS AL SISTEMA ACTUAL. EL ÍTEM COMPRENDE LA EJECUCIÓN CUIDADOSA DE LAS LABORES DE DESMONTAJE PARA EVITAR AFECTACIONES A LA ESTRUCTURA DEL MURO EXISTENTE, LA LIMPIEZA DEL ÁREA INTERVENIDA, EL ACOPIO Y RETIRO DE LOS MATERIALES DESMONTADOS, ASÍ COMO SU CARGUE, TRANSPORTE Y DISPOSICIÓN FINAL DE ESCOMBROS O RESIDUOS EN SITIO AUTORIZADO</t>
  </si>
  <si>
    <t>1.2.6</t>
  </si>
  <si>
    <t>1.2.7</t>
  </si>
  <si>
    <t>SUMINISTRO,   INSTALACIÓN,   CONEXION,   PRUEBAS   Y PUESTA    EN    SERVICIO  DE PANEL DE INCRUSTAR DE 1.20 (ACUERDO     REQUERIMIENTO),     DE     36W,     (100-227 VOLTIOS),   1260   LM,   3000   K,   INCLUYE   TUBERIA   EMT, CABLEADO  No  12  AWG  (CANTIDAD  ACUERDO  PLANO), CAJAS  DE  PASO  Y  DE  SALIDA,  CABLE  ENCAUCHETADO HASTA LA LAMPARA, TERMINALES, SOPORTES, GUAYAS, CONSUMIBLES   Y   DEMAS   ELEMENTOS   REQUERIDOS PARA SU CORRECTO FUNCIONAMIENTO, LUZ DIA</t>
  </si>
  <si>
    <t>1.2.8</t>
  </si>
  <si>
    <r>
      <t>SUMINISTRO E INSTALACIÓN DE MURO EN SISTEMA DRYWALL DE </t>
    </r>
    <r>
      <rPr>
        <sz val="9"/>
        <color rgb="FF000000"/>
        <rFont val="Arial"/>
        <family val="2"/>
      </rPr>
      <t>UNA CARA, CON ESTRUCTURA EN PERFILERÍA METÁLICA ANCLADA A MUROS, SOBRE LA CUAL SE INSTALARÁ PANEL DE YESO TIPO DRYWALL EN LA CARA EXPUESTA. EL SISTEMA DEBERÁ INCLUIR AISLAMIENTO ACÚSTICO EN FIBRA DE VIDRIO INSTALADO EN EL INTERIOR DE LA ESTRUCTURA METÁLICA CON EL FIN DE REDUCIR LA TRANSMISIÓN DEL RUIDO. INCLUYE PERFILERÍA METÁLICA (PARALES Y CANALES), FIJACIONES, PANELES DE YESO, COLOCACIÓN DEL MATERIAL AISLANTE EN FIBRA DE VIDRIO, TRATAMIENTO DE JUNTAS, APLICACIÓN DE CINTA Y MASILLA, ASÍ COMO LOS CORTES Y ADECUACIONES NECESARIAS PARA RESPETAR LA UBICACIÓN DE TOMACORRIENTES, INTERRUPTORES Y DEMÁS ELEMENTOS ELÉCTRICOS EXISTENTES</t>
    </r>
  </si>
  <si>
    <t>1.2.9</t>
  </si>
  <si>
    <t>BAÑO</t>
  </si>
  <si>
    <t>1.2.10</t>
  </si>
  <si>
    <t>1.2.11</t>
  </si>
  <si>
    <t>1.2.12</t>
  </si>
  <si>
    <t>CUARTO DE COMPRESOR 2</t>
  </si>
  <si>
    <t>1.2.13</t>
  </si>
  <si>
    <t>1.2.14</t>
  </si>
  <si>
    <t>1.2.15</t>
  </si>
  <si>
    <t>1.2.16</t>
  </si>
  <si>
    <t>SUMINISTRO E INSTALACIÓN DE HASTA 3 METROS DE SALIDA PARA INTERRUPTOR, INCLUYE APARATO, MARQUILLADO, CONECTORES DE RESORTE, ACCESORIOS DE INSTALACIÓN Y FIJACIÓN , CAJA CON SUPLEMENTO, TUBERÍA Ø3/4" EMT, CON ACCESORIOS DE UNIÓN, FIJACIÓN DE TUBERÍA, MARCACIÓN SEGÚN RETIE Y ALIMENTADOR EN CABLE TRENZADO CU NO.12 (F+N+T)AWG-LIBRE DE ALOGENOS  Y DEMÁS ELEMENTOS PARA SU CORRECTA INSTALACIÓN Y FUNCIONAMIENTO SEGÚN RETIE.</t>
  </si>
  <si>
    <t>CUBIERTA</t>
  </si>
  <si>
    <t>1.2.17</t>
  </si>
  <si>
    <t>SUMINISTRO  E  INSTALACIÓN  DE  UPVC CRESTA ALTA Y ESTRUCTURA    DE SOPORTE    ACUERDO    MUESTRA, (INCLUYE:    ACABADO,    REMATES    CONTRA    MUROS, HERRAMIENTAS   NECESARIAS   PARA   SU   EJECUCIÓN, FIJADORES    DE    LAMINA,    ACCESORIOS    Y    RETIRO MATERIAL SOBRANTE Y ASEO DE LA UNIDAD), INCLUYE TODO LO REQUERIDO PARA LA CORRECTA EJECUCION Y FUNCIONAMIENTO DE LA ACTIVIDAD</t>
  </si>
  <si>
    <t>1.2.18</t>
  </si>
  <si>
    <t>MANTENIMIENTO CORRECTIVO Y PREVENTICO DE LOS ELEMENTOS DE SUJECION (PARAGUITAS, GANCHOS, TORNILLOS Y ARANDELAS) EN CUBIERTA EXISTENTE EN TEJA DE FIBROCEMENTO TIPO ETERNIL O SIMILARES, INCLUYENDO eEL CAMBIO DE LOS ELEMENTOS NO RECUPERABLES, SELLADO IMPERMEABLE PUNTUAL CON SIKA MULTIPROPOSITO O SIMILAR, CON EL FIN DE GARANTIZAR ESTABILIDAD MECÁNICA Y ESTANQUEIDAD FRENTE A FILTRACIONES POR LLUVIA</t>
  </si>
  <si>
    <t>1.2.19</t>
  </si>
  <si>
    <t>IMPERMEABILIZACIÓN CON MANTO EDIL 3MM FOIL ALUMINIO (INCLUYE: RESANES, INCLUYE DESMONTE DEL MANTO EXISTENTE, APLICACION DE EMULSION ASFALTICA, LINEALES, REMATES, ACABADO SUPERFICIE COLOR, ASEO Y RETIRO MATERIAL EXISTENTE)</t>
  </si>
  <si>
    <t>1.2.20</t>
  </si>
  <si>
    <t>SUMINISTRO E INSTALACIÓN DE CABALLETE DE UPVC RESISTENTE A RAYOS UV, COMPATIBLE CON TEJAS EXISTENTES, INCLUYENDO FIJACIÓN CON TORNILLOS O GRAPAS SEGÚN ESPECIFICACIÓN DEL FABRICANTE, SELLADO CON CINTA O SILICONA IMPERMEABLE, ALINEACIÓN Y AJUSTE SOBRE LA CUMBRERA PARA GARANTIZAR ESTANQUEIDAD, DURABILIDAD, CORRECTO FLUJO DE AGUA Y ACABADO ESTÉTICO UNIFORME.</t>
  </si>
  <si>
    <t>1.2.21</t>
  </si>
  <si>
    <t>SUMINISTRO E INSTALACIÓN DE CANAL PLÁSTICA DE 100 MM DE ANCHO POR 80 MM DE PROFUNDIDAD PARA CONDUCCIÓN DE AGUAS PLUVIALES, INCLUYENDO FIJACIÓN SEGURA, ALINEACIÓN Y PENDIENTE ADECUADA, UNIONES CON ACCESORIOS CORRESPONDIENTES Y SELLADO HERMÉTICO EN JUNTAS, GARANTIZANDO CORRECTO FLUJO DE AGUA, DURABILIDAD, RESISTENCIA A IMPACTOS Y ACABADO ESTÉTICO CONFORME A LA CUBIERTA EXISTENTE.</t>
  </si>
  <si>
    <t>1.3,0</t>
  </si>
  <si>
    <t>SEDE NORTE (UFAP NORTE)</t>
  </si>
  <si>
    <t xml:space="preserve">BAÑO DISCAPACITADOS </t>
  </si>
  <si>
    <t>1.3.1</t>
  </si>
  <si>
    <t>DEMOLICIÓN PISOS EXISTENTES (INCLUYE:CERAMICA Y/O BALDOSAS, LINEALES, RETIRO MATERIAL SOBRANTE Y ASEO DE OBRA)</t>
  </si>
  <si>
    <t>1.3.2</t>
  </si>
  <si>
    <t>DEMOLICION DE PLANTILLA DE PISO EXISTENTES (INCLUYE: LINEALES, DESMONTE ACERO REFUERZO, RETIRO MATERIAL SOBRANTE Y ASEO OBRA)</t>
  </si>
  <si>
    <t>1.3.3</t>
  </si>
  <si>
    <t>DEMOLICIÓN ZOCALOS Y/O MEDIAS CAÑAS EXISTENTES (INCLUYE: LINEALES, RETIRO MATERIAL SOBRANTE Y ASEO DE OBRA)</t>
  </si>
  <si>
    <t>1.3.4</t>
  </si>
  <si>
    <t>DESMONTE DE DIVISION METÁLICA EXISTENTE  (INCLUYE: MARCOS, ACCESORIOS,HERRAJES, RETIRO MATERIAL SOBRANTE Y ASEO DE OBRA).</t>
  </si>
  <si>
    <t>1.3.5</t>
  </si>
  <si>
    <t>DESMONTE APARATOS SANITARIOS (INCLUYE: SANITARIOS, LAVAMANOS, ORINALES, ASEO, TODO LO NECESARIO PARA SU EJECUCION Y RETIRO MATERIAL SOBRANTE )</t>
  </si>
  <si>
    <t>1.3.6</t>
  </si>
  <si>
    <t>ALISTADO DE PISO EN MORTERO IMPERMEABILIZADO 1:3  E=0,04MT. (INCLUYE: PENDIENTE DE DESAGÜE. INCLUYE TODO LO NECESARIO PARA SU CORRECTA INSTALACIÓN Y FUNCIONAMIENTO).</t>
  </si>
  <si>
    <t>1.3.7</t>
  </si>
  <si>
    <t>PAÑETE CON MORTERO 1:3 IMPERMEABILIZADO CON SIKA 1 E:0,02M INCLUYE (FILOS, DILATACIONES, JUNTAS, LINEALES)</t>
  </si>
  <si>
    <t>1.3.8</t>
  </si>
  <si>
    <t>SUMINISTRO E INSTALACIÒN DE SALIDA SANITARIA 2" EN TUBERÌA PVC. INCLUYE TOSOS LOS ELEMENTOS Y ACCESORIOS SANITARIOS PARA SU CORRECTO FUNCIONAMIENTO</t>
  </si>
  <si>
    <t>1.3.9</t>
  </si>
  <si>
    <t>SUMINISTRO E INSTALACIÒN DE SALIDA SANITARIA 3" EN TUBERÌA PVC. INCLUYE TOSOS LOS ELEMENTOS Y ACCESORIOS SANITARIOS PARA SU CORRECTO FUNCIONAMIENTO</t>
  </si>
  <si>
    <t>1.3.10</t>
  </si>
  <si>
    <t>SUMINISTRO E INSTALACIÒN DE SALIDA SANITARIA 4" EN TUBERÌA PVC. INCLUYE TOSOS LOS ELEMENTOS Y ACCESORIOS SANITARIOS PARA SU CORRECTO FUNCIONAMIENTO</t>
  </si>
  <si>
    <t>1.3.11</t>
  </si>
  <si>
    <t>SUMINISTRO E INSTALACIÓN DE CERÁMICA PARA MURO  FORMATO 30 X 60 ACABADO MATE, CARAS  DIFERENCIADAS ESPESOR NOMINAL 8,8 + 0,3 , INCLUYE BOQUILLA, HERRAMIENTAS, MANO DE OBRA Y DEMÁS  ELEMENTOS NECESARIOS PARA SU INSTALACIÓN.</t>
  </si>
  <si>
    <t>1.3.12</t>
  </si>
  <si>
    <t xml:space="preserve"> SUMINISTRO E INSTALACIÓN DE WIN EN ALUMINIO </t>
  </si>
  <si>
    <t>1.3.13</t>
  </si>
  <si>
    <t>SUMINISTRO E INSTALACIÓN DE CERÁMICA PARA PISO. Piso Opera Blanco Caras Diferenciadas 55.2x55.2 , INCLUYE BOQUILLA, HERRAMIENTAS, MANO DE OBRA Y DEMÁS  ELEMENTOS NECESARIOS PARA SU INSTALACIÓN.</t>
  </si>
  <si>
    <t>1.3.14</t>
  </si>
  <si>
    <t>SUMINISTRO, INSTALACION Y PUESTA EN FUNCIONAMIENTO SIMILAR O DE MEJORES ESPECIFICACIONES DE SANITARIO DISCAPACITADOS  BLANCO AQUAJET PRO  ESMALTADO, SISTEMA DE ACCIONAMIENTO DUAL TIPO PUSH, TAPA CIERRE LENTO, ACOPLES, GRIFERIAS, ACCESORIOS INTERNOS DE DESCARGA, MANGUERAS DE CONEXIÓN, BRIDA Y/o MANGA DE CAUCHO PARA BASE DE SANITARIO, SILICONA Y TODO LO NECESARIO PARA SU CORRECTA INSTALACION Y FUNCIONAMIENTO</t>
  </si>
  <si>
    <t>1.3.15</t>
  </si>
  <si>
    <t xml:space="preserve">SUMINISTRO, INSTALACIÓN Y PRUEBA EN FUNCIONAMIENTO DE LAVAMANOS EN  CERAMICA VITRIFICADA PARA DISCAPACITADOS TIPO AQUAJET PRO  (INCLUYE, SUMINISTRO E INSTALACIÓN DE TUBERIA DE DESAGUE, SIFÓN Y DEMAS ACCESORIOS IGUAL O MEJORES CARACTERISTICAS  GRIVAL, EMPAQUETADURA, INSTALACIÓN EN MUEBLE AGLOMERADO O MADERA, APLICACIÓN DE SILICONA, BORDES MESÓN PULIDOS Y TODOS LOS MATERIALES Y/O ELEMENTOS NECESARIOS PARA SU CORRECTA INSTALACIÓN Y FUNCIONAMIENTO) </t>
  </si>
  <si>
    <t>1.3.16</t>
  </si>
  <si>
    <t>SUMINISTRO, INSTALACIÓN Y PUESTA EN FUNCIONAMIENTO DE KIT DE ACCESORIOS PARA BAÑO 6 PIEZAS. IGUAL O MEJORES ESPECIFICACIONES QUE ACCESORIOS DE BAÑO CORONA GRETA ACCESORIOS METÁLICOS, INCLUYE PORTARROLLO GRETA, TOALLERO ARGOLLA GRETA, PERCHA GRETA, JABONERA GRETA, TOALLERO BARRA GRETA, CEPILLERA GRETA, TERMINADO CROMADO. ACCESORIOS METÁLICOS CON SISTEMA DE INSTALACIÓN OCULTO Y DISEÑO QUE EVITA LA ACUMULACIÓN DE IMPUREZAS Y FACILITA SU LIMPIEZA, SISTEMA DE INSTALACIÓN OCULTA, SIN TORNILLOS EXPUESTOS. RESISTENTES A LA CORROSIÓN, RAYONES Y MANCHAS. ( INCLUYE CHAZOS, TORNILLOS Y DEMÁS ACTIVIDADES Y/O MATERIALES NECESARIOS PARA SU INSTALACIÓN )</t>
  </si>
  <si>
    <t>1.3.17</t>
  </si>
  <si>
    <t>SUMINISTRO,  INSTALACIÓN Y PUESTA EN FUNCIONAMIENTO DE ESPEJO EN CRISTAL BISELADO DE PRIMERA CALIDAD, FLOTANTE , DE SUPERFICIE PLANA, ESPESOR MÍNIMO DE 6MM. (INCLUYE ESTRUCTURA Y ACCESORIOS DE FIJACIÓN, Y TODO LO NECESARIO PARA SU CORRECTA INSTALACIÓN Y FUNCIONAMIENTO)</t>
  </si>
  <si>
    <t>1.3.18</t>
  </si>
  <si>
    <t>SUMINISTRO Y APLICACIÓN DE PINTURA ANTIBACTERIAL 100% ACRÌLICA, ACABADO BRILLANTE - SATINADO - MÁXIMA LAVABILIDAD.ALTA RESISTENCIA A LA HUMEDAD, VAPOR, GRASA, MANCHAS Y A LA FORMACIÓN DE HONGOS. REFERENCIA CORONA, VINILTEX O SUPERIOR, FÁCIL DE LIMPIAR. A 3 MANOS (INCLUYE: ADECUACION MUROS, RESANE DE SUPERFICIE CON ESTUCO, RETIRO DE ELEMENTOS EN MURO, FILOS, DILATACIONES, LINEALES)</t>
  </si>
  <si>
    <t>1.3.19</t>
  </si>
  <si>
    <t xml:space="preserve"> SUMINISTRO, INSTALACION Y PUESTA EN FUNCIONAMIENTO SIMILAR O MEJORES ESPECIFICACIONES DE PUERTA DE MADERA AJUSTABLE GALES DE MATERIAL MDP MELAMINICO, ESPESOR 4.2 cm, (1,10*2,10)(1*2,10) APROX, SISTEMA ABATIBLE, (INCLUYE: CORTE, LIJADA, ALISTAMIENTO PARA ADECUACUACIÓN DE LA PUERTA AL ESPACIO DONDE SERA INSTALADA, MARCO, CHAPA BOLA, HERRAJES, ACCESORIOS, VISAGRAS, JAMBAS, ACABADO, PINTURA ESCOGIDO POR LA ENTIDAD APLICADA CON COMPRESOR Y PISTOLA, LACA, TAPALUCES, SISTEMAS DE ANCLAJE, RESANE MUROS POR INSTALACIÓN )        </t>
  </si>
  <si>
    <t>1.3.20</t>
  </si>
  <si>
    <t>SUMINISTRO E INSTALACIÓN DE REJILLA PARA SIFÓN DE PISO DE 3". INCLUYE TODO LO NECESARIO PARA SU CORRECTA INSTALACION Y FUNCIONAMIENTO</t>
  </si>
  <si>
    <t>1.3.21</t>
  </si>
  <si>
    <t xml:space="preserve">SUMINISTRO E INSTALACIÓN DE LAMPARAS LED 24V D:30CM, DIA UTIL 35.000 HORAS, INCLUYE SOPORTE EN ALUMNIO COLOR Y CABLES ENCAUCHETADO HASTA CIRCUITO RAMAL </t>
  </si>
  <si>
    <t>1.3.22</t>
  </si>
  <si>
    <t>REINSTALACION DE ORINAL EXISTENTE</t>
  </si>
  <si>
    <t>1.3.23</t>
  </si>
  <si>
    <t>SUMINISTRO E INSTALACIÓN DE PUNTO HIDRÁULICO DE 1/2"   PARA   AGUA   FRÍA,   INCLUYE   UNIONES,   CODOS
,CONEXIÓN RED PRINCIPAL MATERIAL, MANO DE OBRA, HERRAMIENTA,   Y   DEMÁS   ELEMENTOS   NECESARIOS PARA SU INSTALACIÓN,</t>
  </si>
  <si>
    <t>1.3.24</t>
  </si>
  <si>
    <t>SALIDA   DE   SANITARIO   PVC-S4",   INCLUYE   TODO   LO NECESARIO    PARA    SU    CORRECTA    INSTALACIÓN    Y FUNCIONAMIENTO,</t>
  </si>
  <si>
    <t>CUBIERTA BODEGAS</t>
  </si>
  <si>
    <t>1.3.25</t>
  </si>
  <si>
    <t>DESMONTE DE CUBIERTA EN LAMINA ONDULADA EXISTENTE  (INCLUYE: RETIRO Y DISPOSICION FINAL HASTA LUGAR (AUTORIZADO), INCLUYE TODO LO REQUERIDO PARA LA CORRECTA EJECUCION   Y FUNCIONAMIENTO DE LA ACTIVIDAD.</t>
  </si>
  <si>
    <t>1.3.26</t>
  </si>
  <si>
    <t>SUMINISTRO E INSTALACIÓN DE  UPVC CRESTA ALTA, (INCLUYE:    ACABADO,    REMATES    CONTRA    MUROS, HERRAMIENTAS   NECESARIAS   PARA   SU   EJECUCIÓN, FIJADORES    DE    LAMINA,    ACCESORIOS    Y    RETIRO MATERIAL SOBRANTE Y ASEO DE LA UNIDAD), INCLUYE TODO LO REQUERIDO PARA LA CORRECTA EJECUCION Y FUNCIONAMIENTO DE LA ACTIVIDAD</t>
  </si>
  <si>
    <t>1.3.27</t>
  </si>
  <si>
    <t>1.3.28</t>
  </si>
  <si>
    <t>SUMINISTRO E INSTALACIÓN DE FLANCHE EN LÁMINA COLD ROLLED CALIBRE 22 PARA ENCUENTRO DE CUBIERTA CON MURO, CONFORMADO CON DOBLECES SEGÚN DISEÑO, INCLUYENDO REGATA EN EL MURO E INCRUSTACIÓN MÍNIMA DE 5 CM, DESARROLLO VERTICAL DE 6 CM ADHERIDO AL MURO Y 15 CM DE ALA HORIZONTAL SOBRE LA TEJA, CORTE Y DOBLADO DE LA LÁMINA, FIJACIÓN MECÁNICA AL MURO, SELLADO DE LA REGATA CON SELLANTE IMPERMEABLE, AJUSTE SOBRE LA CUBIERTA, ALINEACIÓN Y ACABADO FINAL, GARANTIZANDO ESTANQUEIDAD, ADECUADA EVACUACIÓN DE AGUA Y DURABILIDAD DEL SISTEMA DE CUBIERTA.</t>
  </si>
  <si>
    <t>1.3.29</t>
  </si>
  <si>
    <t>RETIRO O PREPARACIÓN DE IMPERMEABILIZACIÓN EXISTENTE EN PINTURA BITUMINOSA, MEDIANTE RASPADO, LIMPIEZA Y ELIMINACIÓN DE MATERIAL SUELTO O DETERIORADO, INCLUYENDO DISPOSICIÓN ADECUADA DE RESIDUOS Y PREPARACIÓN DE LA SUPERFICIE PARA RECIBIR NUEVO SISTEMA DE IMPERMEABILIZACIÓN, GARANTIZANDO QUE LA BASE QUEDE FIRME, LIMPIA Y APTA PARA LA CORRECTA ADHERENCIA DEL MANTO ASFÁLTICO.</t>
  </si>
  <si>
    <t>1.3.30</t>
  </si>
  <si>
    <t>SUMINISTRO E INSTALACIÓN DE MANTO ASFÁLTICO TIPO EDIL DE 3 MM CON FOIL DE ALUMINIO, APLICADO POR TERMOFUSIÓN SOBRE SUPERFICIE PREVIAMENTE PREPARADA Y CON APLICACIÓN DE PRIMER ASFÁLTICO, INCLUYENDO EJECUCIÓN DE REGATA EN EL MURO PARA INCRUSTACIÓN DEL MANTO, DESARROLLO VERTICAL Y EMBEBIDO EN EL MURO, SELLADO SUPERIOR CON PINTURA BITUMINOSA, TRASLAPES SELLADOS, AJUSTE PERIMETRAL Y VERIFICACIÓN DE ESTANQUEIDAD, GARANTIZANDO CONTINUIDAD DEL SISTEMA IMPERMEABLE Y PROTECCIÓN CONTRA FILTRACIONES.</t>
  </si>
  <si>
    <t>1.3.31</t>
  </si>
  <si>
    <t>IMPERMEABILIZACIÓN VIGA CANAL DE CONCRETO, SikaFill®-7 Power CO Y TELA DE REFUERZO TIPO SIKAFELT FPP-30 (INCLUYE: CONEXION ENTRE CANALES Y BAJANTES, LINEALES, ACABADO COLOR, RESANES CON EUCODURACRIL, BULKEN O SIMILAR) INCLUYE TODO LO REQUERIDO PARA LA CORRECTA EJECUCION Y FUNCIONAMIENTO DE LA ACTIVIDAD. LA DIMENSION DE LA VIGA CANAL ES DE UNA ALTURA DE 0.4M Y UN ANCHO DE 0.5M APROX</t>
  </si>
  <si>
    <t>1.3.32</t>
  </si>
  <si>
    <t>1.3.33</t>
  </si>
  <si>
    <t>CUBIERTA BODEGAS TIPO BARRO</t>
  </si>
  <si>
    <t>1.3.34</t>
  </si>
  <si>
    <t>DESMONTE DE CUBIERTA EN LAMINA ONDULADA EXISTENTE Y ESTRUCTURA DE SOPORTE (INCLUYE: RETIRO Y DISPOSICION FINAL HASTA LUGAR (AUTORIZADO), INCLUYE TODO LO REQUERIDO PARA LA CORRECTA EJECUCION   Y FUNCIONAMIENTO DE LA ACTIVIDAD.</t>
  </si>
  <si>
    <t>1.3.35</t>
  </si>
  <si>
    <t xml:space="preserve">DESMONTE    DE    CIELO    RASO   Y ESTRUCTURA    DE    SOPORTE,    (INCLUYE:    LINEALES, DILATACIONES, RETIRO MATERIAL SOBRANTE Y ASEO DE LA OBRA), </t>
  </si>
  <si>
    <t>1.3.36</t>
  </si>
  <si>
    <t>SUMINISTRO E INSTALACIÓN DE  UPVC CRESTA ALTA Y ESTRUCTURA DE SOPORTE, (INCLUYE:    ACABADO,    REMATES    CONTRA    MUROS, HERRAMIENTAS   NECESARIAS   PARA   SU   EJECUCIÓN, FIJADORES    DE    LAMINA,    ACCESORIOS    Y    RETIRO MATERIAL SOBRANTE Y ASEO DE LA UNIDAD), INCLUYE TODO LO REQUERIDO PARA LA CORRECTA EJECUCION Y FUNCIONAMIENTO DE LA ACTIVIDAD</t>
  </si>
  <si>
    <t>1.3.37</t>
  </si>
  <si>
    <t>1.3.38</t>
  </si>
  <si>
    <t>1.3.39</t>
  </si>
  <si>
    <t>SUMINISTRO E INSTALACIÓN DE CANAL METÁLICA TIPO CAJA EN LÁMINA GALVANIZADA CALIBRE 20, CON DIMENSIONES APROXIMADAS DE 15 CM DE ANCHO POR 15 CM DE PROFUNDIDAD APROXIMADAMENTE CONFORMADA CON DOBLECES PARA RIGIDIZACIÓN Y ADECUADA EVACUACIÓN DE AGUAS LLUVIAS PROVENIENTES DE CUBIERTA DE APROXIMADAMENTE, INCLUYENDO SOPORTES METÁLICOS DE FIJACIÓN, ALINEACIÓN Y PENDIENTE ADECUADA HACIA LOS PUNTOS DE DESCARGA, SELLADO DE UNIONES, CONEXIÓN A BAJANTES PLUVIALES MEDIANTE BOQUILLAS O EMBUDOS METÁLICOS, AJUSTE Y FIJACIÓN DE LAS BAJANTES CORRESPONDIENTES, GARANTIZANDO CORRECTA CONDUCCIÓN DEL AGUA, ESTABILIDAD DEL SISTEMA Y ACABADO ADECUADO.</t>
  </si>
  <si>
    <t>1.3.40</t>
  </si>
  <si>
    <t>SUMINISTRO E INSTALACIÓN DE CANAL METÁLICA TIPO CAJA EN LÁMINA GALVANIZADA CALIBRE 20, CON DIMENSIONES APROXIMADAS DE 30 CM DE ANCHO POR 20 CM DE PROFUNDIDAD, CONFORMADA CON DOBLECES PARA RIGIDIZACIÓN Y ADECUADA EVACUACIÓN DE AGUAS LLUVIAS PROVENIENTES DE CUBIERTA DE APROXIMADAMENTE, INCLUYENDO SOPORTES METÁLICOS DE FIJACIÓN, ALINEACIÓN Y PENDIENTE ADECUADA HACIA LOS PUNTOS DE DESCARGA, SELLADO DE UNIONES, CONEXIÓN A BAJANTES PLUVIALES MEDIANTE BOQUILLAS O EMBUDOS METÁLICOS, AJUSTE Y FIJACIÓN DE LAS BAJANTES CORRESPONDIENTES, GARANTIZANDO CORRECTA CONDUCCIÓN DEL AGUA, ESTABILIDAD DEL SISTEMA Y ACABADO ADECUADO.</t>
  </si>
  <si>
    <t>1.3.41</t>
  </si>
  <si>
    <t>1.3.42</t>
  </si>
  <si>
    <t>1.3.43</t>
  </si>
  <si>
    <t>SUMINISTRO Y APLICACIÓN DE HIDRÓFUGO TRANSPARENTE PARA MUROS TIPO SIKA TRANSPARENTE‑10 O EQUIVALENTE, INCLUYENDO LIMPIEZA DEL SUSTRATO, RETIRO DE MATERIAL SUELTO, RESANE DE FISURAS MENORES Y PREPARACIÓN DE LA SUPERFICIE, PARA POSTERIORMENTE APLICAR EL HIDRÓFUGO SILICONADO EN MÍNIMO DOS MANOS SEGÚN ESPECIFICACIÓN DEL FABRICANTE, GARANTIZANDO LA CORRECTA PENETRACIÓN EN EL SUSTRATO, REDUCCIÓN DE LA ABSORCIÓN CAPILAR Y PROTECCIÓN DEL MURO CONTRA FILTRACIONES DE AGUA LLUVIA SIN ALTERAR EL ACABADO EXISTENTE, INCLUYENDO MANO DE OBRA, HERRAMIENTAS Y TODOS LOS ELEMENTOS NECESARIOS PARA SU CORRECTA APLICACIÓN.</t>
  </si>
  <si>
    <t>1.3.44</t>
  </si>
  <si>
    <t>1.3.45</t>
  </si>
  <si>
    <t>SUMINISTRO,   INSTALACIÓN,   CONEXION,   PRUEBAS   Y PUESTA    EN    SERVICIO    DE    PUNTO    ELECTRICO    Y LUMINARIA   LED   60X60   CM   PLANA   Y   DELGADA   DE INCRUSTAR,    SOBREPONER    O    COLGAR    (ACUERDO REQUERIMIENTO)  DE  48  VATIOS  (100-227)  V,  3000  K, INCLUYE   MARCO   METALICO   EN   PERIMETRO   DE   LA LAMPARA  DE  3  CM  DE  ANCHO  PINTADO  DE  BLANCO, TUBERIA   EMT,   CABLEADO   No   12   AWG   (CANTIDAD ACUERDO PLANO), CAJAS DE PASO Y DE SALIDA, CABLE ENCAUCHETADO   HASTA   LA   LAMPARA,   TERMINALES, SOPORTES,      GUAYAS,      CONSUMIBLES      Y      DEMAS ELEMENTOS     REQUERIDOS     PARA     SU     CORRECTO FUNCIONAMIENTO,</t>
  </si>
  <si>
    <t>1.3.46</t>
  </si>
  <si>
    <t>MANTENIMIENTO DE VENTANERÍA METÁLICA EXISTENTE, INCLUYENDO LIMPIEZA DE MARCOS Y SUPERFICIES, RETIRO DE SELLANTES DETERIORADOS EN JUNTAS Y UNIONES ENTRE PERFILES Y VIDRIOS, PREPARACIÓN DE LAS SUPERFICIES Y RESELLADO DE LA VENTANERÍA MEDIANTE SELLANTE ELASTOMÉRICO DE POLIURETANO O SILICONA ESTRUCTURAL PARA EXTERIORES TIPO SIKA O EQUIVALENTE, GARANTIZANDO LA CORRECTA ADHERENCIA Y ESTANQUEIDAD DEL SISTEMA; INCLUYE AJUSTE DE PERFILES, SELLADO DE UNIONES ENTRE MARCOS, HERRAMIENTAS, MANO DE OBRA Y TODOS LOS MATERIALES NECESARIOS PARA ELIMINAR FILTRACIONES DE AGUA LLUVIA.</t>
  </si>
  <si>
    <t>1.3.47</t>
  </si>
  <si>
    <t>MANTENIMIENTO DEL MURO EN EL ENCUENTRO CON LA VENTANERÍA EXISTENTE, INCLUYENDO LIMPIEZA DE LA SUPERFICIE ESTUCADA Y PINTADA, RETIRO DE MATERIAL SUELTO O DETERIORADO, RESANE DE FISURAS O DISCONTINUIDADES EN EL ESTUCO, PREPARACIÓN DE LA SUPERFICIE Y APLICACIÓN DE HIDRÓFUGO TRANSPARENTE TIPO SIKA TRANSPARENTE-10 O EQUIVALENTE, APLICADO EN MÍNIMO DOS MANOS SEGÚN ESPECIFICACIONES DEL FABRICANTE, GARANTIZANDO LA REDUCCIÓN DE ABSORCIÓN CAPILAR Y LA PROTECCIÓN DEL MURO CONTRA FILTRACIONES DE AGUA LLUVIA; INCLUYE MANO DE OBRA, HERRAMIENTAS Y TODOS LOS MATERIALES NECESARIOS PARA SU CORRECTA EJECUCIÓN.</t>
  </si>
  <si>
    <t>1.3.48</t>
  </si>
  <si>
    <t>DESMONTE DEL VIDRIO DETERIORADO O ROTO EN VENTANERÍA METÁLICA EXISTENTE, RETIRO Y DISPOSICIÓN ADECUADA DEL MATERIAL, Y SUMINISTRO E INSTALACIÓN DE VIDRIO DE SEGURIDAD LAMINADO DE 6 MM O EQUIVALENTE CON CARACTERÍSTICAS SIMILARES AL EXISTENTE, INCLUYENDO EMPAQUE, CALCES, SELLADO PERIMETRAL CON SILICONA ESTRUCTURAL PARA EXTERIORES TIPO SIKA O EQUIVALENTE, AJUSTE DENTRO DEL MARCO METÁLICO Y VERIFICACIÓN DE ESTANQUEIDAD; INCLUYE MANO DE OBRA, HERRAMIENTAS Y TODOS LOS MATERIALES NECESARIOS PARA SU CORRECTA INSTALACIÓN Y FUNCIONAMIENTO.</t>
  </si>
  <si>
    <t>1.3.49</t>
  </si>
  <si>
    <t>SUMINISTRO E INSTALACIÓN DE VIDRIO DE SEGURIDAD LAMINADO TEMPLADO DE 2 LAMINAS DE 10MM CADA UNA CON PELICULA DE SEGURIDAD PVB ENTRE ELLOS ESPESOR EQUIVALENTE SEGÚN SISTEMA EXISTENTE, PARA BARANDA, INCLUYENDO CORTE A MEDIDA, PULIDO DE CANTOS, PERFORACIONES Y MECANIZADOS REQUERIDOS PARA SU FIJACIÓN, TRANSPORTE, MANIPULACIÓN E INSTALACIÓN EN LA ESTRUCTURA EXISTENTE, COLOCACIÓN DE EMPAQUES O SEPARADORES, ALINEACIÓN, NIVELACIÓN Y AJUSTE DENTRO DEL SISTEMA DE SOPORTE, GARANTIZANDO ESTABILIDAD Y SEGURIDAD DEL ELEMENTO; INCLUYE MANO DE OBRA, HERRAMIENTAS Y TODOS LOS MATERIALES NECESARIOS PARA SU CORRECTA INSTALACIÓN.</t>
  </si>
  <si>
    <t>SUBTOTAL COSTO DIRECTO OBRA CIVIL</t>
  </si>
  <si>
    <t>ADMINISTRACIÓN</t>
  </si>
  <si>
    <t>IMPREVISTOS</t>
  </si>
  <si>
    <t>UTILIDAD</t>
  </si>
  <si>
    <t>IVA SOBRE UTILIDAD</t>
  </si>
  <si>
    <t>A. TOTAL OBRA CIVIL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</si>
  <si>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</si>
  <si>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</si>
  <si>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</si>
  <si>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</si>
  <si>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</si>
  <si>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</si>
  <si>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</si>
  <si>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</si>
  <si>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</si>
  <si>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</si>
  <si>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</si>
  <si>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</si>
  <si>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</si>
  <si>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Firma</t>
  </si>
  <si>
    <t>Nombre:</t>
  </si>
  <si>
    <t>Representante Legal del Contratista o su Apoderado</t>
  </si>
  <si>
    <t>Matricula 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</si>
</sst>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 #,##0.00_-;\-&quot;$&quot;\ * #,##0.00_-;_-&quot;$&quot;\ * &quot;-&quot;??_-;_-@_-"/>
    <numFmt numFmtId="164" formatCode="0.0"/>
    <numFmt numFmtId="165" formatCode="0#.00\ \L\t"/>
    <numFmt numFmtId="166" formatCode="_-[$$-240A]\ * #,##0.00_ ;_-[$$-240A]\ * \-#,##0.00\ ;_-[$$-240A]\ * &quot;-&quot;??_ ;_-@_ "/>
  </numFmts>
  <fonts count="11" x14ac:knownFonts="1">
    <font>
      <sz val="11"/>
      <color theme="1"/>
      <name val="Calibri"/>
      <family val="2"/>
      <scheme val="minor"/>
    </font>
    <font>
      <sz val="11"/>
      <color theme="1"/>
      <name val="Calibri"/>
      <family val="2"/>
      <scheme val="minor"/>
    </font>
    <font>
      <b/>
      <sz val="9"/>
      <color theme="1"/>
      <name val="Arial"/>
      <family val="2"/>
    </font>
    <font>
      <b/>
      <sz val="9"/>
      <name val="Arial"/>
      <family val="2"/>
    </font>
    <font>
      <sz val="9"/>
      <color theme="1"/>
      <name val="Arial"/>
      <family val="2"/>
    </font>
    <font>
      <sz val="9"/>
      <name val="Arial"/>
      <family val="2"/>
    </font>
    <font>
      <sz val="9"/>
      <color rgb="FF000000"/>
      <name val="Arial"/>
      <family val="2"/>
    </font>
    <font>
      <sz val="9"/>
      <color theme="1"/>
      <name val="Calibri"/>
      <family val="2"/>
      <scheme val="minor"/>
    </font>
    <font>
      <sz val="11"/>
      <name val="Verdana"/>
      <family val="2"/>
    </font>
    <font>
      <b/>
      <sz val="11"/>
      <name val="Verdana"/>
      <family val="2"/>
    </font>
    <font>
      <sz val="10"/>
      <name val="Arial"/>
      <family val="2"/>
    </font>
  </fonts>
  <fills count="12">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2" tint="-0.249977111117893"/>
        <bgColor indexed="64"/>
      </patternFill>
    </fill>
    <fill>
      <patternFill patternType="solid">
        <fgColor theme="6" tint="0.59999389629810485"/>
        <bgColor indexed="64"/>
      </patternFill>
    </fill>
    <fill>
      <patternFill patternType="solid">
        <fgColor theme="0"/>
        <bgColor indexed="64"/>
      </patternFill>
    </fill>
    <fill>
      <patternFill patternType="solid">
        <fgColor theme="2" tint="-9.9978637043366805E-2"/>
        <bgColor indexed="64"/>
      </patternFill>
    </fill>
    <fill>
      <patternFill patternType="solid">
        <fgColor rgb="FFFFFFFF"/>
        <bgColor indexed="64"/>
      </patternFill>
    </fill>
    <fill>
      <patternFill patternType="solid">
        <fgColor theme="8" tint="0.79998168889431442"/>
        <bgColor indexed="64"/>
      </patternFill>
    </fill>
    <fill>
      <patternFill patternType="solid">
        <fgColor rgb="FFFFFF00"/>
        <bgColor indexed="64"/>
      </patternFill>
    </fill>
    <fill>
      <patternFill patternType="solid">
        <fgColor theme="0" tint="-0.249977111117893"/>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indexed="64"/>
      </bottom>
      <diagonal/>
    </border>
  </borders>
  <cellStyleXfs count="6">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165" fontId="10" fillId="0" borderId="0" applyFont="0" applyFill="0" applyBorder="0" applyAlignment="0" applyProtection="0"/>
    <xf numFmtId="9" fontId="10" fillId="0" borderId="0" applyFont="0" applyFill="0" applyBorder="0" applyAlignment="0" applyProtection="0"/>
  </cellStyleXfs>
  <cellXfs count="68">
    <xf numFmtId="0" fontId="0" fillId="0" borderId="0" xfId="0"/>
    <xf numFmtId="0" fontId="0" fillId="0" borderId="0" xfId="0" applyAlignment="1">
      <alignment horizontal="center" wrapText="1"/>
    </xf>
    <xf numFmtId="0" fontId="0" fillId="0" borderId="0" xfId="0" applyAlignment="1">
      <alignment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3" fillId="3" borderId="4" xfId="0" applyFont="1" applyFill="1" applyBorder="1" applyAlignment="1">
      <alignment horizontal="center" vertical="center" wrapText="1"/>
    </xf>
    <xf numFmtId="44" fontId="2" fillId="3" borderId="4" xfId="1" applyFont="1" applyFill="1" applyBorder="1" applyAlignment="1">
      <alignment horizontal="center" vertical="center" wrapText="1"/>
    </xf>
    <xf numFmtId="164" fontId="4" fillId="4" borderId="4" xfId="0" applyNumberFormat="1" applyFont="1" applyFill="1" applyBorder="1" applyAlignment="1">
      <alignment horizontal="center" vertical="center" wrapText="1"/>
    </xf>
    <xf numFmtId="0" fontId="3" fillId="4" borderId="4" xfId="0" applyFont="1" applyFill="1" applyBorder="1" applyAlignment="1">
      <alignment horizontal="left" vertical="center" wrapText="1"/>
    </xf>
    <xf numFmtId="0" fontId="2" fillId="4" borderId="4" xfId="0" applyFont="1" applyFill="1" applyBorder="1" applyAlignment="1">
      <alignment horizontal="center" vertical="center" wrapText="1"/>
    </xf>
    <xf numFmtId="44" fontId="2" fillId="4" borderId="4" xfId="1" applyFont="1" applyFill="1" applyBorder="1" applyAlignment="1">
      <alignment horizontal="center" vertical="center" wrapText="1"/>
    </xf>
    <xf numFmtId="44" fontId="4" fillId="4" borderId="4" xfId="1" applyFont="1" applyFill="1" applyBorder="1" applyAlignment="1">
      <alignment wrapText="1"/>
    </xf>
    <xf numFmtId="164" fontId="4" fillId="5" borderId="4" xfId="0" applyNumberFormat="1" applyFont="1" applyFill="1" applyBorder="1" applyAlignment="1">
      <alignment horizontal="center" vertical="center" wrapText="1"/>
    </xf>
    <xf numFmtId="0" fontId="3" fillId="5" borderId="4" xfId="0" applyFont="1" applyFill="1" applyBorder="1" applyAlignment="1">
      <alignment horizontal="left" vertical="center" wrapText="1"/>
    </xf>
    <xf numFmtId="0" fontId="2" fillId="5" borderId="4" xfId="0" applyFont="1" applyFill="1" applyBorder="1" applyAlignment="1">
      <alignment horizontal="center" vertical="center" wrapText="1"/>
    </xf>
    <xf numFmtId="44" fontId="2" fillId="5" borderId="4" xfId="1" applyFont="1" applyFill="1" applyBorder="1" applyAlignment="1">
      <alignment horizontal="center" vertical="center" wrapText="1"/>
    </xf>
    <xf numFmtId="44" fontId="4" fillId="5" borderId="4" xfId="1" applyFont="1" applyFill="1" applyBorder="1" applyAlignment="1">
      <alignment wrapText="1"/>
    </xf>
    <xf numFmtId="0" fontId="4" fillId="6" borderId="4" xfId="0" applyFont="1" applyFill="1" applyBorder="1" applyAlignment="1">
      <alignment horizontal="center" vertical="center" wrapText="1"/>
    </xf>
    <xf numFmtId="0" fontId="5" fillId="6" borderId="4" xfId="0" applyFont="1" applyFill="1" applyBorder="1" applyAlignment="1">
      <alignment horizontal="center" vertical="center" wrapText="1"/>
    </xf>
    <xf numFmtId="44" fontId="4" fillId="0" borderId="4" xfId="1" applyFont="1" applyFill="1" applyBorder="1" applyAlignment="1">
      <alignment horizontal="center" vertical="center" wrapText="1"/>
    </xf>
    <xf numFmtId="44" fontId="4" fillId="5" borderId="4" xfId="1" applyFont="1" applyFill="1" applyBorder="1" applyAlignment="1">
      <alignment horizontal="center" vertical="center" wrapText="1"/>
    </xf>
    <xf numFmtId="0" fontId="5" fillId="0" borderId="4" xfId="0" applyFont="1" applyBorder="1" applyAlignment="1">
      <alignment horizontal="center" vertical="center" wrapText="1"/>
    </xf>
    <xf numFmtId="0" fontId="4" fillId="0" borderId="4" xfId="0" applyFont="1" applyBorder="1" applyAlignment="1">
      <alignment horizontal="center" vertical="center" wrapText="1"/>
    </xf>
    <xf numFmtId="0" fontId="6" fillId="0" borderId="4" xfId="0" applyFont="1" applyBorder="1" applyAlignment="1">
      <alignment horizontal="center" vertical="center" wrapText="1"/>
    </xf>
    <xf numFmtId="0" fontId="6" fillId="0" borderId="4" xfId="0" applyFont="1" applyBorder="1" applyAlignment="1">
      <alignment horizontal="center" wrapText="1"/>
    </xf>
    <xf numFmtId="2" fontId="4" fillId="0" borderId="4" xfId="0" applyNumberFormat="1" applyFont="1" applyBorder="1" applyAlignment="1">
      <alignment horizontal="center" vertical="center" wrapText="1"/>
    </xf>
    <xf numFmtId="164" fontId="2" fillId="4" borderId="4" xfId="0" applyNumberFormat="1" applyFont="1" applyFill="1" applyBorder="1" applyAlignment="1">
      <alignment horizontal="left" vertical="center" wrapText="1"/>
    </xf>
    <xf numFmtId="44" fontId="4" fillId="4" borderId="4" xfId="1" applyFont="1" applyFill="1" applyBorder="1" applyAlignment="1">
      <alignment horizontal="center" vertical="center" wrapText="1"/>
    </xf>
    <xf numFmtId="164" fontId="4" fillId="7" borderId="4" xfId="0" applyNumberFormat="1" applyFont="1" applyFill="1" applyBorder="1" applyAlignment="1">
      <alignment horizontal="center" vertical="center" wrapText="1"/>
    </xf>
    <xf numFmtId="0" fontId="3" fillId="7" borderId="4" xfId="0" applyFont="1" applyFill="1" applyBorder="1" applyAlignment="1">
      <alignment horizontal="left" vertical="center" wrapText="1"/>
    </xf>
    <xf numFmtId="0" fontId="2" fillId="7" borderId="4" xfId="0" applyFont="1" applyFill="1" applyBorder="1" applyAlignment="1">
      <alignment horizontal="center" vertical="center" wrapText="1"/>
    </xf>
    <xf numFmtId="44" fontId="4" fillId="7" borderId="4" xfId="1" applyFont="1" applyFill="1" applyBorder="1" applyAlignment="1">
      <alignment horizontal="center" vertical="center" wrapText="1"/>
    </xf>
    <xf numFmtId="2" fontId="4" fillId="6" borderId="4" xfId="0" applyNumberFormat="1" applyFont="1" applyFill="1" applyBorder="1" applyAlignment="1">
      <alignment horizontal="center" vertical="center" wrapText="1"/>
    </xf>
    <xf numFmtId="0" fontId="3" fillId="7" borderId="4" xfId="0" applyFont="1" applyFill="1" applyBorder="1" applyAlignment="1">
      <alignment horizontal="center" vertical="center" wrapText="1"/>
    </xf>
    <xf numFmtId="0" fontId="4" fillId="8" borderId="4" xfId="0" applyFont="1" applyFill="1" applyBorder="1" applyAlignment="1">
      <alignment horizontal="center" vertical="center" wrapText="1"/>
    </xf>
    <xf numFmtId="164" fontId="5" fillId="7" borderId="4" xfId="0" applyNumberFormat="1" applyFont="1" applyFill="1" applyBorder="1" applyAlignment="1">
      <alignment horizontal="center" vertical="center" wrapText="1"/>
    </xf>
    <xf numFmtId="0" fontId="5" fillId="0" borderId="4" xfId="0" applyFont="1" applyBorder="1" applyAlignment="1">
      <alignment horizontal="center" wrapText="1"/>
    </xf>
    <xf numFmtId="0" fontId="7" fillId="0" borderId="4" xfId="0" applyFont="1" applyBorder="1" applyAlignment="1">
      <alignment horizontal="center" vertical="center" wrapText="1"/>
    </xf>
    <xf numFmtId="0" fontId="4" fillId="0" borderId="4"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9" borderId="4" xfId="0" applyFont="1" applyFill="1" applyBorder="1" applyAlignment="1">
      <alignment horizontal="right" vertical="center" wrapText="1"/>
    </xf>
    <xf numFmtId="0" fontId="4" fillId="9" borderId="5" xfId="0" applyFont="1" applyFill="1" applyBorder="1" applyAlignment="1">
      <alignment horizontal="center" vertical="center" wrapText="1"/>
    </xf>
    <xf numFmtId="3" fontId="4" fillId="9" borderId="4" xfId="0" applyNumberFormat="1" applyFont="1" applyFill="1" applyBorder="1" applyAlignment="1">
      <alignment horizontal="center" vertical="center" wrapText="1"/>
    </xf>
    <xf numFmtId="44" fontId="4" fillId="9" borderId="4" xfId="1" applyFont="1" applyFill="1" applyBorder="1" applyAlignment="1">
      <alignment vertical="center" wrapText="1"/>
    </xf>
    <xf numFmtId="0" fontId="4" fillId="8" borderId="1" xfId="0" applyFont="1" applyFill="1" applyBorder="1" applyAlignment="1">
      <alignment horizontal="right" vertical="center" wrapText="1"/>
    </xf>
    <xf numFmtId="0" fontId="4" fillId="8" borderId="2" xfId="0" applyFont="1" applyFill="1" applyBorder="1" applyAlignment="1">
      <alignment horizontal="right" vertical="center" wrapText="1"/>
    </xf>
    <xf numFmtId="0" fontId="4" fillId="8" borderId="3" xfId="0" applyFont="1" applyFill="1" applyBorder="1" applyAlignment="1">
      <alignment horizontal="right" vertical="center" wrapText="1"/>
    </xf>
    <xf numFmtId="9" fontId="4" fillId="8" borderId="4" xfId="2" applyFont="1" applyFill="1" applyBorder="1" applyAlignment="1">
      <alignment horizontal="center" vertical="center" wrapText="1"/>
    </xf>
    <xf numFmtId="44" fontId="4" fillId="8" borderId="4" xfId="1" applyFont="1" applyFill="1" applyBorder="1" applyAlignment="1">
      <alignment horizontal="center" vertical="center" wrapText="1"/>
    </xf>
    <xf numFmtId="9" fontId="4" fillId="0" borderId="4" xfId="2"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9" borderId="2" xfId="0" applyFont="1" applyFill="1" applyBorder="1" applyAlignment="1">
      <alignment horizontal="center" vertical="center" wrapText="1"/>
    </xf>
    <xf numFmtId="0" fontId="4" fillId="9" borderId="3" xfId="0" applyFont="1" applyFill="1" applyBorder="1" applyAlignment="1">
      <alignment horizontal="center" vertical="center" wrapText="1"/>
    </xf>
    <xf numFmtId="44" fontId="2" fillId="9" borderId="4" xfId="1" applyFont="1" applyFill="1" applyBorder="1" applyAlignment="1">
      <alignment horizontal="center" vertical="center" wrapText="1"/>
    </xf>
    <xf numFmtId="0" fontId="8" fillId="10" borderId="4" xfId="3" applyFont="1" applyFill="1" applyBorder="1" applyAlignment="1">
      <alignment vertical="center" wrapText="1"/>
    </xf>
    <xf numFmtId="3" fontId="9" fillId="10" borderId="4" xfId="3" applyNumberFormat="1" applyFont="1" applyFill="1" applyBorder="1" applyAlignment="1">
      <alignment horizontal="center" vertical="center" wrapText="1"/>
    </xf>
    <xf numFmtId="166" fontId="9" fillId="10" borderId="4" xfId="4" applyNumberFormat="1" applyFont="1" applyFill="1" applyBorder="1" applyAlignment="1">
      <alignment horizontal="center" vertical="center"/>
    </xf>
    <xf numFmtId="3" fontId="9" fillId="10" borderId="4" xfId="3" applyNumberFormat="1" applyFont="1" applyFill="1" applyBorder="1" applyAlignment="1">
      <alignment horizontal="center" vertical="center"/>
    </xf>
    <xf numFmtId="9" fontId="8" fillId="11" borderId="4" xfId="5" applyFont="1" applyFill="1" applyBorder="1" applyAlignment="1">
      <alignment horizontal="center" vertical="center"/>
    </xf>
    <xf numFmtId="0" fontId="9" fillId="10" borderId="4" xfId="3" applyFont="1" applyFill="1" applyBorder="1" applyAlignment="1">
      <alignment horizontal="center" vertical="center" wrapText="1"/>
    </xf>
    <xf numFmtId="0" fontId="9" fillId="10" borderId="4" xfId="3" applyFont="1" applyFill="1" applyBorder="1" applyAlignment="1">
      <alignment horizontal="center" vertical="center"/>
    </xf>
    <xf numFmtId="0" fontId="8" fillId="0" borderId="4" xfId="0" applyFont="1" applyBorder="1" applyAlignment="1">
      <alignment horizontal="center" vertical="center" wrapText="1"/>
    </xf>
    <xf numFmtId="0" fontId="8" fillId="6" borderId="4" xfId="3" applyFont="1" applyFill="1" applyBorder="1" applyAlignment="1">
      <alignment horizontal="center" vertical="center" wrapText="1"/>
    </xf>
    <xf numFmtId="0" fontId="8" fillId="0" borderId="0" xfId="0" applyFont="1"/>
    <xf numFmtId="0" fontId="8" fillId="0" borderId="6" xfId="0" applyFont="1" applyBorder="1"/>
    <xf numFmtId="0" fontId="8" fillId="0" borderId="0" xfId="0" applyFont="1" applyAlignment="1">
      <alignment horizontal="center"/>
    </xf>
  </cellXfs>
  <cellStyles count="6">
    <cellStyle name="Millares_FORMULARIO 4 - M-OFERENTE PPTA ECONOMICA" xfId="4"/>
    <cellStyle name="Moneda" xfId="1" builtinId="4"/>
    <cellStyle name="Normal" xfId="0" builtinId="0"/>
    <cellStyle name="Normal 3 11" xfId="3"/>
    <cellStyle name="Percent" xfId="5"/>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9"/>
  <sheetViews>
    <sheetView tabSelected="1" workbookViewId="0">
      <selection activeCell="H7" sqref="H7"/>
    </sheetView>
  </sheetViews>
  <sheetFormatPr baseColWidth="10" defaultRowHeight="15" x14ac:dyDescent="0.25"/>
  <cols>
    <col min="1" max="1" width="11.42578125" style="2"/>
    <col min="2" max="2" width="52" style="2" customWidth="1"/>
    <col min="3" max="7" width="11.42578125" style="2"/>
    <col min="8" max="8" width="20.5703125" style="2" customWidth="1"/>
    <col min="9" max="9" width="37.85546875" style="2" customWidth="1"/>
    <col min="10" max="16384" width="11.42578125" style="2"/>
  </cols>
  <sheetData>
    <row r="1" spans="1:6" x14ac:dyDescent="0.25">
      <c r="A1" s="1" t="s">
        <v>0</v>
      </c>
      <c r="B1" s="1"/>
      <c r="C1" s="1"/>
      <c r="D1" s="1"/>
      <c r="E1" s="1"/>
      <c r="F1" s="1"/>
    </row>
    <row r="3" spans="1:6" ht="15.75" customHeight="1" x14ac:dyDescent="0.25">
      <c r="A3" s="3" t="s">
        <v>1</v>
      </c>
      <c r="B3" s="4"/>
      <c r="C3" s="4"/>
      <c r="D3" s="4"/>
      <c r="E3" s="4"/>
      <c r="F3" s="5"/>
    </row>
    <row r="4" spans="1:6" ht="27" customHeight="1" x14ac:dyDescent="0.25">
      <c r="A4" s="6" t="s">
        <v>2</v>
      </c>
      <c r="B4" s="7" t="s">
        <v>3</v>
      </c>
      <c r="C4" s="6" t="s">
        <v>4</v>
      </c>
      <c r="D4" s="6" t="s">
        <v>5</v>
      </c>
      <c r="E4" s="8" t="s">
        <v>6</v>
      </c>
      <c r="F4" s="8" t="s">
        <v>7</v>
      </c>
    </row>
    <row r="5" spans="1:6" x14ac:dyDescent="0.25">
      <c r="A5" s="9" t="s">
        <v>8</v>
      </c>
      <c r="B5" s="10" t="s">
        <v>9</v>
      </c>
      <c r="C5" s="11"/>
      <c r="D5" s="11"/>
      <c r="E5" s="12"/>
      <c r="F5" s="13"/>
    </row>
    <row r="6" spans="1:6" x14ac:dyDescent="0.25">
      <c r="A6" s="14"/>
      <c r="B6" s="15" t="s">
        <v>10</v>
      </c>
      <c r="C6" s="16"/>
      <c r="D6" s="16"/>
      <c r="E6" s="17"/>
      <c r="F6" s="18"/>
    </row>
    <row r="7" spans="1:6" ht="72" x14ac:dyDescent="0.25">
      <c r="A7" s="19" t="s">
        <v>11</v>
      </c>
      <c r="B7" s="20" t="s">
        <v>12</v>
      </c>
      <c r="C7" s="19" t="s">
        <v>13</v>
      </c>
      <c r="D7" s="19">
        <v>10</v>
      </c>
      <c r="E7" s="21"/>
      <c r="F7" s="21"/>
    </row>
    <row r="8" spans="1:6" ht="60" x14ac:dyDescent="0.25">
      <c r="A8" s="19" t="s">
        <v>14</v>
      </c>
      <c r="B8" s="20" t="s">
        <v>15</v>
      </c>
      <c r="C8" s="19" t="s">
        <v>13</v>
      </c>
      <c r="D8" s="19">
        <v>10</v>
      </c>
      <c r="E8" s="21"/>
      <c r="F8" s="21"/>
    </row>
    <row r="9" spans="1:6" ht="144" x14ac:dyDescent="0.25">
      <c r="A9" s="19" t="s">
        <v>16</v>
      </c>
      <c r="B9" s="20" t="s">
        <v>17</v>
      </c>
      <c r="C9" s="19" t="s">
        <v>18</v>
      </c>
      <c r="D9" s="19">
        <v>2</v>
      </c>
      <c r="E9" s="21"/>
      <c r="F9" s="21"/>
    </row>
    <row r="10" spans="1:6" ht="144" x14ac:dyDescent="0.25">
      <c r="A10" s="19" t="s">
        <v>19</v>
      </c>
      <c r="B10" s="20" t="s">
        <v>20</v>
      </c>
      <c r="C10" s="19" t="s">
        <v>18</v>
      </c>
      <c r="D10" s="19">
        <v>2</v>
      </c>
      <c r="E10" s="21"/>
      <c r="F10" s="21"/>
    </row>
    <row r="11" spans="1:6" ht="144" x14ac:dyDescent="0.25">
      <c r="A11" s="19" t="s">
        <v>21</v>
      </c>
      <c r="B11" s="20" t="s">
        <v>22</v>
      </c>
      <c r="C11" s="19" t="s">
        <v>18</v>
      </c>
      <c r="D11" s="19">
        <v>3</v>
      </c>
      <c r="E11" s="21"/>
      <c r="F11" s="21"/>
    </row>
    <row r="12" spans="1:6" ht="144" x14ac:dyDescent="0.25">
      <c r="A12" s="19" t="s">
        <v>23</v>
      </c>
      <c r="B12" s="20" t="s">
        <v>20</v>
      </c>
      <c r="C12" s="19" t="s">
        <v>18</v>
      </c>
      <c r="D12" s="19">
        <v>2</v>
      </c>
      <c r="E12" s="21"/>
      <c r="F12" s="21"/>
    </row>
    <row r="13" spans="1:6" ht="409.5" x14ac:dyDescent="0.25">
      <c r="A13" s="19" t="s">
        <v>24</v>
      </c>
      <c r="B13" s="20" t="s">
        <v>25</v>
      </c>
      <c r="C13" s="19" t="s">
        <v>18</v>
      </c>
      <c r="D13" s="19">
        <v>1</v>
      </c>
      <c r="E13" s="21"/>
      <c r="F13" s="21"/>
    </row>
    <row r="14" spans="1:6" ht="72" x14ac:dyDescent="0.25">
      <c r="A14" s="19" t="s">
        <v>26</v>
      </c>
      <c r="B14" s="20" t="s">
        <v>27</v>
      </c>
      <c r="C14" s="19" t="s">
        <v>13</v>
      </c>
      <c r="D14" s="19">
        <v>5</v>
      </c>
      <c r="E14" s="21"/>
      <c r="F14" s="21"/>
    </row>
    <row r="15" spans="1:6" ht="72" x14ac:dyDescent="0.25">
      <c r="A15" s="19" t="s">
        <v>28</v>
      </c>
      <c r="B15" s="20" t="s">
        <v>29</v>
      </c>
      <c r="C15" s="19" t="s">
        <v>13</v>
      </c>
      <c r="D15" s="19">
        <v>4</v>
      </c>
      <c r="E15" s="21"/>
      <c r="F15" s="21"/>
    </row>
    <row r="16" spans="1:6" ht="72" x14ac:dyDescent="0.25">
      <c r="A16" s="19" t="s">
        <v>30</v>
      </c>
      <c r="B16" s="20" t="s">
        <v>31</v>
      </c>
      <c r="C16" s="19" t="s">
        <v>13</v>
      </c>
      <c r="D16" s="19">
        <v>15</v>
      </c>
      <c r="E16" s="21"/>
      <c r="F16" s="21"/>
    </row>
    <row r="17" spans="1:6" ht="60" x14ac:dyDescent="0.25">
      <c r="A17" s="19" t="s">
        <v>32</v>
      </c>
      <c r="B17" s="20" t="s">
        <v>15</v>
      </c>
      <c r="C17" s="19" t="s">
        <v>13</v>
      </c>
      <c r="D17" s="19">
        <v>10</v>
      </c>
      <c r="E17" s="21"/>
      <c r="F17" s="21"/>
    </row>
    <row r="18" spans="1:6" ht="156" x14ac:dyDescent="0.25">
      <c r="A18" s="19" t="s">
        <v>33</v>
      </c>
      <c r="B18" s="20" t="s">
        <v>34</v>
      </c>
      <c r="C18" s="19" t="s">
        <v>18</v>
      </c>
      <c r="D18" s="19">
        <v>10</v>
      </c>
      <c r="E18" s="21"/>
      <c r="F18" s="21"/>
    </row>
    <row r="19" spans="1:6" ht="204" x14ac:dyDescent="0.25">
      <c r="A19" s="19" t="s">
        <v>35</v>
      </c>
      <c r="B19" s="20" t="s">
        <v>36</v>
      </c>
      <c r="C19" s="19" t="s">
        <v>18</v>
      </c>
      <c r="D19" s="19">
        <v>1</v>
      </c>
      <c r="E19" s="21"/>
      <c r="F19" s="21"/>
    </row>
    <row r="20" spans="1:6" x14ac:dyDescent="0.25">
      <c r="A20" s="14"/>
      <c r="B20" s="15" t="s">
        <v>37</v>
      </c>
      <c r="C20" s="16"/>
      <c r="D20" s="16"/>
      <c r="E20" s="22"/>
      <c r="F20" s="22"/>
    </row>
    <row r="21" spans="1:6" ht="24" x14ac:dyDescent="0.25">
      <c r="A21" s="19" t="s">
        <v>38</v>
      </c>
      <c r="B21" s="23" t="s">
        <v>39</v>
      </c>
      <c r="C21" s="24" t="s">
        <v>40</v>
      </c>
      <c r="D21" s="24">
        <v>4</v>
      </c>
      <c r="E21" s="21"/>
      <c r="F21" s="21"/>
    </row>
    <row r="22" spans="1:6" ht="36" x14ac:dyDescent="0.25">
      <c r="A22" s="19" t="s">
        <v>41</v>
      </c>
      <c r="B22" s="23" t="s">
        <v>42</v>
      </c>
      <c r="C22" s="24" t="s">
        <v>43</v>
      </c>
      <c r="D22" s="24">
        <f>(2*2.22)+(2.8*2.2)+(2.8*2.22)-(1.3*0.95)-(1.2*1.32)-(0.78*2.2)</f>
        <v>12.281000000000002</v>
      </c>
      <c r="E22" s="21"/>
      <c r="F22" s="21"/>
    </row>
    <row r="23" spans="1:6" ht="36" x14ac:dyDescent="0.25">
      <c r="A23" s="19" t="s">
        <v>44</v>
      </c>
      <c r="B23" s="23" t="s">
        <v>45</v>
      </c>
      <c r="C23" s="24" t="s">
        <v>43</v>
      </c>
      <c r="D23" s="24">
        <v>5</v>
      </c>
      <c r="E23" s="21"/>
      <c r="F23" s="21"/>
    </row>
    <row r="24" spans="1:6" ht="48" x14ac:dyDescent="0.25">
      <c r="A24" s="19" t="s">
        <v>46</v>
      </c>
      <c r="B24" s="23" t="s">
        <v>47</v>
      </c>
      <c r="C24" s="24" t="s">
        <v>43</v>
      </c>
      <c r="D24" s="24">
        <v>5</v>
      </c>
      <c r="E24" s="21"/>
      <c r="F24" s="21"/>
    </row>
    <row r="25" spans="1:6" ht="180" x14ac:dyDescent="0.25">
      <c r="A25" s="19" t="s">
        <v>48</v>
      </c>
      <c r="B25" s="23" t="s">
        <v>49</v>
      </c>
      <c r="C25" s="24" t="s">
        <v>43</v>
      </c>
      <c r="D25" s="24">
        <v>8.8000000000000007</v>
      </c>
      <c r="E25" s="21"/>
      <c r="F25" s="21"/>
    </row>
    <row r="26" spans="1:6" ht="132" x14ac:dyDescent="0.25">
      <c r="A26" s="19" t="s">
        <v>50</v>
      </c>
      <c r="B26" s="25" t="s">
        <v>51</v>
      </c>
      <c r="C26" s="24" t="s">
        <v>13</v>
      </c>
      <c r="D26" s="24">
        <f>2.5+2.5+3.6+3.6</f>
        <v>12.2</v>
      </c>
      <c r="E26" s="21"/>
      <c r="F26" s="21"/>
    </row>
    <row r="27" spans="1:6" ht="36" x14ac:dyDescent="0.25">
      <c r="A27" s="19" t="s">
        <v>52</v>
      </c>
      <c r="B27" s="23" t="s">
        <v>53</v>
      </c>
      <c r="C27" s="24" t="s">
        <v>43</v>
      </c>
      <c r="D27" s="24">
        <f>(2.4+2.5)*2.2</f>
        <v>10.780000000000001</v>
      </c>
      <c r="E27" s="21"/>
      <c r="F27" s="21"/>
    </row>
    <row r="28" spans="1:6" ht="96.75" x14ac:dyDescent="0.25">
      <c r="A28" s="19" t="s">
        <v>54</v>
      </c>
      <c r="B28" s="26" t="s">
        <v>55</v>
      </c>
      <c r="C28" s="24" t="s">
        <v>43</v>
      </c>
      <c r="D28" s="24">
        <f>1.2*2.2</f>
        <v>2.64</v>
      </c>
      <c r="E28" s="21"/>
      <c r="F28" s="21"/>
    </row>
    <row r="29" spans="1:6" ht="84.75" x14ac:dyDescent="0.25">
      <c r="A29" s="19" t="s">
        <v>56</v>
      </c>
      <c r="B29" s="26" t="s">
        <v>57</v>
      </c>
      <c r="C29" s="24" t="s">
        <v>43</v>
      </c>
      <c r="D29" s="24">
        <f>1.3*0.95</f>
        <v>1.2349999999999999</v>
      </c>
      <c r="E29" s="21"/>
      <c r="F29" s="21"/>
    </row>
    <row r="30" spans="1:6" ht="24" x14ac:dyDescent="0.25">
      <c r="A30" s="19" t="s">
        <v>58</v>
      </c>
      <c r="B30" s="25" t="s">
        <v>59</v>
      </c>
      <c r="C30" s="24" t="s">
        <v>43</v>
      </c>
      <c r="D30" s="27">
        <f>(2.2*(2.4+2.45))+(1.3*0.95)+1</f>
        <v>12.904999999999999</v>
      </c>
      <c r="E30" s="21"/>
      <c r="F30" s="21"/>
    </row>
    <row r="31" spans="1:6" ht="72" x14ac:dyDescent="0.25">
      <c r="A31" s="19" t="s">
        <v>60</v>
      </c>
      <c r="B31" s="25" t="s">
        <v>61</v>
      </c>
      <c r="C31" s="24" t="s">
        <v>43</v>
      </c>
      <c r="D31" s="27">
        <f>(2.2*(2.4+2.45))+(1.3*0.95)+1+D32</f>
        <v>23.574999999999999</v>
      </c>
      <c r="E31" s="21"/>
      <c r="F31" s="21"/>
    </row>
    <row r="32" spans="1:6" ht="48" x14ac:dyDescent="0.25">
      <c r="A32" s="19" t="s">
        <v>62</v>
      </c>
      <c r="B32" s="25" t="s">
        <v>63</v>
      </c>
      <c r="C32" s="24" t="s">
        <v>43</v>
      </c>
      <c r="D32" s="24">
        <f>(2.2*(2.45+2.4))</f>
        <v>10.67</v>
      </c>
      <c r="E32" s="21"/>
      <c r="F32" s="21"/>
    </row>
    <row r="33" spans="1:6" ht="132" x14ac:dyDescent="0.25">
      <c r="A33" s="19" t="s">
        <v>64</v>
      </c>
      <c r="B33" s="25" t="s">
        <v>65</v>
      </c>
      <c r="C33" s="24" t="s">
        <v>43</v>
      </c>
      <c r="D33" s="27">
        <f t="shared" ref="D33" si="0">(2.2*(2.4+2.45))+(1.3*0.95)+1</f>
        <v>12.904999999999999</v>
      </c>
      <c r="E33" s="21"/>
      <c r="F33" s="21"/>
    </row>
    <row r="34" spans="1:6" ht="84" x14ac:dyDescent="0.25">
      <c r="A34" s="19" t="s">
        <v>66</v>
      </c>
      <c r="B34" s="20" t="s">
        <v>67</v>
      </c>
      <c r="C34" s="19" t="s">
        <v>43</v>
      </c>
      <c r="D34" s="19">
        <f>D25</f>
        <v>8.8000000000000007</v>
      </c>
      <c r="E34" s="21"/>
      <c r="F34" s="21"/>
    </row>
    <row r="35" spans="1:6" ht="60" x14ac:dyDescent="0.25">
      <c r="A35" s="19" t="s">
        <v>68</v>
      </c>
      <c r="B35" s="20" t="s">
        <v>69</v>
      </c>
      <c r="C35" s="19" t="s">
        <v>43</v>
      </c>
      <c r="D35" s="19">
        <f>D34</f>
        <v>8.8000000000000007</v>
      </c>
      <c r="E35" s="21"/>
      <c r="F35" s="21"/>
    </row>
    <row r="36" spans="1:6" ht="144" x14ac:dyDescent="0.25">
      <c r="A36" s="19" t="s">
        <v>70</v>
      </c>
      <c r="B36" s="20" t="s">
        <v>17</v>
      </c>
      <c r="C36" s="19" t="s">
        <v>18</v>
      </c>
      <c r="D36" s="19">
        <v>3</v>
      </c>
      <c r="E36" s="21"/>
      <c r="F36" s="21"/>
    </row>
    <row r="37" spans="1:6" ht="144" x14ac:dyDescent="0.25">
      <c r="A37" s="19" t="s">
        <v>71</v>
      </c>
      <c r="B37" s="20" t="s">
        <v>22</v>
      </c>
      <c r="C37" s="19" t="s">
        <v>40</v>
      </c>
      <c r="D37" s="19">
        <v>3</v>
      </c>
      <c r="E37" s="21"/>
      <c r="F37" s="21"/>
    </row>
    <row r="38" spans="1:6" x14ac:dyDescent="0.25">
      <c r="A38" s="9" t="s">
        <v>72</v>
      </c>
      <c r="B38" s="28" t="s">
        <v>73</v>
      </c>
      <c r="C38" s="28"/>
      <c r="D38" s="28"/>
      <c r="E38" s="29"/>
      <c r="F38" s="29"/>
    </row>
    <row r="39" spans="1:6" x14ac:dyDescent="0.25">
      <c r="A39" s="30"/>
      <c r="B39" s="31" t="s">
        <v>10</v>
      </c>
      <c r="C39" s="32"/>
      <c r="D39" s="32"/>
      <c r="E39" s="33"/>
      <c r="F39" s="33"/>
    </row>
    <row r="40" spans="1:6" ht="144" x14ac:dyDescent="0.25">
      <c r="A40" s="19" t="s">
        <v>74</v>
      </c>
      <c r="B40" s="20" t="s">
        <v>20</v>
      </c>
      <c r="C40" s="19" t="s">
        <v>18</v>
      </c>
      <c r="D40" s="19">
        <v>2</v>
      </c>
      <c r="E40" s="21"/>
      <c r="F40" s="21"/>
    </row>
    <row r="41" spans="1:6" ht="144" x14ac:dyDescent="0.25">
      <c r="A41" s="19" t="s">
        <v>75</v>
      </c>
      <c r="B41" s="20" t="s">
        <v>22</v>
      </c>
      <c r="C41" s="19" t="s">
        <v>18</v>
      </c>
      <c r="D41" s="19">
        <v>3</v>
      </c>
      <c r="E41" s="21"/>
      <c r="F41" s="21"/>
    </row>
    <row r="42" spans="1:6" ht="144" x14ac:dyDescent="0.25">
      <c r="A42" s="19" t="s">
        <v>76</v>
      </c>
      <c r="B42" s="20" t="s">
        <v>20</v>
      </c>
      <c r="C42" s="19" t="s">
        <v>18</v>
      </c>
      <c r="D42" s="19">
        <v>1</v>
      </c>
      <c r="E42" s="21"/>
      <c r="F42" s="21"/>
    </row>
    <row r="43" spans="1:6" ht="144" x14ac:dyDescent="0.25">
      <c r="A43" s="19" t="s">
        <v>77</v>
      </c>
      <c r="B43" s="20" t="s">
        <v>20</v>
      </c>
      <c r="C43" s="19" t="s">
        <v>18</v>
      </c>
      <c r="D43" s="19">
        <v>12</v>
      </c>
      <c r="E43" s="21"/>
      <c r="F43" s="21"/>
    </row>
    <row r="44" spans="1:6" x14ac:dyDescent="0.25">
      <c r="A44" s="30"/>
      <c r="B44" s="31" t="s">
        <v>78</v>
      </c>
      <c r="C44" s="32"/>
      <c r="D44" s="32"/>
      <c r="E44" s="33"/>
      <c r="F44" s="33"/>
    </row>
    <row r="45" spans="1:6" ht="156" x14ac:dyDescent="0.25">
      <c r="A45" s="19" t="s">
        <v>79</v>
      </c>
      <c r="B45" s="20" t="s">
        <v>80</v>
      </c>
      <c r="C45" s="19" t="s">
        <v>43</v>
      </c>
      <c r="D45" s="34">
        <f>2.2*(1.8+1.8+2.42+1.7)</f>
        <v>16.984000000000002</v>
      </c>
      <c r="E45" s="21"/>
      <c r="F45" s="21"/>
    </row>
    <row r="46" spans="1:6" ht="84" x14ac:dyDescent="0.25">
      <c r="A46" s="19" t="s">
        <v>81</v>
      </c>
      <c r="B46" s="20" t="s">
        <v>67</v>
      </c>
      <c r="C46" s="19" t="s">
        <v>43</v>
      </c>
      <c r="D46" s="19">
        <f>2.5*1.7</f>
        <v>4.25</v>
      </c>
      <c r="E46" s="21"/>
      <c r="F46" s="21"/>
    </row>
    <row r="47" spans="1:6" ht="108" x14ac:dyDescent="0.25">
      <c r="A47" s="19" t="s">
        <v>82</v>
      </c>
      <c r="B47" s="20" t="s">
        <v>83</v>
      </c>
      <c r="C47" s="19" t="s">
        <v>40</v>
      </c>
      <c r="D47" s="19">
        <v>1</v>
      </c>
      <c r="E47" s="21"/>
      <c r="F47" s="21"/>
    </row>
    <row r="48" spans="1:6" ht="180" x14ac:dyDescent="0.25">
      <c r="A48" s="19" t="s">
        <v>84</v>
      </c>
      <c r="B48" s="20" t="s">
        <v>85</v>
      </c>
      <c r="C48" s="19" t="s">
        <v>43</v>
      </c>
      <c r="D48" s="34">
        <f>D45</f>
        <v>16.984000000000002</v>
      </c>
      <c r="E48" s="21"/>
      <c r="F48" s="21"/>
    </row>
    <row r="49" spans="1:6" ht="60" x14ac:dyDescent="0.25">
      <c r="A49" s="19" t="s">
        <v>86</v>
      </c>
      <c r="B49" s="20" t="s">
        <v>69</v>
      </c>
      <c r="C49" s="19" t="s">
        <v>43</v>
      </c>
      <c r="D49" s="19">
        <f>D46</f>
        <v>4.25</v>
      </c>
      <c r="E49" s="21"/>
      <c r="F49" s="21"/>
    </row>
    <row r="50" spans="1:6" x14ac:dyDescent="0.25">
      <c r="A50" s="30"/>
      <c r="B50" s="31" t="s">
        <v>87</v>
      </c>
      <c r="C50" s="32"/>
      <c r="D50" s="32"/>
      <c r="E50" s="33"/>
      <c r="F50" s="33"/>
    </row>
    <row r="51" spans="1:6" ht="84" x14ac:dyDescent="0.25">
      <c r="A51" s="19" t="s">
        <v>88</v>
      </c>
      <c r="B51" s="20" t="s">
        <v>67</v>
      </c>
      <c r="C51" s="19" t="s">
        <v>43</v>
      </c>
      <c r="D51" s="19">
        <f>2.2*1.1</f>
        <v>2.4200000000000004</v>
      </c>
      <c r="E51" s="21"/>
      <c r="F51" s="21"/>
    </row>
    <row r="52" spans="1:6" ht="108" x14ac:dyDescent="0.25">
      <c r="A52" s="19" t="s">
        <v>89</v>
      </c>
      <c r="B52" s="20" t="s">
        <v>83</v>
      </c>
      <c r="C52" s="19" t="s">
        <v>40</v>
      </c>
      <c r="D52" s="19">
        <v>1</v>
      </c>
      <c r="E52" s="21"/>
      <c r="F52" s="21"/>
    </row>
    <row r="53" spans="1:6" ht="60" x14ac:dyDescent="0.25">
      <c r="A53" s="19" t="s">
        <v>90</v>
      </c>
      <c r="B53" s="20" t="s">
        <v>69</v>
      </c>
      <c r="C53" s="19" t="s">
        <v>43</v>
      </c>
      <c r="D53" s="19">
        <f>D51</f>
        <v>2.4200000000000004</v>
      </c>
      <c r="E53" s="21"/>
      <c r="F53" s="21"/>
    </row>
    <row r="54" spans="1:6" x14ac:dyDescent="0.25">
      <c r="A54" s="30"/>
      <c r="B54" s="35" t="s">
        <v>91</v>
      </c>
      <c r="C54" s="32"/>
      <c r="D54" s="32"/>
      <c r="E54" s="33"/>
      <c r="F54" s="33"/>
    </row>
    <row r="55" spans="1:6" ht="84" x14ac:dyDescent="0.25">
      <c r="A55" s="19" t="s">
        <v>92</v>
      </c>
      <c r="B55" s="20" t="s">
        <v>67</v>
      </c>
      <c r="C55" s="19" t="s">
        <v>43</v>
      </c>
      <c r="D55" s="19">
        <f>1.1*2.3</f>
        <v>2.5299999999999998</v>
      </c>
      <c r="E55" s="21"/>
      <c r="F55" s="21"/>
    </row>
    <row r="56" spans="1:6" ht="108" x14ac:dyDescent="0.25">
      <c r="A56" s="19" t="s">
        <v>93</v>
      </c>
      <c r="B56" s="20" t="s">
        <v>83</v>
      </c>
      <c r="C56" s="19" t="s">
        <v>40</v>
      </c>
      <c r="D56" s="19">
        <v>1</v>
      </c>
      <c r="E56" s="21"/>
      <c r="F56" s="21"/>
    </row>
    <row r="57" spans="1:6" ht="60" x14ac:dyDescent="0.25">
      <c r="A57" s="19" t="s">
        <v>94</v>
      </c>
      <c r="B57" s="20" t="s">
        <v>69</v>
      </c>
      <c r="C57" s="19" t="s">
        <v>43</v>
      </c>
      <c r="D57" s="19">
        <f>D55</f>
        <v>2.5299999999999998</v>
      </c>
      <c r="E57" s="21"/>
      <c r="F57" s="21"/>
    </row>
    <row r="58" spans="1:6" ht="108" x14ac:dyDescent="0.25">
      <c r="A58" s="19" t="s">
        <v>95</v>
      </c>
      <c r="B58" s="20" t="s">
        <v>96</v>
      </c>
      <c r="C58" s="19" t="s">
        <v>18</v>
      </c>
      <c r="D58" s="19">
        <v>1</v>
      </c>
      <c r="E58" s="21"/>
      <c r="F58" s="21"/>
    </row>
    <row r="59" spans="1:6" x14ac:dyDescent="0.25">
      <c r="A59" s="30"/>
      <c r="B59" s="31" t="s">
        <v>97</v>
      </c>
      <c r="C59" s="32"/>
      <c r="D59" s="32"/>
      <c r="E59" s="33"/>
      <c r="F59" s="33"/>
    </row>
    <row r="60" spans="1:6" ht="96" x14ac:dyDescent="0.25">
      <c r="A60" s="19" t="s">
        <v>98</v>
      </c>
      <c r="B60" s="20" t="s">
        <v>99</v>
      </c>
      <c r="C60" s="19" t="s">
        <v>43</v>
      </c>
      <c r="D60" s="19">
        <v>95</v>
      </c>
      <c r="E60" s="21"/>
      <c r="F60" s="21"/>
    </row>
    <row r="61" spans="1:6" ht="108" x14ac:dyDescent="0.25">
      <c r="A61" s="19" t="s">
        <v>100</v>
      </c>
      <c r="B61" s="36" t="s">
        <v>101</v>
      </c>
      <c r="C61" s="19" t="s">
        <v>40</v>
      </c>
      <c r="D61" s="19">
        <v>200</v>
      </c>
      <c r="E61" s="21"/>
      <c r="F61" s="21"/>
    </row>
    <row r="62" spans="1:6" ht="60" x14ac:dyDescent="0.25">
      <c r="A62" s="19" t="s">
        <v>102</v>
      </c>
      <c r="B62" s="36" t="s">
        <v>103</v>
      </c>
      <c r="C62" s="19" t="s">
        <v>43</v>
      </c>
      <c r="D62" s="19">
        <v>30</v>
      </c>
      <c r="E62" s="21"/>
      <c r="F62" s="21"/>
    </row>
    <row r="63" spans="1:6" ht="96" x14ac:dyDescent="0.25">
      <c r="A63" s="19" t="s">
        <v>104</v>
      </c>
      <c r="B63" s="36" t="s">
        <v>105</v>
      </c>
      <c r="C63" s="19" t="s">
        <v>13</v>
      </c>
      <c r="D63" s="19">
        <f>1.5*10</f>
        <v>15</v>
      </c>
      <c r="E63" s="21"/>
      <c r="F63" s="21"/>
    </row>
    <row r="64" spans="1:6" ht="108" x14ac:dyDescent="0.25">
      <c r="A64" s="19" t="s">
        <v>106</v>
      </c>
      <c r="B64" s="20" t="s">
        <v>107</v>
      </c>
      <c r="C64" s="19" t="s">
        <v>13</v>
      </c>
      <c r="D64" s="19">
        <v>15</v>
      </c>
      <c r="E64" s="21"/>
      <c r="F64" s="21"/>
    </row>
    <row r="65" spans="1:6" x14ac:dyDescent="0.25">
      <c r="A65" s="9" t="s">
        <v>108</v>
      </c>
      <c r="B65" s="10" t="s">
        <v>109</v>
      </c>
      <c r="C65" s="11"/>
      <c r="D65" s="11"/>
      <c r="E65" s="29"/>
      <c r="F65" s="29"/>
    </row>
    <row r="66" spans="1:6" x14ac:dyDescent="0.25">
      <c r="A66" s="37"/>
      <c r="B66" s="31" t="s">
        <v>110</v>
      </c>
      <c r="C66" s="35"/>
      <c r="D66" s="35"/>
      <c r="E66" s="33"/>
      <c r="F66" s="33"/>
    </row>
    <row r="67" spans="1:6" ht="36" x14ac:dyDescent="0.25">
      <c r="A67" s="20" t="s">
        <v>111</v>
      </c>
      <c r="B67" s="20" t="s">
        <v>112</v>
      </c>
      <c r="C67" s="20" t="s">
        <v>43</v>
      </c>
      <c r="D67" s="20">
        <v>4.5</v>
      </c>
      <c r="E67" s="21"/>
      <c r="F67" s="21"/>
    </row>
    <row r="68" spans="1:6" ht="36" x14ac:dyDescent="0.25">
      <c r="A68" s="20" t="s">
        <v>113</v>
      </c>
      <c r="B68" s="20" t="s">
        <v>114</v>
      </c>
      <c r="C68" s="20" t="s">
        <v>43</v>
      </c>
      <c r="D68" s="20">
        <v>4.5</v>
      </c>
      <c r="E68" s="21"/>
      <c r="F68" s="21"/>
    </row>
    <row r="69" spans="1:6" ht="36" x14ac:dyDescent="0.25">
      <c r="A69" s="20" t="s">
        <v>115</v>
      </c>
      <c r="B69" s="20" t="s">
        <v>116</v>
      </c>
      <c r="C69" s="20" t="s">
        <v>13</v>
      </c>
      <c r="D69" s="20">
        <v>7.7</v>
      </c>
      <c r="E69" s="21"/>
      <c r="F69" s="21"/>
    </row>
    <row r="70" spans="1:6" ht="36" x14ac:dyDescent="0.25">
      <c r="A70" s="20" t="s">
        <v>117</v>
      </c>
      <c r="B70" s="20" t="s">
        <v>118</v>
      </c>
      <c r="C70" s="20" t="s">
        <v>40</v>
      </c>
      <c r="D70" s="20">
        <v>1</v>
      </c>
      <c r="E70" s="21"/>
      <c r="F70" s="21"/>
    </row>
    <row r="71" spans="1:6" ht="36" x14ac:dyDescent="0.25">
      <c r="A71" s="20" t="s">
        <v>119</v>
      </c>
      <c r="B71" s="36" t="s">
        <v>120</v>
      </c>
      <c r="C71" s="20" t="s">
        <v>40</v>
      </c>
      <c r="D71" s="20">
        <v>4</v>
      </c>
      <c r="E71" s="21"/>
      <c r="F71" s="21"/>
    </row>
    <row r="72" spans="1:6" ht="48" x14ac:dyDescent="0.25">
      <c r="A72" s="20" t="s">
        <v>121</v>
      </c>
      <c r="B72" s="20" t="s">
        <v>122</v>
      </c>
      <c r="C72" s="20" t="s">
        <v>43</v>
      </c>
      <c r="D72" s="20">
        <v>6</v>
      </c>
      <c r="E72" s="21"/>
      <c r="F72" s="21"/>
    </row>
    <row r="73" spans="1:6" ht="36" x14ac:dyDescent="0.25">
      <c r="A73" s="20" t="s">
        <v>123</v>
      </c>
      <c r="B73" s="20" t="s">
        <v>124</v>
      </c>
      <c r="C73" s="20" t="s">
        <v>43</v>
      </c>
      <c r="D73" s="20">
        <v>13</v>
      </c>
      <c r="E73" s="21"/>
      <c r="F73" s="21"/>
    </row>
    <row r="74" spans="1:6" ht="48" x14ac:dyDescent="0.25">
      <c r="A74" s="20" t="s">
        <v>125</v>
      </c>
      <c r="B74" s="20" t="s">
        <v>126</v>
      </c>
      <c r="C74" s="20" t="s">
        <v>40</v>
      </c>
      <c r="D74" s="20">
        <v>1</v>
      </c>
      <c r="E74" s="21"/>
      <c r="F74" s="21"/>
    </row>
    <row r="75" spans="1:6" ht="48" x14ac:dyDescent="0.25">
      <c r="A75" s="20" t="s">
        <v>127</v>
      </c>
      <c r="B75" s="20" t="s">
        <v>128</v>
      </c>
      <c r="C75" s="20" t="s">
        <v>40</v>
      </c>
      <c r="D75" s="20">
        <v>1</v>
      </c>
      <c r="E75" s="21"/>
      <c r="F75" s="21"/>
    </row>
    <row r="76" spans="1:6" ht="48" x14ac:dyDescent="0.25">
      <c r="A76" s="20" t="s">
        <v>129</v>
      </c>
      <c r="B76" s="20" t="s">
        <v>130</v>
      </c>
      <c r="C76" s="20" t="s">
        <v>40</v>
      </c>
      <c r="D76" s="20">
        <v>1</v>
      </c>
      <c r="E76" s="21"/>
      <c r="F76" s="21"/>
    </row>
    <row r="77" spans="1:6" ht="60" x14ac:dyDescent="0.25">
      <c r="A77" s="20" t="s">
        <v>131</v>
      </c>
      <c r="B77" s="20" t="s">
        <v>132</v>
      </c>
      <c r="C77" s="20" t="s">
        <v>43</v>
      </c>
      <c r="D77" s="20">
        <v>16</v>
      </c>
      <c r="E77" s="21"/>
      <c r="F77" s="21"/>
    </row>
    <row r="78" spans="1:6" x14ac:dyDescent="0.25">
      <c r="A78" s="20" t="s">
        <v>133</v>
      </c>
      <c r="B78" s="20" t="s">
        <v>134</v>
      </c>
      <c r="C78" s="20" t="s">
        <v>13</v>
      </c>
      <c r="D78" s="20">
        <v>5</v>
      </c>
      <c r="E78" s="21"/>
      <c r="F78" s="21"/>
    </row>
    <row r="79" spans="1:6" ht="48" x14ac:dyDescent="0.25">
      <c r="A79" s="20" t="s">
        <v>135</v>
      </c>
      <c r="B79" s="20" t="s">
        <v>136</v>
      </c>
      <c r="C79" s="20" t="s">
        <v>43</v>
      </c>
      <c r="D79" s="20">
        <v>4.5</v>
      </c>
      <c r="E79" s="21"/>
      <c r="F79" s="21"/>
    </row>
    <row r="80" spans="1:6" ht="108" x14ac:dyDescent="0.25">
      <c r="A80" s="20" t="s">
        <v>137</v>
      </c>
      <c r="B80" s="20" t="s">
        <v>138</v>
      </c>
      <c r="C80" s="20" t="s">
        <v>40</v>
      </c>
      <c r="D80" s="20">
        <v>1</v>
      </c>
      <c r="E80" s="21"/>
      <c r="F80" s="21"/>
    </row>
    <row r="81" spans="1:6" ht="120" x14ac:dyDescent="0.25">
      <c r="A81" s="20" t="s">
        <v>139</v>
      </c>
      <c r="B81" s="20" t="s">
        <v>140</v>
      </c>
      <c r="C81" s="20" t="s">
        <v>40</v>
      </c>
      <c r="D81" s="20">
        <v>1</v>
      </c>
      <c r="E81" s="21"/>
      <c r="F81" s="21"/>
    </row>
    <row r="82" spans="1:6" ht="168" x14ac:dyDescent="0.25">
      <c r="A82" s="20" t="s">
        <v>141</v>
      </c>
      <c r="B82" s="20" t="s">
        <v>142</v>
      </c>
      <c r="C82" s="20" t="s">
        <v>40</v>
      </c>
      <c r="D82" s="20">
        <v>1</v>
      </c>
      <c r="E82" s="21"/>
      <c r="F82" s="21"/>
    </row>
    <row r="83" spans="1:6" ht="72" x14ac:dyDescent="0.25">
      <c r="A83" s="20" t="s">
        <v>143</v>
      </c>
      <c r="B83" s="20" t="s">
        <v>144</v>
      </c>
      <c r="C83" s="19" t="s">
        <v>43</v>
      </c>
      <c r="D83" s="19">
        <v>1</v>
      </c>
      <c r="E83" s="21"/>
      <c r="F83" s="21"/>
    </row>
    <row r="84" spans="1:6" ht="96" x14ac:dyDescent="0.25">
      <c r="A84" s="20" t="s">
        <v>145</v>
      </c>
      <c r="B84" s="20" t="s">
        <v>146</v>
      </c>
      <c r="C84" s="19" t="s">
        <v>43</v>
      </c>
      <c r="D84" s="19">
        <v>50</v>
      </c>
      <c r="E84" s="21"/>
      <c r="F84" s="21"/>
    </row>
    <row r="85" spans="1:6" ht="132" x14ac:dyDescent="0.25">
      <c r="A85" s="20" t="s">
        <v>147</v>
      </c>
      <c r="B85" s="20" t="s">
        <v>148</v>
      </c>
      <c r="C85" s="19" t="s">
        <v>40</v>
      </c>
      <c r="D85" s="19">
        <v>1</v>
      </c>
      <c r="E85" s="21"/>
      <c r="F85" s="21"/>
    </row>
    <row r="86" spans="1:6" ht="36" x14ac:dyDescent="0.25">
      <c r="A86" s="20" t="s">
        <v>149</v>
      </c>
      <c r="B86" s="20" t="s">
        <v>150</v>
      </c>
      <c r="C86" s="19" t="s">
        <v>40</v>
      </c>
      <c r="D86" s="19">
        <v>1</v>
      </c>
      <c r="E86" s="21"/>
      <c r="F86" s="21"/>
    </row>
    <row r="87" spans="1:6" ht="48" x14ac:dyDescent="0.25">
      <c r="A87" s="20" t="s">
        <v>151</v>
      </c>
      <c r="B87" s="20" t="s">
        <v>152</v>
      </c>
      <c r="C87" s="19" t="s">
        <v>40</v>
      </c>
      <c r="D87" s="19">
        <v>1</v>
      </c>
      <c r="E87" s="21"/>
      <c r="F87" s="21"/>
    </row>
    <row r="88" spans="1:6" x14ac:dyDescent="0.25">
      <c r="A88" s="20" t="s">
        <v>153</v>
      </c>
      <c r="B88" s="20" t="s">
        <v>154</v>
      </c>
      <c r="C88" s="19" t="s">
        <v>40</v>
      </c>
      <c r="D88" s="19">
        <v>1</v>
      </c>
      <c r="E88" s="21"/>
      <c r="F88" s="21"/>
    </row>
    <row r="89" spans="1:6" ht="60" x14ac:dyDescent="0.25">
      <c r="A89" s="20" t="s">
        <v>155</v>
      </c>
      <c r="B89" s="19" t="s">
        <v>156</v>
      </c>
      <c r="C89" s="19" t="s">
        <v>40</v>
      </c>
      <c r="D89" s="19">
        <v>1</v>
      </c>
      <c r="E89" s="21"/>
      <c r="F89" s="21"/>
    </row>
    <row r="90" spans="1:6" ht="36" x14ac:dyDescent="0.25">
      <c r="A90" s="20" t="s">
        <v>157</v>
      </c>
      <c r="B90" s="19" t="s">
        <v>158</v>
      </c>
      <c r="C90" s="19" t="s">
        <v>40</v>
      </c>
      <c r="D90" s="19">
        <v>1</v>
      </c>
      <c r="E90" s="21"/>
      <c r="F90" s="21"/>
    </row>
    <row r="91" spans="1:6" x14ac:dyDescent="0.25">
      <c r="A91" s="30"/>
      <c r="B91" s="31" t="s">
        <v>159</v>
      </c>
      <c r="C91" s="32"/>
      <c r="D91" s="32"/>
      <c r="E91" s="33"/>
      <c r="F91" s="33"/>
    </row>
    <row r="92" spans="1:6" ht="60.75" x14ac:dyDescent="0.25">
      <c r="A92" s="19" t="s">
        <v>160</v>
      </c>
      <c r="B92" s="38" t="s">
        <v>161</v>
      </c>
      <c r="C92" s="24" t="s">
        <v>43</v>
      </c>
      <c r="D92" s="24">
        <f>(5*6.5*2)+(3.3*4.1)</f>
        <v>78.53</v>
      </c>
      <c r="E92" s="21"/>
      <c r="F92" s="21"/>
    </row>
    <row r="93" spans="1:6" ht="84" x14ac:dyDescent="0.25">
      <c r="A93" s="19" t="s">
        <v>162</v>
      </c>
      <c r="B93" s="20" t="s">
        <v>163</v>
      </c>
      <c r="C93" s="19" t="s">
        <v>43</v>
      </c>
      <c r="D93" s="39">
        <f>D92</f>
        <v>78.53</v>
      </c>
      <c r="E93" s="21"/>
      <c r="F93" s="21"/>
    </row>
    <row r="94" spans="1:6" ht="96" x14ac:dyDescent="0.25">
      <c r="A94" s="19" t="s">
        <v>164</v>
      </c>
      <c r="B94" s="36" t="s">
        <v>105</v>
      </c>
      <c r="C94" s="19" t="s">
        <v>13</v>
      </c>
      <c r="D94" s="19">
        <v>6.5</v>
      </c>
      <c r="E94" s="21"/>
      <c r="F94" s="21"/>
    </row>
    <row r="95" spans="1:6" ht="144.75" x14ac:dyDescent="0.25">
      <c r="A95" s="19" t="s">
        <v>165</v>
      </c>
      <c r="B95" s="38" t="s">
        <v>166</v>
      </c>
      <c r="C95" s="24" t="s">
        <v>13</v>
      </c>
      <c r="D95" s="24">
        <f>5+5+5+5+4.1+3.3</f>
        <v>27.400000000000002</v>
      </c>
      <c r="E95" s="21"/>
      <c r="F95" s="21"/>
    </row>
    <row r="96" spans="1:6" ht="96.75" x14ac:dyDescent="0.25">
      <c r="A96" s="19" t="s">
        <v>167</v>
      </c>
      <c r="B96" s="38" t="s">
        <v>168</v>
      </c>
      <c r="C96" s="24" t="s">
        <v>43</v>
      </c>
      <c r="D96" s="24">
        <f>4.1*4</f>
        <v>16.399999999999999</v>
      </c>
      <c r="E96" s="21"/>
      <c r="F96" s="21"/>
    </row>
    <row r="97" spans="1:6" ht="132.75" x14ac:dyDescent="0.25">
      <c r="A97" s="19" t="s">
        <v>169</v>
      </c>
      <c r="B97" s="38" t="s">
        <v>170</v>
      </c>
      <c r="C97" s="24" t="s">
        <v>43</v>
      </c>
      <c r="D97" s="24">
        <f>D96</f>
        <v>16.399999999999999</v>
      </c>
      <c r="E97" s="21"/>
      <c r="F97" s="21"/>
    </row>
    <row r="98" spans="1:6" ht="108.75" x14ac:dyDescent="0.25">
      <c r="A98" s="19" t="s">
        <v>171</v>
      </c>
      <c r="B98" s="38" t="s">
        <v>172</v>
      </c>
      <c r="C98" s="24" t="s">
        <v>13</v>
      </c>
      <c r="D98" s="24">
        <f>6.5+6.5</f>
        <v>13</v>
      </c>
      <c r="E98" s="21"/>
      <c r="F98" s="21"/>
    </row>
    <row r="99" spans="1:6" ht="96.75" x14ac:dyDescent="0.25">
      <c r="A99" s="19" t="s">
        <v>173</v>
      </c>
      <c r="B99" s="38" t="s">
        <v>168</v>
      </c>
      <c r="C99" s="24" t="s">
        <v>43</v>
      </c>
      <c r="D99" s="24">
        <v>25</v>
      </c>
      <c r="E99" s="21"/>
      <c r="F99" s="21"/>
    </row>
    <row r="100" spans="1:6" ht="132.75" x14ac:dyDescent="0.25">
      <c r="A100" s="19" t="s">
        <v>174</v>
      </c>
      <c r="B100" s="38" t="s">
        <v>170</v>
      </c>
      <c r="C100" s="24" t="s">
        <v>43</v>
      </c>
      <c r="D100" s="24">
        <v>25</v>
      </c>
      <c r="E100" s="21"/>
      <c r="F100" s="21"/>
    </row>
    <row r="101" spans="1:6" x14ac:dyDescent="0.25">
      <c r="A101" s="30"/>
      <c r="B101" s="31" t="s">
        <v>175</v>
      </c>
      <c r="C101" s="32"/>
      <c r="D101" s="32"/>
      <c r="E101" s="33"/>
      <c r="F101" s="33"/>
    </row>
    <row r="102" spans="1:6" ht="60.75" x14ac:dyDescent="0.25">
      <c r="A102" s="19" t="s">
        <v>176</v>
      </c>
      <c r="B102" s="38" t="s">
        <v>177</v>
      </c>
      <c r="C102" s="24" t="s">
        <v>43</v>
      </c>
      <c r="D102" s="24">
        <v>260</v>
      </c>
      <c r="E102" s="21"/>
      <c r="F102" s="21"/>
    </row>
    <row r="103" spans="1:6" ht="36" x14ac:dyDescent="0.25">
      <c r="A103" s="40" t="s">
        <v>178</v>
      </c>
      <c r="B103" s="41" t="s">
        <v>179</v>
      </c>
      <c r="C103" s="40" t="s">
        <v>43</v>
      </c>
      <c r="D103" s="40">
        <v>260</v>
      </c>
      <c r="E103" s="21"/>
      <c r="F103" s="21"/>
    </row>
    <row r="104" spans="1:6" ht="96" x14ac:dyDescent="0.25">
      <c r="A104" s="19" t="s">
        <v>180</v>
      </c>
      <c r="B104" s="20" t="s">
        <v>181</v>
      </c>
      <c r="C104" s="19" t="s">
        <v>43</v>
      </c>
      <c r="D104" s="39">
        <v>260</v>
      </c>
      <c r="E104" s="21"/>
      <c r="F104" s="21"/>
    </row>
    <row r="105" spans="1:6" ht="96" x14ac:dyDescent="0.25">
      <c r="A105" s="19" t="s">
        <v>182</v>
      </c>
      <c r="B105" s="36" t="s">
        <v>105</v>
      </c>
      <c r="C105" s="19" t="s">
        <v>13</v>
      </c>
      <c r="D105" s="19">
        <f>14+3.5+5</f>
        <v>22.5</v>
      </c>
      <c r="E105" s="21"/>
      <c r="F105" s="21"/>
    </row>
    <row r="106" spans="1:6" ht="144.75" x14ac:dyDescent="0.25">
      <c r="A106" s="19" t="s">
        <v>183</v>
      </c>
      <c r="B106" s="38" t="s">
        <v>166</v>
      </c>
      <c r="C106" s="24" t="s">
        <v>13</v>
      </c>
      <c r="D106" s="24">
        <f>18+18+7.8+7.8+14+10</f>
        <v>75.599999999999994</v>
      </c>
      <c r="E106" s="21"/>
      <c r="F106" s="21"/>
    </row>
    <row r="107" spans="1:6" ht="168.75" x14ac:dyDescent="0.25">
      <c r="A107" s="19" t="s">
        <v>184</v>
      </c>
      <c r="B107" s="38" t="s">
        <v>185</v>
      </c>
      <c r="C107" s="24" t="s">
        <v>13</v>
      </c>
      <c r="D107" s="24">
        <f>1.2*4</f>
        <v>4.8</v>
      </c>
      <c r="E107" s="21"/>
      <c r="F107" s="21"/>
    </row>
    <row r="108" spans="1:6" ht="168.75" x14ac:dyDescent="0.25">
      <c r="A108" s="19" t="s">
        <v>186</v>
      </c>
      <c r="B108" s="38" t="s">
        <v>187</v>
      </c>
      <c r="C108" s="24" t="s">
        <v>13</v>
      </c>
      <c r="D108" s="24">
        <v>14</v>
      </c>
      <c r="E108" s="21"/>
      <c r="F108" s="21"/>
    </row>
    <row r="109" spans="1:6" ht="96.75" x14ac:dyDescent="0.25">
      <c r="A109" s="19" t="s">
        <v>188</v>
      </c>
      <c r="B109" s="38" t="s">
        <v>168</v>
      </c>
      <c r="C109" s="24" t="s">
        <v>43</v>
      </c>
      <c r="D109" s="24">
        <v>30</v>
      </c>
      <c r="E109" s="21"/>
      <c r="F109" s="21"/>
    </row>
    <row r="110" spans="1:6" ht="132.75" x14ac:dyDescent="0.25">
      <c r="A110" s="19" t="s">
        <v>189</v>
      </c>
      <c r="B110" s="38" t="s">
        <v>170</v>
      </c>
      <c r="C110" s="24" t="s">
        <v>43</v>
      </c>
      <c r="D110" s="24">
        <v>30</v>
      </c>
      <c r="E110" s="21"/>
      <c r="F110" s="21"/>
    </row>
    <row r="111" spans="1:6" ht="168.75" x14ac:dyDescent="0.25">
      <c r="A111" s="19" t="s">
        <v>190</v>
      </c>
      <c r="B111" s="38" t="s">
        <v>191</v>
      </c>
      <c r="C111" s="24" t="s">
        <v>43</v>
      </c>
      <c r="D111" s="24">
        <v>100</v>
      </c>
      <c r="E111" s="21"/>
      <c r="F111" s="21"/>
    </row>
    <row r="112" spans="1:6" ht="60" x14ac:dyDescent="0.25">
      <c r="A112" s="19" t="s">
        <v>192</v>
      </c>
      <c r="B112" s="19" t="s">
        <v>69</v>
      </c>
      <c r="C112" s="24" t="s">
        <v>43</v>
      </c>
      <c r="D112" s="24">
        <v>260</v>
      </c>
      <c r="E112" s="21"/>
      <c r="F112" s="21"/>
    </row>
    <row r="113" spans="1:9" ht="156" x14ac:dyDescent="0.25">
      <c r="A113" s="19" t="s">
        <v>193</v>
      </c>
      <c r="B113" s="19" t="s">
        <v>194</v>
      </c>
      <c r="C113" s="24" t="s">
        <v>40</v>
      </c>
      <c r="D113" s="24">
        <v>30</v>
      </c>
      <c r="E113" s="21"/>
      <c r="F113" s="21"/>
    </row>
    <row r="114" spans="1:9" ht="156.75" x14ac:dyDescent="0.25">
      <c r="A114" s="19" t="s">
        <v>195</v>
      </c>
      <c r="B114" s="26" t="s">
        <v>196</v>
      </c>
      <c r="C114" s="24" t="s">
        <v>43</v>
      </c>
      <c r="D114" s="24">
        <v>30</v>
      </c>
      <c r="E114" s="21"/>
      <c r="F114" s="21"/>
    </row>
    <row r="115" spans="1:9" ht="168.75" x14ac:dyDescent="0.25">
      <c r="A115" s="19" t="s">
        <v>197</v>
      </c>
      <c r="B115" s="38" t="s">
        <v>198</v>
      </c>
      <c r="C115" s="24" t="s">
        <v>43</v>
      </c>
      <c r="D115" s="24">
        <v>10</v>
      </c>
      <c r="E115" s="21"/>
      <c r="F115" s="21"/>
    </row>
    <row r="116" spans="1:9" ht="144.75" x14ac:dyDescent="0.25">
      <c r="A116" s="19" t="s">
        <v>199</v>
      </c>
      <c r="B116" s="38" t="s">
        <v>200</v>
      </c>
      <c r="C116" s="24" t="s">
        <v>43</v>
      </c>
      <c r="D116" s="24">
        <v>2</v>
      </c>
      <c r="E116" s="21"/>
      <c r="F116" s="21"/>
    </row>
    <row r="117" spans="1:9" ht="168.75" x14ac:dyDescent="0.25">
      <c r="A117" s="19" t="s">
        <v>201</v>
      </c>
      <c r="B117" s="38" t="s">
        <v>202</v>
      </c>
      <c r="C117" s="24" t="s">
        <v>43</v>
      </c>
      <c r="D117" s="27">
        <f>(1.12*0.7)+(0.9*0.7)</f>
        <v>1.4140000000000001</v>
      </c>
      <c r="E117" s="21"/>
      <c r="F117" s="21"/>
    </row>
    <row r="118" spans="1:9" ht="15" customHeight="1" x14ac:dyDescent="0.25">
      <c r="A118" s="42" t="s">
        <v>203</v>
      </c>
      <c r="B118" s="42"/>
      <c r="C118" s="43"/>
      <c r="D118" s="44"/>
      <c r="E118" s="45"/>
      <c r="F118" s="8">
        <f>SUM(F7:F117)</f>
        <v>0</v>
      </c>
    </row>
    <row r="119" spans="1:9" ht="15" customHeight="1" x14ac:dyDescent="0.25">
      <c r="A119" s="46" t="s">
        <v>204</v>
      </c>
      <c r="B119" s="47"/>
      <c r="C119" s="47"/>
      <c r="D119" s="48"/>
      <c r="E119" s="49">
        <v>0.21666666666666667</v>
      </c>
      <c r="F119" s="50"/>
    </row>
    <row r="120" spans="1:9" ht="15" customHeight="1" x14ac:dyDescent="0.25">
      <c r="A120" s="46" t="s">
        <v>205</v>
      </c>
      <c r="B120" s="47"/>
      <c r="C120" s="47"/>
      <c r="D120" s="48"/>
      <c r="E120" s="49">
        <v>0.02</v>
      </c>
      <c r="F120" s="50"/>
    </row>
    <row r="121" spans="1:9" x14ac:dyDescent="0.25">
      <c r="A121" s="46" t="s">
        <v>206</v>
      </c>
      <c r="B121" s="47"/>
      <c r="C121" s="47"/>
      <c r="D121" s="48"/>
      <c r="E121" s="49">
        <v>5.000000000000001E-2</v>
      </c>
      <c r="F121" s="50"/>
    </row>
    <row r="122" spans="1:9" ht="15" customHeight="1" x14ac:dyDescent="0.25">
      <c r="A122" s="46" t="s">
        <v>207</v>
      </c>
      <c r="B122" s="47"/>
      <c r="C122" s="47"/>
      <c r="D122" s="48"/>
      <c r="E122" s="51">
        <v>0.19</v>
      </c>
      <c r="F122" s="50"/>
    </row>
    <row r="123" spans="1:9" ht="15" customHeight="1" x14ac:dyDescent="0.25">
      <c r="A123" s="52" t="s">
        <v>208</v>
      </c>
      <c r="B123" s="53"/>
      <c r="C123" s="53"/>
      <c r="D123" s="53"/>
      <c r="E123" s="54"/>
      <c r="F123" s="55">
        <f>SUM(F118:F122)</f>
        <v>0</v>
      </c>
    </row>
    <row r="126" spans="1:9" x14ac:dyDescent="0.25">
      <c r="A126" s="56" t="s">
        <v>209</v>
      </c>
      <c r="B126" s="56"/>
      <c r="C126" s="56"/>
      <c r="D126" s="56"/>
      <c r="E126" s="56"/>
      <c r="F126" s="57" t="s">
        <v>210</v>
      </c>
      <c r="G126" s="57"/>
      <c r="H126" s="57"/>
      <c r="I126" s="58" t="s">
        <v>211</v>
      </c>
    </row>
    <row r="127" spans="1:9" x14ac:dyDescent="0.25">
      <c r="A127" s="56" t="s">
        <v>212</v>
      </c>
      <c r="B127" s="56"/>
      <c r="C127" s="56"/>
      <c r="D127" s="56"/>
      <c r="E127" s="56"/>
      <c r="F127" s="59" t="s">
        <v>213</v>
      </c>
      <c r="G127" s="59"/>
      <c r="H127" s="58" t="s">
        <v>214</v>
      </c>
      <c r="I127" s="60">
        <v>0.22</v>
      </c>
    </row>
    <row r="128" spans="1:9" ht="35.25" customHeight="1" x14ac:dyDescent="0.25">
      <c r="A128" s="56" t="s">
        <v>215</v>
      </c>
      <c r="B128" s="56"/>
      <c r="C128" s="56"/>
      <c r="D128" s="56"/>
      <c r="E128" s="56"/>
      <c r="F128" s="61" t="s">
        <v>216</v>
      </c>
      <c r="G128" s="62"/>
      <c r="H128" s="58" t="s">
        <v>217</v>
      </c>
      <c r="I128" s="60">
        <v>0.02</v>
      </c>
    </row>
    <row r="129" spans="1:9" ht="33.75" customHeight="1" x14ac:dyDescent="0.25">
      <c r="A129" s="63"/>
      <c r="B129" s="63"/>
      <c r="C129" s="63"/>
      <c r="D129" s="63"/>
      <c r="E129" s="63"/>
      <c r="F129" s="57" t="s">
        <v>218</v>
      </c>
      <c r="G129" s="59"/>
      <c r="H129" s="58" t="s">
        <v>219</v>
      </c>
      <c r="I129" s="60">
        <v>0.05</v>
      </c>
    </row>
    <row r="130" spans="1:9" x14ac:dyDescent="0.25">
      <c r="A130" s="63"/>
      <c r="B130" s="63"/>
      <c r="C130" s="63"/>
      <c r="D130" s="63"/>
      <c r="E130" s="63"/>
      <c r="F130" s="59" t="s">
        <v>220</v>
      </c>
      <c r="G130" s="59"/>
      <c r="H130" s="58" t="s">
        <v>221</v>
      </c>
      <c r="I130" s="60">
        <v>0.28999999999999998</v>
      </c>
    </row>
    <row r="131" spans="1:9" x14ac:dyDescent="0.25">
      <c r="A131" s="63"/>
      <c r="B131" s="63"/>
      <c r="C131" s="63"/>
      <c r="D131" s="63"/>
      <c r="E131" s="63"/>
      <c r="F131" s="64"/>
      <c r="G131" s="64"/>
      <c r="H131" s="64"/>
      <c r="I131" s="64"/>
    </row>
    <row r="135" spans="1:9" x14ac:dyDescent="0.25">
      <c r="A135" s="65"/>
      <c r="B135" s="65"/>
      <c r="C135" s="65"/>
      <c r="D135" s="65"/>
      <c r="E135" s="65"/>
      <c r="F135" s="65"/>
    </row>
    <row r="136" spans="1:9" x14ac:dyDescent="0.25">
      <c r="A136" s="66" t="s">
        <v>222</v>
      </c>
      <c r="B136" s="66"/>
      <c r="C136" s="66"/>
      <c r="D136" s="66"/>
      <c r="E136" s="65"/>
      <c r="F136" s="65"/>
    </row>
    <row r="137" spans="1:9" x14ac:dyDescent="0.25">
      <c r="A137" s="66" t="s">
        <v>223</v>
      </c>
      <c r="B137" s="65"/>
      <c r="C137" s="65"/>
      <c r="D137" s="65"/>
      <c r="E137" s="65"/>
      <c r="F137" s="65"/>
    </row>
    <row r="138" spans="1:9" x14ac:dyDescent="0.25">
      <c r="A138" s="66" t="s">
        <v>224</v>
      </c>
      <c r="B138" s="65"/>
      <c r="C138" s="65"/>
      <c r="D138" s="65"/>
      <c r="E138" s="65"/>
      <c r="F138" s="65"/>
    </row>
    <row r="139" spans="1:9" x14ac:dyDescent="0.25">
      <c r="A139" s="66" t="s">
        <v>225</v>
      </c>
      <c r="B139" s="67"/>
      <c r="C139" s="67"/>
      <c r="D139" s="67"/>
      <c r="E139" s="67"/>
      <c r="F139" s="67"/>
    </row>
  </sheetData>
  <mergeCells count="18">
    <mergeCell ref="A128:E128"/>
    <mergeCell ref="F128:G128"/>
    <mergeCell ref="A129:E131"/>
    <mergeCell ref="F129:G129"/>
    <mergeCell ref="F130:G130"/>
    <mergeCell ref="F131:I131"/>
    <mergeCell ref="A122:D122"/>
    <mergeCell ref="A123:E123"/>
    <mergeCell ref="A126:E126"/>
    <mergeCell ref="F126:H126"/>
    <mergeCell ref="A127:E127"/>
    <mergeCell ref="F127:G127"/>
    <mergeCell ref="A1:F1"/>
    <mergeCell ref="A3:F3"/>
    <mergeCell ref="A118:B118"/>
    <mergeCell ref="A119:D119"/>
    <mergeCell ref="A120:D120"/>
    <mergeCell ref="A121:D12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TK Maria Juliana Ceron Rivera</dc:creator>
  <cp:lastModifiedBy>TK Maria Juliana Ceron Rivera</cp:lastModifiedBy>
  <dcterms:created xsi:type="dcterms:W3CDTF">2026-05-19T15:51:58Z</dcterms:created>
  <dcterms:modified xsi:type="dcterms:W3CDTF">2026-05-19T15:52:20Z</dcterms:modified>
</cp:coreProperties>
</file>