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404"/>
  <workbookPr defaultThemeVersion="166925"/>
  <mc:AlternateContent xmlns:mc="http://schemas.openxmlformats.org/markup-compatibility/2006">
    <mc:Choice Requires="x15">
      <x15ac:absPath xmlns:x15ac="http://schemas.microsoft.com/office/spreadsheetml/2010/11/ac" url="/Users/mac/Library/Mobile Documents/com~apple~CloudDocs/2026/SENA /PROCESOS CONTRACTUALES/LOGISTICA/"/>
    </mc:Choice>
  </mc:AlternateContent>
  <xr:revisionPtr revIDLastSave="0" documentId="13_ncr:1_{41D7543B-3A5B-524B-81DE-294E02709D3B}" xr6:coauthVersionLast="47" xr6:coauthVersionMax="47" xr10:uidLastSave="{00000000-0000-0000-0000-000000000000}"/>
  <bookViews>
    <workbookView xWindow="0" yWindow="0" windowWidth="35840" windowHeight="22400" activeTab="1" xr2:uid="{00000000-000D-0000-FFFF-FFFF00000000}"/>
  </bookViews>
  <sheets>
    <sheet name="Hoja1" sheetId="1" state="hidden" r:id="rId1"/>
    <sheet name="ESTUDIO DE MERCADO" sheetId="2" r:id="rId2"/>
    <sheet name="Hoja2" sheetId="3" r:id="rId3"/>
  </sheets>
  <externalReferences>
    <externalReference r:id="rId4"/>
  </externalReferences>
  <definedNames>
    <definedName name="_xlnm._FilterDatabase" localSheetId="1" hidden="1">'ESTUDIO DE MERCADO'!$A$9:$V$125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V125" i="2" l="1"/>
  <c r="M26" i="2"/>
  <c r="S10" i="2" l="1"/>
  <c r="U10" i="2" s="1"/>
  <c r="V10" i="2" s="1"/>
  <c r="I10" i="2"/>
  <c r="A11" i="2"/>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A46" i="2" s="1"/>
  <c r="A47" i="2" s="1"/>
  <c r="A48" i="2" s="1"/>
  <c r="A49" i="2" s="1"/>
  <c r="A50" i="2" s="1"/>
  <c r="A51" i="2" s="1"/>
  <c r="A52" i="2" s="1"/>
  <c r="A53" i="2" s="1"/>
  <c r="A54" i="2" s="1"/>
  <c r="A55" i="2" s="1"/>
  <c r="A56" i="2" s="1"/>
  <c r="A57" i="2" s="1"/>
  <c r="A58" i="2" s="1"/>
  <c r="A59" i="2" s="1"/>
  <c r="A60" i="2" s="1"/>
  <c r="A61" i="2" s="1"/>
  <c r="A62" i="2" s="1"/>
  <c r="A63" i="2" s="1"/>
  <c r="A64" i="2" s="1"/>
  <c r="A65" i="2" s="1"/>
  <c r="A66" i="2" s="1"/>
  <c r="A67" i="2" s="1"/>
  <c r="A68" i="2" s="1"/>
  <c r="A69" i="2" s="1"/>
  <c r="A70" i="2" s="1"/>
  <c r="A71" i="2" s="1"/>
  <c r="A72" i="2" s="1"/>
  <c r="A73" i="2" s="1"/>
  <c r="A74" i="2" s="1"/>
  <c r="A75" i="2" s="1"/>
  <c r="A76" i="2" s="1"/>
  <c r="A77" i="2" s="1"/>
  <c r="A78" i="2" s="1"/>
  <c r="A79" i="2" s="1"/>
  <c r="A80" i="2" s="1"/>
  <c r="A81" i="2" s="1"/>
  <c r="A82" i="2" s="1"/>
  <c r="A83" i="2" s="1"/>
  <c r="A84" i="2" s="1"/>
  <c r="A85" i="2" s="1"/>
  <c r="A86" i="2" s="1"/>
  <c r="A87" i="2" s="1"/>
  <c r="A88" i="2" s="1"/>
  <c r="A89" i="2" s="1"/>
  <c r="A90" i="2" s="1"/>
  <c r="A91" i="2" s="1"/>
  <c r="A92" i="2" s="1"/>
  <c r="A93" i="2" s="1"/>
  <c r="A94" i="2" s="1"/>
  <c r="A95" i="2" s="1"/>
  <c r="A96" i="2" s="1"/>
  <c r="A97" i="2" s="1"/>
  <c r="A98" i="2" s="1"/>
  <c r="A99" i="2" s="1"/>
  <c r="A100" i="2" s="1"/>
  <c r="A101" i="2" s="1"/>
  <c r="A102" i="2" s="1"/>
  <c r="A103" i="2" s="1"/>
  <c r="A104" i="2" s="1"/>
  <c r="A105" i="2" s="1"/>
  <c r="A106" i="2" s="1"/>
  <c r="A107" i="2" s="1"/>
  <c r="A108" i="2" s="1"/>
  <c r="A109" i="2" s="1"/>
  <c r="A110" i="2" s="1"/>
  <c r="A111" i="2" s="1"/>
  <c r="A112" i="2" s="1"/>
  <c r="A113" i="2" s="1"/>
  <c r="A114" i="2" s="1"/>
  <c r="A115" i="2" s="1"/>
  <c r="A116" i="2" s="1"/>
  <c r="A117" i="2" s="1"/>
  <c r="A118" i="2" s="1"/>
  <c r="A119" i="2" s="1"/>
  <c r="A120" i="2" s="1"/>
  <c r="A121" i="2" s="1"/>
  <c r="A122" i="2" s="1"/>
  <c r="A123" i="2" s="1"/>
  <c r="A124" i="2" s="1"/>
  <c r="S11" i="2"/>
  <c r="S12" i="2"/>
  <c r="S13" i="2"/>
  <c r="S14" i="2"/>
  <c r="S15" i="2"/>
  <c r="S16" i="2"/>
  <c r="S17" i="2"/>
  <c r="S18" i="2"/>
  <c r="S19" i="2"/>
  <c r="S20" i="2"/>
  <c r="S21" i="2"/>
  <c r="S22" i="2"/>
  <c r="S23" i="2"/>
  <c r="S24" i="2"/>
  <c r="S25" i="2"/>
  <c r="S26" i="2"/>
  <c r="S27" i="2"/>
  <c r="S28" i="2"/>
  <c r="S29" i="2"/>
  <c r="S30" i="2"/>
  <c r="S31" i="2"/>
  <c r="S32" i="2"/>
  <c r="S33" i="2"/>
  <c r="S34" i="2"/>
  <c r="S35" i="2"/>
  <c r="S36" i="2"/>
  <c r="S37" i="2"/>
  <c r="S38" i="2"/>
  <c r="S39" i="2"/>
  <c r="S40" i="2"/>
  <c r="U40" i="2" s="1"/>
  <c r="S41" i="2"/>
  <c r="S42" i="2"/>
  <c r="S43" i="2"/>
  <c r="S44" i="2"/>
  <c r="S45" i="2"/>
  <c r="S46" i="2"/>
  <c r="S47" i="2"/>
  <c r="S48" i="2"/>
  <c r="S49" i="2"/>
  <c r="S50" i="2"/>
  <c r="S51" i="2"/>
  <c r="S52" i="2"/>
  <c r="S53" i="2"/>
  <c r="S54" i="2"/>
  <c r="S55" i="2"/>
  <c r="S56" i="2"/>
  <c r="S57" i="2"/>
  <c r="U57" i="2" s="1"/>
  <c r="S58" i="2"/>
  <c r="S59" i="2"/>
  <c r="S60" i="2"/>
  <c r="U60" i="2" s="1"/>
  <c r="S61" i="2"/>
  <c r="S62" i="2"/>
  <c r="S63" i="2"/>
  <c r="S64" i="2"/>
  <c r="U64" i="2" s="1"/>
  <c r="S65" i="2"/>
  <c r="U65" i="2" s="1"/>
  <c r="S66" i="2"/>
  <c r="S67" i="2"/>
  <c r="S68" i="2"/>
  <c r="S69" i="2"/>
  <c r="S70" i="2"/>
  <c r="S71" i="2"/>
  <c r="U71" i="2" s="1"/>
  <c r="S72" i="2"/>
  <c r="U72" i="2" s="1"/>
  <c r="S73" i="2"/>
  <c r="U73" i="2" s="1"/>
  <c r="S74" i="2"/>
  <c r="S75" i="2"/>
  <c r="S76" i="2"/>
  <c r="U76" i="2" s="1"/>
  <c r="S77" i="2"/>
  <c r="S78" i="2"/>
  <c r="S79" i="2"/>
  <c r="U79" i="2" s="1"/>
  <c r="S80" i="2"/>
  <c r="U80" i="2" s="1"/>
  <c r="S81" i="2"/>
  <c r="U81" i="2" s="1"/>
  <c r="S82" i="2"/>
  <c r="S83" i="2"/>
  <c r="S84" i="2"/>
  <c r="S85" i="2"/>
  <c r="S86" i="2"/>
  <c r="S87" i="2"/>
  <c r="S88" i="2"/>
  <c r="U88" i="2" s="1"/>
  <c r="S89" i="2"/>
  <c r="U89" i="2" s="1"/>
  <c r="S90" i="2"/>
  <c r="S91" i="2"/>
  <c r="S92" i="2"/>
  <c r="U92" i="2" s="1"/>
  <c r="S93" i="2"/>
  <c r="S94" i="2"/>
  <c r="S95" i="2"/>
  <c r="U95" i="2" s="1"/>
  <c r="S96" i="2"/>
  <c r="U96" i="2" s="1"/>
  <c r="S97" i="2"/>
  <c r="S98" i="2"/>
  <c r="S99" i="2"/>
  <c r="U99" i="2" s="1"/>
  <c r="S100" i="2"/>
  <c r="S101" i="2"/>
  <c r="S102" i="2"/>
  <c r="S103" i="2"/>
  <c r="S104" i="2"/>
  <c r="U104" i="2" s="1"/>
  <c r="S105" i="2"/>
  <c r="U105" i="2" s="1"/>
  <c r="S106" i="2"/>
  <c r="S107" i="2"/>
  <c r="S108" i="2"/>
  <c r="U108" i="2" s="1"/>
  <c r="S109" i="2"/>
  <c r="S110" i="2"/>
  <c r="U110" i="2" s="1"/>
  <c r="S111" i="2"/>
  <c r="U111" i="2" s="1"/>
  <c r="S112" i="2"/>
  <c r="U112" i="2" s="1"/>
  <c r="S113" i="2"/>
  <c r="U113" i="2" s="1"/>
  <c r="S114" i="2"/>
  <c r="S115" i="2"/>
  <c r="U115" i="2" s="1"/>
  <c r="S116" i="2"/>
  <c r="S117" i="2"/>
  <c r="S118" i="2"/>
  <c r="S119" i="2"/>
  <c r="U119" i="2" s="1"/>
  <c r="S120" i="2"/>
  <c r="S121" i="2"/>
  <c r="U121" i="2" s="1"/>
  <c r="S122" i="2"/>
  <c r="U122" i="2" s="1"/>
  <c r="S123" i="2"/>
  <c r="S124" i="2"/>
  <c r="U124" i="2" s="1"/>
  <c r="D2" i="3"/>
  <c r="M110" i="2"/>
  <c r="M111" i="2"/>
  <c r="N111" i="2" s="1"/>
  <c r="M112" i="2"/>
  <c r="N112" i="2" s="1"/>
  <c r="M113" i="2"/>
  <c r="N113" i="2" s="1"/>
  <c r="M114" i="2"/>
  <c r="N114" i="2" s="1"/>
  <c r="M115" i="2"/>
  <c r="N115" i="2" s="1"/>
  <c r="M116" i="2"/>
  <c r="N116" i="2" s="1"/>
  <c r="M117" i="2"/>
  <c r="N117" i="2" s="1"/>
  <c r="M118" i="2"/>
  <c r="N118" i="2" s="1"/>
  <c r="M119" i="2"/>
  <c r="N119" i="2" s="1"/>
  <c r="M120" i="2"/>
  <c r="N120" i="2" s="1"/>
  <c r="M121" i="2"/>
  <c r="N121" i="2" s="1"/>
  <c r="M122" i="2"/>
  <c r="N122" i="2" s="1"/>
  <c r="M123" i="2"/>
  <c r="N123" i="2" s="1"/>
  <c r="M124" i="2"/>
  <c r="N124" i="2" s="1"/>
  <c r="M21" i="2"/>
  <c r="Q118" i="2"/>
  <c r="R118" i="2" s="1"/>
  <c r="Q107" i="2"/>
  <c r="R107" i="2" s="1"/>
  <c r="Q105" i="2"/>
  <c r="R105" i="2" s="1"/>
  <c r="Q103" i="2"/>
  <c r="R103" i="2" s="1"/>
  <c r="Q94" i="2"/>
  <c r="R94" i="2" s="1"/>
  <c r="Q88" i="2"/>
  <c r="R88" i="2" s="1"/>
  <c r="Q86" i="2"/>
  <c r="R86" i="2" s="1"/>
  <c r="Q78" i="2"/>
  <c r="R78" i="2" s="1"/>
  <c r="Q74" i="2"/>
  <c r="R74" i="2" s="1"/>
  <c r="Q70" i="2"/>
  <c r="R70" i="2" s="1"/>
  <c r="U56" i="2"/>
  <c r="Q54" i="2"/>
  <c r="R54" i="2" s="1"/>
  <c r="Q46" i="2"/>
  <c r="R46" i="2" s="1"/>
  <c r="Q32" i="2"/>
  <c r="R32" i="2" s="1"/>
  <c r="Q24" i="2"/>
  <c r="R24" i="2" s="1"/>
  <c r="Q22" i="2"/>
  <c r="R22" i="2" s="1"/>
  <c r="Q16" i="2"/>
  <c r="R16" i="2" s="1"/>
  <c r="F3" i="3"/>
  <c r="F4" i="3"/>
  <c r="F5" i="3"/>
  <c r="F6" i="3"/>
  <c r="F7" i="3"/>
  <c r="F8" i="3"/>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57" i="3"/>
  <c r="F58" i="3"/>
  <c r="F59" i="3"/>
  <c r="F60"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93" i="3"/>
  <c r="F94" i="3"/>
  <c r="F95" i="3"/>
  <c r="F96" i="3"/>
  <c r="F97" i="3"/>
  <c r="F98" i="3"/>
  <c r="F99" i="3"/>
  <c r="F100" i="3"/>
  <c r="F101" i="3"/>
  <c r="F102" i="3"/>
  <c r="F103" i="3"/>
  <c r="F104" i="3"/>
  <c r="F105" i="3"/>
  <c r="F106" i="3"/>
  <c r="F107" i="3"/>
  <c r="F108" i="3"/>
  <c r="F109" i="3"/>
  <c r="F110" i="3"/>
  <c r="F111" i="3"/>
  <c r="F112" i="3"/>
  <c r="F113" i="3"/>
  <c r="F114" i="3"/>
  <c r="F115" i="3"/>
  <c r="F116" i="3"/>
  <c r="F2" i="3"/>
  <c r="M94" i="2"/>
  <c r="N94" i="2" s="1"/>
  <c r="M90" i="2"/>
  <c r="N90" i="2" s="1"/>
  <c r="M86" i="2"/>
  <c r="N86" i="2" s="1"/>
  <c r="M82" i="2"/>
  <c r="N82" i="2" s="1"/>
  <c r="M78" i="2"/>
  <c r="N78" i="2" s="1"/>
  <c r="M74" i="2"/>
  <c r="N74" i="2" s="1"/>
  <c r="M70" i="2"/>
  <c r="N70" i="2" s="1"/>
  <c r="M67" i="2"/>
  <c r="N67" i="2" s="1"/>
  <c r="M65" i="2"/>
  <c r="N65" i="2" s="1"/>
  <c r="M64" i="2"/>
  <c r="N64" i="2" s="1"/>
  <c r="M58" i="2"/>
  <c r="N58" i="2" s="1"/>
  <c r="M54" i="2"/>
  <c r="N54" i="2" s="1"/>
  <c r="M38" i="2"/>
  <c r="D3" i="3"/>
  <c r="D4" i="3"/>
  <c r="D5" i="3"/>
  <c r="D6" i="3"/>
  <c r="D7" i="3"/>
  <c r="D8" i="3"/>
  <c r="D9" i="3"/>
  <c r="D10" i="3"/>
  <c r="D11" i="3"/>
  <c r="D12" i="3"/>
  <c r="D13" i="3"/>
  <c r="D14" i="3"/>
  <c r="D15" i="3"/>
  <c r="D16" i="3"/>
  <c r="D17" i="3"/>
  <c r="D18" i="3"/>
  <c r="D19" i="3"/>
  <c r="D20" i="3"/>
  <c r="D21" i="3"/>
  <c r="D22" i="3"/>
  <c r="D23" i="3"/>
  <c r="D24" i="3"/>
  <c r="D25" i="3"/>
  <c r="D26" i="3"/>
  <c r="D27" i="3"/>
  <c r="D28" i="3"/>
  <c r="D29" i="3"/>
  <c r="D30" i="3"/>
  <c r="D31" i="3"/>
  <c r="D32" i="3"/>
  <c r="D33" i="3"/>
  <c r="D34" i="3"/>
  <c r="D35" i="3"/>
  <c r="D36" i="3"/>
  <c r="D37" i="3"/>
  <c r="D38" i="3"/>
  <c r="D39" i="3"/>
  <c r="D40" i="3"/>
  <c r="D41" i="3"/>
  <c r="D42" i="3"/>
  <c r="D43" i="3"/>
  <c r="D44" i="3"/>
  <c r="D45" i="3"/>
  <c r="D46" i="3"/>
  <c r="D47" i="3"/>
  <c r="D48" i="3"/>
  <c r="D49" i="3"/>
  <c r="D50" i="3"/>
  <c r="D51" i="3"/>
  <c r="D52" i="3"/>
  <c r="D53" i="3"/>
  <c r="D54" i="3"/>
  <c r="D55" i="3"/>
  <c r="D56" i="3"/>
  <c r="D57" i="3"/>
  <c r="D58" i="3"/>
  <c r="D59" i="3"/>
  <c r="D60" i="3"/>
  <c r="D61" i="3"/>
  <c r="D62" i="3"/>
  <c r="D63" i="3"/>
  <c r="D64" i="3"/>
  <c r="D65" i="3"/>
  <c r="D66" i="3"/>
  <c r="D67" i="3"/>
  <c r="D68" i="3"/>
  <c r="D69" i="3"/>
  <c r="D70" i="3"/>
  <c r="D71" i="3"/>
  <c r="D72" i="3"/>
  <c r="D73" i="3"/>
  <c r="D74" i="3"/>
  <c r="D75" i="3"/>
  <c r="D76" i="3"/>
  <c r="D77" i="3"/>
  <c r="D78" i="3"/>
  <c r="D79" i="3"/>
  <c r="D80" i="3"/>
  <c r="D81" i="3"/>
  <c r="D82" i="3"/>
  <c r="D83" i="3"/>
  <c r="D84" i="3"/>
  <c r="D85" i="3"/>
  <c r="D86" i="3"/>
  <c r="D87" i="3"/>
  <c r="D88" i="3"/>
  <c r="D89" i="3"/>
  <c r="D90" i="3"/>
  <c r="D91" i="3"/>
  <c r="D92" i="3"/>
  <c r="D93" i="3"/>
  <c r="D94" i="3"/>
  <c r="D95" i="3"/>
  <c r="D96" i="3"/>
  <c r="D97" i="3"/>
  <c r="D98" i="3"/>
  <c r="D99" i="3"/>
  <c r="D100" i="3"/>
  <c r="D101" i="3"/>
  <c r="D102" i="3"/>
  <c r="D103" i="3"/>
  <c r="D104" i="3"/>
  <c r="D105" i="3"/>
  <c r="D106" i="3"/>
  <c r="D107" i="3"/>
  <c r="D108" i="3"/>
  <c r="D109" i="3"/>
  <c r="D110" i="3"/>
  <c r="D111" i="3"/>
  <c r="D112" i="3"/>
  <c r="D113" i="3"/>
  <c r="D114" i="3"/>
  <c r="D115" i="3"/>
  <c r="D116" i="3"/>
  <c r="I96" i="2"/>
  <c r="J96" i="2" s="1"/>
  <c r="I94" i="2"/>
  <c r="J94" i="2" s="1"/>
  <c r="I91" i="2"/>
  <c r="J91" i="2" s="1"/>
  <c r="I89" i="2"/>
  <c r="J89" i="2" s="1"/>
  <c r="I86" i="2"/>
  <c r="J86" i="2" s="1"/>
  <c r="I83" i="2"/>
  <c r="J83" i="2" s="1"/>
  <c r="I81" i="2"/>
  <c r="J81" i="2" s="1"/>
  <c r="I79" i="2"/>
  <c r="J79" i="2" s="1"/>
  <c r="I78" i="2"/>
  <c r="J78" i="2" s="1"/>
  <c r="I75" i="2"/>
  <c r="J75" i="2" s="1"/>
  <c r="I73" i="2"/>
  <c r="J73" i="2" s="1"/>
  <c r="I71" i="2"/>
  <c r="J71" i="2" s="1"/>
  <c r="I70" i="2"/>
  <c r="J70" i="2" s="1"/>
  <c r="I67" i="2"/>
  <c r="J67" i="2" s="1"/>
  <c r="I62" i="2"/>
  <c r="J62" i="2" s="1"/>
  <c r="I54" i="2"/>
  <c r="J54" i="2" s="1"/>
  <c r="I51" i="2"/>
  <c r="J51" i="2" s="1"/>
  <c r="I50" i="2"/>
  <c r="J50" i="2" s="1"/>
  <c r="I46" i="2"/>
  <c r="J46" i="2" s="1"/>
  <c r="I36" i="2"/>
  <c r="J36" i="2" s="1"/>
  <c r="I35" i="2"/>
  <c r="J35" i="2" s="1"/>
  <c r="I22" i="2"/>
  <c r="J22" i="2" s="1"/>
  <c r="I17" i="2"/>
  <c r="J17" i="2" s="1"/>
  <c r="J10" i="2"/>
  <c r="I53" i="2"/>
  <c r="J53" i="2" s="1"/>
  <c r="M53" i="2"/>
  <c r="N53" i="2" s="1"/>
  <c r="Q53" i="2"/>
  <c r="R53" i="2" s="1"/>
  <c r="I55" i="2"/>
  <c r="J55" i="2" s="1"/>
  <c r="M55" i="2"/>
  <c r="N55" i="2" s="1"/>
  <c r="I56" i="2"/>
  <c r="J56" i="2" s="1"/>
  <c r="M56" i="2"/>
  <c r="N56" i="2" s="1"/>
  <c r="Q56" i="2"/>
  <c r="R56" i="2" s="1"/>
  <c r="I57" i="2"/>
  <c r="J57" i="2" s="1"/>
  <c r="M57" i="2"/>
  <c r="N57" i="2" s="1"/>
  <c r="Q57" i="2"/>
  <c r="R57" i="2" s="1"/>
  <c r="I58" i="2"/>
  <c r="J58" i="2" s="1"/>
  <c r="Q58" i="2"/>
  <c r="R58" i="2" s="1"/>
  <c r="I59" i="2"/>
  <c r="J59" i="2" s="1"/>
  <c r="M59" i="2"/>
  <c r="N59" i="2" s="1"/>
  <c r="Q59" i="2"/>
  <c r="R59" i="2" s="1"/>
  <c r="I60" i="2"/>
  <c r="J60" i="2" s="1"/>
  <c r="M60" i="2"/>
  <c r="N60" i="2" s="1"/>
  <c r="Q60" i="2"/>
  <c r="R60" i="2" s="1"/>
  <c r="I61" i="2"/>
  <c r="J61" i="2" s="1"/>
  <c r="M61" i="2"/>
  <c r="N61" i="2" s="1"/>
  <c r="Q61" i="2"/>
  <c r="R61" i="2" s="1"/>
  <c r="M62" i="2"/>
  <c r="N62" i="2" s="1"/>
  <c r="Q62" i="2"/>
  <c r="R62" i="2" s="1"/>
  <c r="I63" i="2"/>
  <c r="J63" i="2" s="1"/>
  <c r="M63" i="2"/>
  <c r="N63" i="2" s="1"/>
  <c r="Q63" i="2"/>
  <c r="R63" i="2" s="1"/>
  <c r="I64" i="2"/>
  <c r="J64" i="2" s="1"/>
  <c r="Q64" i="2"/>
  <c r="R64" i="2" s="1"/>
  <c r="I65" i="2"/>
  <c r="J65" i="2" s="1"/>
  <c r="Q65" i="2"/>
  <c r="R65" i="2" s="1"/>
  <c r="I66" i="2"/>
  <c r="J66" i="2" s="1"/>
  <c r="M66" i="2"/>
  <c r="N66" i="2" s="1"/>
  <c r="Q66" i="2"/>
  <c r="R66" i="2" s="1"/>
  <c r="Q67" i="2"/>
  <c r="R67" i="2" s="1"/>
  <c r="I68" i="2"/>
  <c r="J68" i="2" s="1"/>
  <c r="M68" i="2"/>
  <c r="N68" i="2" s="1"/>
  <c r="Q68" i="2"/>
  <c r="R68" i="2" s="1"/>
  <c r="I69" i="2"/>
  <c r="J69" i="2" s="1"/>
  <c r="M69" i="2"/>
  <c r="N69" i="2" s="1"/>
  <c r="Q69" i="2"/>
  <c r="R69" i="2" s="1"/>
  <c r="M71" i="2"/>
  <c r="N71" i="2" s="1"/>
  <c r="Q71" i="2"/>
  <c r="R71" i="2" s="1"/>
  <c r="I72" i="2"/>
  <c r="J72" i="2" s="1"/>
  <c r="M72" i="2"/>
  <c r="N72" i="2" s="1"/>
  <c r="Q72" i="2"/>
  <c r="R72" i="2" s="1"/>
  <c r="M73" i="2"/>
  <c r="N73" i="2" s="1"/>
  <c r="Q73" i="2"/>
  <c r="R73" i="2" s="1"/>
  <c r="I74" i="2"/>
  <c r="J74" i="2" s="1"/>
  <c r="M75" i="2"/>
  <c r="N75" i="2" s="1"/>
  <c r="Q75" i="2"/>
  <c r="R75" i="2" s="1"/>
  <c r="U75" i="2"/>
  <c r="I76" i="2"/>
  <c r="J76" i="2" s="1"/>
  <c r="M76" i="2"/>
  <c r="N76" i="2" s="1"/>
  <c r="Q76" i="2"/>
  <c r="R76" i="2" s="1"/>
  <c r="I77" i="2"/>
  <c r="J77" i="2" s="1"/>
  <c r="M77" i="2"/>
  <c r="N77" i="2" s="1"/>
  <c r="Q77" i="2"/>
  <c r="R77" i="2" s="1"/>
  <c r="M79" i="2"/>
  <c r="N79" i="2" s="1"/>
  <c r="Q79" i="2"/>
  <c r="R79" i="2" s="1"/>
  <c r="I80" i="2"/>
  <c r="J80" i="2" s="1"/>
  <c r="M80" i="2"/>
  <c r="N80" i="2" s="1"/>
  <c r="Q80" i="2"/>
  <c r="R80" i="2" s="1"/>
  <c r="M81" i="2"/>
  <c r="N81" i="2" s="1"/>
  <c r="Q81" i="2"/>
  <c r="R81" i="2" s="1"/>
  <c r="I82" i="2"/>
  <c r="J82" i="2" s="1"/>
  <c r="Q82" i="2"/>
  <c r="R82" i="2" s="1"/>
  <c r="M83" i="2"/>
  <c r="N83" i="2" s="1"/>
  <c r="I84" i="2"/>
  <c r="J84" i="2" s="1"/>
  <c r="M84" i="2"/>
  <c r="N84" i="2" s="1"/>
  <c r="Q84" i="2"/>
  <c r="R84" i="2" s="1"/>
  <c r="I85" i="2"/>
  <c r="J85" i="2" s="1"/>
  <c r="M85" i="2"/>
  <c r="N85" i="2" s="1"/>
  <c r="Q85" i="2"/>
  <c r="R85" i="2" s="1"/>
  <c r="I87" i="2"/>
  <c r="J87" i="2" s="1"/>
  <c r="M87" i="2"/>
  <c r="N87" i="2" s="1"/>
  <c r="Q87" i="2"/>
  <c r="R87" i="2" s="1"/>
  <c r="I88" i="2"/>
  <c r="J88" i="2" s="1"/>
  <c r="M88" i="2"/>
  <c r="N88" i="2" s="1"/>
  <c r="M89" i="2"/>
  <c r="N89" i="2" s="1"/>
  <c r="Q89" i="2"/>
  <c r="R89" i="2" s="1"/>
  <c r="I90" i="2"/>
  <c r="J90" i="2" s="1"/>
  <c r="Q90" i="2"/>
  <c r="R90" i="2" s="1"/>
  <c r="M91" i="2"/>
  <c r="N91" i="2" s="1"/>
  <c r="Q91" i="2"/>
  <c r="R91" i="2" s="1"/>
  <c r="I92" i="2"/>
  <c r="J92" i="2" s="1"/>
  <c r="M92" i="2"/>
  <c r="N92" i="2" s="1"/>
  <c r="Q92" i="2"/>
  <c r="R92" i="2" s="1"/>
  <c r="I93" i="2"/>
  <c r="J93" i="2" s="1"/>
  <c r="M93" i="2"/>
  <c r="N93" i="2" s="1"/>
  <c r="Q93" i="2"/>
  <c r="R93" i="2" s="1"/>
  <c r="I95" i="2"/>
  <c r="J95" i="2" s="1"/>
  <c r="M95" i="2"/>
  <c r="N95" i="2" s="1"/>
  <c r="Q95" i="2"/>
  <c r="R95" i="2" s="1"/>
  <c r="M96" i="2"/>
  <c r="N96" i="2" s="1"/>
  <c r="Q96" i="2"/>
  <c r="R96" i="2" s="1"/>
  <c r="I97" i="2"/>
  <c r="J97" i="2" s="1"/>
  <c r="M97" i="2"/>
  <c r="N97" i="2" s="1"/>
  <c r="Q97" i="2"/>
  <c r="R97" i="2" s="1"/>
  <c r="I98" i="2"/>
  <c r="J98" i="2" s="1"/>
  <c r="M98" i="2"/>
  <c r="N98" i="2" s="1"/>
  <c r="Q98" i="2"/>
  <c r="R98" i="2" s="1"/>
  <c r="I99" i="2"/>
  <c r="J99" i="2" s="1"/>
  <c r="M99" i="2"/>
  <c r="N99" i="2" s="1"/>
  <c r="Q99" i="2"/>
  <c r="R99" i="2" s="1"/>
  <c r="I100" i="2"/>
  <c r="J100" i="2" s="1"/>
  <c r="M100" i="2"/>
  <c r="N100" i="2" s="1"/>
  <c r="Q100" i="2"/>
  <c r="R100" i="2" s="1"/>
  <c r="I101" i="2"/>
  <c r="J101" i="2" s="1"/>
  <c r="M101" i="2"/>
  <c r="N101" i="2" s="1"/>
  <c r="Q101" i="2"/>
  <c r="R101" i="2" s="1"/>
  <c r="I102" i="2"/>
  <c r="J102" i="2" s="1"/>
  <c r="I103" i="2"/>
  <c r="J103" i="2" s="1"/>
  <c r="M103" i="2"/>
  <c r="N103" i="2" s="1"/>
  <c r="I104" i="2"/>
  <c r="J104" i="2" s="1"/>
  <c r="M104" i="2"/>
  <c r="N104" i="2" s="1"/>
  <c r="Q104" i="2"/>
  <c r="R104" i="2" s="1"/>
  <c r="I105" i="2"/>
  <c r="J105" i="2" s="1"/>
  <c r="M105" i="2"/>
  <c r="N105" i="2" s="1"/>
  <c r="I106" i="2"/>
  <c r="J106" i="2" s="1"/>
  <c r="M106" i="2"/>
  <c r="N106" i="2" s="1"/>
  <c r="Q106" i="2"/>
  <c r="R106" i="2" s="1"/>
  <c r="I107" i="2"/>
  <c r="J107" i="2" s="1"/>
  <c r="M107" i="2"/>
  <c r="N107" i="2" s="1"/>
  <c r="I108" i="2"/>
  <c r="J108" i="2" s="1"/>
  <c r="M108" i="2"/>
  <c r="N108" i="2" s="1"/>
  <c r="Q108" i="2"/>
  <c r="R108" i="2" s="1"/>
  <c r="I109" i="2"/>
  <c r="J109" i="2" s="1"/>
  <c r="M109" i="2"/>
  <c r="N109" i="2" s="1"/>
  <c r="Q109" i="2"/>
  <c r="R109" i="2" s="1"/>
  <c r="I110" i="2"/>
  <c r="J110" i="2" s="1"/>
  <c r="I111" i="2"/>
  <c r="J111" i="2" s="1"/>
  <c r="Q111" i="2"/>
  <c r="R111" i="2" s="1"/>
  <c r="I112" i="2"/>
  <c r="J112" i="2" s="1"/>
  <c r="Q112" i="2"/>
  <c r="R112" i="2" s="1"/>
  <c r="I113" i="2"/>
  <c r="J113" i="2" s="1"/>
  <c r="Q113" i="2"/>
  <c r="R113" i="2" s="1"/>
  <c r="I114" i="2"/>
  <c r="J114" i="2" s="1"/>
  <c r="Q114" i="2"/>
  <c r="R114" i="2" s="1"/>
  <c r="I115" i="2"/>
  <c r="J115" i="2" s="1"/>
  <c r="Q115" i="2"/>
  <c r="R115" i="2" s="1"/>
  <c r="I116" i="2"/>
  <c r="J116" i="2" s="1"/>
  <c r="Q116" i="2"/>
  <c r="R116" i="2" s="1"/>
  <c r="I117" i="2"/>
  <c r="J117" i="2" s="1"/>
  <c r="Q117" i="2"/>
  <c r="R117" i="2" s="1"/>
  <c r="I118" i="2"/>
  <c r="J118" i="2" s="1"/>
  <c r="I119" i="2"/>
  <c r="J119" i="2" s="1"/>
  <c r="Q119" i="2"/>
  <c r="R119" i="2" s="1"/>
  <c r="I120" i="2"/>
  <c r="J120" i="2" s="1"/>
  <c r="Q120" i="2"/>
  <c r="R120" i="2" s="1"/>
  <c r="I121" i="2"/>
  <c r="J121" i="2" s="1"/>
  <c r="Q121" i="2"/>
  <c r="R121" i="2" s="1"/>
  <c r="I122" i="2"/>
  <c r="J122" i="2" s="1"/>
  <c r="Q122" i="2"/>
  <c r="R122" i="2" s="1"/>
  <c r="I123" i="2"/>
  <c r="J123" i="2" s="1"/>
  <c r="Q123" i="2"/>
  <c r="R123" i="2" s="1"/>
  <c r="I124" i="2"/>
  <c r="J124" i="2" s="1"/>
  <c r="Q124" i="2"/>
  <c r="R124" i="2" s="1"/>
  <c r="Q11" i="2"/>
  <c r="R11" i="2" s="1"/>
  <c r="Q12" i="2"/>
  <c r="R12" i="2" s="1"/>
  <c r="Q13" i="2"/>
  <c r="R13" i="2" s="1"/>
  <c r="Q15" i="2"/>
  <c r="R15" i="2" s="1"/>
  <c r="Q17" i="2"/>
  <c r="R17" i="2" s="1"/>
  <c r="Q18" i="2"/>
  <c r="R18" i="2" s="1"/>
  <c r="Q19" i="2"/>
  <c r="R19" i="2" s="1"/>
  <c r="Q20" i="2"/>
  <c r="R20" i="2" s="1"/>
  <c r="Q21" i="2"/>
  <c r="R21" i="2" s="1"/>
  <c r="Q23" i="2"/>
  <c r="R23" i="2" s="1"/>
  <c r="Q25" i="2"/>
  <c r="R25" i="2" s="1"/>
  <c r="Q26" i="2"/>
  <c r="R26" i="2" s="1"/>
  <c r="Q27" i="2"/>
  <c r="R27" i="2" s="1"/>
  <c r="Q28" i="2"/>
  <c r="R28" i="2" s="1"/>
  <c r="Q29" i="2"/>
  <c r="R29" i="2" s="1"/>
  <c r="Q31" i="2"/>
  <c r="R31" i="2" s="1"/>
  <c r="Q33" i="2"/>
  <c r="R33" i="2" s="1"/>
  <c r="Q34" i="2"/>
  <c r="R34" i="2" s="1"/>
  <c r="Q35" i="2"/>
  <c r="R35" i="2" s="1"/>
  <c r="Q36" i="2"/>
  <c r="R36" i="2" s="1"/>
  <c r="Q37" i="2"/>
  <c r="R37" i="2" s="1"/>
  <c r="Q10" i="2"/>
  <c r="R10" i="2" s="1"/>
  <c r="I29" i="2"/>
  <c r="J29" i="2" s="1"/>
  <c r="I27" i="2"/>
  <c r="J27" i="2" s="1"/>
  <c r="I13" i="2"/>
  <c r="J13" i="2" s="1"/>
  <c r="I34" i="2"/>
  <c r="J34" i="2" s="1"/>
  <c r="I33" i="2"/>
  <c r="J33" i="2" s="1"/>
  <c r="I32" i="2"/>
  <c r="J32" i="2" s="1"/>
  <c r="I24" i="2"/>
  <c r="J24" i="2" s="1"/>
  <c r="I20" i="2"/>
  <c r="J20" i="2" s="1"/>
  <c r="I18" i="2"/>
  <c r="J18" i="2" s="1"/>
  <c r="I31" i="2"/>
  <c r="J31" i="2" s="1"/>
  <c r="I23" i="2"/>
  <c r="J23" i="2" s="1"/>
  <c r="I19" i="2"/>
  <c r="J19" i="2" s="1"/>
  <c r="I11" i="2"/>
  <c r="J11" i="2" s="1"/>
  <c r="Q52" i="2"/>
  <c r="R52" i="2" s="1"/>
  <c r="Q51" i="2"/>
  <c r="R51" i="2" s="1"/>
  <c r="Q50" i="2"/>
  <c r="R50" i="2" s="1"/>
  <c r="Q49" i="2"/>
  <c r="R49" i="2" s="1"/>
  <c r="Q48" i="2"/>
  <c r="R48" i="2" s="1"/>
  <c r="Q47" i="2"/>
  <c r="R47" i="2" s="1"/>
  <c r="Q45" i="2"/>
  <c r="R45" i="2" s="1"/>
  <c r="Q44" i="2"/>
  <c r="R44" i="2" s="1"/>
  <c r="Q43" i="2"/>
  <c r="R43" i="2" s="1"/>
  <c r="Q42" i="2"/>
  <c r="R42" i="2" s="1"/>
  <c r="Q41" i="2"/>
  <c r="R41" i="2" s="1"/>
  <c r="Q40" i="2"/>
  <c r="R40" i="2" s="1"/>
  <c r="Q39" i="2"/>
  <c r="R39" i="2" s="1"/>
  <c r="M11" i="2"/>
  <c r="M13" i="2"/>
  <c r="M15" i="2"/>
  <c r="M16" i="2"/>
  <c r="M17" i="2"/>
  <c r="M18" i="2"/>
  <c r="M20" i="2"/>
  <c r="M23" i="2"/>
  <c r="M24" i="2"/>
  <c r="M27" i="2"/>
  <c r="M28" i="2"/>
  <c r="M32" i="2"/>
  <c r="N32" i="2" s="1"/>
  <c r="M33" i="2"/>
  <c r="M35" i="2"/>
  <c r="M39" i="2"/>
  <c r="N39" i="2" s="1"/>
  <c r="M42" i="2"/>
  <c r="M46" i="2"/>
  <c r="M47" i="2"/>
  <c r="N47" i="2" s="1"/>
  <c r="M50" i="2"/>
  <c r="I40" i="2"/>
  <c r="J40" i="2" s="1"/>
  <c r="I43" i="2"/>
  <c r="J43" i="2" s="1"/>
  <c r="I44" i="2"/>
  <c r="I45" i="2"/>
  <c r="J45" i="2" s="1"/>
  <c r="I48" i="2"/>
  <c r="J48" i="2" s="1"/>
  <c r="I52" i="2"/>
  <c r="J52" i="2" s="1"/>
  <c r="I39" i="2"/>
  <c r="J39" i="2" s="1"/>
  <c r="I41" i="2"/>
  <c r="J41" i="2" s="1"/>
  <c r="I42" i="2"/>
  <c r="J42" i="2" s="1"/>
  <c r="I47" i="2"/>
  <c r="J47" i="2" s="1"/>
  <c r="I49" i="2"/>
  <c r="J49" i="2" s="1"/>
  <c r="M49" i="2"/>
  <c r="M19" i="2"/>
  <c r="M25" i="2"/>
  <c r="V81" i="2" l="1"/>
  <c r="V73" i="2"/>
  <c r="V97" i="2"/>
  <c r="V122" i="2"/>
  <c r="U106" i="2"/>
  <c r="V106" i="2" s="1"/>
  <c r="V104" i="2"/>
  <c r="V56" i="2"/>
  <c r="V113" i="2"/>
  <c r="V65" i="2"/>
  <c r="U97" i="2"/>
  <c r="V119" i="2"/>
  <c r="V71" i="2"/>
  <c r="V57" i="2"/>
  <c r="V105" i="2"/>
  <c r="U63" i="2"/>
  <c r="V63" i="2" s="1"/>
  <c r="U90" i="2"/>
  <c r="V90" i="2" s="1"/>
  <c r="V124" i="2"/>
  <c r="V108" i="2"/>
  <c r="V92" i="2"/>
  <c r="V76" i="2"/>
  <c r="V60" i="2"/>
  <c r="V121" i="2"/>
  <c r="V115" i="2"/>
  <c r="V99" i="2"/>
  <c r="V75" i="2"/>
  <c r="V89" i="2"/>
  <c r="U107" i="2"/>
  <c r="V107" i="2" s="1"/>
  <c r="U59" i="2"/>
  <c r="V59" i="2" s="1"/>
  <c r="V112" i="2"/>
  <c r="V96" i="2"/>
  <c r="V88" i="2"/>
  <c r="V80" i="2"/>
  <c r="V72" i="2"/>
  <c r="V64" i="2"/>
  <c r="V40" i="2"/>
  <c r="U87" i="2"/>
  <c r="V87" i="2" s="1"/>
  <c r="U103" i="2"/>
  <c r="V103" i="2" s="1"/>
  <c r="U55" i="2"/>
  <c r="V55" i="2" s="1"/>
  <c r="V111" i="2"/>
  <c r="V95" i="2"/>
  <c r="V79" i="2"/>
  <c r="U123" i="2"/>
  <c r="V123" i="2" s="1"/>
  <c r="U102" i="2"/>
  <c r="V102" i="2" s="1"/>
  <c r="V110" i="2"/>
  <c r="U67" i="2"/>
  <c r="V67" i="2" s="1"/>
  <c r="U91" i="2"/>
  <c r="V91" i="2" s="1"/>
  <c r="Q83" i="2"/>
  <c r="R83" i="2" s="1"/>
  <c r="Q55" i="2"/>
  <c r="R55" i="2" s="1"/>
  <c r="U118" i="2"/>
  <c r="V118" i="2" s="1"/>
  <c r="Q38" i="2"/>
  <c r="R38" i="2" s="1"/>
  <c r="Q30" i="2"/>
  <c r="R30" i="2" s="1"/>
  <c r="Q14" i="2"/>
  <c r="R14" i="2" s="1"/>
  <c r="Q102" i="2"/>
  <c r="R102" i="2" s="1"/>
  <c r="Q110" i="2"/>
  <c r="R110" i="2" s="1"/>
  <c r="M30" i="2"/>
  <c r="N30" i="2" s="1"/>
  <c r="M102" i="2"/>
  <c r="N102" i="2" s="1"/>
  <c r="N110" i="2"/>
  <c r="U94" i="2"/>
  <c r="V94" i="2" s="1"/>
  <c r="U86" i="2"/>
  <c r="V86" i="2" s="1"/>
  <c r="U78" i="2"/>
  <c r="V78" i="2" s="1"/>
  <c r="U70" i="2"/>
  <c r="V70" i="2" s="1"/>
  <c r="U62" i="2"/>
  <c r="V62" i="2" s="1"/>
  <c r="U54" i="2"/>
  <c r="V54" i="2" s="1"/>
  <c r="U46" i="2"/>
  <c r="V46" i="2" s="1"/>
  <c r="U74" i="2"/>
  <c r="V74" i="2" s="1"/>
  <c r="U58" i="2"/>
  <c r="V58" i="2" s="1"/>
  <c r="U120" i="2"/>
  <c r="V120" i="2" s="1"/>
  <c r="U116" i="2"/>
  <c r="V116" i="2" s="1"/>
  <c r="U100" i="2"/>
  <c r="V100" i="2" s="1"/>
  <c r="U84" i="2"/>
  <c r="V84" i="2" s="1"/>
  <c r="U68" i="2"/>
  <c r="V68" i="2" s="1"/>
  <c r="U114" i="2"/>
  <c r="V114" i="2" s="1"/>
  <c r="U98" i="2"/>
  <c r="V98" i="2" s="1"/>
  <c r="U82" i="2"/>
  <c r="V82" i="2" s="1"/>
  <c r="U66" i="2"/>
  <c r="V66" i="2" s="1"/>
  <c r="U83" i="2"/>
  <c r="V83" i="2" s="1"/>
  <c r="U117" i="2"/>
  <c r="V117" i="2" s="1"/>
  <c r="U109" i="2"/>
  <c r="V109" i="2" s="1"/>
  <c r="U101" i="2"/>
  <c r="V101" i="2" s="1"/>
  <c r="U93" i="2"/>
  <c r="V93" i="2" s="1"/>
  <c r="U85" i="2"/>
  <c r="V85" i="2" s="1"/>
  <c r="U77" i="2"/>
  <c r="V77" i="2" s="1"/>
  <c r="U69" i="2"/>
  <c r="V69" i="2" s="1"/>
  <c r="U61" i="2"/>
  <c r="V61" i="2" s="1"/>
  <c r="U53" i="2"/>
  <c r="V53" i="2" s="1"/>
  <c r="I38" i="2"/>
  <c r="J38" i="2" s="1"/>
  <c r="I37" i="2"/>
  <c r="J37" i="2" s="1"/>
  <c r="U32" i="2"/>
  <c r="V32" i="2" s="1"/>
  <c r="U33" i="2"/>
  <c r="V33" i="2" s="1"/>
  <c r="I30" i="2"/>
  <c r="J30" i="2" s="1"/>
  <c r="I16" i="2"/>
  <c r="J16" i="2" s="1"/>
  <c r="I21" i="2"/>
  <c r="J21" i="2" s="1"/>
  <c r="I15" i="2"/>
  <c r="J15" i="2" s="1"/>
  <c r="I26" i="2"/>
  <c r="J26" i="2" s="1"/>
  <c r="I14" i="2"/>
  <c r="J14" i="2" s="1"/>
  <c r="I28" i="2"/>
  <c r="J28" i="2" s="1"/>
  <c r="I12" i="2"/>
  <c r="J12" i="2" s="1"/>
  <c r="I25" i="2"/>
  <c r="J25" i="2" s="1"/>
  <c r="M45" i="2"/>
  <c r="N45" i="2" s="1"/>
  <c r="M29" i="2"/>
  <c r="M22" i="2"/>
  <c r="M14" i="2"/>
  <c r="M44" i="2"/>
  <c r="N44" i="2" s="1"/>
  <c r="U37" i="2"/>
  <c r="V37" i="2" s="1"/>
  <c r="J44" i="2"/>
  <c r="U43" i="2"/>
  <c r="V43" i="2" s="1"/>
  <c r="M40" i="2"/>
  <c r="N40" i="2" s="1"/>
  <c r="U39" i="2"/>
  <c r="V39" i="2" s="1"/>
  <c r="U47" i="2"/>
  <c r="V47" i="2" s="1"/>
  <c r="N46" i="2"/>
  <c r="N33" i="2"/>
  <c r="N38" i="2"/>
  <c r="N50" i="2"/>
  <c r="N42" i="2"/>
  <c r="N35" i="2"/>
  <c r="U38" i="2"/>
  <c r="V38" i="2" s="1"/>
  <c r="M51" i="2"/>
  <c r="N51" i="2" s="1"/>
  <c r="M36" i="2"/>
  <c r="N36" i="2" s="1"/>
  <c r="U51" i="2"/>
  <c r="V51" i="2" s="1"/>
  <c r="U36" i="2"/>
  <c r="V36" i="2" s="1"/>
  <c r="U34" i="2"/>
  <c r="V34" i="2" s="1"/>
  <c r="N49" i="2"/>
  <c r="M41" i="2"/>
  <c r="N41" i="2" s="1"/>
  <c r="M34" i="2"/>
  <c r="N34" i="2" s="1"/>
  <c r="M31" i="2"/>
  <c r="N31" i="2" s="1"/>
  <c r="N28" i="2"/>
  <c r="N27" i="2"/>
  <c r="N26" i="2"/>
  <c r="N25" i="2"/>
  <c r="N24" i="2"/>
  <c r="N23" i="2"/>
  <c r="N21" i="2"/>
  <c r="N20" i="2"/>
  <c r="N19" i="2"/>
  <c r="N18" i="2"/>
  <c r="N17" i="2"/>
  <c r="N16" i="2"/>
  <c r="N15" i="2"/>
  <c r="N13" i="2"/>
  <c r="M12" i="2"/>
  <c r="N12" i="2" s="1"/>
  <c r="N11" i="2"/>
  <c r="J125" i="2" l="1"/>
  <c r="R125" i="2"/>
  <c r="M37" i="2"/>
  <c r="N29" i="2"/>
  <c r="M43" i="2"/>
  <c r="U45" i="2"/>
  <c r="V45" i="2" s="1"/>
  <c r="U44" i="2"/>
  <c r="V44" i="2" s="1"/>
  <c r="N14" i="2"/>
  <c r="N22" i="2"/>
  <c r="U14" i="2"/>
  <c r="V14" i="2" s="1"/>
  <c r="U22" i="2"/>
  <c r="V22" i="2" s="1"/>
  <c r="M52" i="2"/>
  <c r="M48" i="2"/>
  <c r="U49" i="2"/>
  <c r="V49" i="2" s="1"/>
  <c r="U35" i="2"/>
  <c r="V35" i="2" s="1"/>
  <c r="U42" i="2"/>
  <c r="V42" i="2" s="1"/>
  <c r="U50" i="2"/>
  <c r="V50" i="2" s="1"/>
  <c r="U41" i="2"/>
  <c r="V41" i="2" s="1"/>
  <c r="U20" i="2"/>
  <c r="V20" i="2" s="1"/>
  <c r="U13" i="2"/>
  <c r="V13" i="2" s="1"/>
  <c r="U29" i="2"/>
  <c r="V29" i="2" s="1"/>
  <c r="U30" i="2"/>
  <c r="V30" i="2" s="1"/>
  <c r="U23" i="2"/>
  <c r="V23" i="2" s="1"/>
  <c r="U31" i="2"/>
  <c r="V31" i="2" s="1"/>
  <c r="U24" i="2"/>
  <c r="V24" i="2" s="1"/>
  <c r="U17" i="2"/>
  <c r="V17" i="2" s="1"/>
  <c r="U25" i="2"/>
  <c r="V25" i="2" s="1"/>
  <c r="U18" i="2"/>
  <c r="V18" i="2" s="1"/>
  <c r="U26" i="2"/>
  <c r="V26" i="2" s="1"/>
  <c r="U11" i="2"/>
  <c r="V11" i="2" s="1"/>
  <c r="U19" i="2"/>
  <c r="V19" i="2" s="1"/>
  <c r="U27" i="2"/>
  <c r="V27" i="2" s="1"/>
  <c r="U12" i="2"/>
  <c r="V12" i="2" s="1"/>
  <c r="U28" i="2"/>
  <c r="V28" i="2" s="1"/>
  <c r="U21" i="2"/>
  <c r="V21" i="2" s="1"/>
  <c r="U15" i="2"/>
  <c r="V15" i="2" s="1"/>
  <c r="U16" i="2"/>
  <c r="V16" i="2" s="1"/>
  <c r="M10" i="2"/>
  <c r="N52" i="2" l="1"/>
  <c r="N48" i="2"/>
  <c r="N43" i="2"/>
  <c r="N37" i="2"/>
  <c r="N10" i="2"/>
  <c r="U48" i="2"/>
  <c r="V48" i="2" s="1"/>
  <c r="U52" i="2"/>
  <c r="V52" i="2" s="1"/>
  <c r="G86" i="1"/>
  <c r="G85" i="1"/>
  <c r="G84" i="1"/>
  <c r="G83" i="1"/>
  <c r="G82" i="1"/>
  <c r="G81" i="1"/>
  <c r="G80" i="1"/>
  <c r="G79" i="1"/>
  <c r="G78" i="1"/>
  <c r="G77" i="1"/>
  <c r="G76" i="1"/>
  <c r="G75" i="1"/>
  <c r="G74" i="1"/>
  <c r="G73" i="1"/>
  <c r="G72" i="1"/>
  <c r="G71" i="1"/>
  <c r="G70" i="1"/>
  <c r="G69" i="1"/>
  <c r="G68" i="1"/>
  <c r="G67" i="1"/>
  <c r="G66" i="1"/>
  <c r="G65" i="1"/>
  <c r="G87" i="1" s="1"/>
  <c r="G88" i="1" s="1"/>
  <c r="G89" i="1" s="1"/>
  <c r="G64" i="1"/>
  <c r="G63" i="1"/>
  <c r="G62" i="1"/>
  <c r="G61" i="1"/>
  <c r="G60" i="1"/>
  <c r="G59" i="1"/>
  <c r="G21" i="1"/>
  <c r="A3" i="1"/>
  <c r="A4" i="1"/>
  <c r="A5" i="1"/>
  <c r="A6" i="1"/>
  <c r="A7" i="1"/>
  <c r="A8" i="1" s="1"/>
  <c r="A9" i="1" s="1"/>
  <c r="A10" i="1" s="1"/>
  <c r="A11" i="1" s="1"/>
  <c r="A12" i="1" s="1"/>
  <c r="A13" i="1" s="1"/>
  <c r="A14" i="1" s="1"/>
  <c r="A15" i="1" s="1"/>
  <c r="A16" i="1" s="1"/>
  <c r="A17" i="1" s="1"/>
  <c r="A18" i="1" s="1"/>
  <c r="A19" i="1" s="1"/>
  <c r="A20" i="1" s="1"/>
  <c r="A21" i="1" s="1"/>
  <c r="A22" i="1" s="1"/>
  <c r="G46" i="1"/>
  <c r="G45" i="1"/>
  <c r="G44" i="1"/>
  <c r="G43" i="1"/>
  <c r="G42" i="1"/>
  <c r="G41" i="1"/>
  <c r="G40" i="1"/>
  <c r="G39" i="1"/>
  <c r="G38" i="1"/>
  <c r="G37" i="1"/>
  <c r="G36" i="1"/>
  <c r="G35" i="1"/>
  <c r="G34" i="1"/>
  <c r="G33" i="1"/>
  <c r="G32" i="1"/>
  <c r="G31" i="1"/>
  <c r="G30" i="1"/>
  <c r="G29" i="1"/>
  <c r="G22" i="1"/>
  <c r="G20" i="1"/>
  <c r="G19" i="1"/>
  <c r="G18" i="1"/>
  <c r="G17" i="1"/>
  <c r="G16" i="1"/>
  <c r="G15" i="1"/>
  <c r="G14" i="1"/>
  <c r="G13" i="1"/>
  <c r="G12" i="1"/>
  <c r="G11" i="1"/>
  <c r="G10" i="1"/>
  <c r="G9" i="1"/>
  <c r="G8" i="1"/>
  <c r="G7" i="1"/>
  <c r="G6" i="1"/>
  <c r="G5" i="1"/>
  <c r="G4" i="1"/>
  <c r="G3" i="1"/>
  <c r="G2" i="1"/>
  <c r="N125" i="2" l="1"/>
  <c r="G47" i="1"/>
  <c r="G23" i="1"/>
  <c r="G24" i="1" s="1"/>
  <c r="G25" i="1" s="1"/>
  <c r="G49" i="1"/>
  <c r="G4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tc={98B6FBDD-51D2-4759-B138-B9D8588407C0}</author>
    <author>tc={18A66FBE-A94D-456F-B07B-70C8236C205D}</author>
  </authors>
  <commentList>
    <comment ref="H9" authorId="0" shapeId="0" xr:uid="{98B6FBDD-51D2-4759-B138-B9D8588407C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 que corresponda</t>
        </r>
      </text>
    </comment>
    <comment ref="P9" authorId="1" shapeId="0" xr:uid="{18A66FBE-A94D-456F-B07B-70C8236C205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 que corresponda</t>
        </r>
      </text>
    </comment>
  </commentList>
</comments>
</file>

<file path=xl/sharedStrings.xml><?xml version="1.0" encoding="utf-8"?>
<sst xmlns="http://schemas.openxmlformats.org/spreadsheetml/2006/main" count="831" uniqueCount="349">
  <si>
    <t>ITEM</t>
  </si>
  <si>
    <t>ESPECIFICACIONES</t>
  </si>
  <si>
    <t>UNIDAD</t>
  </si>
  <si>
    <t xml:space="preserve">CANTIDAD </t>
  </si>
  <si>
    <t xml:space="preserve">MARCA / REF </t>
  </si>
  <si>
    <t>V. UNIT</t>
  </si>
  <si>
    <t xml:space="preserve">SUBTOTAL </t>
  </si>
  <si>
    <t>Frasco  500 gramos</t>
  </si>
  <si>
    <t>Agar Plate Count presentación granulada</t>
  </si>
  <si>
    <t>OXOID / CM-325</t>
  </si>
  <si>
    <t>Agar para hongos y levaduras YGC presentación granulado</t>
  </si>
  <si>
    <t xml:space="preserve">Agua peptonada tamponada </t>
  </si>
  <si>
    <t>CONDALAB  / 1401</t>
  </si>
  <si>
    <t>Caldo RVS (RAPPAPORT-VASSILIADIS-Soya) presentación granulada</t>
  </si>
  <si>
    <t>OXOID / CM-866</t>
  </si>
  <si>
    <t>Agar XLD</t>
  </si>
  <si>
    <t>OXOID / CM-469</t>
  </si>
  <si>
    <r>
      <t xml:space="preserve">Agar  MYP para </t>
    </r>
    <r>
      <rPr>
        <i/>
        <sz val="11"/>
        <color rgb="FF000000"/>
        <rFont val="Calibri"/>
        <family val="2"/>
      </rPr>
      <t>Bacillus cereus</t>
    </r>
  </si>
  <si>
    <t>CONDALAB / 1343</t>
  </si>
  <si>
    <t>Suplemento selectivo para Bacillus cereus</t>
  </si>
  <si>
    <t>caja X 10 viales</t>
  </si>
  <si>
    <t>CONDALAB  / 6021</t>
  </si>
  <si>
    <t>Agar Baird Parker Granulado</t>
  </si>
  <si>
    <t>CONDALAB  / 1100</t>
  </si>
  <si>
    <t>Solución yema de huevo con telurito</t>
  </si>
  <si>
    <t>Frasco X 50ml</t>
  </si>
  <si>
    <t>MERCK / CO1C1037850</t>
  </si>
  <si>
    <t>Cajas de Petri desechables estéril sin división 90 X 15 mm</t>
  </si>
  <si>
    <t>Caja X 500 unidades</t>
  </si>
  <si>
    <t>CITOTEST / 2303-1090</t>
  </si>
  <si>
    <t>Unidad</t>
  </si>
  <si>
    <t>Caja x 100 unidades</t>
  </si>
  <si>
    <t>Caldo de enriquecimiento para Listeria EB</t>
  </si>
  <si>
    <t>CONDALAB  / 1120</t>
  </si>
  <si>
    <t>Suplemento de enriquecimiento selectivo para Listeria según FDA-BAM 1995 / IDF-FIL</t>
  </si>
  <si>
    <t>CONDALAB  / 6001</t>
  </si>
  <si>
    <t>Agar Palcam  presentación granulado</t>
  </si>
  <si>
    <t>CONDALAB / 1141</t>
  </si>
  <si>
    <t>PALCAM suplemento selectivo de Listeria</t>
  </si>
  <si>
    <t>CONDALAB / 6004</t>
  </si>
  <si>
    <t>Plasma de conejo con EDTA, liofilizado</t>
  </si>
  <si>
    <t>caja X 6 viales</t>
  </si>
  <si>
    <t>MERCK / 1133060001</t>
  </si>
  <si>
    <t>Rastrillo bacteriológico en plástico estéril y autoclavable</t>
  </si>
  <si>
    <t>CITOPLUS / 2400-0005-02</t>
  </si>
  <si>
    <t>Agar eosina azul de metileno según Levine (E.M.B.)</t>
  </si>
  <si>
    <t>CONDALAB  / 1039</t>
  </si>
  <si>
    <t>Readycult. Coliformes 100</t>
  </si>
  <si>
    <t>Paquete x 20 blister</t>
  </si>
  <si>
    <t>MERCK / 1012980001</t>
  </si>
  <si>
    <t>Bolsa esteril con tiosulfato</t>
  </si>
  <si>
    <t>LABPLAS / KWS21100</t>
  </si>
  <si>
    <t>Bolsa esteril para muestras</t>
  </si>
  <si>
    <t>Caja x 500 unidades</t>
  </si>
  <si>
    <t>LABPLAS / EPR4590</t>
  </si>
  <si>
    <t xml:space="preserve">IVA </t>
  </si>
  <si>
    <t xml:space="preserve">TOTAL </t>
  </si>
  <si>
    <t xml:space="preserve">ITEM </t>
  </si>
  <si>
    <t xml:space="preserve">Descripción </t>
  </si>
  <si>
    <t>unidad</t>
  </si>
  <si>
    <t xml:space="preserve">Cantidad </t>
  </si>
  <si>
    <t xml:space="preserve">Valor Unitario </t>
  </si>
  <si>
    <t xml:space="preserve">Valor total </t>
  </si>
  <si>
    <t>Alcohol isoamílico ≥98,5 %, Frasco de 1 Litro</t>
  </si>
  <si>
    <t>Alcohol para realizar prueba de grasa Gerber en lácteos</t>
  </si>
  <si>
    <t>Litro</t>
  </si>
  <si>
    <t>Puntilla para Butirómetro</t>
  </si>
  <si>
    <t xml:space="preserve">Puntilla acero para poner con seguridad el tapón butirometro grasa Gerber </t>
  </si>
  <si>
    <t>Tapón de butirómetro</t>
  </si>
  <si>
    <t>Tapón de caucho</t>
  </si>
  <si>
    <t xml:space="preserve"> lacto densímetro </t>
  </si>
  <si>
    <t>Instrumento de vidrio que se usa para medir la densidad.</t>
  </si>
  <si>
    <t>Electrodo pHmetro,</t>
  </si>
  <si>
    <t xml:space="preserve">electrodo de repuesto para PHmetro de bolsillo. Referencia Electrodo HI1271 
Rango 0.00 a 14.00 pH
Resolución 0.01 pH
Precisión ±0.2 pH
Calibración Automático, uno o dos puntos con tres soluciones tampón disponibles (pH 4.01, 7.01 and 10.01)
Electrodo HI1271 
</t>
  </si>
  <si>
    <t>Baterías de potenciómetro o pH metro</t>
  </si>
  <si>
    <t xml:space="preserve">- Voltaje: 3V.
- Color: Gris / plateado
- Tipo Moneda / celda de botón
- Composición química: Litio
</t>
  </si>
  <si>
    <t>reactivo de Benedict.</t>
  </si>
  <si>
    <t>Solución parala  prueba de Benedict identifica azúcares reductores, como la lactosa, la glucosa, la maltosa y la celobiosa.</t>
  </si>
  <si>
    <t xml:space="preserve">Mililitro </t>
  </si>
  <si>
    <t xml:space="preserve">solución Fehling A </t>
  </si>
  <si>
    <t>Solución para indentificar azucares</t>
  </si>
  <si>
    <t>solución Fehling B</t>
  </si>
  <si>
    <t>Crisol pequeño porcelana 17 ml</t>
  </si>
  <si>
    <t>Material de porcelana para realizar humedad o cenizas</t>
  </si>
  <si>
    <t>solución de fluoroglucina etérea al 1%</t>
  </si>
  <si>
    <t>Sustancia colorantes para identificación de material organico</t>
  </si>
  <si>
    <t xml:space="preserve"> solución de bencidina</t>
  </si>
  <si>
    <t xml:space="preserve">Solución para identificar material organico en cereales </t>
  </si>
  <si>
    <t>Milimetro</t>
  </si>
  <si>
    <t>solución 2,6-diclorofenolindofenol</t>
  </si>
  <si>
    <t xml:space="preserve">Solucion para determinar acido ascorbico </t>
  </si>
  <si>
    <t>Paño de limpieza wypall</t>
  </si>
  <si>
    <t xml:space="preserve">paño para limpieza rollo por  80 hojas </t>
  </si>
  <si>
    <t>Churrusco para lavar pipetas</t>
  </si>
  <si>
    <t>cepillo o churrusco delgado para el lavado de las pipeta</t>
  </si>
  <si>
    <t>Pipeteador de cremallera de 10 ml</t>
  </si>
  <si>
    <t xml:space="preserve">plástico propipeta de cremallera de 10 ml </t>
  </si>
  <si>
    <t>Reactivo Schiff</t>
  </si>
  <si>
    <t>El reactivo de Schiff es un reactivo para la detección de aldehídos, que también ha encontrado uso en la tinción de tejidos biológicos. Es el producto de una reacción que incluye colorantes tales como la fucsina y bisulfito de sodio; pararosanilina (que carece de un grupo metilo aromático) y la nueva fucsina son otras dos alternativas para la detección química de aldehídos. Para la determinación de Aldehidos</t>
  </si>
  <si>
    <t xml:space="preserve">100 ml </t>
  </si>
  <si>
    <t>Prueba de peroxidasa para leche</t>
  </si>
  <si>
    <t>Paquete de 100 unidades</t>
  </si>
  <si>
    <t xml:space="preserve">Paquete </t>
  </si>
  <si>
    <t xml:space="preserve">kit medidor de cloro </t>
  </si>
  <si>
    <t>SUBTOTAL</t>
  </si>
  <si>
    <t>IVA</t>
  </si>
  <si>
    <t>CONDALAB  / 1301</t>
  </si>
  <si>
    <t xml:space="preserve">PRODUCTO </t>
  </si>
  <si>
    <t xml:space="preserve">DESCRIPCION </t>
  </si>
  <si>
    <t>CANT</t>
  </si>
  <si>
    <t>Sílica gel - Bolsax1kg</t>
  </si>
  <si>
    <t>desecadores para conservar sustancias libres de humedad, creando un ambiente seco</t>
  </si>
  <si>
    <r>
      <t xml:space="preserve">Crioviales de rosca de externa  con faldon estériles en polipropileno 12,5 x 41 mm </t>
    </r>
    <r>
      <rPr>
        <sz val="10"/>
        <color rgb="FFFF0000"/>
        <rFont val="Arial"/>
        <family val="2"/>
      </rPr>
      <t xml:space="preserve">Paquete x 50 und </t>
    </r>
  </si>
  <si>
    <t xml:space="preserve"> fondo redondo, autónomo.
La construcción sólida de una pieza garantiza que el código de barras no se caiga durante el almacenamiento a baja temperatura.
 Autoclavable.
 Graduaciones claras y área de marca blanca.
Esterilizado por E-Beam.
 No pirógeno, DNasa / RNasa . </t>
  </si>
  <si>
    <t>Tubos de centrifuga falcon de capacidad  15 ml esteriles. Paquete x 100 unid</t>
  </si>
  <si>
    <t>Tubos falcon con capacidad de 15ml deben ser esteriles</t>
  </si>
  <si>
    <t>Pinzas con punta curva para tejidos de 11cms de longitud en acero inoxidable.</t>
  </si>
  <si>
    <t>De 11cm de longitud en acero inoxidable</t>
  </si>
  <si>
    <t>Frascos de vidrio borosilicato  para almacenar sustancias, con taparosca azul de 250 ml</t>
  </si>
  <si>
    <t>frasco vidrio borosilicato para almacenar sustancias, con taparosca azul de 250 ml</t>
  </si>
  <si>
    <t>Frascos de vidrio borosilicato ara almacenar sustancias, con taparosca azul de 100 ml</t>
  </si>
  <si>
    <t>frasco vidrio borosilicato para almacenar sustancias, con taparosca azul de 100 ml</t>
  </si>
  <si>
    <t>Cajas de petri en vidrio  resistencia al calor, probadas para actividades de laboratorio de 100x15mm</t>
  </si>
  <si>
    <t>de vidrio, resistencia al calor, probadas para actividades de laboratorio de 100x15mm</t>
  </si>
  <si>
    <t>Cuchillas para mango de bisturí No 11 y No 21</t>
  </si>
  <si>
    <t>material acero (carbono), número 11,  21vase estéril individual en sobre de aluminio. Esterilización por Rayos Gamma 2.5 M Rads.</t>
  </si>
  <si>
    <t xml:space="preserve">Envases de vidrio envases en material de vidrio con:  Altura 109,9 mm ,Diámetro 59,6 mm </t>
  </si>
  <si>
    <t xml:space="preserve">envases en material de vidrio con:  Altura 109,9 mm ,Diámetro 59,6 mm 
Capacidad :245ml  </t>
  </si>
  <si>
    <t>Papel Kraft con resistencia a la humedad, rompimiento y desgarro, biodegradable y reciclable 100%. Color marrón o tabaco; Libre de defectos como arrugas, rasgaduras o roturas, durable.
Rollo de medidas Ancho de 160cm y peso de 20 kg aproximadamente.</t>
  </si>
  <si>
    <t xml:space="preserve">con resistencia a la humedad, rompimiento y desgarro, biodegradable y reciclable 100%. Color marrón o tabaco; Libre de defectos como arrugas, rasgaduras o roturas, durable.
Rollo de medidas Ancho de 160cm, gramaje de 125 g/m2, y peso de 44 kg aproximadamente.
</t>
  </si>
  <si>
    <t xml:space="preserve">Papel aluminio. rollo de Lámina muy fina de aluminio embobinado de 300 mt, 10 micras y 30 cm de ancho. Empacado en Caja dispensadora. La caja no debe tener daños mecanicos </t>
  </si>
  <si>
    <t xml:space="preserve">rollo de Lámina muy fina de aluminio embobinado de 300 mt, 10 micras y 30 cm de ancho. Empacado en Caja dispensadora. La caja no debe tener daños mecanicos </t>
  </si>
  <si>
    <t>Gorros desechables, tipo oruga. Paquete x 100 unidades</t>
  </si>
  <si>
    <t>desechables, tipo oruga</t>
  </si>
  <si>
    <t>Tapabocas desechables paquete x 50 unid.</t>
  </si>
  <si>
    <t>desechables</t>
  </si>
  <si>
    <t>Zeatina hormona. Frasco x 50mg</t>
  </si>
  <si>
    <t xml:space="preserve">hormonarans-Zeatin es generalmente considerada la mas potente de todas las citoquininas. </t>
  </si>
  <si>
    <t>Thermo SCIENTIFIC / J61972-MF</t>
  </si>
  <si>
    <t>Solución de buffer tampón de ph 6,87 probado para procesos químicos y de laboratorio, grado analítico. Botella x 500ml</t>
  </si>
  <si>
    <t>probado para procesos químicos y de laboratorio, grado analítico</t>
  </si>
  <si>
    <t>BOECO / 107000</t>
  </si>
  <si>
    <t>Encendedores  cuerpo transparente para visibilidad del gas, acción manual para encendido, medidas de 8 por 2 cm</t>
  </si>
  <si>
    <t>cuerpo transparente para visibilidad del gas, acción manual para encendido, medidas de 8 por 2 cm</t>
  </si>
  <si>
    <t>Atomizador plástico de pistola Capacidad: 600 ml
Color: Transparente
Diámetro: 10.4
Material: Plástico
Tipo: Pistola</t>
  </si>
  <si>
    <t>Capacidad: 600 ml
Color: Transparente
Diámetro: 10.4
Material: Plástico
Tipo: Pistola</t>
  </si>
  <si>
    <t>Vidrios de reloj fabricada en ivdrio Boro 3.3.,volumen 150 MM</t>
  </si>
  <si>
    <t>fabricada en ivdrio Boro 3.3.,volumen 150 MM</t>
  </si>
  <si>
    <t>Cinta indicadora de esterilización ontiene pigmentos termoactivos. Las tiras de color blanco se vuelven marrones después del autoclave (121 ° C: después de 20 min. Aprox., 134 ° C: después de 5 min. Aprox.).material papel ; característica papel crepe autoadhesivo; embalaje paquete de 1 rollo; Talla 50 m × 19 milímetro</t>
  </si>
  <si>
    <t>Contiene pigmentos termoactivos. Las tiras de color blanco se vuelven marrones después del autoclave (121 ° C: después de 20 min. Aprox., 134 ° C: después de 5 min. Aprox.).material papel ; característica papel crepe autoadhesivo; embalaje paquete de 1 rollo; Talla 50 m × 19 milímetro</t>
  </si>
  <si>
    <t>Detergente Extrán 20 extran ® ma 02
detergente: neutro, libre de cloro
Ingredientes: Surfactantes aniónicos y no iónicos, fosfatos y bajas concentraciones
de excipientes
Almacenamiento: Temperatura ambiente
Presentación: Galon - Liquido</t>
  </si>
  <si>
    <t>extran ® ma 02
detergente: neutro, libre de cloro
Ingredientes: Surfactantes aniónicos y no iónicos, fosfatos y bajas concentraciones
de excipientes
Almacenamiento: Temperatura ambiente
Presentación: Liquido</t>
  </si>
  <si>
    <t>Mangos para bisturí No 3 y No 4 niquelado, acero quirúrgico e  inoxidabe, esterilizable, 5 pulgadas, número 3 y 4</t>
  </si>
  <si>
    <t>niquelado, acero quirúrgico e  inoxidabe, esterilizable, 5 pulgadas, número 3 y 4</t>
  </si>
  <si>
    <t>agar agar,  Agar Bacteriólogico  frasco x 500g</t>
  </si>
  <si>
    <t>agar agar,  Agar Bacteriólogico</t>
  </si>
  <si>
    <t>PANRAC  / A0949.0500</t>
  </si>
  <si>
    <t>Agar Nutritivo, Nutrient Agar, para el cultivo de microorganismos. Frasco x 500 gramos</t>
  </si>
  <si>
    <t>para el cultivo de microorganismos</t>
  </si>
  <si>
    <t>PANREAC  / 413792,121</t>
  </si>
  <si>
    <t>Agar Papa Dextrosa, Agar PDA frasco por 500 gramos</t>
  </si>
  <si>
    <t>PANREAC  / 413758,121</t>
  </si>
  <si>
    <t>Agar Ashby, Ashby's Manitol Agar, para aislamiento de Azotobacter. Frasco x 500 gramos</t>
  </si>
  <si>
    <t xml:space="preserve">
HiMedia / M706-500G </t>
  </si>
  <si>
    <t>Agar King B, King B Agar, para aislamiento e identificación de Pseudomonas. Frasco por 500 gramos</t>
  </si>
  <si>
    <t>CONDALAB  / 1532</t>
  </si>
  <si>
    <t>Pipeta Graduada Clase A de 2 mL en Vidro serológicas, envueltas individualmente en papel, calibrada para administrar (TD, EX)</t>
  </si>
  <si>
    <t>serológicas, envueltas individualmente en papel, calibrada para administrar (TD, EX)</t>
  </si>
  <si>
    <t>Pipeta Graduada Clase A de 1 mL en Vidroserológicas, envueltas individualmente en papel, calibrada para administrar (TD, EX)</t>
  </si>
  <si>
    <t>IVA 19%</t>
  </si>
  <si>
    <t>TOTAL</t>
  </si>
  <si>
    <t>CODIGO UNSPSC</t>
  </si>
  <si>
    <t>NOMBRE DEL ELEMENTO</t>
  </si>
  <si>
    <t>Unidad de medida</t>
  </si>
  <si>
    <t>Cantidad</t>
  </si>
  <si>
    <t>ESPECIFICACION</t>
  </si>
  <si>
    <t>VALOR UNITARIO SIN IVA</t>
  </si>
  <si>
    <t>VALOR TOTAL</t>
  </si>
  <si>
    <t>DEPARTAMENTO DE CUNDINAMARCA</t>
  </si>
  <si>
    <t xml:space="preserve">SERVICIO NACIONAL DE APRENDIZAJE - SENA - </t>
  </si>
  <si>
    <t>CENTRO DE BIOTECNOLOGIA AGROPECUARIA</t>
  </si>
  <si>
    <t>NIT 899.999.034-1</t>
  </si>
  <si>
    <t xml:space="preserve"> CUADRO COMPARATIVO DE VALORES UNITARIOS</t>
  </si>
  <si>
    <t>Firma</t>
  </si>
  <si>
    <t>VALOR IVA</t>
  </si>
  <si>
    <t>PROMEDIO SENA</t>
  </si>
  <si>
    <t xml:space="preserve">JULY PAULINE SAENZ LARA </t>
  </si>
  <si>
    <t>No.</t>
  </si>
  <si>
    <t>Ítem</t>
  </si>
  <si>
    <t>Código UNSPSC</t>
  </si>
  <si>
    <t>Descripción</t>
  </si>
  <si>
    <t>Pasadía parque recreativo / temático</t>
  </si>
  <si>
    <t>Servicios de parques recreativos o temáticos</t>
  </si>
  <si>
    <t>Pasadía parque de atracciones</t>
  </si>
  <si>
    <t>Pasadía zoológico</t>
  </si>
  <si>
    <t>Instalaciones en clima cálido para jornada recreodeportiva</t>
  </si>
  <si>
    <t>Servicios de alquiler de instalaciones para eventos</t>
  </si>
  <si>
    <t>Lugar para eventos en club social</t>
  </si>
  <si>
    <t>Lugar para evento de funcionarios</t>
  </si>
  <si>
    <t>Estación de juegos interactivos lúdicos para adultos: Circuito inflable de obstáculos o competencia</t>
  </si>
  <si>
    <t>Servicios de entretenimiento y recreación para eventos</t>
  </si>
  <si>
    <t>Estación de juegos interactivos lúdicos para adultos: Ring de boxeo inflable</t>
  </si>
  <si>
    <t>Estación de juegos interactivos lúdicos para adultos: Juego de gladiadores</t>
  </si>
  <si>
    <t>Estación de juegos interactivos lúdicos para adultos: Futbolito humano</t>
  </si>
  <si>
    <t>Estación de juegos interactivos lúdicos para adultos: Toro mecánico</t>
  </si>
  <si>
    <t>Estación de juegos interactivos lúdicos para adultos: Castillo inflable con trampolín</t>
  </si>
  <si>
    <t>Estación de juegos interactivos lúdicos para adultos: Muro inflable de escalada</t>
  </si>
  <si>
    <t>Estación de juegos interactivos lúdicos para adultos: Pista inflable tipo wipeout</t>
  </si>
  <si>
    <t>Estación de juegos interactivos lúdicos para adultos: Baloncesto inflable interactivo</t>
  </si>
  <si>
    <t>Estación de juegos interactivos lúdicos para adultos: Derribo de bolos gigantes inflables</t>
  </si>
  <si>
    <t>Conferencia en habilidades blandas con coaching especializado</t>
  </si>
  <si>
    <t>Servicios de capacitación en desarrollo personal</t>
  </si>
  <si>
    <t>Servicio de personal de apoyo logístico – recreadores</t>
  </si>
  <si>
    <t>Servicios de apoyo logístico para eventos</t>
  </si>
  <si>
    <t>Bingo bailable recreativo</t>
  </si>
  <si>
    <t>Servicios de entretenimiento para eventos</t>
  </si>
  <si>
    <t>Grupo musical en vivo para evento institucional</t>
  </si>
  <si>
    <t>Servicios de presentación de artistas</t>
  </si>
  <si>
    <t>DJ profesional con animador</t>
  </si>
  <si>
    <t>Servicios de entretenimiento musical</t>
  </si>
  <si>
    <t>DJ profesional</t>
  </si>
  <si>
    <t>Animador</t>
  </si>
  <si>
    <t>Servicios de animación para eventos</t>
  </si>
  <si>
    <t>Maestro de ceremonias</t>
  </si>
  <si>
    <t>Servicios de conducción de eventos</t>
  </si>
  <si>
    <t>Desayuno tipo 1 – Tamal especial</t>
  </si>
  <si>
    <t>Servicios de catering para eventos</t>
  </si>
  <si>
    <t>Desayuno tipo 2 – Caldo de costilla</t>
  </si>
  <si>
    <t>Desayuno tipo 3 – Huevos al gusto</t>
  </si>
  <si>
    <t>Buffet evento especial tipo 1</t>
  </si>
  <si>
    <t>Buffet evento especial tipo 2</t>
  </si>
  <si>
    <t>Buffet evento especial tipo 3</t>
  </si>
  <si>
    <t>Almuerzo tipo 1 – Llanerada</t>
  </si>
  <si>
    <t>Almuerzo tipo 2 – Lechona</t>
  </si>
  <si>
    <t>Almuerzo tipo 3 – Arroz chaufa de pollo</t>
  </si>
  <si>
    <t>Almuerzo tipo 4 – Sancocho de pollo y res</t>
  </si>
  <si>
    <t>Almuerzo tipo 5 – Frijolada / bandeja paisa</t>
  </si>
  <si>
    <t>Almuerzo tipo 6 – Lomo saltado de res</t>
  </si>
  <si>
    <t>Almuerzo infantil</t>
  </si>
  <si>
    <t>Servicio de hidratación</t>
  </si>
  <si>
    <t>Servicios de catering – suministro de bebidas</t>
  </si>
  <si>
    <t>Estación de hidratación con dispensadores</t>
  </si>
  <si>
    <t>Servicios logísticos con equipos de hidratación</t>
  </si>
  <si>
    <t>Refrigerio institucional opción 1 – Sándwich club</t>
  </si>
  <si>
    <t>Servicios de catering tipo refrigerio</t>
  </si>
  <si>
    <t>Refrigerio institucional opción 2 – Perro caliente</t>
  </si>
  <si>
    <t>Refrigerio institucional opción 3 – Mix de medias nueves</t>
  </si>
  <si>
    <t>Refrigerio institucional opción 4 – Pastel de pollo</t>
  </si>
  <si>
    <t>Refrigerio institucional opción 5 – Deditos de queso</t>
  </si>
  <si>
    <t>Refrigerio institucional opción 6 – Wrap</t>
  </si>
  <si>
    <t>Servicio de sonido para eventos – opción 1 (150 a 400 personas)</t>
  </si>
  <si>
    <t>Servicios de producción técnica y sonido para eventos</t>
  </si>
  <si>
    <t>Servicio de sonido para eventos – opción 2 (400 a 600 personas)</t>
  </si>
  <si>
    <t>Servicio de sonido para eventos – opción 3 (600 a 1000 personas)</t>
  </si>
  <si>
    <t>Servicio de sonido para eventos – opción 4 (2000 a 2500 personas)</t>
  </si>
  <si>
    <t>Micrófono de solapa inalámbrico</t>
  </si>
  <si>
    <t>Servicios de suministro de equipos audiovisuales</t>
  </si>
  <si>
    <t>Micrófono cuello de ganso</t>
  </si>
  <si>
    <t>Micrófono inalámbrico de mano profesional</t>
  </si>
  <si>
    <t>Luminaria PAR LED</t>
  </si>
  <si>
    <t>Servicios de iluminación para eventos</t>
  </si>
  <si>
    <t>Cabeza móvil robótica</t>
  </si>
  <si>
    <t>Puente colgante de iluminación con motores 12 m x 8 m</t>
  </si>
  <si>
    <t>Servicios de estructuras e iluminación escénica</t>
  </si>
  <si>
    <t>Máquina de humo escénica</t>
  </si>
  <si>
    <t>Servicios de efectos especiales para eventos</t>
  </si>
  <si>
    <t>Esfera de luces / efecto lumínico decorativo</t>
  </si>
  <si>
    <t>Servicios de iluminación decorativa</t>
  </si>
  <si>
    <t>Pantalla LED Full HD 3 m x 2 m</t>
  </si>
  <si>
    <t>Servicios de suministro e instalación de pantallas</t>
  </si>
  <si>
    <t>Pantalla LED Full HD 4 m x 3 m</t>
  </si>
  <si>
    <t>Pantalla LED Full HD 6 m x 3 m</t>
  </si>
  <si>
    <t>Pantalla LED Full HD 6 m x 4 m</t>
  </si>
  <si>
    <t>Pantalla LED Full HD 8 m x 6 m</t>
  </si>
  <si>
    <t>Telón de protección 2 m x 2 m</t>
  </si>
  <si>
    <t>Servicios de elementos escenográficos</t>
  </si>
  <si>
    <t>Telón de protección 3 m x 4 m</t>
  </si>
  <si>
    <t>Video beam HD 3.000 a 5.000 lúmenes</t>
  </si>
  <si>
    <t>Servicios audiovisuales para eventos</t>
  </si>
  <si>
    <t>Video beam HD 5.000 a 8.000 lúmenes</t>
  </si>
  <si>
    <t>Pantalla LED tipo videowall para eventos masivos</t>
  </si>
  <si>
    <t>Servicios audiovisuales para eventos masivos</t>
  </si>
  <si>
    <t>Torres de iluminación para evento masivo</t>
  </si>
  <si>
    <t>Servicios de iluminación para eventos masivos</t>
  </si>
  <si>
    <t>Tarima modular 3 x 2 m – altura 0,30 m</t>
  </si>
  <si>
    <t>Servicios de alquiler e instalación de tarimas</t>
  </si>
  <si>
    <t>Tarima modular 4 x 3 m con carpa – altura 1,20 m</t>
  </si>
  <si>
    <t>Tarima modular 4 x 3 m – altura 1,20 m</t>
  </si>
  <si>
    <t>Tarima modular 6 x 4 m con carpa – altura 1,20 m</t>
  </si>
  <si>
    <t>Tarima modular 6 x 4 m – altura 1,20 m</t>
  </si>
  <si>
    <t>Tarima modular 12 x 6 m con carpa – altura 1,20 m</t>
  </si>
  <si>
    <t>Tarima modular 12 x 6 m – altura 1,20 m</t>
  </si>
  <si>
    <t>Tarima modular 12 x 12 m con carpa – altura 1,20 m</t>
  </si>
  <si>
    <t>Tarima modular 12 x 12 m – altura 1,20 m</t>
  </si>
  <si>
    <t>Carpa modular 2 x 2 m</t>
  </si>
  <si>
    <t>Servicios de alquiler e instalación de carpas</t>
  </si>
  <si>
    <t>Carpa modular 3 x 3 m</t>
  </si>
  <si>
    <t>Carpa modular 6 x 6 m</t>
  </si>
  <si>
    <t>Carpa tipo hangar 6 x 12 m</t>
  </si>
  <si>
    <t>Carpa tipo hangar 12 x 20 m</t>
  </si>
  <si>
    <t>Carpa tipo hangar 12 x 40 m</t>
  </si>
  <si>
    <t>Carpa tipo hangar 12 x 60 m</t>
  </si>
  <si>
    <t>Carpa tipo hangar 12 x 72 m</t>
  </si>
  <si>
    <t>Carpa tipo pabellón 40 x 40 m</t>
  </si>
  <si>
    <t>Sillas plásticas con apoyabrazos</t>
  </si>
  <si>
    <t>Servicios de alquiler de mobiliario</t>
  </si>
  <si>
    <t>Sillas plásticas sin apoyabrazos</t>
  </si>
  <si>
    <t>Mesas plásticas cuadradas</t>
  </si>
  <si>
    <t>Mesas plásticas rectangulares</t>
  </si>
  <si>
    <t>Atril institucional</t>
  </si>
  <si>
    <t>Decoración para eventos (200 a 400 personas)</t>
  </si>
  <si>
    <t>Servicios de decoración para eventos</t>
  </si>
  <si>
    <t>Decoración evento especial o gala</t>
  </si>
  <si>
    <t>Decoración evento masivo (hasta 2000 personas)</t>
  </si>
  <si>
    <t>Diplomas de reconocimiento</t>
  </si>
  <si>
    <t>Certificados impresos</t>
  </si>
  <si>
    <t>Manillas de identificación</t>
  </si>
  <si>
    <t>Brazaletes de identificación</t>
  </si>
  <si>
    <t>Planta eléctrica móvil (150–400 personas)</t>
  </si>
  <si>
    <t>Alquiler de generadores eléctricos</t>
  </si>
  <si>
    <t>Planta eléctrica móvil (400–600 personas)</t>
  </si>
  <si>
    <t>Planta eléctrica para eventos masivos</t>
  </si>
  <si>
    <t>Transporte terrestre especial – bus, Rango de distancia del servicio Muy corto (hasta 20 km)</t>
  </si>
  <si>
    <t>Transporte terrestre de pasajeros</t>
  </si>
  <si>
    <t>Transporte terrestre especial – buseta, Rango de distancia del servicio Muy corto (hasta 20 km)</t>
  </si>
  <si>
    <t>Transporte terrestre especial – van, Rango de distancia del servicio Muy corto (hasta 20 km)</t>
  </si>
  <si>
    <t>Transporte terrestre especial – camioneta, Rango de distancia del servicio Muy corto (hasta 20 km)</t>
  </si>
  <si>
    <t>Transporte terrestre especial – bus, Rango de distancia del servicio Corto (20 – 60 km)</t>
  </si>
  <si>
    <t>Transporte terrestre especial – buseta, Rango de distancia del servicio Corto (20 – 60 km)</t>
  </si>
  <si>
    <t>Transporte terrestre especial – van, Rango de distancia del servicio Corto (20 – 60 km)</t>
  </si>
  <si>
    <t>Transporte terrestre especial – camioneta, Rango de distancia del servicio Corto (20 – 60 km)</t>
  </si>
  <si>
    <t>Transporte terrestre especial – bus, Rango de distancia del servicio Medio (60 – 120 km)</t>
  </si>
  <si>
    <t>Transporte terrestre especial – buseta, Rango de distancia del servicio Medio (60 – 120 km)</t>
  </si>
  <si>
    <t>Transporte terrestre especial – van, Rango de distancia del servicio Medio (60 – 120 km)</t>
  </si>
  <si>
    <t>Transporte terrestre especial – camioneta, Rango de distancia del servicio Medio (60 – 120 km)</t>
  </si>
  <si>
    <t>Transporte terrestre especial – bus, Rango de distancia del servicio Largo (120 – 180 km)</t>
  </si>
  <si>
    <t>Transporte terrestre especial – buseta, Rango de distancia del servicio Largo (120 – 180 km)</t>
  </si>
  <si>
    <t>Transporte terrestre especial – van, Rango de distancia del servicio Largo (120 – 180 km)</t>
  </si>
  <si>
    <t>Transporte terrestre especial – camioneta, Rango de distancia del servicio Largo (120 – 180 km)</t>
  </si>
  <si>
    <t>El Centro de Biotecnología Agropecuaria del SENA Regional Cundinamarca, de conformidad con los principios de transparencia para la contratación y  teniendo en cuenta que para  los estudios de mercado para los dferentes procesos   de contratacion se puede realizar con Cotizaciones,  se calculan valores uniarios de cada uno de los items  establecidos con el valor del mercado actualmente, correspondiente al mes de marzo  vigencia 2026</t>
  </si>
  <si>
    <t>BLUES SOLUCIONES SAS</t>
  </si>
  <si>
    <t>GRUPO GEMAG</t>
  </si>
  <si>
    <t>LOGIG SERVICES</t>
  </si>
  <si>
    <t>Contratar los servicios de apoyo logístico requeridos para el desarrollo de actividades en el marco de las estrategias de Bienestar al Aprendiz, Bienestar al Funcionario y demás actividades institucionales del Centro de Biotecnología Agropecuaria</t>
  </si>
  <si>
    <t>Elaboro</t>
  </si>
  <si>
    <t>Reviso</t>
  </si>
  <si>
    <t>MONICA L. GARCIA VARGAS</t>
  </si>
  <si>
    <t>Profesional Contable CBA</t>
  </si>
  <si>
    <r>
      <t>Una vez revisados  y  verificados los  elementos  solicitadas por el SENA se realizó el análisis comparativo con el promedio de cotizaciones presentadas para los items nuevos; por lo tanto, El presupuesto total del contrato será  por el valor de QUINIENTOS CUARENTA Y UN MILLONES MIL SETECIENTOS CUARENTA Y SIETE PESOS M/CTE ($541.001.747)  por la totalidad del presupuesto oficial por la suma de QUINIENTOS CUARENTA Y UN MILLONES MIL SETECIENTOS CUARENTA Y SIETE PESOS M/CTE ($541.001747)</t>
    </r>
    <r>
      <rPr>
        <b/>
        <sz val="10"/>
        <rFont val="Arial"/>
        <family val="2"/>
      </rPr>
      <t xml:space="preserve"> IVA INCLUIDO.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</si>
</sst>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quot;$&quot;\ #,##0"/>
    <numFmt numFmtId="165" formatCode="_-&quot;$&quot;\ * #,##0_-;\-&quot;$&quot;\ * #,##0_-;_-&quot;$&quot;\ * &quot;-&quot;??_-;_-@_-"/>
    <numFmt numFmtId="166" formatCode="\$\ #,##0.00"/>
    <numFmt numFmtId="167" formatCode="\$\ #,##0"/>
  </numFmts>
  <fonts count="36" x14ac:knownFonts="1">
    <font>
      <sz val="11"/>
      <color theme="1"/>
      <name val="Calibri"/>
      <family val="2"/>
      <scheme val="minor"/>
    </font>
    <font>
      <sz val="11"/>
      <color theme="1"/>
      <name val="Calibri"/>
      <family val="2"/>
      <scheme val="minor"/>
    </font>
    <font>
      <b/>
      <sz val="11"/>
      <color rgb="FF000000"/>
      <name val="Calibri"/>
      <family val="2"/>
    </font>
    <font>
      <b/>
      <sz val="10"/>
      <color rgb="FF000000"/>
      <name val="Times New Roman"/>
      <family val="1"/>
    </font>
    <font>
      <sz val="11"/>
      <color rgb="FF000000"/>
      <name val="Calibri"/>
      <family val="2"/>
    </font>
    <font>
      <sz val="10"/>
      <color rgb="FF000000"/>
      <name val="Times New Roman"/>
      <family val="1"/>
    </font>
    <font>
      <sz val="10"/>
      <color rgb="FF333333"/>
      <name val="Arial"/>
      <family val="2"/>
    </font>
    <font>
      <i/>
      <sz val="11"/>
      <color rgb="FF000000"/>
      <name val="Calibri"/>
      <family val="2"/>
    </font>
    <font>
      <sz val="11"/>
      <color rgb="FFFF0000"/>
      <name val="Calibri"/>
      <family val="2"/>
    </font>
    <font>
      <sz val="10"/>
      <color rgb="FF000000"/>
      <name val="Arial"/>
      <family val="2"/>
    </font>
    <font>
      <b/>
      <sz val="11"/>
      <color theme="1"/>
      <name val="Calibri"/>
      <family val="2"/>
      <scheme val="minor"/>
    </font>
    <font>
      <sz val="10"/>
      <color theme="1"/>
      <name val="Arial"/>
      <family val="2"/>
    </font>
    <font>
      <sz val="10"/>
      <name val="Arial"/>
      <family val="2"/>
    </font>
    <font>
      <sz val="11"/>
      <color theme="1"/>
      <name val="Calibri"/>
      <family val="2"/>
    </font>
    <font>
      <b/>
      <sz val="10"/>
      <color theme="1"/>
      <name val="Arial"/>
      <family val="2"/>
    </font>
    <font>
      <b/>
      <sz val="10"/>
      <color rgb="FFFF0000"/>
      <name val="Arial"/>
      <family val="2"/>
    </font>
    <font>
      <sz val="11"/>
      <name val="Tahoma"/>
      <family val="2"/>
    </font>
    <font>
      <sz val="10"/>
      <color rgb="FFFF0000"/>
      <name val="Arial"/>
      <family val="2"/>
    </font>
    <font>
      <sz val="11"/>
      <color rgb="FF4E4E4E"/>
      <name val="Arial"/>
      <family val="2"/>
    </font>
    <font>
      <b/>
      <sz val="11"/>
      <name val="Calibri"/>
      <family val="2"/>
    </font>
    <font>
      <b/>
      <sz val="11"/>
      <name val="Calibri"/>
      <family val="2"/>
      <scheme val="minor"/>
    </font>
    <font>
      <sz val="11"/>
      <name val="Calibri"/>
      <family val="2"/>
    </font>
    <font>
      <sz val="11"/>
      <name val="Calibri"/>
      <family val="2"/>
      <scheme val="minor"/>
    </font>
    <font>
      <b/>
      <sz val="10"/>
      <name val="Times New Roman"/>
      <family val="1"/>
    </font>
    <font>
      <b/>
      <sz val="10"/>
      <name val="Arial"/>
      <family val="2"/>
    </font>
    <font>
      <b/>
      <sz val="10"/>
      <color theme="1"/>
      <name val="Verdana"/>
      <family val="2"/>
    </font>
    <font>
      <b/>
      <sz val="10"/>
      <name val="Calibri"/>
      <family val="2"/>
      <scheme val="minor"/>
    </font>
    <font>
      <b/>
      <sz val="10"/>
      <color theme="1"/>
      <name val="Calibri"/>
      <family val="2"/>
      <scheme val="minor"/>
    </font>
    <font>
      <sz val="10"/>
      <name val="Calibri"/>
      <family val="2"/>
      <scheme val="minor"/>
    </font>
    <font>
      <sz val="8"/>
      <name val="Calibri"/>
      <family val="2"/>
      <scheme val="minor"/>
    </font>
    <font>
      <sz val="9"/>
      <color theme="1"/>
      <name val="Calibri"/>
      <family val="2"/>
      <scheme val="minor"/>
    </font>
    <font>
      <sz val="10"/>
      <color theme="1"/>
      <name val="Calibri"/>
      <family val="2"/>
    </font>
    <font>
      <sz val="9"/>
      <color rgb="FF000000"/>
      <name val="Calibri"/>
      <family val="2"/>
    </font>
    <font>
      <sz val="9"/>
      <color rgb="FF000000"/>
      <name val="Verdana"/>
      <family val="2"/>
    </font>
    <font>
      <sz val="9"/>
      <color rgb="FF000000"/>
      <name val="Calibri"/>
      <family val="2"/>
      <scheme val="minor"/>
    </font>
    <font>
      <sz val="9"/>
      <name val="Calibri"/>
      <family val="2"/>
      <scheme val="minor"/>
    </font>
  </fonts>
  <fills count="9">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0"/>
        <bgColor indexed="64"/>
      </patternFill>
    </fill>
    <fill>
      <patternFill patternType="solid">
        <fgColor theme="0"/>
        <bgColor rgb="FFFFFFFF"/>
      </patternFill>
    </fill>
    <fill>
      <patternFill patternType="solid">
        <fgColor theme="7" tint="0.59999389629810485"/>
        <bgColor indexed="64"/>
      </patternFill>
    </fill>
    <fill>
      <patternFill patternType="solid">
        <fgColor rgb="FFDBE5F1"/>
        <bgColor indexed="64"/>
      </patternFill>
    </fill>
    <fill>
      <patternFill patternType="solid">
        <fgColor theme="9" tint="0.59999389629810485"/>
        <bgColor indexed="64"/>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indexed="64"/>
      </right>
      <top/>
      <bottom style="thin">
        <color indexed="64"/>
      </bottom>
      <diagonal/>
    </border>
    <border>
      <left/>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thin">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top style="medium">
        <color indexed="64"/>
      </top>
      <bottom/>
      <diagonal/>
    </border>
  </borders>
  <cellStyleXfs count="6">
    <xf numFmtId="0" fontId="0" fillId="0" borderId="0"/>
    <xf numFmtId="42" fontId="1" fillId="0" borderId="0" applyFont="0" applyFill="0" applyBorder="0" applyAlignment="0" applyProtection="0"/>
    <xf numFmtId="44" fontId="1" fillId="0" borderId="0" applyFont="0" applyFill="0" applyBorder="0" applyAlignment="0" applyProtection="0"/>
    <xf numFmtId="0" fontId="12" fillId="0" borderId="0"/>
    <xf numFmtId="0" fontId="25" fillId="7" borderId="0" applyNumberFormat="0" applyBorder="0" applyProtection="0">
      <alignment horizontal="center" vertical="center"/>
    </xf>
    <xf numFmtId="9" fontId="1" fillId="0" borderId="0" applyFont="0" applyFill="0" applyBorder="0" applyAlignment="0" applyProtection="0"/>
  </cellStyleXfs>
  <cellXfs count="168">
    <xf numFmtId="0" fontId="0" fillId="0" borderId="0" xfId="0"/>
    <xf numFmtId="0" fontId="2" fillId="0" borderId="1" xfId="0" applyFont="1" applyBorder="1" applyAlignment="1">
      <alignment horizontal="center" vertical="center"/>
    </xf>
    <xf numFmtId="0" fontId="3" fillId="0" borderId="1" xfId="0" applyFont="1" applyBorder="1" applyAlignment="1">
      <alignment horizontal="center" vertical="center"/>
    </xf>
    <xf numFmtId="3" fontId="3" fillId="0" borderId="1" xfId="0" applyNumberFormat="1" applyFont="1" applyBorder="1" applyAlignment="1">
      <alignment horizontal="center" vertical="center"/>
    </xf>
    <xf numFmtId="0" fontId="0" fillId="0" borderId="0" xfId="0" applyAlignment="1">
      <alignment horizontal="left" vertical="top"/>
    </xf>
    <xf numFmtId="0" fontId="4" fillId="0" borderId="1" xfId="0" applyFont="1" applyBorder="1" applyAlignment="1">
      <alignment horizontal="center" vertical="center"/>
    </xf>
    <xf numFmtId="0" fontId="4" fillId="0" borderId="1" xfId="0" applyFont="1" applyBorder="1" applyAlignment="1">
      <alignment horizontal="justify" vertical="center"/>
    </xf>
    <xf numFmtId="0" fontId="4" fillId="0" borderId="1" xfId="0" applyFont="1" applyBorder="1" applyAlignment="1">
      <alignment horizontal="center" vertical="center" wrapText="1"/>
    </xf>
    <xf numFmtId="0" fontId="0" fillId="0" borderId="1" xfId="0" applyBorder="1" applyAlignment="1">
      <alignment horizontal="left" vertical="center"/>
    </xf>
    <xf numFmtId="3" fontId="0" fillId="0" borderId="1" xfId="0" applyNumberFormat="1" applyBorder="1" applyAlignment="1">
      <alignment horizontal="left" vertical="center"/>
    </xf>
    <xf numFmtId="1" fontId="0" fillId="0" borderId="1" xfId="1" applyNumberFormat="1" applyFont="1" applyFill="1" applyBorder="1" applyAlignment="1">
      <alignment vertical="center"/>
    </xf>
    <xf numFmtId="0" fontId="4" fillId="0" borderId="1" xfId="0" applyFont="1" applyBorder="1" applyAlignment="1">
      <alignment horizontal="justify" vertical="center" wrapText="1"/>
    </xf>
    <xf numFmtId="0" fontId="6" fillId="0" borderId="1" xfId="0" applyFont="1" applyBorder="1" applyAlignment="1">
      <alignment horizontal="justify" vertical="center"/>
    </xf>
    <xf numFmtId="0" fontId="5" fillId="0" borderId="1" xfId="0" applyFont="1" applyBorder="1" applyAlignment="1">
      <alignment horizontal="left" vertical="center"/>
    </xf>
    <xf numFmtId="0" fontId="8" fillId="0" borderId="1" xfId="0" applyFont="1" applyBorder="1" applyAlignment="1">
      <alignment horizontal="center" vertical="center"/>
    </xf>
    <xf numFmtId="0" fontId="9" fillId="0" borderId="1" xfId="0" applyFont="1" applyBorder="1" applyAlignment="1">
      <alignment horizontal="center" vertical="center" wrapText="1"/>
    </xf>
    <xf numFmtId="1" fontId="5" fillId="0" borderId="1" xfId="1" applyNumberFormat="1" applyFont="1" applyFill="1" applyBorder="1" applyAlignment="1">
      <alignment vertical="center"/>
    </xf>
    <xf numFmtId="0" fontId="9" fillId="0" borderId="1" xfId="0" applyFont="1" applyBorder="1" applyAlignment="1">
      <alignment horizontal="justify" vertical="center"/>
    </xf>
    <xf numFmtId="0" fontId="9" fillId="0" borderId="1" xfId="0" applyFont="1" applyBorder="1" applyAlignment="1">
      <alignment horizontal="center" vertical="center"/>
    </xf>
    <xf numFmtId="3" fontId="3" fillId="0" borderId="1" xfId="0" applyNumberFormat="1" applyFont="1" applyBorder="1" applyAlignment="1">
      <alignment horizontal="left" vertical="center"/>
    </xf>
    <xf numFmtId="0" fontId="0" fillId="0" borderId="0" xfId="0" applyAlignment="1">
      <alignment horizontal="left" vertical="center"/>
    </xf>
    <xf numFmtId="3" fontId="3" fillId="0" borderId="0" xfId="0" applyNumberFormat="1" applyFont="1" applyAlignment="1">
      <alignment horizontal="left" vertical="center"/>
    </xf>
    <xf numFmtId="3" fontId="0" fillId="0" borderId="0" xfId="0" applyNumberFormat="1" applyAlignment="1">
      <alignment horizontal="left" vertical="center"/>
    </xf>
    <xf numFmtId="0" fontId="10" fillId="0" borderId="1" xfId="0" applyFont="1" applyBorder="1" applyAlignment="1">
      <alignment horizontal="center" vertical="center"/>
    </xf>
    <xf numFmtId="3" fontId="10" fillId="0" borderId="1" xfId="0" applyNumberFormat="1" applyFont="1" applyBorder="1" applyAlignment="1">
      <alignment horizontal="center" vertical="center"/>
    </xf>
    <xf numFmtId="0" fontId="0" fillId="0" borderId="1" xfId="0" applyBorder="1" applyAlignment="1">
      <alignment vertical="center"/>
    </xf>
    <xf numFmtId="0" fontId="0" fillId="2" borderId="1" xfId="0" applyFill="1" applyBorder="1" applyAlignment="1">
      <alignment vertical="center" wrapText="1"/>
    </xf>
    <xf numFmtId="0" fontId="11" fillId="2" borderId="1" xfId="0" applyFont="1" applyFill="1" applyBorder="1" applyAlignment="1">
      <alignment vertical="center"/>
    </xf>
    <xf numFmtId="0" fontId="0" fillId="0" borderId="1" xfId="0" applyBorder="1" applyAlignment="1">
      <alignment horizontal="center" vertical="center"/>
    </xf>
    <xf numFmtId="3" fontId="1" fillId="0" borderId="1" xfId="2" applyNumberFormat="1" applyFont="1" applyBorder="1" applyAlignment="1">
      <alignment horizontal="center" vertical="center"/>
    </xf>
    <xf numFmtId="0" fontId="11" fillId="2" borderId="1" xfId="0" applyFont="1" applyFill="1" applyBorder="1" applyAlignment="1">
      <alignment horizontal="left" vertical="center" wrapText="1"/>
    </xf>
    <xf numFmtId="0" fontId="11" fillId="2" borderId="1" xfId="0" applyFont="1" applyFill="1" applyBorder="1" applyAlignment="1">
      <alignment vertical="center" wrapText="1"/>
    </xf>
    <xf numFmtId="0" fontId="0" fillId="2" borderId="1" xfId="0" applyFill="1" applyBorder="1" applyAlignment="1">
      <alignment vertical="center"/>
    </xf>
    <xf numFmtId="0" fontId="11" fillId="0" borderId="1" xfId="0" applyFont="1" applyBorder="1" applyAlignment="1">
      <alignment vertical="center" wrapText="1"/>
    </xf>
    <xf numFmtId="0" fontId="11" fillId="0" borderId="1" xfId="0" applyFont="1" applyBorder="1" applyAlignment="1">
      <alignment vertical="center"/>
    </xf>
    <xf numFmtId="0" fontId="12" fillId="0" borderId="1" xfId="0" applyFont="1" applyBorder="1" applyAlignment="1">
      <alignment vertical="center" wrapText="1"/>
    </xf>
    <xf numFmtId="0" fontId="13" fillId="0" borderId="1" xfId="0" applyFont="1" applyBorder="1" applyAlignment="1">
      <alignment vertical="center" wrapText="1"/>
    </xf>
    <xf numFmtId="0" fontId="13" fillId="0" borderId="1" xfId="0" applyFont="1" applyBorder="1" applyAlignment="1">
      <alignment vertical="center"/>
    </xf>
    <xf numFmtId="0" fontId="13" fillId="0" borderId="1" xfId="0" applyFont="1" applyBorder="1" applyAlignment="1">
      <alignment horizontal="center" vertical="center" wrapText="1"/>
    </xf>
    <xf numFmtId="0" fontId="10" fillId="0" borderId="1" xfId="0" applyFont="1" applyBorder="1" applyAlignment="1">
      <alignment vertical="center"/>
    </xf>
    <xf numFmtId="3" fontId="0" fillId="0" borderId="0" xfId="0" applyNumberFormat="1" applyAlignment="1">
      <alignment horizontal="left" vertical="top"/>
    </xf>
    <xf numFmtId="3" fontId="0" fillId="0" borderId="1" xfId="2" applyNumberFormat="1" applyFont="1" applyBorder="1" applyAlignment="1">
      <alignment horizontal="left" vertical="center"/>
    </xf>
    <xf numFmtId="0" fontId="14" fillId="3" borderId="1" xfId="0" applyFont="1" applyFill="1" applyBorder="1" applyAlignment="1">
      <alignment horizontal="center" vertical="center" wrapText="1"/>
    </xf>
    <xf numFmtId="49" fontId="14" fillId="3" borderId="1" xfId="0" applyNumberFormat="1" applyFont="1" applyFill="1" applyBorder="1" applyAlignment="1">
      <alignment horizontal="center" vertical="center" wrapText="1"/>
    </xf>
    <xf numFmtId="0" fontId="15" fillId="3" borderId="1" xfId="0" applyFont="1" applyFill="1" applyBorder="1" applyAlignment="1">
      <alignment horizontal="center" vertical="center"/>
    </xf>
    <xf numFmtId="3" fontId="14" fillId="3" borderId="1" xfId="2" applyNumberFormat="1" applyFont="1" applyFill="1" applyBorder="1" applyAlignment="1">
      <alignment horizontal="center" vertical="center"/>
    </xf>
    <xf numFmtId="3" fontId="14" fillId="3" borderId="1" xfId="0" applyNumberFormat="1" applyFont="1" applyFill="1" applyBorder="1" applyAlignment="1">
      <alignment horizontal="center" vertical="center"/>
    </xf>
    <xf numFmtId="0" fontId="12" fillId="4"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49" fontId="16" fillId="0" borderId="5" xfId="3" applyNumberFormat="1" applyFont="1" applyBorder="1" applyAlignment="1">
      <alignment horizontal="center" vertical="center" wrapText="1"/>
    </xf>
    <xf numFmtId="3" fontId="11" fillId="0" borderId="1" xfId="2" applyNumberFormat="1" applyFont="1" applyBorder="1" applyAlignment="1">
      <alignment vertical="center"/>
    </xf>
    <xf numFmtId="3" fontId="11" fillId="0" borderId="1" xfId="0" applyNumberFormat="1" applyFont="1" applyBorder="1" applyAlignment="1">
      <alignment vertical="center"/>
    </xf>
    <xf numFmtId="0" fontId="12" fillId="0" borderId="1" xfId="0" applyFont="1" applyBorder="1" applyAlignment="1">
      <alignment horizontal="center" vertical="center" wrapText="1"/>
    </xf>
    <xf numFmtId="0" fontId="17" fillId="0" borderId="1" xfId="0" applyFont="1" applyBorder="1" applyAlignment="1">
      <alignment horizontal="center" vertical="center"/>
    </xf>
    <xf numFmtId="3" fontId="11" fillId="0" borderId="1" xfId="2" applyNumberFormat="1" applyFont="1" applyFill="1" applyBorder="1" applyAlignment="1">
      <alignment vertical="center"/>
    </xf>
    <xf numFmtId="0" fontId="11" fillId="4" borderId="1" xfId="0" applyFont="1" applyFill="1" applyBorder="1" applyAlignment="1">
      <alignment horizontal="center" vertical="center" wrapText="1"/>
    </xf>
    <xf numFmtId="0" fontId="11" fillId="4" borderId="1" xfId="0" applyFont="1" applyFill="1" applyBorder="1" applyAlignment="1">
      <alignment horizontal="center" vertical="center"/>
    </xf>
    <xf numFmtId="0" fontId="17" fillId="4" borderId="1" xfId="0" applyFont="1" applyFill="1" applyBorder="1" applyAlignment="1">
      <alignment horizontal="center" vertical="center"/>
    </xf>
    <xf numFmtId="3" fontId="11" fillId="4" borderId="1" xfId="2" applyNumberFormat="1" applyFont="1" applyFill="1" applyBorder="1" applyAlignment="1">
      <alignment vertical="center"/>
    </xf>
    <xf numFmtId="0" fontId="18" fillId="0" borderId="1" xfId="0" applyFont="1" applyBorder="1" applyAlignment="1">
      <alignment horizontal="center" vertical="center" wrapText="1"/>
    </xf>
    <xf numFmtId="0" fontId="9" fillId="5"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11" fillId="6" borderId="1" xfId="0" applyFont="1" applyFill="1" applyBorder="1" applyAlignment="1">
      <alignment horizontal="center" vertical="center"/>
    </xf>
    <xf numFmtId="0" fontId="17" fillId="6" borderId="1" xfId="0" applyFont="1" applyFill="1" applyBorder="1" applyAlignment="1">
      <alignment horizontal="center" vertical="center"/>
    </xf>
    <xf numFmtId="0" fontId="0" fillId="0" borderId="1" xfId="0" applyBorder="1" applyAlignment="1">
      <alignment horizontal="center" vertical="center" wrapText="1"/>
    </xf>
    <xf numFmtId="0" fontId="17" fillId="6" borderId="1" xfId="0" applyFont="1" applyFill="1" applyBorder="1" applyAlignment="1">
      <alignment horizontal="center" vertical="center" wrapText="1"/>
    </xf>
    <xf numFmtId="3" fontId="14" fillId="0" borderId="1" xfId="0" applyNumberFormat="1" applyFont="1" applyBorder="1" applyAlignment="1">
      <alignment vertical="center"/>
    </xf>
    <xf numFmtId="0" fontId="22" fillId="0" borderId="0" xfId="0" applyFont="1" applyAlignment="1">
      <alignment horizontal="left" vertical="center"/>
    </xf>
    <xf numFmtId="0" fontId="22" fillId="0" borderId="0" xfId="0" applyFont="1" applyAlignment="1">
      <alignment horizontal="left" vertical="center" wrapText="1"/>
    </xf>
    <xf numFmtId="0" fontId="0" fillId="4" borderId="0" xfId="0" applyFill="1"/>
    <xf numFmtId="0" fontId="12" fillId="0" borderId="0" xfId="0" applyFont="1" applyAlignment="1">
      <alignment horizontal="left" vertical="center" wrapText="1"/>
    </xf>
    <xf numFmtId="0" fontId="22" fillId="0" borderId="6" xfId="0" applyFont="1" applyBorder="1" applyAlignment="1">
      <alignment horizontal="left" vertical="center" wrapText="1"/>
    </xf>
    <xf numFmtId="0" fontId="22" fillId="0" borderId="6" xfId="0" applyFont="1" applyBorder="1" applyAlignment="1">
      <alignment horizontal="left" vertical="center"/>
    </xf>
    <xf numFmtId="0" fontId="22" fillId="0" borderId="0" xfId="0" applyFont="1" applyAlignment="1">
      <alignment horizontal="center" vertical="center"/>
    </xf>
    <xf numFmtId="0" fontId="0" fillId="4" borderId="0" xfId="0" applyFill="1" applyAlignment="1">
      <alignment horizontal="center" vertical="center"/>
    </xf>
    <xf numFmtId="9" fontId="21" fillId="0" borderId="0" xfId="5" applyFont="1" applyBorder="1" applyAlignment="1">
      <alignment horizontal="center" vertical="center"/>
    </xf>
    <xf numFmtId="0" fontId="12" fillId="0" borderId="0" xfId="0" applyFont="1" applyAlignment="1">
      <alignment horizontal="center" vertical="center" wrapText="1"/>
    </xf>
    <xf numFmtId="0" fontId="19" fillId="0" borderId="15" xfId="0" applyFont="1" applyBorder="1" applyAlignment="1">
      <alignment horizontal="center" vertical="center"/>
    </xf>
    <xf numFmtId="0" fontId="19" fillId="0" borderId="15" xfId="0" applyFont="1" applyBorder="1" applyAlignment="1">
      <alignment horizontal="center" vertical="center" wrapText="1"/>
    </xf>
    <xf numFmtId="0" fontId="19" fillId="0" borderId="7" xfId="0" applyFont="1" applyBorder="1" applyAlignment="1">
      <alignment horizontal="center" vertical="center"/>
    </xf>
    <xf numFmtId="0" fontId="28" fillId="0" borderId="8" xfId="0" applyFont="1" applyBorder="1" applyAlignment="1">
      <alignment horizontal="center" vertical="center" wrapText="1"/>
    </xf>
    <xf numFmtId="0" fontId="28" fillId="0" borderId="9" xfId="0" applyFont="1" applyBorder="1" applyAlignment="1">
      <alignment horizontal="center" vertical="center" wrapText="1"/>
    </xf>
    <xf numFmtId="165" fontId="22" fillId="0" borderId="0" xfId="2" applyNumberFormat="1" applyFont="1" applyAlignment="1">
      <alignment horizontal="left" vertical="center"/>
    </xf>
    <xf numFmtId="164" fontId="22" fillId="0" borderId="0" xfId="0" applyNumberFormat="1" applyFont="1" applyAlignment="1">
      <alignment horizontal="center" vertical="center"/>
    </xf>
    <xf numFmtId="44" fontId="21" fillId="0" borderId="0" xfId="2" applyFont="1" applyBorder="1" applyAlignment="1">
      <alignment horizontal="center" vertical="center"/>
    </xf>
    <xf numFmtId="164" fontId="19" fillId="0" borderId="0" xfId="2" applyNumberFormat="1" applyFont="1" applyBorder="1" applyAlignment="1">
      <alignment horizontal="center" vertical="center"/>
    </xf>
    <xf numFmtId="0" fontId="22" fillId="0" borderId="26" xfId="0" applyFont="1" applyBorder="1" applyAlignment="1">
      <alignment horizontal="left" vertical="center"/>
    </xf>
    <xf numFmtId="0" fontId="19" fillId="0" borderId="0" xfId="0" applyFont="1" applyAlignment="1">
      <alignment horizontal="center" vertical="center"/>
    </xf>
    <xf numFmtId="0" fontId="30" fillId="0" borderId="14" xfId="0" applyFont="1" applyBorder="1" applyAlignment="1">
      <alignment vertical="center"/>
    </xf>
    <xf numFmtId="0" fontId="30" fillId="0" borderId="18" xfId="0" applyFont="1" applyBorder="1" applyAlignment="1">
      <alignment vertical="center"/>
    </xf>
    <xf numFmtId="0" fontId="30" fillId="0" borderId="25" xfId="0" applyFont="1" applyBorder="1" applyAlignment="1">
      <alignment vertical="center"/>
    </xf>
    <xf numFmtId="0" fontId="30" fillId="0" borderId="27" xfId="0" applyFont="1" applyBorder="1" applyAlignment="1">
      <alignment vertical="center"/>
    </xf>
    <xf numFmtId="0" fontId="10" fillId="0" borderId="0" xfId="0" applyFont="1" applyAlignment="1">
      <alignment vertical="center"/>
    </xf>
    <xf numFmtId="3" fontId="23" fillId="0" borderId="22" xfId="0" applyNumberFormat="1" applyFont="1" applyBorder="1" applyAlignment="1">
      <alignment horizontal="center" vertical="center" wrapText="1"/>
    </xf>
    <xf numFmtId="3" fontId="23" fillId="0" borderId="23" xfId="0" applyNumberFormat="1" applyFont="1" applyBorder="1" applyAlignment="1">
      <alignment horizontal="center" vertical="center" wrapText="1"/>
    </xf>
    <xf numFmtId="3" fontId="20" fillId="0" borderId="24" xfId="0" applyNumberFormat="1" applyFont="1" applyBorder="1" applyAlignment="1">
      <alignment horizontal="center" vertical="center" wrapText="1"/>
    </xf>
    <xf numFmtId="0" fontId="19" fillId="0" borderId="1" xfId="0" applyFont="1" applyBorder="1" applyAlignment="1">
      <alignment horizontal="center" vertical="center"/>
    </xf>
    <xf numFmtId="0" fontId="30" fillId="0" borderId="4" xfId="0" applyFont="1" applyBorder="1" applyAlignment="1">
      <alignment vertical="center"/>
    </xf>
    <xf numFmtId="0" fontId="30" fillId="0" borderId="1" xfId="0" applyFont="1" applyBorder="1" applyAlignment="1">
      <alignment horizontal="center" vertical="center"/>
    </xf>
    <xf numFmtId="0" fontId="30" fillId="0" borderId="1" xfId="0" applyFont="1" applyBorder="1"/>
    <xf numFmtId="167" fontId="32" fillId="0" borderId="31" xfId="0" applyNumberFormat="1" applyFont="1" applyBorder="1" applyAlignment="1">
      <alignment horizontal="left" vertical="top" indent="1" shrinkToFit="1"/>
    </xf>
    <xf numFmtId="1" fontId="0" fillId="0" borderId="0" xfId="0" applyNumberFormat="1"/>
    <xf numFmtId="166" fontId="33" fillId="0" borderId="31" xfId="0" applyNumberFormat="1" applyFont="1" applyBorder="1" applyAlignment="1">
      <alignment horizontal="center" vertical="top" shrinkToFit="1"/>
    </xf>
    <xf numFmtId="0" fontId="20" fillId="0" borderId="0" xfId="0" applyFont="1" applyAlignment="1">
      <alignment horizontal="center" vertical="center"/>
    </xf>
    <xf numFmtId="3" fontId="20" fillId="0" borderId="32" xfId="0" applyNumberFormat="1" applyFont="1" applyBorder="1" applyAlignment="1">
      <alignment horizontal="center" vertical="center" wrapText="1"/>
    </xf>
    <xf numFmtId="3" fontId="23" fillId="8" borderId="1" xfId="0" applyNumberFormat="1" applyFont="1" applyFill="1" applyBorder="1" applyAlignment="1">
      <alignment horizontal="center" vertical="center" wrapText="1"/>
    </xf>
    <xf numFmtId="3" fontId="20" fillId="8" borderId="1" xfId="0" applyNumberFormat="1" applyFont="1" applyFill="1" applyBorder="1" applyAlignment="1">
      <alignment horizontal="center" vertical="center" wrapText="1"/>
    </xf>
    <xf numFmtId="0" fontId="30" fillId="0" borderId="1" xfId="0" applyFont="1" applyBorder="1" applyAlignment="1">
      <alignment horizontal="center" vertical="center" wrapText="1"/>
    </xf>
    <xf numFmtId="1" fontId="34" fillId="0" borderId="1" xfId="0" applyNumberFormat="1" applyFont="1" applyBorder="1" applyAlignment="1">
      <alignment horizontal="center" vertical="center" shrinkToFit="1"/>
    </xf>
    <xf numFmtId="164" fontId="34" fillId="0" borderId="1" xfId="0" applyNumberFormat="1" applyFont="1" applyBorder="1" applyAlignment="1">
      <alignment horizontal="right" vertical="center" shrinkToFit="1"/>
    </xf>
    <xf numFmtId="9" fontId="35" fillId="0" borderId="1" xfId="5" applyFont="1" applyFill="1" applyBorder="1" applyAlignment="1">
      <alignment horizontal="center" vertical="center"/>
    </xf>
    <xf numFmtId="164" fontId="35" fillId="0" borderId="1" xfId="2" applyNumberFormat="1" applyFont="1" applyFill="1" applyBorder="1" applyAlignment="1">
      <alignment horizontal="right" vertical="center"/>
    </xf>
    <xf numFmtId="9" fontId="35" fillId="0" borderId="1" xfId="5" applyFont="1" applyBorder="1" applyAlignment="1">
      <alignment horizontal="center" vertical="center"/>
    </xf>
    <xf numFmtId="164" fontId="35" fillId="0" borderId="1" xfId="2" applyNumberFormat="1" applyFont="1" applyBorder="1" applyAlignment="1">
      <alignment vertical="center"/>
    </xf>
    <xf numFmtId="164" fontId="35" fillId="0" borderId="2" xfId="2" applyNumberFormat="1" applyFont="1" applyBorder="1" applyAlignment="1">
      <alignment vertical="center"/>
    </xf>
    <xf numFmtId="9" fontId="35" fillId="0" borderId="1" xfId="5" applyFont="1" applyBorder="1" applyAlignment="1">
      <alignment vertical="center"/>
    </xf>
    <xf numFmtId="164" fontId="35" fillId="0" borderId="1" xfId="2" applyNumberFormat="1" applyFont="1" applyFill="1" applyBorder="1" applyAlignment="1">
      <alignment vertical="center"/>
    </xf>
    <xf numFmtId="164" fontId="35" fillId="0" borderId="2" xfId="2" applyNumberFormat="1" applyFont="1" applyFill="1" applyBorder="1" applyAlignment="1">
      <alignment vertical="center"/>
    </xf>
    <xf numFmtId="164" fontId="30" fillId="0" borderId="1" xfId="0" applyNumberFormat="1" applyFont="1" applyBorder="1" applyAlignment="1">
      <alignment horizontal="right" vertical="center"/>
    </xf>
    <xf numFmtId="164" fontId="35" fillId="0" borderId="1" xfId="2" applyNumberFormat="1" applyFont="1" applyBorder="1" applyAlignment="1">
      <alignment horizontal="right" vertical="center"/>
    </xf>
    <xf numFmtId="0" fontId="30" fillId="0" borderId="0" xfId="0" applyFont="1" applyAlignment="1">
      <alignment horizontal="center" vertical="center"/>
    </xf>
    <xf numFmtId="0" fontId="35" fillId="0" borderId="0" xfId="0" applyFont="1" applyAlignment="1">
      <alignment horizontal="left" vertical="center" wrapText="1"/>
    </xf>
    <xf numFmtId="0" fontId="30" fillId="0" borderId="0" xfId="0" applyFont="1" applyAlignment="1">
      <alignment horizontal="center" vertical="center" wrapText="1"/>
    </xf>
    <xf numFmtId="1" fontId="34" fillId="0" borderId="0" xfId="0" applyNumberFormat="1" applyFont="1" applyAlignment="1">
      <alignment horizontal="center" vertical="top" shrinkToFit="1"/>
    </xf>
    <xf numFmtId="164" fontId="30" fillId="0" borderId="0" xfId="0" applyNumberFormat="1" applyFont="1" applyAlignment="1">
      <alignment horizontal="center" vertical="center"/>
    </xf>
    <xf numFmtId="9" fontId="35" fillId="0" borderId="0" xfId="5" applyFont="1" applyBorder="1" applyAlignment="1">
      <alignment horizontal="center" vertical="center"/>
    </xf>
    <xf numFmtId="164" fontId="35" fillId="3" borderId="1" xfId="2" applyNumberFormat="1" applyFont="1" applyFill="1" applyBorder="1" applyAlignment="1">
      <alignment horizontal="right" vertical="center"/>
    </xf>
    <xf numFmtId="164" fontId="35" fillId="0" borderId="0" xfId="2" applyNumberFormat="1" applyFont="1" applyBorder="1" applyAlignment="1">
      <alignment horizontal="center" vertical="center"/>
    </xf>
    <xf numFmtId="164" fontId="35" fillId="3" borderId="1" xfId="2" applyNumberFormat="1" applyFont="1" applyFill="1" applyBorder="1" applyAlignment="1">
      <alignment horizontal="center" vertical="center"/>
    </xf>
    <xf numFmtId="164" fontId="34" fillId="0" borderId="0" xfId="0" applyNumberFormat="1" applyFont="1" applyAlignment="1">
      <alignment horizontal="center" vertical="center" shrinkToFit="1"/>
    </xf>
    <xf numFmtId="164" fontId="35" fillId="3" borderId="2" xfId="2" applyNumberFormat="1" applyFont="1" applyFill="1" applyBorder="1" applyAlignment="1">
      <alignment horizontal="center" vertical="center"/>
    </xf>
    <xf numFmtId="0" fontId="13" fillId="0" borderId="0" xfId="0" applyFont="1" applyAlignment="1">
      <alignment horizontal="left" vertical="center" wrapText="1"/>
    </xf>
    <xf numFmtId="0" fontId="14" fillId="0" borderId="1" xfId="0" applyFont="1" applyBorder="1" applyAlignment="1">
      <alignment horizontal="center" vertical="center"/>
    </xf>
    <xf numFmtId="0" fontId="10"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20" fillId="8" borderId="1" xfId="0" applyFont="1" applyFill="1" applyBorder="1" applyAlignment="1">
      <alignment horizontal="center" vertical="center"/>
    </xf>
    <xf numFmtId="0" fontId="20" fillId="0" borderId="12" xfId="0" applyFont="1" applyBorder="1" applyAlignment="1">
      <alignment horizontal="center" vertical="center"/>
    </xf>
    <xf numFmtId="0" fontId="20" fillId="0" borderId="6" xfId="0" applyFont="1" applyBorder="1" applyAlignment="1">
      <alignment horizontal="center" vertical="center"/>
    </xf>
    <xf numFmtId="0" fontId="31" fillId="0" borderId="28" xfId="0" applyFont="1" applyBorder="1" applyAlignment="1">
      <alignment horizontal="center" vertical="center" wrapText="1"/>
    </xf>
    <xf numFmtId="0" fontId="21" fillId="0" borderId="29" xfId="0" applyFont="1" applyBorder="1"/>
    <xf numFmtId="0" fontId="21" fillId="0" borderId="30" xfId="0" applyFont="1" applyBorder="1"/>
    <xf numFmtId="0" fontId="27" fillId="0" borderId="22" xfId="0" applyFont="1" applyBorder="1" applyAlignment="1">
      <alignment horizontal="center" vertical="center" wrapText="1"/>
    </xf>
    <xf numFmtId="0" fontId="27" fillId="0" borderId="23" xfId="0" applyFont="1" applyBorder="1" applyAlignment="1">
      <alignment horizontal="center" vertical="center" wrapText="1"/>
    </xf>
    <xf numFmtId="0" fontId="27" fillId="0" borderId="24" xfId="0" applyFont="1" applyBorder="1" applyAlignment="1">
      <alignment horizontal="center" vertical="center" wrapText="1"/>
    </xf>
    <xf numFmtId="0" fontId="27" fillId="0" borderId="19" xfId="0" applyFont="1" applyBorder="1" applyAlignment="1">
      <alignment horizontal="center" vertical="center" wrapText="1"/>
    </xf>
    <xf numFmtId="0" fontId="27" fillId="0" borderId="20" xfId="0" applyFont="1" applyBorder="1" applyAlignment="1">
      <alignment horizontal="center" vertical="center" wrapText="1"/>
    </xf>
    <xf numFmtId="0" fontId="27" fillId="0" borderId="21" xfId="0" applyFont="1" applyBorder="1" applyAlignment="1">
      <alignment horizontal="center" vertical="center" wrapText="1"/>
    </xf>
    <xf numFmtId="0" fontId="27" fillId="0" borderId="32"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7" fillId="4" borderId="7" xfId="0" applyFont="1" applyFill="1" applyBorder="1" applyAlignment="1">
      <alignment horizontal="center"/>
    </xf>
    <xf numFmtId="0" fontId="27" fillId="4" borderId="8" xfId="0" applyFont="1" applyFill="1" applyBorder="1" applyAlignment="1">
      <alignment horizontal="center"/>
    </xf>
    <xf numFmtId="0" fontId="27" fillId="4" borderId="9" xfId="0" applyFont="1" applyFill="1" applyBorder="1" applyAlignment="1">
      <alignment horizontal="center"/>
    </xf>
    <xf numFmtId="0" fontId="27" fillId="4" borderId="10" xfId="0" applyFont="1" applyFill="1" applyBorder="1" applyAlignment="1">
      <alignment horizontal="center"/>
    </xf>
    <xf numFmtId="0" fontId="27" fillId="4" borderId="0" xfId="0" applyFont="1" applyFill="1" applyAlignment="1">
      <alignment horizontal="center"/>
    </xf>
    <xf numFmtId="0" fontId="27" fillId="4" borderId="11" xfId="0" applyFont="1" applyFill="1" applyBorder="1" applyAlignment="1">
      <alignment horizontal="center"/>
    </xf>
    <xf numFmtId="0" fontId="26" fillId="4" borderId="12" xfId="0" applyFont="1" applyFill="1" applyBorder="1" applyAlignment="1">
      <alignment horizontal="center" wrapText="1"/>
    </xf>
    <xf numFmtId="0" fontId="26" fillId="4" borderId="6" xfId="0" applyFont="1" applyFill="1" applyBorder="1" applyAlignment="1">
      <alignment horizontal="center" wrapText="1"/>
    </xf>
    <xf numFmtId="0" fontId="26" fillId="4" borderId="13" xfId="0" applyFont="1" applyFill="1" applyBorder="1" applyAlignment="1">
      <alignment horizontal="center" wrapText="1"/>
    </xf>
  </cellXfs>
  <cellStyles count="6">
    <cellStyle name="HeaderStyle" xfId="4" xr:uid="{00000000-0005-0000-0000-000000000000}"/>
    <cellStyle name="Moneda" xfId="2" builtinId="4"/>
    <cellStyle name="Moneda [0]" xfId="1" builtinId="7"/>
    <cellStyle name="Normal" xfId="0" builtinId="0"/>
    <cellStyle name="Normal 2" xfId="3" xr:uid="{00000000-0005-0000-0000-000004000000}"/>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1690688</xdr:colOff>
      <xdr:row>128</xdr:row>
      <xdr:rowOff>-1</xdr:rowOff>
    </xdr:from>
    <xdr:to>
      <xdr:col>2</xdr:col>
      <xdr:colOff>2366002</xdr:colOff>
      <xdr:row>134</xdr:row>
      <xdr:rowOff>21431</xdr:rowOff>
    </xdr:to>
    <xdr:pic>
      <xdr:nvPicPr>
        <xdr:cNvPr id="3" name="Imagen 2">
          <a:extLst>
            <a:ext uri="{FF2B5EF4-FFF2-40B4-BE49-F238E27FC236}">
              <a16:creationId xmlns:a16="http://schemas.microsoft.com/office/drawing/2014/main" id="{4CC79C40-EFD3-3FD6-1B24-D932F54C10A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50532" y="43981687"/>
          <a:ext cx="675314" cy="1164432"/>
        </a:xfrm>
        <a:prstGeom prst="rect">
          <a:avLst/>
        </a:prstGeom>
      </xdr:spPr>
    </xdr:pic>
    <xdr:clientData/>
  </xdr:twoCellAnchor>
  <xdr:twoCellAnchor editAs="oneCell">
    <xdr:from>
      <xdr:col>2</xdr:col>
      <xdr:colOff>1631156</xdr:colOff>
      <xdr:row>135</xdr:row>
      <xdr:rowOff>130969</xdr:rowOff>
    </xdr:from>
    <xdr:to>
      <xdr:col>2</xdr:col>
      <xdr:colOff>2462862</xdr:colOff>
      <xdr:row>137</xdr:row>
      <xdr:rowOff>133128</xdr:rowOff>
    </xdr:to>
    <xdr:pic>
      <xdr:nvPicPr>
        <xdr:cNvPr id="2" name="Imagen 1">
          <a:extLst>
            <a:ext uri="{FF2B5EF4-FFF2-40B4-BE49-F238E27FC236}">
              <a16:creationId xmlns:a16="http://schemas.microsoft.com/office/drawing/2014/main" id="{CAE00C3C-4FE9-4536-B7EE-E645691051B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988469" y="27610594"/>
          <a:ext cx="831706" cy="38315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PLACA%20HUELLA/EVALUACION/C:/Users/ALMEIDA/Documents/Downloads/MATERIALES%20DE%20FORMACION%20FQ%20%202%20FEBRERO%20.xlsx" TargetMode="External"/><Relationship Id="rId1" Type="http://schemas.openxmlformats.org/officeDocument/2006/relationships/externalLinkPath" Target="/Users/mac/Library/Mobile%20Documents/com~apple~CloudDocs/2026/SENA%20/PROCESOS%20CONTRACTUALES/PLACA%20HUELLA/EVALUACION/C:\Users\ALMEIDA\Documents\Downloads\MATERIALES%20DE%20FORMACION%20FQ%20%202%20FEBRERO%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gionales"/>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Monica Lizeth Garcia Vargas" id="{73E608BD-44B1-499D-9369-8766FC3C0085}" userId="S::mlgarciav@sena.edu.co::426ec0b1-3026-49da-8c86-e4dfb86a04c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9" dT="2025-10-06T14:55:25.02" personId="{73E608BD-44B1-499D-9369-8766FC3C0085}" id="{98B6FBDD-51D2-4759-B138-B9D8588407C0}">
    <text>% que corresponda</text>
  </threadedComment>
  <threadedComment ref="P9" dT="2025-10-06T14:55:25.02" personId="{73E608BD-44B1-499D-9369-8766FC3C0085}" id="{18A66FBE-A94D-456F-B07B-70C8236C205D}">
    <text>% que corresponda</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9"/>
  <sheetViews>
    <sheetView topLeftCell="A28" workbookViewId="0">
      <selection sqref="A1:XFD1048576"/>
    </sheetView>
  </sheetViews>
  <sheetFormatPr baseColWidth="10" defaultColWidth="11.5" defaultRowHeight="15" x14ac:dyDescent="0.2"/>
  <cols>
    <col min="1" max="1" width="5.5" style="20" bestFit="1" customWidth="1"/>
    <col min="2" max="2" width="30.5" style="20" bestFit="1" customWidth="1"/>
    <col min="3" max="3" width="18.6640625" style="20" bestFit="1" customWidth="1"/>
    <col min="4" max="4" width="10.6640625" style="20" bestFit="1" customWidth="1"/>
    <col min="5" max="5" width="20.5" style="20" customWidth="1"/>
    <col min="6" max="7" width="11.5" style="22"/>
    <col min="8" max="16384" width="11.5" style="4"/>
  </cols>
  <sheetData>
    <row r="1" spans="1:11" x14ac:dyDescent="0.2">
      <c r="A1" s="1" t="s">
        <v>0</v>
      </c>
      <c r="B1" s="1" t="s">
        <v>1</v>
      </c>
      <c r="C1" s="1" t="s">
        <v>2</v>
      </c>
      <c r="D1" s="1" t="s">
        <v>3</v>
      </c>
      <c r="E1" s="2" t="s">
        <v>4</v>
      </c>
      <c r="F1" s="3" t="s">
        <v>5</v>
      </c>
      <c r="G1" s="3" t="s">
        <v>6</v>
      </c>
    </row>
    <row r="2" spans="1:11" ht="32" x14ac:dyDescent="0.2">
      <c r="A2" s="5">
        <v>1</v>
      </c>
      <c r="B2" s="6" t="s">
        <v>8</v>
      </c>
      <c r="C2" s="7" t="s">
        <v>7</v>
      </c>
      <c r="D2" s="5">
        <v>1</v>
      </c>
      <c r="E2" s="10" t="s">
        <v>9</v>
      </c>
      <c r="F2" s="9">
        <v>795785.71428571432</v>
      </c>
      <c r="G2" s="9">
        <f t="shared" ref="G2:G22" si="0">+F2*D2</f>
        <v>795785.71428571432</v>
      </c>
    </row>
    <row r="3" spans="1:11" ht="32" x14ac:dyDescent="0.2">
      <c r="A3" s="5">
        <f>1+A2</f>
        <v>2</v>
      </c>
      <c r="B3" s="11" t="s">
        <v>10</v>
      </c>
      <c r="C3" s="7" t="s">
        <v>7</v>
      </c>
      <c r="D3" s="5">
        <v>1</v>
      </c>
      <c r="E3" s="8" t="s">
        <v>106</v>
      </c>
      <c r="F3" s="9">
        <v>400000</v>
      </c>
      <c r="G3" s="9">
        <f t="shared" si="0"/>
        <v>400000</v>
      </c>
    </row>
    <row r="4" spans="1:11" ht="16" x14ac:dyDescent="0.2">
      <c r="A4" s="5">
        <f t="shared" ref="A4:A22" si="1">1+A3</f>
        <v>3</v>
      </c>
      <c r="B4" s="12" t="s">
        <v>11</v>
      </c>
      <c r="C4" s="7" t="s">
        <v>7</v>
      </c>
      <c r="D4" s="5">
        <v>1</v>
      </c>
      <c r="E4" s="8" t="s">
        <v>12</v>
      </c>
      <c r="F4" s="9">
        <v>282857.1428571429</v>
      </c>
      <c r="G4" s="9">
        <f t="shared" si="0"/>
        <v>282857.1428571429</v>
      </c>
    </row>
    <row r="5" spans="1:11" ht="32" x14ac:dyDescent="0.2">
      <c r="A5" s="5">
        <f t="shared" si="1"/>
        <v>4</v>
      </c>
      <c r="B5" s="11" t="s">
        <v>13</v>
      </c>
      <c r="C5" s="7" t="s">
        <v>7</v>
      </c>
      <c r="D5" s="5">
        <v>1</v>
      </c>
      <c r="E5" s="10" t="s">
        <v>14</v>
      </c>
      <c r="F5" s="9">
        <v>514285.71428571432</v>
      </c>
      <c r="G5" s="9">
        <f t="shared" si="0"/>
        <v>514285.71428571432</v>
      </c>
    </row>
    <row r="6" spans="1:11" ht="16" x14ac:dyDescent="0.2">
      <c r="A6" s="5">
        <f t="shared" si="1"/>
        <v>5</v>
      </c>
      <c r="B6" s="6" t="s">
        <v>15</v>
      </c>
      <c r="C6" s="7" t="s">
        <v>7</v>
      </c>
      <c r="D6" s="5">
        <v>1</v>
      </c>
      <c r="E6" s="10" t="s">
        <v>16</v>
      </c>
      <c r="F6" s="9">
        <v>659285.71428571432</v>
      </c>
      <c r="G6" s="9">
        <f t="shared" si="0"/>
        <v>659285.71428571432</v>
      </c>
    </row>
    <row r="7" spans="1:11" ht="16" x14ac:dyDescent="0.2">
      <c r="A7" s="5">
        <f t="shared" si="1"/>
        <v>6</v>
      </c>
      <c r="B7" s="6" t="s">
        <v>17</v>
      </c>
      <c r="C7" s="7" t="s">
        <v>7</v>
      </c>
      <c r="D7" s="5">
        <v>1</v>
      </c>
      <c r="E7" s="8" t="s">
        <v>18</v>
      </c>
      <c r="F7" s="9">
        <v>390000</v>
      </c>
      <c r="G7" s="9">
        <f t="shared" si="0"/>
        <v>390000</v>
      </c>
    </row>
    <row r="8" spans="1:11" ht="28" x14ac:dyDescent="0.2">
      <c r="A8" s="5">
        <f t="shared" si="1"/>
        <v>7</v>
      </c>
      <c r="B8" s="12" t="s">
        <v>19</v>
      </c>
      <c r="C8" s="5" t="s">
        <v>20</v>
      </c>
      <c r="D8" s="5">
        <v>1</v>
      </c>
      <c r="E8" s="8" t="s">
        <v>21</v>
      </c>
      <c r="F8" s="9">
        <v>388571.42857142858</v>
      </c>
      <c r="G8" s="9">
        <f t="shared" si="0"/>
        <v>388571.42857142858</v>
      </c>
    </row>
    <row r="9" spans="1:11" ht="16" x14ac:dyDescent="0.2">
      <c r="A9" s="5">
        <f t="shared" si="1"/>
        <v>8</v>
      </c>
      <c r="B9" s="6" t="s">
        <v>22</v>
      </c>
      <c r="C9" s="7" t="s">
        <v>7</v>
      </c>
      <c r="D9" s="5">
        <v>1</v>
      </c>
      <c r="E9" s="8" t="s">
        <v>23</v>
      </c>
      <c r="F9" s="9">
        <v>612857.14285714284</v>
      </c>
      <c r="G9" s="9">
        <f t="shared" si="0"/>
        <v>612857.14285714284</v>
      </c>
    </row>
    <row r="10" spans="1:11" ht="16" x14ac:dyDescent="0.2">
      <c r="A10" s="5">
        <f t="shared" si="1"/>
        <v>9</v>
      </c>
      <c r="B10" s="6" t="s">
        <v>24</v>
      </c>
      <c r="C10" s="14" t="s">
        <v>25</v>
      </c>
      <c r="D10" s="5">
        <v>1</v>
      </c>
      <c r="E10" s="13" t="s">
        <v>26</v>
      </c>
      <c r="F10" s="9">
        <v>292857.1428571429</v>
      </c>
      <c r="G10" s="9">
        <f t="shared" si="0"/>
        <v>292857.1428571429</v>
      </c>
    </row>
    <row r="11" spans="1:11" ht="32" x14ac:dyDescent="0.2">
      <c r="A11" s="5">
        <f t="shared" si="1"/>
        <v>10</v>
      </c>
      <c r="B11" s="11" t="s">
        <v>27</v>
      </c>
      <c r="C11" s="7" t="s">
        <v>28</v>
      </c>
      <c r="D11" s="5">
        <v>1</v>
      </c>
      <c r="E11" s="13" t="s">
        <v>29</v>
      </c>
      <c r="F11" s="9">
        <v>660000</v>
      </c>
      <c r="G11" s="9">
        <f t="shared" si="0"/>
        <v>660000</v>
      </c>
    </row>
    <row r="12" spans="1:11" ht="32" x14ac:dyDescent="0.2">
      <c r="A12" s="5">
        <f t="shared" si="1"/>
        <v>11</v>
      </c>
      <c r="B12" s="6" t="s">
        <v>32</v>
      </c>
      <c r="C12" s="7" t="s">
        <v>7</v>
      </c>
      <c r="D12" s="5">
        <v>1</v>
      </c>
      <c r="E12" s="8" t="s">
        <v>33</v>
      </c>
      <c r="F12" s="9">
        <v>502857.1428571429</v>
      </c>
      <c r="G12" s="9">
        <f t="shared" si="0"/>
        <v>502857.1428571429</v>
      </c>
    </row>
    <row r="13" spans="1:11" ht="48" x14ac:dyDescent="0.2">
      <c r="A13" s="5">
        <f t="shared" si="1"/>
        <v>12</v>
      </c>
      <c r="B13" s="6" t="s">
        <v>34</v>
      </c>
      <c r="C13" s="15" t="s">
        <v>20</v>
      </c>
      <c r="D13" s="5">
        <v>1</v>
      </c>
      <c r="E13" s="16" t="s">
        <v>35</v>
      </c>
      <c r="F13" s="9">
        <v>574285.71428571432</v>
      </c>
      <c r="G13" s="9">
        <f t="shared" si="0"/>
        <v>574285.71428571432</v>
      </c>
    </row>
    <row r="14" spans="1:11" ht="16" x14ac:dyDescent="0.2">
      <c r="A14" s="5">
        <f t="shared" si="1"/>
        <v>13</v>
      </c>
      <c r="B14" s="6" t="s">
        <v>36</v>
      </c>
      <c r="C14" s="7" t="s">
        <v>7</v>
      </c>
      <c r="D14" s="5">
        <v>1</v>
      </c>
      <c r="E14" s="8" t="s">
        <v>37</v>
      </c>
      <c r="F14" s="9">
        <v>652857.14285714284</v>
      </c>
      <c r="G14" s="9">
        <f t="shared" si="0"/>
        <v>652857.14285714284</v>
      </c>
      <c r="K14" s="40"/>
    </row>
    <row r="15" spans="1:11" ht="28" x14ac:dyDescent="0.2">
      <c r="A15" s="5">
        <f t="shared" si="1"/>
        <v>14</v>
      </c>
      <c r="B15" s="17" t="s">
        <v>38</v>
      </c>
      <c r="C15" s="15" t="s">
        <v>20</v>
      </c>
      <c r="D15" s="5">
        <v>1</v>
      </c>
      <c r="E15" s="8" t="s">
        <v>39</v>
      </c>
      <c r="F15" s="9">
        <v>457142.85714285716</v>
      </c>
      <c r="G15" s="9">
        <f t="shared" si="0"/>
        <v>457142.85714285716</v>
      </c>
    </row>
    <row r="16" spans="1:11" ht="28" x14ac:dyDescent="0.2">
      <c r="A16" s="5">
        <f t="shared" si="1"/>
        <v>15</v>
      </c>
      <c r="B16" s="17" t="s">
        <v>40</v>
      </c>
      <c r="C16" s="18" t="s">
        <v>41</v>
      </c>
      <c r="D16" s="5">
        <v>1</v>
      </c>
      <c r="E16" s="10" t="s">
        <v>42</v>
      </c>
      <c r="F16" s="9">
        <v>875000</v>
      </c>
      <c r="G16" s="9">
        <f t="shared" si="0"/>
        <v>875000</v>
      </c>
    </row>
    <row r="17" spans="1:10" ht="28" x14ac:dyDescent="0.2">
      <c r="A17" s="5">
        <f t="shared" si="1"/>
        <v>16</v>
      </c>
      <c r="B17" s="17" t="s">
        <v>43</v>
      </c>
      <c r="C17" s="5" t="s">
        <v>30</v>
      </c>
      <c r="D17" s="5">
        <v>30</v>
      </c>
      <c r="E17" s="13" t="s">
        <v>44</v>
      </c>
      <c r="F17" s="9">
        <v>2400</v>
      </c>
      <c r="G17" s="9">
        <f t="shared" si="0"/>
        <v>72000</v>
      </c>
    </row>
    <row r="18" spans="1:10" ht="28" x14ac:dyDescent="0.2">
      <c r="A18" s="5">
        <f t="shared" si="1"/>
        <v>17</v>
      </c>
      <c r="B18" s="17" t="s">
        <v>45</v>
      </c>
      <c r="C18" s="5" t="s">
        <v>7</v>
      </c>
      <c r="D18" s="5">
        <v>1</v>
      </c>
      <c r="E18" s="8" t="s">
        <v>46</v>
      </c>
      <c r="F18" s="9">
        <v>401428.57142857148</v>
      </c>
      <c r="G18" s="9">
        <f t="shared" si="0"/>
        <v>401428.57142857148</v>
      </c>
    </row>
    <row r="19" spans="1:10" x14ac:dyDescent="0.2">
      <c r="A19" s="5">
        <f t="shared" si="1"/>
        <v>18</v>
      </c>
      <c r="B19" s="17" t="s">
        <v>47</v>
      </c>
      <c r="C19" s="5" t="s">
        <v>48</v>
      </c>
      <c r="D19" s="5">
        <v>4</v>
      </c>
      <c r="E19" s="16" t="s">
        <v>49</v>
      </c>
      <c r="F19" s="9">
        <v>571428.57142857148</v>
      </c>
      <c r="G19" s="9">
        <f t="shared" si="0"/>
        <v>2285714.2857142859</v>
      </c>
    </row>
    <row r="20" spans="1:10" x14ac:dyDescent="0.2">
      <c r="A20" s="5">
        <f t="shared" si="1"/>
        <v>19</v>
      </c>
      <c r="B20" s="17" t="s">
        <v>50</v>
      </c>
      <c r="C20" s="5" t="s">
        <v>31</v>
      </c>
      <c r="D20" s="5">
        <v>1</v>
      </c>
      <c r="E20" s="13" t="s">
        <v>51</v>
      </c>
      <c r="F20" s="9">
        <v>343992.79711884755</v>
      </c>
      <c r="G20" s="9">
        <f t="shared" si="0"/>
        <v>343992.79711884755</v>
      </c>
    </row>
    <row r="21" spans="1:10" ht="16" x14ac:dyDescent="0.2">
      <c r="A21" s="5">
        <f t="shared" si="1"/>
        <v>20</v>
      </c>
      <c r="B21" s="25" t="s">
        <v>103</v>
      </c>
      <c r="C21" s="38" t="s">
        <v>59</v>
      </c>
      <c r="D21" s="28">
        <v>1</v>
      </c>
      <c r="E21" s="28"/>
      <c r="F21" s="41">
        <v>394700</v>
      </c>
      <c r="G21" s="9">
        <f t="shared" si="0"/>
        <v>394700</v>
      </c>
    </row>
    <row r="22" spans="1:10" x14ac:dyDescent="0.2">
      <c r="A22" s="5">
        <f t="shared" si="1"/>
        <v>21</v>
      </c>
      <c r="B22" s="17" t="s">
        <v>52</v>
      </c>
      <c r="C22" s="14" t="s">
        <v>53</v>
      </c>
      <c r="D22" s="5">
        <v>1</v>
      </c>
      <c r="E22" s="13" t="s">
        <v>54</v>
      </c>
      <c r="F22" s="9">
        <v>727548.61944777926</v>
      </c>
      <c r="G22" s="9">
        <f t="shared" si="0"/>
        <v>727548.61944777926</v>
      </c>
    </row>
    <row r="23" spans="1:10" x14ac:dyDescent="0.2">
      <c r="A23" s="137" t="s">
        <v>6</v>
      </c>
      <c r="B23" s="138"/>
      <c r="C23" s="138"/>
      <c r="D23" s="138"/>
      <c r="E23" s="138"/>
      <c r="F23" s="139"/>
      <c r="G23" s="19">
        <f>SUM(G2:G22)</f>
        <v>12284027.130852342</v>
      </c>
    </row>
    <row r="24" spans="1:10" x14ac:dyDescent="0.2">
      <c r="A24" s="137" t="s">
        <v>55</v>
      </c>
      <c r="B24" s="138"/>
      <c r="C24" s="138"/>
      <c r="D24" s="138"/>
      <c r="E24" s="138"/>
      <c r="F24" s="139"/>
      <c r="G24" s="19">
        <f>+G23*19%</f>
        <v>2333965.1548619447</v>
      </c>
    </row>
    <row r="25" spans="1:10" x14ac:dyDescent="0.2">
      <c r="A25" s="137" t="s">
        <v>56</v>
      </c>
      <c r="B25" s="138"/>
      <c r="C25" s="138"/>
      <c r="D25" s="138"/>
      <c r="E25" s="138"/>
      <c r="F25" s="139"/>
      <c r="G25" s="19">
        <f>+G24+G23</f>
        <v>14617992.285714287</v>
      </c>
    </row>
    <row r="26" spans="1:10" x14ac:dyDescent="0.2">
      <c r="F26" s="21"/>
      <c r="G26" s="21"/>
    </row>
    <row r="28" spans="1:10" x14ac:dyDescent="0.2">
      <c r="A28" s="23"/>
      <c r="B28" s="23" t="s">
        <v>57</v>
      </c>
      <c r="C28" s="23" t="s">
        <v>58</v>
      </c>
      <c r="D28" s="23" t="s">
        <v>59</v>
      </c>
      <c r="E28" s="23" t="s">
        <v>60</v>
      </c>
      <c r="F28" s="24" t="s">
        <v>61</v>
      </c>
      <c r="G28" s="24" t="s">
        <v>62</v>
      </c>
    </row>
    <row r="29" spans="1:10" ht="42" x14ac:dyDescent="0.2">
      <c r="A29" s="25"/>
      <c r="B29" s="26" t="s">
        <v>63</v>
      </c>
      <c r="C29" s="31" t="s">
        <v>64</v>
      </c>
      <c r="D29" s="26" t="s">
        <v>65</v>
      </c>
      <c r="E29" s="28">
        <v>1</v>
      </c>
      <c r="F29" s="29">
        <v>316071</v>
      </c>
      <c r="G29" s="29">
        <f>E29*F29</f>
        <v>316071</v>
      </c>
    </row>
    <row r="30" spans="1:10" ht="56" x14ac:dyDescent="0.2">
      <c r="A30" s="25"/>
      <c r="B30" s="26" t="s">
        <v>66</v>
      </c>
      <c r="C30" s="30" t="s">
        <v>67</v>
      </c>
      <c r="D30" s="26" t="s">
        <v>30</v>
      </c>
      <c r="E30" s="28">
        <v>3</v>
      </c>
      <c r="F30" s="29">
        <v>21029</v>
      </c>
      <c r="G30" s="29">
        <f t="shared" ref="G30:G46" si="2">E30*F30</f>
        <v>63087</v>
      </c>
      <c r="J30" s="40"/>
    </row>
    <row r="31" spans="1:10" ht="16" x14ac:dyDescent="0.2">
      <c r="A31" s="25"/>
      <c r="B31" s="26" t="s">
        <v>68</v>
      </c>
      <c r="C31" s="27" t="s">
        <v>69</v>
      </c>
      <c r="D31" s="26" t="s">
        <v>30</v>
      </c>
      <c r="E31" s="28">
        <v>3</v>
      </c>
      <c r="F31" s="29">
        <v>30714</v>
      </c>
      <c r="G31" s="29">
        <f t="shared" si="2"/>
        <v>92142</v>
      </c>
    </row>
    <row r="32" spans="1:10" ht="16" x14ac:dyDescent="0.2">
      <c r="A32" s="25"/>
      <c r="B32" s="26" t="s">
        <v>70</v>
      </c>
      <c r="C32" s="27" t="s">
        <v>71</v>
      </c>
      <c r="D32" s="26" t="s">
        <v>30</v>
      </c>
      <c r="E32" s="28">
        <v>1</v>
      </c>
      <c r="F32" s="29">
        <v>106429</v>
      </c>
      <c r="G32" s="29">
        <f t="shared" si="2"/>
        <v>106429</v>
      </c>
    </row>
    <row r="33" spans="1:7" ht="200.25" customHeight="1" x14ac:dyDescent="0.2">
      <c r="A33" s="25"/>
      <c r="B33" s="26" t="s">
        <v>72</v>
      </c>
      <c r="C33" s="31" t="s">
        <v>73</v>
      </c>
      <c r="D33" s="26" t="s">
        <v>30</v>
      </c>
      <c r="E33" s="28">
        <v>1</v>
      </c>
      <c r="F33" s="29">
        <v>114046</v>
      </c>
      <c r="G33" s="29">
        <f t="shared" si="2"/>
        <v>114046</v>
      </c>
    </row>
    <row r="34" spans="1:7" ht="98" x14ac:dyDescent="0.2">
      <c r="A34" s="25"/>
      <c r="B34" s="26" t="s">
        <v>74</v>
      </c>
      <c r="C34" s="31" t="s">
        <v>75</v>
      </c>
      <c r="D34" s="26" t="s">
        <v>30</v>
      </c>
      <c r="E34" s="28">
        <v>3</v>
      </c>
      <c r="F34" s="29">
        <v>3429</v>
      </c>
      <c r="G34" s="29">
        <f t="shared" si="2"/>
        <v>10287</v>
      </c>
    </row>
    <row r="35" spans="1:7" ht="16" x14ac:dyDescent="0.2">
      <c r="A35" s="25"/>
      <c r="B35" s="26" t="s">
        <v>76</v>
      </c>
      <c r="C35" s="27" t="s">
        <v>77</v>
      </c>
      <c r="D35" s="26" t="s">
        <v>78</v>
      </c>
      <c r="E35" s="28">
        <v>1</v>
      </c>
      <c r="F35" s="29">
        <v>147086</v>
      </c>
      <c r="G35" s="29">
        <f t="shared" si="2"/>
        <v>147086</v>
      </c>
    </row>
    <row r="36" spans="1:7" ht="16" x14ac:dyDescent="0.2">
      <c r="A36" s="25"/>
      <c r="B36" s="26" t="s">
        <v>79</v>
      </c>
      <c r="C36" s="27" t="s">
        <v>80</v>
      </c>
      <c r="D36" s="26" t="s">
        <v>78</v>
      </c>
      <c r="E36" s="28">
        <v>1</v>
      </c>
      <c r="F36" s="29">
        <v>120000</v>
      </c>
      <c r="G36" s="29">
        <f t="shared" si="2"/>
        <v>120000</v>
      </c>
    </row>
    <row r="37" spans="1:7" ht="16" x14ac:dyDescent="0.2">
      <c r="A37" s="25"/>
      <c r="B37" s="26" t="s">
        <v>81</v>
      </c>
      <c r="C37" s="27" t="s">
        <v>80</v>
      </c>
      <c r="D37" s="26" t="s">
        <v>78</v>
      </c>
      <c r="E37" s="28">
        <v>1</v>
      </c>
      <c r="F37" s="29">
        <v>120000</v>
      </c>
      <c r="G37" s="29">
        <f t="shared" si="2"/>
        <v>120000</v>
      </c>
    </row>
    <row r="38" spans="1:7" ht="16" x14ac:dyDescent="0.2">
      <c r="A38" s="25"/>
      <c r="B38" s="26" t="s">
        <v>82</v>
      </c>
      <c r="C38" s="27" t="s">
        <v>83</v>
      </c>
      <c r="D38" s="32" t="s">
        <v>30</v>
      </c>
      <c r="E38" s="28">
        <v>5</v>
      </c>
      <c r="F38" s="29">
        <v>20571</v>
      </c>
      <c r="G38" s="29">
        <f t="shared" si="2"/>
        <v>102855</v>
      </c>
    </row>
    <row r="39" spans="1:7" ht="42" x14ac:dyDescent="0.2">
      <c r="A39" s="25"/>
      <c r="B39" s="26" t="s">
        <v>84</v>
      </c>
      <c r="C39" s="31" t="s">
        <v>85</v>
      </c>
      <c r="D39" s="26" t="s">
        <v>78</v>
      </c>
      <c r="E39" s="28">
        <v>1</v>
      </c>
      <c r="F39" s="29">
        <v>335429</v>
      </c>
      <c r="G39" s="29">
        <f t="shared" si="2"/>
        <v>335429</v>
      </c>
    </row>
    <row r="40" spans="1:7" ht="42" x14ac:dyDescent="0.2">
      <c r="A40" s="25"/>
      <c r="B40" s="26" t="s">
        <v>86</v>
      </c>
      <c r="C40" s="31" t="s">
        <v>87</v>
      </c>
      <c r="D40" s="26" t="s">
        <v>88</v>
      </c>
      <c r="E40" s="28">
        <v>1</v>
      </c>
      <c r="F40" s="29">
        <v>1707143</v>
      </c>
      <c r="G40" s="29">
        <f t="shared" si="2"/>
        <v>1707143</v>
      </c>
    </row>
    <row r="41" spans="1:7" ht="42" x14ac:dyDescent="0.2">
      <c r="A41" s="25"/>
      <c r="B41" s="26" t="s">
        <v>89</v>
      </c>
      <c r="C41" s="31" t="s">
        <v>90</v>
      </c>
      <c r="D41" s="26" t="s">
        <v>88</v>
      </c>
      <c r="E41" s="28">
        <v>1</v>
      </c>
      <c r="F41" s="29">
        <v>1093393</v>
      </c>
      <c r="G41" s="29">
        <f t="shared" si="2"/>
        <v>1093393</v>
      </c>
    </row>
    <row r="42" spans="1:7" ht="28" x14ac:dyDescent="0.2">
      <c r="A42" s="25"/>
      <c r="B42" s="26" t="s">
        <v>91</v>
      </c>
      <c r="C42" s="31" t="s">
        <v>92</v>
      </c>
      <c r="D42" s="26" t="s">
        <v>30</v>
      </c>
      <c r="E42" s="28">
        <v>1</v>
      </c>
      <c r="F42" s="29">
        <v>70708</v>
      </c>
      <c r="G42" s="29">
        <f t="shared" si="2"/>
        <v>70708</v>
      </c>
    </row>
    <row r="43" spans="1:7" ht="42" x14ac:dyDescent="0.2">
      <c r="A43" s="25"/>
      <c r="B43" s="26" t="s">
        <v>93</v>
      </c>
      <c r="C43" s="31" t="s">
        <v>94</v>
      </c>
      <c r="D43" s="26" t="s">
        <v>59</v>
      </c>
      <c r="E43" s="28">
        <v>3</v>
      </c>
      <c r="F43" s="29">
        <v>7429</v>
      </c>
      <c r="G43" s="29">
        <f t="shared" si="2"/>
        <v>22287</v>
      </c>
    </row>
    <row r="44" spans="1:7" x14ac:dyDescent="0.2">
      <c r="A44" s="25"/>
      <c r="B44" s="33" t="s">
        <v>95</v>
      </c>
      <c r="C44" s="34" t="s">
        <v>96</v>
      </c>
      <c r="D44" s="35" t="s">
        <v>30</v>
      </c>
      <c r="E44" s="28">
        <v>5</v>
      </c>
      <c r="F44" s="29">
        <v>33143</v>
      </c>
      <c r="G44" s="29">
        <f t="shared" si="2"/>
        <v>165715</v>
      </c>
    </row>
    <row r="45" spans="1:7" ht="350" x14ac:dyDescent="0.2">
      <c r="A45" s="25"/>
      <c r="B45" s="36" t="s">
        <v>97</v>
      </c>
      <c r="C45" s="36" t="s">
        <v>98</v>
      </c>
      <c r="D45" s="37" t="s">
        <v>99</v>
      </c>
      <c r="E45" s="28">
        <v>1</v>
      </c>
      <c r="F45" s="29">
        <v>385357</v>
      </c>
      <c r="G45" s="29">
        <f t="shared" si="2"/>
        <v>385357</v>
      </c>
    </row>
    <row r="46" spans="1:7" ht="32" x14ac:dyDescent="0.2">
      <c r="A46" s="25"/>
      <c r="B46" s="36" t="s">
        <v>100</v>
      </c>
      <c r="C46" s="36" t="s">
        <v>101</v>
      </c>
      <c r="D46" s="37" t="s">
        <v>102</v>
      </c>
      <c r="E46" s="28">
        <v>1</v>
      </c>
      <c r="F46" s="29">
        <v>425714</v>
      </c>
      <c r="G46" s="29">
        <f t="shared" si="2"/>
        <v>425714</v>
      </c>
    </row>
    <row r="47" spans="1:7" x14ac:dyDescent="0.2">
      <c r="A47" s="39"/>
      <c r="B47" s="136" t="s">
        <v>104</v>
      </c>
      <c r="C47" s="136"/>
      <c r="D47" s="136"/>
      <c r="E47" s="136"/>
      <c r="F47" s="136"/>
      <c r="G47" s="24">
        <f>SUM(G29:G46)</f>
        <v>5397749</v>
      </c>
    </row>
    <row r="48" spans="1:7" x14ac:dyDescent="0.2">
      <c r="A48" s="39"/>
      <c r="B48" s="136" t="s">
        <v>105</v>
      </c>
      <c r="C48" s="136"/>
      <c r="D48" s="136"/>
      <c r="E48" s="136"/>
      <c r="F48" s="136"/>
      <c r="G48" s="24">
        <f>+G47*19%</f>
        <v>1025572.31</v>
      </c>
    </row>
    <row r="49" spans="1:9" x14ac:dyDescent="0.2">
      <c r="A49" s="39"/>
      <c r="B49" s="136" t="s">
        <v>56</v>
      </c>
      <c r="C49" s="136"/>
      <c r="D49" s="136"/>
      <c r="E49" s="136"/>
      <c r="F49" s="136"/>
      <c r="G49" s="24">
        <f>++G47</f>
        <v>5397749</v>
      </c>
    </row>
    <row r="51" spans="1:9" x14ac:dyDescent="0.2">
      <c r="I51" s="40"/>
    </row>
    <row r="58" spans="1:9" x14ac:dyDescent="0.2">
      <c r="A58" s="42" t="s">
        <v>0</v>
      </c>
      <c r="B58" s="43" t="s">
        <v>107</v>
      </c>
      <c r="C58" s="42" t="s">
        <v>108</v>
      </c>
      <c r="D58" s="42" t="s">
        <v>109</v>
      </c>
      <c r="E58" s="44" t="s">
        <v>4</v>
      </c>
      <c r="F58" s="45" t="s">
        <v>2</v>
      </c>
      <c r="G58" s="46" t="s">
        <v>6</v>
      </c>
    </row>
    <row r="59" spans="1:9" ht="70" x14ac:dyDescent="0.2">
      <c r="A59" s="47">
        <v>1</v>
      </c>
      <c r="B59" s="48" t="s">
        <v>110</v>
      </c>
      <c r="C59" s="48" t="s">
        <v>111</v>
      </c>
      <c r="D59" s="49">
        <v>2</v>
      </c>
      <c r="E59" s="50"/>
      <c r="F59" s="51">
        <v>125714.28571428572</v>
      </c>
      <c r="G59" s="52">
        <f>+F59*D59</f>
        <v>251428.57142857145</v>
      </c>
    </row>
    <row r="60" spans="1:9" ht="238" x14ac:dyDescent="0.2">
      <c r="A60" s="53">
        <v>2</v>
      </c>
      <c r="B60" s="48" t="s">
        <v>112</v>
      </c>
      <c r="C60" s="48" t="s">
        <v>113</v>
      </c>
      <c r="D60" s="54">
        <v>1</v>
      </c>
      <c r="E60" s="54"/>
      <c r="F60" s="55">
        <v>90857.14285714287</v>
      </c>
      <c r="G60" s="52">
        <f t="shared" ref="G60:G86" si="3">+F60*D60</f>
        <v>90857.14285714287</v>
      </c>
    </row>
    <row r="61" spans="1:9" ht="42" x14ac:dyDescent="0.2">
      <c r="A61" s="47">
        <v>3</v>
      </c>
      <c r="B61" s="56" t="s">
        <v>114</v>
      </c>
      <c r="C61" s="56" t="s">
        <v>115</v>
      </c>
      <c r="D61" s="57">
        <v>4</v>
      </c>
      <c r="E61" s="58"/>
      <c r="F61" s="59">
        <v>196857.14285714287</v>
      </c>
      <c r="G61" s="52">
        <f t="shared" si="3"/>
        <v>787428.57142857148</v>
      </c>
    </row>
    <row r="62" spans="1:9" ht="42" x14ac:dyDescent="0.2">
      <c r="A62" s="47">
        <v>4</v>
      </c>
      <c r="B62" s="48" t="s">
        <v>116</v>
      </c>
      <c r="C62" s="49" t="s">
        <v>117</v>
      </c>
      <c r="D62" s="49">
        <v>10</v>
      </c>
      <c r="E62" s="60"/>
      <c r="F62" s="59">
        <v>35700</v>
      </c>
      <c r="G62" s="52">
        <f t="shared" si="3"/>
        <v>357000</v>
      </c>
    </row>
    <row r="63" spans="1:9" ht="70" x14ac:dyDescent="0.2">
      <c r="A63" s="47">
        <v>5</v>
      </c>
      <c r="B63" s="61" t="s">
        <v>118</v>
      </c>
      <c r="C63" s="62" t="s">
        <v>119</v>
      </c>
      <c r="D63" s="49">
        <v>5</v>
      </c>
      <c r="E63" s="28"/>
      <c r="F63" s="59">
        <v>19714.285714285714</v>
      </c>
      <c r="G63" s="52">
        <f t="shared" si="3"/>
        <v>98571.428571428565</v>
      </c>
    </row>
    <row r="64" spans="1:9" ht="70" x14ac:dyDescent="0.2">
      <c r="A64" s="47">
        <v>6</v>
      </c>
      <c r="B64" s="61" t="s">
        <v>120</v>
      </c>
      <c r="C64" s="62" t="s">
        <v>121</v>
      </c>
      <c r="D64" s="49">
        <v>5</v>
      </c>
      <c r="E64" s="28"/>
      <c r="F64" s="59">
        <v>17428.571428571431</v>
      </c>
      <c r="G64" s="52">
        <f t="shared" si="3"/>
        <v>87142.857142857159</v>
      </c>
    </row>
    <row r="65" spans="1:7" ht="70" x14ac:dyDescent="0.2">
      <c r="A65" s="47">
        <v>7</v>
      </c>
      <c r="B65" s="56" t="s">
        <v>122</v>
      </c>
      <c r="C65" s="56" t="s">
        <v>123</v>
      </c>
      <c r="D65" s="57">
        <v>100</v>
      </c>
      <c r="E65" s="28"/>
      <c r="F65" s="59">
        <v>7857.1428571428578</v>
      </c>
      <c r="G65" s="52">
        <f t="shared" si="3"/>
        <v>785714.2857142858</v>
      </c>
    </row>
    <row r="66" spans="1:7" ht="98" x14ac:dyDescent="0.2">
      <c r="A66" s="47">
        <v>8</v>
      </c>
      <c r="B66" s="48" t="s">
        <v>124</v>
      </c>
      <c r="C66" s="48" t="s">
        <v>125</v>
      </c>
      <c r="D66" s="49">
        <v>1</v>
      </c>
      <c r="E66" s="28"/>
      <c r="F66" s="59">
        <v>96211.42857142858</v>
      </c>
      <c r="G66" s="52">
        <f t="shared" si="3"/>
        <v>96211.42857142858</v>
      </c>
    </row>
    <row r="67" spans="1:7" ht="70" x14ac:dyDescent="0.2">
      <c r="A67" s="47">
        <v>9</v>
      </c>
      <c r="B67" s="56" t="s">
        <v>126</v>
      </c>
      <c r="C67" s="56" t="s">
        <v>127</v>
      </c>
      <c r="D67" s="56">
        <v>500</v>
      </c>
      <c r="E67" s="58"/>
      <c r="F67" s="59">
        <v>3951.4285714285716</v>
      </c>
      <c r="G67" s="52">
        <f t="shared" si="3"/>
        <v>1975714.2857142857</v>
      </c>
    </row>
    <row r="68" spans="1:7" ht="238" x14ac:dyDescent="0.2">
      <c r="A68" s="47">
        <v>10</v>
      </c>
      <c r="B68" s="56" t="s">
        <v>128</v>
      </c>
      <c r="C68" s="56" t="s">
        <v>129</v>
      </c>
      <c r="D68" s="56">
        <v>4</v>
      </c>
      <c r="E68" s="58"/>
      <c r="F68" s="59">
        <v>262857.1428571429</v>
      </c>
      <c r="G68" s="52">
        <f t="shared" si="3"/>
        <v>1051428.5714285716</v>
      </c>
    </row>
    <row r="69" spans="1:7" ht="126" x14ac:dyDescent="0.2">
      <c r="A69" s="47">
        <v>11</v>
      </c>
      <c r="B69" s="48" t="s">
        <v>130</v>
      </c>
      <c r="C69" s="48" t="s">
        <v>131</v>
      </c>
      <c r="D69" s="48">
        <v>4</v>
      </c>
      <c r="E69" s="54"/>
      <c r="F69" s="59">
        <v>161285.71428571429</v>
      </c>
      <c r="G69" s="52">
        <f t="shared" si="3"/>
        <v>645142.85714285716</v>
      </c>
    </row>
    <row r="70" spans="1:7" ht="28" x14ac:dyDescent="0.2">
      <c r="A70" s="47">
        <v>12</v>
      </c>
      <c r="B70" s="56" t="s">
        <v>132</v>
      </c>
      <c r="C70" s="56" t="s">
        <v>133</v>
      </c>
      <c r="D70" s="56">
        <v>15</v>
      </c>
      <c r="E70" s="58"/>
      <c r="F70" s="59">
        <v>28571.428571428572</v>
      </c>
      <c r="G70" s="52">
        <f t="shared" si="3"/>
        <v>428571.42857142858</v>
      </c>
    </row>
    <row r="71" spans="1:7" ht="28" x14ac:dyDescent="0.2">
      <c r="A71" s="47">
        <v>13</v>
      </c>
      <c r="B71" s="48" t="s">
        <v>134</v>
      </c>
      <c r="C71" s="48" t="s">
        <v>135</v>
      </c>
      <c r="D71" s="48">
        <v>30</v>
      </c>
      <c r="E71" s="54"/>
      <c r="F71" s="59">
        <v>11934.285714285716</v>
      </c>
      <c r="G71" s="52">
        <f t="shared" si="3"/>
        <v>358028.57142857148</v>
      </c>
    </row>
    <row r="72" spans="1:7" ht="70" x14ac:dyDescent="0.2">
      <c r="A72" s="63">
        <v>14</v>
      </c>
      <c r="B72" s="64" t="s">
        <v>136</v>
      </c>
      <c r="C72" s="64" t="s">
        <v>137</v>
      </c>
      <c r="D72" s="65">
        <v>2</v>
      </c>
      <c r="E72" s="66" t="s">
        <v>138</v>
      </c>
      <c r="F72" s="59">
        <v>4000000.0000000005</v>
      </c>
      <c r="G72" s="52">
        <f t="shared" si="3"/>
        <v>8000000.0000000009</v>
      </c>
    </row>
    <row r="73" spans="1:7" ht="56" x14ac:dyDescent="0.2">
      <c r="A73" s="47">
        <v>15</v>
      </c>
      <c r="B73" s="48" t="s">
        <v>139</v>
      </c>
      <c r="C73" s="48" t="s">
        <v>140</v>
      </c>
      <c r="D73" s="49">
        <v>2</v>
      </c>
      <c r="E73" s="28" t="s">
        <v>141</v>
      </c>
      <c r="F73" s="59">
        <v>171428.57142857145</v>
      </c>
      <c r="G73" s="52">
        <f t="shared" si="3"/>
        <v>342857.1428571429</v>
      </c>
    </row>
    <row r="74" spans="1:7" ht="84" x14ac:dyDescent="0.2">
      <c r="A74" s="47">
        <v>16</v>
      </c>
      <c r="B74" s="48" t="s">
        <v>142</v>
      </c>
      <c r="C74" s="48" t="s">
        <v>143</v>
      </c>
      <c r="D74" s="49">
        <v>30</v>
      </c>
      <c r="E74" s="54"/>
      <c r="F74" s="59">
        <v>1428.5714285714287</v>
      </c>
      <c r="G74" s="52">
        <f t="shared" si="3"/>
        <v>42857.142857142862</v>
      </c>
    </row>
    <row r="75" spans="1:7" ht="84" x14ac:dyDescent="0.2">
      <c r="A75" s="47">
        <v>17</v>
      </c>
      <c r="B75" s="56" t="s">
        <v>144</v>
      </c>
      <c r="C75" s="56" t="s">
        <v>145</v>
      </c>
      <c r="D75" s="57">
        <v>15</v>
      </c>
      <c r="E75" s="58"/>
      <c r="F75" s="59">
        <v>7142.8571428571431</v>
      </c>
      <c r="G75" s="52">
        <f t="shared" si="3"/>
        <v>107142.85714285714</v>
      </c>
    </row>
    <row r="76" spans="1:7" ht="42" x14ac:dyDescent="0.2">
      <c r="A76" s="47">
        <v>18</v>
      </c>
      <c r="B76" s="48" t="s">
        <v>146</v>
      </c>
      <c r="C76" s="48" t="s">
        <v>147</v>
      </c>
      <c r="D76" s="48">
        <v>10</v>
      </c>
      <c r="E76" s="54"/>
      <c r="F76" s="59">
        <v>13428.571428571429</v>
      </c>
      <c r="G76" s="52">
        <f t="shared" si="3"/>
        <v>134285.71428571429</v>
      </c>
    </row>
    <row r="77" spans="1:7" ht="210" x14ac:dyDescent="0.2">
      <c r="A77" s="47">
        <v>19</v>
      </c>
      <c r="B77" s="48" t="s">
        <v>148</v>
      </c>
      <c r="C77" s="48" t="s">
        <v>149</v>
      </c>
      <c r="D77" s="49">
        <v>30</v>
      </c>
      <c r="E77" s="54"/>
      <c r="F77" s="59">
        <v>67142.857142857145</v>
      </c>
      <c r="G77" s="52">
        <f t="shared" si="3"/>
        <v>2014285.7142857143</v>
      </c>
    </row>
    <row r="78" spans="1:7" ht="196" x14ac:dyDescent="0.2">
      <c r="A78" s="47">
        <v>20</v>
      </c>
      <c r="B78" s="48" t="s">
        <v>150</v>
      </c>
      <c r="C78" s="48" t="s">
        <v>151</v>
      </c>
      <c r="D78" s="49">
        <v>10</v>
      </c>
      <c r="E78" s="67"/>
      <c r="F78" s="59">
        <v>274285.71428571432</v>
      </c>
      <c r="G78" s="52">
        <f t="shared" si="3"/>
        <v>2742857.1428571432</v>
      </c>
    </row>
    <row r="79" spans="1:7" ht="84" x14ac:dyDescent="0.2">
      <c r="A79" s="47">
        <v>21</v>
      </c>
      <c r="B79" s="48" t="s">
        <v>152</v>
      </c>
      <c r="C79" s="48" t="s">
        <v>153</v>
      </c>
      <c r="D79" s="49">
        <v>10</v>
      </c>
      <c r="E79" s="54"/>
      <c r="F79" s="59">
        <v>6942.8571428571431</v>
      </c>
      <c r="G79" s="52">
        <f t="shared" si="3"/>
        <v>69428.571428571435</v>
      </c>
    </row>
    <row r="80" spans="1:7" ht="28" x14ac:dyDescent="0.2">
      <c r="A80" s="47">
        <v>22</v>
      </c>
      <c r="B80" s="56" t="s">
        <v>154</v>
      </c>
      <c r="C80" s="57" t="s">
        <v>155</v>
      </c>
      <c r="D80" s="57">
        <v>1</v>
      </c>
      <c r="E80" s="54" t="s">
        <v>156</v>
      </c>
      <c r="F80" s="59">
        <v>985714.2857142858</v>
      </c>
      <c r="G80" s="52">
        <f t="shared" si="3"/>
        <v>985714.2857142858</v>
      </c>
    </row>
    <row r="81" spans="1:7" ht="42" x14ac:dyDescent="0.2">
      <c r="A81" s="47">
        <v>23</v>
      </c>
      <c r="B81" s="56" t="s">
        <v>157</v>
      </c>
      <c r="C81" s="57" t="s">
        <v>158</v>
      </c>
      <c r="D81" s="57">
        <v>1</v>
      </c>
      <c r="E81" s="54" t="s">
        <v>159</v>
      </c>
      <c r="F81" s="59">
        <v>1000000.0000000001</v>
      </c>
      <c r="G81" s="52">
        <f t="shared" si="3"/>
        <v>1000000.0000000001</v>
      </c>
    </row>
    <row r="82" spans="1:7" ht="28" x14ac:dyDescent="0.2">
      <c r="A82" s="47">
        <v>24</v>
      </c>
      <c r="B82" s="56" t="s">
        <v>160</v>
      </c>
      <c r="C82" s="57" t="s">
        <v>158</v>
      </c>
      <c r="D82" s="57">
        <v>1</v>
      </c>
      <c r="E82" s="54" t="s">
        <v>161</v>
      </c>
      <c r="F82" s="59">
        <v>655714.2857142858</v>
      </c>
      <c r="G82" s="52">
        <f t="shared" si="3"/>
        <v>655714.2857142858</v>
      </c>
    </row>
    <row r="83" spans="1:7" ht="42" x14ac:dyDescent="0.2">
      <c r="A83" s="63">
        <v>25</v>
      </c>
      <c r="B83" s="64" t="s">
        <v>162</v>
      </c>
      <c r="C83" s="65" t="s">
        <v>158</v>
      </c>
      <c r="D83" s="65">
        <v>1</v>
      </c>
      <c r="E83" s="68" t="s">
        <v>163</v>
      </c>
      <c r="F83" s="59">
        <v>495714.28571428574</v>
      </c>
      <c r="G83" s="52">
        <f t="shared" si="3"/>
        <v>495714.28571428574</v>
      </c>
    </row>
    <row r="84" spans="1:7" ht="56" x14ac:dyDescent="0.2">
      <c r="A84" s="47">
        <v>26</v>
      </c>
      <c r="B84" s="56" t="s">
        <v>164</v>
      </c>
      <c r="C84" s="57" t="s">
        <v>158</v>
      </c>
      <c r="D84" s="57">
        <v>1</v>
      </c>
      <c r="E84" s="54" t="s">
        <v>165</v>
      </c>
      <c r="F84" s="59">
        <v>457142.85714285716</v>
      </c>
      <c r="G84" s="52">
        <f t="shared" si="3"/>
        <v>457142.85714285716</v>
      </c>
    </row>
    <row r="85" spans="1:7" ht="56" x14ac:dyDescent="0.2">
      <c r="A85" s="47">
        <v>27</v>
      </c>
      <c r="B85" s="56" t="s">
        <v>166</v>
      </c>
      <c r="C85" s="56" t="s">
        <v>167</v>
      </c>
      <c r="D85" s="57">
        <v>15</v>
      </c>
      <c r="E85" s="54"/>
      <c r="F85" s="59">
        <v>10857.142857142859</v>
      </c>
      <c r="G85" s="52">
        <f t="shared" si="3"/>
        <v>162857.14285714287</v>
      </c>
    </row>
    <row r="86" spans="1:7" ht="56" x14ac:dyDescent="0.2">
      <c r="A86" s="47">
        <v>28</v>
      </c>
      <c r="B86" s="56" t="s">
        <v>168</v>
      </c>
      <c r="C86" s="56" t="s">
        <v>167</v>
      </c>
      <c r="D86" s="57">
        <v>15</v>
      </c>
      <c r="E86" s="54"/>
      <c r="F86" s="59">
        <v>10714.285714285716</v>
      </c>
      <c r="G86" s="52">
        <f t="shared" si="3"/>
        <v>160714.28571428574</v>
      </c>
    </row>
    <row r="87" spans="1:7" x14ac:dyDescent="0.2">
      <c r="A87" s="135" t="s">
        <v>104</v>
      </c>
      <c r="B87" s="135"/>
      <c r="C87" s="135"/>
      <c r="D87" s="135"/>
      <c r="E87" s="135"/>
      <c r="F87" s="135"/>
      <c r="G87" s="69">
        <f>SUM(G59:G86)</f>
        <v>24384811.428571437</v>
      </c>
    </row>
    <row r="88" spans="1:7" x14ac:dyDescent="0.2">
      <c r="A88" s="135" t="s">
        <v>169</v>
      </c>
      <c r="B88" s="135"/>
      <c r="C88" s="135"/>
      <c r="D88" s="135"/>
      <c r="E88" s="135"/>
      <c r="F88" s="135"/>
      <c r="G88" s="69">
        <f>+G87*19%</f>
        <v>4633114.1714285733</v>
      </c>
    </row>
    <row r="89" spans="1:7" x14ac:dyDescent="0.2">
      <c r="A89" s="135" t="s">
        <v>170</v>
      </c>
      <c r="B89" s="135"/>
      <c r="C89" s="135"/>
      <c r="D89" s="135"/>
      <c r="E89" s="135"/>
      <c r="F89" s="135"/>
      <c r="G89" s="69">
        <f>+G88+G87</f>
        <v>29017925.600000009</v>
      </c>
    </row>
  </sheetData>
  <mergeCells count="9">
    <mergeCell ref="A89:F89"/>
    <mergeCell ref="B47:F47"/>
    <mergeCell ref="B48:F48"/>
    <mergeCell ref="B49:F49"/>
    <mergeCell ref="A23:F23"/>
    <mergeCell ref="A24:F24"/>
    <mergeCell ref="A25:F25"/>
    <mergeCell ref="A87:F87"/>
    <mergeCell ref="A88:F88"/>
  </mergeCells>
  <dataValidations count="1">
    <dataValidation type="whole" allowBlank="1" showInputMessage="1" showErrorMessage="1" sqref="D76 D67:D71" xr:uid="{00000000-0002-0000-0000-000000000000}">
      <formula1>0</formula1>
      <formula2>9.99999999999999E+25</formula2>
    </dataValidation>
  </dataValidations>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1000000}">
          <x14:formula1>
            <xm:f>'/Users/mac/Library/Mobile Documents/com~apple~CloudDocs/2026/SENA /PROCESOS CONTRACTUALES/PLACA HUELLA/EVALUACION/C:\Users\ALMEIDA\Documents\Downloads\[MATERIALES DE FORMACION FQ  2 FEBRERO .xlsx]Regionales'!#REF!</xm:f>
          </x14:formula1>
          <xm:sqref>D29:D44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140"/>
  <sheetViews>
    <sheetView tabSelected="1" topLeftCell="A31" zoomScale="80" zoomScaleNormal="80" workbookViewId="0">
      <selection activeCell="B128" sqref="B128:O128"/>
    </sheetView>
  </sheetViews>
  <sheetFormatPr baseColWidth="10" defaultColWidth="29" defaultRowHeight="15" x14ac:dyDescent="0.2"/>
  <cols>
    <col min="1" max="1" width="6.6640625" style="76" customWidth="1"/>
    <col min="2" max="2" width="13.5" style="70" customWidth="1"/>
    <col min="3" max="3" width="81.6640625" style="71" customWidth="1"/>
    <col min="4" max="4" width="13" style="70" customWidth="1"/>
    <col min="5" max="5" width="8.83203125" style="76" bestFit="1" customWidth="1"/>
    <col min="6" max="6" width="38.5" style="70" bestFit="1" customWidth="1"/>
    <col min="7" max="7" width="19.33203125" style="70" bestFit="1" customWidth="1"/>
    <col min="8" max="8" width="6.5" style="76" customWidth="1"/>
    <col min="9" max="9" width="13.5" style="70" customWidth="1"/>
    <col min="10" max="10" width="13.5" style="70" bestFit="1" customWidth="1"/>
    <col min="11" max="11" width="19.33203125" style="70" bestFit="1" customWidth="1"/>
    <col min="12" max="12" width="5.83203125" style="76" customWidth="1"/>
    <col min="13" max="13" width="13.6640625" style="70" customWidth="1"/>
    <col min="14" max="14" width="16.6640625" style="70" bestFit="1" customWidth="1"/>
    <col min="15" max="15" width="19.33203125" style="70" bestFit="1" customWidth="1"/>
    <col min="16" max="16" width="6" style="76" customWidth="1"/>
    <col min="17" max="17" width="13.5" style="70" customWidth="1"/>
    <col min="18" max="18" width="16.6640625" style="70" bestFit="1" customWidth="1"/>
    <col min="19" max="19" width="19.33203125" style="70" customWidth="1"/>
    <col min="20" max="20" width="4.5" style="76" bestFit="1" customWidth="1"/>
    <col min="21" max="21" width="12.83203125" style="70" customWidth="1"/>
    <col min="22" max="22" width="13.5" style="70" bestFit="1" customWidth="1"/>
    <col min="23" max="16384" width="29" style="70"/>
  </cols>
  <sheetData>
    <row r="1" spans="1:22" s="72" customFormat="1" x14ac:dyDescent="0.2">
      <c r="A1" s="159" t="s">
        <v>178</v>
      </c>
      <c r="B1" s="160"/>
      <c r="C1" s="160"/>
      <c r="D1" s="160"/>
      <c r="E1" s="160"/>
      <c r="F1" s="160"/>
      <c r="G1" s="160"/>
      <c r="H1" s="160"/>
      <c r="I1" s="160"/>
      <c r="J1" s="160"/>
      <c r="K1" s="160"/>
      <c r="L1" s="160"/>
      <c r="M1" s="160"/>
      <c r="N1" s="160"/>
      <c r="O1" s="160"/>
      <c r="P1" s="160"/>
      <c r="Q1" s="160"/>
      <c r="R1" s="161"/>
      <c r="T1" s="77"/>
    </row>
    <row r="2" spans="1:22" s="72" customFormat="1" x14ac:dyDescent="0.2">
      <c r="A2" s="162" t="s">
        <v>179</v>
      </c>
      <c r="B2" s="163"/>
      <c r="C2" s="163"/>
      <c r="D2" s="163"/>
      <c r="E2" s="163"/>
      <c r="F2" s="163"/>
      <c r="G2" s="163"/>
      <c r="H2" s="163"/>
      <c r="I2" s="163"/>
      <c r="J2" s="163"/>
      <c r="K2" s="163"/>
      <c r="L2" s="163"/>
      <c r="M2" s="163"/>
      <c r="N2" s="163"/>
      <c r="O2" s="163"/>
      <c r="P2" s="163"/>
      <c r="Q2" s="163"/>
      <c r="R2" s="164"/>
      <c r="T2" s="77"/>
    </row>
    <row r="3" spans="1:22" s="72" customFormat="1" x14ac:dyDescent="0.2">
      <c r="A3" s="162" t="s">
        <v>180</v>
      </c>
      <c r="B3" s="163"/>
      <c r="C3" s="163"/>
      <c r="D3" s="163"/>
      <c r="E3" s="163"/>
      <c r="F3" s="163"/>
      <c r="G3" s="163"/>
      <c r="H3" s="163"/>
      <c r="I3" s="163"/>
      <c r="J3" s="163"/>
      <c r="K3" s="163"/>
      <c r="L3" s="163"/>
      <c r="M3" s="163"/>
      <c r="N3" s="163"/>
      <c r="O3" s="163"/>
      <c r="P3" s="163"/>
      <c r="Q3" s="163"/>
      <c r="R3" s="164"/>
      <c r="T3" s="77"/>
    </row>
    <row r="4" spans="1:22" s="72" customFormat="1" x14ac:dyDescent="0.2">
      <c r="A4" s="162" t="s">
        <v>181</v>
      </c>
      <c r="B4" s="163"/>
      <c r="C4" s="163"/>
      <c r="D4" s="163"/>
      <c r="E4" s="163"/>
      <c r="F4" s="163"/>
      <c r="G4" s="163"/>
      <c r="H4" s="163"/>
      <c r="I4" s="163"/>
      <c r="J4" s="163"/>
      <c r="K4" s="163"/>
      <c r="L4" s="163"/>
      <c r="M4" s="163"/>
      <c r="N4" s="163"/>
      <c r="O4" s="163"/>
      <c r="P4" s="163"/>
      <c r="Q4" s="163"/>
      <c r="R4" s="164"/>
      <c r="T4" s="77"/>
    </row>
    <row r="5" spans="1:22" s="72" customFormat="1" ht="15" customHeight="1" x14ac:dyDescent="0.2">
      <c r="A5" s="165" t="s">
        <v>182</v>
      </c>
      <c r="B5" s="166"/>
      <c r="C5" s="166"/>
      <c r="D5" s="166"/>
      <c r="E5" s="166"/>
      <c r="F5" s="166"/>
      <c r="G5" s="166"/>
      <c r="H5" s="166"/>
      <c r="I5" s="166"/>
      <c r="J5" s="166"/>
      <c r="K5" s="166"/>
      <c r="L5" s="166"/>
      <c r="M5" s="166"/>
      <c r="N5" s="166"/>
      <c r="O5" s="166"/>
      <c r="P5" s="166"/>
      <c r="Q5" s="166"/>
      <c r="R5" s="167"/>
      <c r="T5" s="77"/>
    </row>
    <row r="6" spans="1:22" s="72" customFormat="1" ht="38.25" customHeight="1" x14ac:dyDescent="0.2">
      <c r="A6" s="156" t="s">
        <v>343</v>
      </c>
      <c r="B6" s="157"/>
      <c r="C6" s="157"/>
      <c r="D6" s="157"/>
      <c r="E6" s="157"/>
      <c r="F6" s="157"/>
      <c r="G6" s="157"/>
      <c r="H6" s="157"/>
      <c r="I6" s="157"/>
      <c r="J6" s="157"/>
      <c r="K6" s="157"/>
      <c r="L6" s="157"/>
      <c r="M6" s="157"/>
      <c r="N6" s="157"/>
      <c r="O6" s="157"/>
      <c r="P6" s="157"/>
      <c r="Q6" s="157"/>
      <c r="R6" s="158"/>
      <c r="T6" s="77"/>
    </row>
    <row r="7" spans="1:22" s="72" customFormat="1" ht="56.25" customHeight="1" thickBot="1" x14ac:dyDescent="0.25">
      <c r="A7" s="146" t="s">
        <v>339</v>
      </c>
      <c r="B7" s="147"/>
      <c r="C7" s="147"/>
      <c r="D7" s="147"/>
      <c r="E7" s="147"/>
      <c r="F7" s="147"/>
      <c r="G7" s="147"/>
      <c r="H7" s="147"/>
      <c r="I7" s="147"/>
      <c r="J7" s="147"/>
      <c r="K7" s="147"/>
      <c r="L7" s="147"/>
      <c r="M7" s="147"/>
      <c r="N7" s="148"/>
      <c r="O7" s="83"/>
      <c r="P7" s="83"/>
      <c r="Q7" s="83"/>
      <c r="R7" s="84"/>
      <c r="T7" s="77"/>
    </row>
    <row r="8" spans="1:22" ht="16" thickBot="1" x14ac:dyDescent="0.25">
      <c r="A8" s="144"/>
      <c r="B8" s="145"/>
      <c r="C8" s="145"/>
      <c r="D8" s="145"/>
      <c r="E8" s="145"/>
      <c r="F8" s="145"/>
      <c r="G8" s="149" t="s">
        <v>342</v>
      </c>
      <c r="H8" s="150"/>
      <c r="I8" s="150"/>
      <c r="J8" s="151"/>
      <c r="K8" s="152" t="s">
        <v>340</v>
      </c>
      <c r="L8" s="153"/>
      <c r="M8" s="153"/>
      <c r="N8" s="154"/>
      <c r="O8" s="149" t="s">
        <v>341</v>
      </c>
      <c r="P8" s="150"/>
      <c r="Q8" s="150"/>
      <c r="R8" s="155"/>
      <c r="S8" s="143" t="s">
        <v>185</v>
      </c>
      <c r="T8" s="143"/>
      <c r="U8" s="143"/>
      <c r="V8" s="143"/>
    </row>
    <row r="9" spans="1:22" s="106" customFormat="1" ht="32" x14ac:dyDescent="0.2">
      <c r="A9" s="80" t="s">
        <v>0</v>
      </c>
      <c r="B9" s="81" t="s">
        <v>171</v>
      </c>
      <c r="C9" s="81" t="s">
        <v>172</v>
      </c>
      <c r="D9" s="81" t="s">
        <v>173</v>
      </c>
      <c r="E9" s="80" t="s">
        <v>174</v>
      </c>
      <c r="F9" s="82" t="s">
        <v>175</v>
      </c>
      <c r="G9" s="96" t="s">
        <v>176</v>
      </c>
      <c r="H9" s="97" t="s">
        <v>105</v>
      </c>
      <c r="I9" s="97" t="s">
        <v>184</v>
      </c>
      <c r="J9" s="98" t="s">
        <v>177</v>
      </c>
      <c r="K9" s="96" t="s">
        <v>176</v>
      </c>
      <c r="L9" s="97" t="s">
        <v>105</v>
      </c>
      <c r="M9" s="97" t="s">
        <v>184</v>
      </c>
      <c r="N9" s="98" t="s">
        <v>177</v>
      </c>
      <c r="O9" s="96" t="s">
        <v>176</v>
      </c>
      <c r="P9" s="97" t="s">
        <v>105</v>
      </c>
      <c r="Q9" s="97" t="s">
        <v>184</v>
      </c>
      <c r="R9" s="107" t="s">
        <v>177</v>
      </c>
      <c r="S9" s="108" t="s">
        <v>176</v>
      </c>
      <c r="T9" s="108" t="s">
        <v>105</v>
      </c>
      <c r="U9" s="108" t="s">
        <v>184</v>
      </c>
      <c r="V9" s="109" t="s">
        <v>177</v>
      </c>
    </row>
    <row r="10" spans="1:22" s="106" customFormat="1" x14ac:dyDescent="0.15">
      <c r="A10" s="99">
        <v>1</v>
      </c>
      <c r="B10" s="101">
        <v>90151600</v>
      </c>
      <c r="C10" s="100" t="s">
        <v>191</v>
      </c>
      <c r="D10" s="110" t="s">
        <v>30</v>
      </c>
      <c r="E10" s="111">
        <v>1</v>
      </c>
      <c r="F10" s="102" t="s">
        <v>192</v>
      </c>
      <c r="G10" s="112">
        <v>336100.84033613448</v>
      </c>
      <c r="H10" s="113">
        <v>0.19</v>
      </c>
      <c r="I10" s="114">
        <f>+G10*H10</f>
        <v>63859.159663865554</v>
      </c>
      <c r="J10" s="114">
        <f t="shared" ref="J10:J41" si="0">+(G10+I10)*E10</f>
        <v>399960.00000000006</v>
      </c>
      <c r="K10" s="114">
        <v>332773.10924369749</v>
      </c>
      <c r="L10" s="113">
        <v>0.19</v>
      </c>
      <c r="M10" s="114">
        <f>+K10*L10</f>
        <v>63226.89075630252</v>
      </c>
      <c r="N10" s="114">
        <f>+(K10+M10)*E10</f>
        <v>396000</v>
      </c>
      <c r="O10" s="112">
        <v>339428.57142857101</v>
      </c>
      <c r="P10" s="115">
        <v>0.19</v>
      </c>
      <c r="Q10" s="116">
        <f>+O10*P10</f>
        <v>64491.428571428492</v>
      </c>
      <c r="R10" s="117">
        <f>+(O10+Q10)*E10</f>
        <v>403919.99999999953</v>
      </c>
      <c r="S10" s="116">
        <f>SUM(G10+K10+O10)/3</f>
        <v>336100.84033613431</v>
      </c>
      <c r="T10" s="118">
        <v>0.19</v>
      </c>
      <c r="U10" s="116">
        <f>+S10*T10</f>
        <v>63859.159663865517</v>
      </c>
      <c r="V10" s="116">
        <f>+(S10+U10)*E10</f>
        <v>399959.99999999983</v>
      </c>
    </row>
    <row r="11" spans="1:22" s="106" customFormat="1" x14ac:dyDescent="0.15">
      <c r="A11" s="99">
        <f>+A10+1</f>
        <v>2</v>
      </c>
      <c r="B11" s="101">
        <v>90151600</v>
      </c>
      <c r="C11" s="100" t="s">
        <v>193</v>
      </c>
      <c r="D11" s="110" t="s">
        <v>30</v>
      </c>
      <c r="E11" s="111">
        <v>1</v>
      </c>
      <c r="F11" s="102" t="s">
        <v>192</v>
      </c>
      <c r="G11" s="112">
        <v>206243.69747899161</v>
      </c>
      <c r="H11" s="113">
        <v>0.19</v>
      </c>
      <c r="I11" s="114">
        <f t="shared" ref="I11:I41" si="1">+G11*H11</f>
        <v>39186.302521008409</v>
      </c>
      <c r="J11" s="114">
        <f t="shared" si="0"/>
        <v>245430.00000000003</v>
      </c>
      <c r="K11" s="114">
        <v>204201.68067226891</v>
      </c>
      <c r="L11" s="113">
        <v>0.19</v>
      </c>
      <c r="M11" s="114">
        <f t="shared" ref="M11:M31" si="2">+K11*L11</f>
        <v>38798.319327731093</v>
      </c>
      <c r="N11" s="114">
        <f t="shared" ref="N11:N31" si="3">+(K11+M11)*E11</f>
        <v>243000</v>
      </c>
      <c r="O11" s="112">
        <v>208285.71428571429</v>
      </c>
      <c r="P11" s="115">
        <v>0.19</v>
      </c>
      <c r="Q11" s="116">
        <f t="shared" ref="Q11:Q38" si="4">+O11*P11</f>
        <v>39574.285714285717</v>
      </c>
      <c r="R11" s="117">
        <f t="shared" ref="R11:R52" si="5">+(O11+Q11)*E11</f>
        <v>247860</v>
      </c>
      <c r="S11" s="116">
        <f t="shared" ref="S11:S74" si="6">SUM(G11+K11+O11)/3</f>
        <v>206243.69747899161</v>
      </c>
      <c r="T11" s="118">
        <v>0.19</v>
      </c>
      <c r="U11" s="116">
        <f t="shared" ref="U11:U31" si="7">+S11*T11</f>
        <v>39186.302521008409</v>
      </c>
      <c r="V11" s="116">
        <f t="shared" ref="V11:V74" si="8">+(S11+U11)*E11</f>
        <v>245430.00000000003</v>
      </c>
    </row>
    <row r="12" spans="1:22" s="106" customFormat="1" x14ac:dyDescent="0.15">
      <c r="A12" s="99">
        <f t="shared" ref="A12:A75" si="9">+A11+1</f>
        <v>3</v>
      </c>
      <c r="B12" s="101">
        <v>90151600</v>
      </c>
      <c r="C12" s="100" t="s">
        <v>194</v>
      </c>
      <c r="D12" s="110" t="s">
        <v>30</v>
      </c>
      <c r="E12" s="111">
        <v>1</v>
      </c>
      <c r="F12" s="102" t="s">
        <v>192</v>
      </c>
      <c r="G12" s="112">
        <v>152773.10924369749</v>
      </c>
      <c r="H12" s="113">
        <v>0.19</v>
      </c>
      <c r="I12" s="114">
        <f t="shared" si="1"/>
        <v>29026.890756302524</v>
      </c>
      <c r="J12" s="114">
        <f t="shared" si="0"/>
        <v>181800</v>
      </c>
      <c r="K12" s="114">
        <v>151260.50420168068</v>
      </c>
      <c r="L12" s="113">
        <v>0.19</v>
      </c>
      <c r="M12" s="114">
        <f t="shared" si="2"/>
        <v>28739.495798319331</v>
      </c>
      <c r="N12" s="114">
        <f t="shared" si="3"/>
        <v>180000</v>
      </c>
      <c r="O12" s="112">
        <v>154285.71428571429</v>
      </c>
      <c r="P12" s="115">
        <v>0.19</v>
      </c>
      <c r="Q12" s="116">
        <f t="shared" si="4"/>
        <v>29314.285714285714</v>
      </c>
      <c r="R12" s="117">
        <f t="shared" si="5"/>
        <v>183600</v>
      </c>
      <c r="S12" s="116">
        <f t="shared" si="6"/>
        <v>152773.10924369749</v>
      </c>
      <c r="T12" s="118">
        <v>0.19</v>
      </c>
      <c r="U12" s="116">
        <f t="shared" si="7"/>
        <v>29026.890756302524</v>
      </c>
      <c r="V12" s="116">
        <f t="shared" si="8"/>
        <v>181800</v>
      </c>
    </row>
    <row r="13" spans="1:22" s="106" customFormat="1" x14ac:dyDescent="0.15">
      <c r="A13" s="99">
        <f t="shared" si="9"/>
        <v>4</v>
      </c>
      <c r="B13" s="101">
        <v>90151800</v>
      </c>
      <c r="C13" s="100" t="s">
        <v>195</v>
      </c>
      <c r="D13" s="110" t="s">
        <v>30</v>
      </c>
      <c r="E13" s="111">
        <v>1</v>
      </c>
      <c r="F13" s="102" t="s">
        <v>192</v>
      </c>
      <c r="G13" s="112">
        <v>13749579.831932774</v>
      </c>
      <c r="H13" s="113">
        <v>0.19</v>
      </c>
      <c r="I13" s="114">
        <f t="shared" si="1"/>
        <v>2612420.1680672271</v>
      </c>
      <c r="J13" s="114">
        <f t="shared" si="0"/>
        <v>16362000</v>
      </c>
      <c r="K13" s="114">
        <v>13613445.37815126</v>
      </c>
      <c r="L13" s="113">
        <v>0.19</v>
      </c>
      <c r="M13" s="114">
        <f t="shared" si="2"/>
        <v>2586554.6218487397</v>
      </c>
      <c r="N13" s="114">
        <f t="shared" si="3"/>
        <v>16200000</v>
      </c>
      <c r="O13" s="112">
        <v>13885714.285714285</v>
      </c>
      <c r="P13" s="115">
        <v>0.19</v>
      </c>
      <c r="Q13" s="116">
        <f t="shared" si="4"/>
        <v>2638285.7142857141</v>
      </c>
      <c r="R13" s="117">
        <f t="shared" si="5"/>
        <v>16524000</v>
      </c>
      <c r="S13" s="116">
        <f t="shared" si="6"/>
        <v>13749579.831932774</v>
      </c>
      <c r="T13" s="118">
        <v>0.19</v>
      </c>
      <c r="U13" s="116">
        <f t="shared" si="7"/>
        <v>2612420.1680672271</v>
      </c>
      <c r="V13" s="116">
        <f t="shared" si="8"/>
        <v>16362000</v>
      </c>
    </row>
    <row r="14" spans="1:22" s="106" customFormat="1" x14ac:dyDescent="0.15">
      <c r="A14" s="99">
        <f t="shared" si="9"/>
        <v>5</v>
      </c>
      <c r="B14" s="101">
        <v>90151800</v>
      </c>
      <c r="C14" s="100" t="s">
        <v>197</v>
      </c>
      <c r="D14" s="110" t="s">
        <v>30</v>
      </c>
      <c r="E14" s="111">
        <v>1</v>
      </c>
      <c r="F14" s="102" t="s">
        <v>192</v>
      </c>
      <c r="G14" s="112">
        <v>19998000</v>
      </c>
      <c r="H14" s="113">
        <v>0.19</v>
      </c>
      <c r="I14" s="114">
        <f t="shared" si="1"/>
        <v>3799620</v>
      </c>
      <c r="J14" s="114">
        <f t="shared" si="0"/>
        <v>23797620</v>
      </c>
      <c r="K14" s="114">
        <v>19800000</v>
      </c>
      <c r="L14" s="113">
        <v>0.19</v>
      </c>
      <c r="M14" s="114">
        <f t="shared" si="2"/>
        <v>3762000</v>
      </c>
      <c r="N14" s="114">
        <f t="shared" si="3"/>
        <v>23562000</v>
      </c>
      <c r="O14" s="112">
        <v>20196000</v>
      </c>
      <c r="P14" s="115">
        <v>0.19</v>
      </c>
      <c r="Q14" s="116">
        <f t="shared" si="4"/>
        <v>3837240</v>
      </c>
      <c r="R14" s="117">
        <f t="shared" si="5"/>
        <v>24033240</v>
      </c>
      <c r="S14" s="116">
        <f t="shared" si="6"/>
        <v>19998000</v>
      </c>
      <c r="T14" s="118">
        <v>0.19</v>
      </c>
      <c r="U14" s="116">
        <f t="shared" si="7"/>
        <v>3799620</v>
      </c>
      <c r="V14" s="116">
        <f t="shared" si="8"/>
        <v>23797620</v>
      </c>
    </row>
    <row r="15" spans="1:22" s="106" customFormat="1" x14ac:dyDescent="0.15">
      <c r="A15" s="99">
        <f t="shared" si="9"/>
        <v>6</v>
      </c>
      <c r="B15" s="101">
        <v>90151800</v>
      </c>
      <c r="C15" s="100" t="s">
        <v>198</v>
      </c>
      <c r="D15" s="110" t="s">
        <v>30</v>
      </c>
      <c r="E15" s="111">
        <v>1</v>
      </c>
      <c r="F15" s="102" t="s">
        <v>192</v>
      </c>
      <c r="G15" s="112">
        <v>7638655.4621848743</v>
      </c>
      <c r="H15" s="113">
        <v>0.19</v>
      </c>
      <c r="I15" s="114">
        <f t="shared" si="1"/>
        <v>1451344.5378151261</v>
      </c>
      <c r="J15" s="114">
        <f t="shared" si="0"/>
        <v>9090000</v>
      </c>
      <c r="K15" s="114">
        <v>7563025.2100840341</v>
      </c>
      <c r="L15" s="113">
        <v>0.19</v>
      </c>
      <c r="M15" s="114">
        <f t="shared" si="2"/>
        <v>1436974.7899159666</v>
      </c>
      <c r="N15" s="114">
        <f t="shared" si="3"/>
        <v>9000000</v>
      </c>
      <c r="O15" s="112">
        <v>7714285.7142857146</v>
      </c>
      <c r="P15" s="115">
        <v>0.19</v>
      </c>
      <c r="Q15" s="116">
        <f t="shared" si="4"/>
        <v>1465714.2857142857</v>
      </c>
      <c r="R15" s="117">
        <f t="shared" si="5"/>
        <v>9180000</v>
      </c>
      <c r="S15" s="116">
        <f t="shared" si="6"/>
        <v>7638655.4621848734</v>
      </c>
      <c r="T15" s="118">
        <v>0.19</v>
      </c>
      <c r="U15" s="116">
        <f t="shared" si="7"/>
        <v>1451344.5378151259</v>
      </c>
      <c r="V15" s="116">
        <f t="shared" si="8"/>
        <v>9090000</v>
      </c>
    </row>
    <row r="16" spans="1:22" s="106" customFormat="1" x14ac:dyDescent="0.15">
      <c r="A16" s="99">
        <f t="shared" si="9"/>
        <v>7</v>
      </c>
      <c r="B16" s="101">
        <v>90151700</v>
      </c>
      <c r="C16" s="100" t="s">
        <v>199</v>
      </c>
      <c r="D16" s="110" t="s">
        <v>30</v>
      </c>
      <c r="E16" s="111">
        <v>1</v>
      </c>
      <c r="F16" s="102" t="s">
        <v>192</v>
      </c>
      <c r="G16" s="112">
        <v>2749915.9663865548</v>
      </c>
      <c r="H16" s="113">
        <v>0.19</v>
      </c>
      <c r="I16" s="114">
        <f t="shared" si="1"/>
        <v>522484.03361344541</v>
      </c>
      <c r="J16" s="114">
        <f t="shared" si="0"/>
        <v>3272400</v>
      </c>
      <c r="K16" s="114">
        <v>2722689.0756302522</v>
      </c>
      <c r="L16" s="113">
        <v>0.19</v>
      </c>
      <c r="M16" s="114">
        <f t="shared" si="2"/>
        <v>517310.92436974793</v>
      </c>
      <c r="N16" s="114">
        <f t="shared" si="3"/>
        <v>3240000</v>
      </c>
      <c r="O16" s="112">
        <v>2777142.8571428573</v>
      </c>
      <c r="P16" s="115">
        <v>0.19</v>
      </c>
      <c r="Q16" s="116">
        <f t="shared" si="4"/>
        <v>527657.14285714284</v>
      </c>
      <c r="R16" s="117">
        <f t="shared" si="5"/>
        <v>3304800</v>
      </c>
      <c r="S16" s="116">
        <f t="shared" si="6"/>
        <v>2749915.9663865548</v>
      </c>
      <c r="T16" s="118">
        <v>0.19</v>
      </c>
      <c r="U16" s="116">
        <f t="shared" si="7"/>
        <v>522484.03361344541</v>
      </c>
      <c r="V16" s="116">
        <f t="shared" si="8"/>
        <v>3272400</v>
      </c>
    </row>
    <row r="17" spans="1:22" s="106" customFormat="1" x14ac:dyDescent="0.15">
      <c r="A17" s="99">
        <f t="shared" si="9"/>
        <v>8</v>
      </c>
      <c r="B17" s="101">
        <v>90151700</v>
      </c>
      <c r="C17" s="100" t="s">
        <v>201</v>
      </c>
      <c r="D17" s="110" t="s">
        <v>30</v>
      </c>
      <c r="E17" s="111">
        <v>1</v>
      </c>
      <c r="F17" s="102" t="s">
        <v>192</v>
      </c>
      <c r="G17" s="112">
        <v>1222184.8739495799</v>
      </c>
      <c r="H17" s="113">
        <v>0.19</v>
      </c>
      <c r="I17" s="114">
        <f t="shared" si="1"/>
        <v>232215.12605042019</v>
      </c>
      <c r="J17" s="114">
        <f t="shared" si="0"/>
        <v>1454400</v>
      </c>
      <c r="K17" s="114">
        <v>1210084.0336134455</v>
      </c>
      <c r="L17" s="113">
        <v>0.19</v>
      </c>
      <c r="M17" s="114">
        <f t="shared" si="2"/>
        <v>229915.96638655465</v>
      </c>
      <c r="N17" s="114">
        <f t="shared" si="3"/>
        <v>1440000</v>
      </c>
      <c r="O17" s="112">
        <v>1234285.7142857143</v>
      </c>
      <c r="P17" s="115">
        <v>0.19</v>
      </c>
      <c r="Q17" s="116">
        <f t="shared" si="4"/>
        <v>234514.28571428571</v>
      </c>
      <c r="R17" s="117">
        <f t="shared" si="5"/>
        <v>1468800</v>
      </c>
      <c r="S17" s="116">
        <f t="shared" si="6"/>
        <v>1222184.8739495799</v>
      </c>
      <c r="T17" s="118">
        <v>0.19</v>
      </c>
      <c r="U17" s="116">
        <f t="shared" si="7"/>
        <v>232215.12605042019</v>
      </c>
      <c r="V17" s="116">
        <f t="shared" si="8"/>
        <v>1454400</v>
      </c>
    </row>
    <row r="18" spans="1:22" s="106" customFormat="1" x14ac:dyDescent="0.15">
      <c r="A18" s="99">
        <f t="shared" si="9"/>
        <v>9</v>
      </c>
      <c r="B18" s="101">
        <v>90151700</v>
      </c>
      <c r="C18" s="100" t="s">
        <v>202</v>
      </c>
      <c r="D18" s="110" t="s">
        <v>30</v>
      </c>
      <c r="E18" s="111">
        <v>1</v>
      </c>
      <c r="F18" s="102" t="s">
        <v>192</v>
      </c>
      <c r="G18" s="112">
        <v>1680504.2016806724</v>
      </c>
      <c r="H18" s="113">
        <v>0.19</v>
      </c>
      <c r="I18" s="114">
        <f t="shared" si="1"/>
        <v>319295.79831932776</v>
      </c>
      <c r="J18" s="114">
        <f t="shared" si="0"/>
        <v>1999800</v>
      </c>
      <c r="K18" s="114">
        <v>1663865.5462184874</v>
      </c>
      <c r="L18" s="113">
        <v>0.19</v>
      </c>
      <c r="M18" s="114">
        <f t="shared" si="2"/>
        <v>316134.45378151262</v>
      </c>
      <c r="N18" s="114">
        <f t="shared" si="3"/>
        <v>1980000</v>
      </c>
      <c r="O18" s="112">
        <v>1697142.8571428573</v>
      </c>
      <c r="P18" s="115">
        <v>0.19</v>
      </c>
      <c r="Q18" s="116">
        <f t="shared" si="4"/>
        <v>322457.1428571429</v>
      </c>
      <c r="R18" s="117">
        <f t="shared" si="5"/>
        <v>2019600.0000000002</v>
      </c>
      <c r="S18" s="116">
        <f t="shared" si="6"/>
        <v>1680504.2016806724</v>
      </c>
      <c r="T18" s="118">
        <v>0.19</v>
      </c>
      <c r="U18" s="116">
        <f t="shared" si="7"/>
        <v>319295.79831932776</v>
      </c>
      <c r="V18" s="116">
        <f t="shared" si="8"/>
        <v>1999800</v>
      </c>
    </row>
    <row r="19" spans="1:22" s="106" customFormat="1" x14ac:dyDescent="0.15">
      <c r="A19" s="99">
        <f t="shared" si="9"/>
        <v>10</v>
      </c>
      <c r="B19" s="101">
        <v>90151700</v>
      </c>
      <c r="C19" s="100" t="s">
        <v>203</v>
      </c>
      <c r="D19" s="110" t="s">
        <v>30</v>
      </c>
      <c r="E19" s="111">
        <v>1</v>
      </c>
      <c r="F19" s="102" t="s">
        <v>192</v>
      </c>
      <c r="G19" s="112">
        <v>2291596.6386554623</v>
      </c>
      <c r="H19" s="113">
        <v>0.19</v>
      </c>
      <c r="I19" s="114">
        <f t="shared" si="1"/>
        <v>435403.36134453781</v>
      </c>
      <c r="J19" s="114">
        <f t="shared" si="0"/>
        <v>2727000</v>
      </c>
      <c r="K19" s="114">
        <v>2268907.5630252101</v>
      </c>
      <c r="L19" s="113">
        <v>0.19</v>
      </c>
      <c r="M19" s="114">
        <f t="shared" si="2"/>
        <v>431092.43697478989</v>
      </c>
      <c r="N19" s="114">
        <f t="shared" si="3"/>
        <v>2700000</v>
      </c>
      <c r="O19" s="112">
        <v>2314285.7142857146</v>
      </c>
      <c r="P19" s="115">
        <v>0.19</v>
      </c>
      <c r="Q19" s="116">
        <f t="shared" si="4"/>
        <v>439714.2857142858</v>
      </c>
      <c r="R19" s="117">
        <f t="shared" si="5"/>
        <v>2754000.0000000005</v>
      </c>
      <c r="S19" s="116">
        <f t="shared" si="6"/>
        <v>2291596.6386554623</v>
      </c>
      <c r="T19" s="118">
        <v>0.19</v>
      </c>
      <c r="U19" s="116">
        <f t="shared" si="7"/>
        <v>435403.36134453781</v>
      </c>
      <c r="V19" s="116">
        <f t="shared" si="8"/>
        <v>2727000</v>
      </c>
    </row>
    <row r="20" spans="1:22" s="106" customFormat="1" x14ac:dyDescent="0.15">
      <c r="A20" s="99">
        <f t="shared" si="9"/>
        <v>11</v>
      </c>
      <c r="B20" s="101">
        <v>90151700</v>
      </c>
      <c r="C20" s="100" t="s">
        <v>204</v>
      </c>
      <c r="D20" s="110" t="s">
        <v>30</v>
      </c>
      <c r="E20" s="111">
        <v>1</v>
      </c>
      <c r="F20" s="102" t="s">
        <v>192</v>
      </c>
      <c r="G20" s="112">
        <v>1680504.2016806724</v>
      </c>
      <c r="H20" s="113">
        <v>0.19</v>
      </c>
      <c r="I20" s="114">
        <f t="shared" si="1"/>
        <v>319295.79831932776</v>
      </c>
      <c r="J20" s="114">
        <f t="shared" si="0"/>
        <v>1999800</v>
      </c>
      <c r="K20" s="114">
        <v>1663865.5462184874</v>
      </c>
      <c r="L20" s="113">
        <v>0.19</v>
      </c>
      <c r="M20" s="114">
        <f t="shared" si="2"/>
        <v>316134.45378151262</v>
      </c>
      <c r="N20" s="114">
        <f t="shared" si="3"/>
        <v>1980000</v>
      </c>
      <c r="O20" s="112">
        <v>1697142.8571428573</v>
      </c>
      <c r="P20" s="115">
        <v>0.19</v>
      </c>
      <c r="Q20" s="116">
        <f t="shared" si="4"/>
        <v>322457.1428571429</v>
      </c>
      <c r="R20" s="117">
        <f t="shared" si="5"/>
        <v>2019600.0000000002</v>
      </c>
      <c r="S20" s="116">
        <f t="shared" si="6"/>
        <v>1680504.2016806724</v>
      </c>
      <c r="T20" s="118">
        <v>0.19</v>
      </c>
      <c r="U20" s="116">
        <f t="shared" si="7"/>
        <v>319295.79831932776</v>
      </c>
      <c r="V20" s="116">
        <f t="shared" si="8"/>
        <v>1999800</v>
      </c>
    </row>
    <row r="21" spans="1:22" s="106" customFormat="1" x14ac:dyDescent="0.15">
      <c r="A21" s="99">
        <f t="shared" si="9"/>
        <v>12</v>
      </c>
      <c r="B21" s="101">
        <v>90151700</v>
      </c>
      <c r="C21" s="100" t="s">
        <v>205</v>
      </c>
      <c r="D21" s="110" t="s">
        <v>30</v>
      </c>
      <c r="E21" s="111">
        <v>1</v>
      </c>
      <c r="F21" s="102" t="s">
        <v>192</v>
      </c>
      <c r="G21" s="112">
        <v>1374957.9831932774</v>
      </c>
      <c r="H21" s="113">
        <v>0.19</v>
      </c>
      <c r="I21" s="114">
        <f t="shared" si="1"/>
        <v>261242.01680672271</v>
      </c>
      <c r="J21" s="114">
        <f t="shared" si="0"/>
        <v>1636200</v>
      </c>
      <c r="K21" s="114">
        <v>1361344.5378151261</v>
      </c>
      <c r="L21" s="113">
        <v>0.19</v>
      </c>
      <c r="M21" s="114">
        <f t="shared" si="2"/>
        <v>258655.46218487396</v>
      </c>
      <c r="N21" s="114">
        <f t="shared" si="3"/>
        <v>1620000</v>
      </c>
      <c r="O21" s="112">
        <v>1388571.4285714286</v>
      </c>
      <c r="P21" s="115">
        <v>0.19</v>
      </c>
      <c r="Q21" s="116">
        <f t="shared" si="4"/>
        <v>263828.57142857142</v>
      </c>
      <c r="R21" s="117">
        <f t="shared" si="5"/>
        <v>1652400</v>
      </c>
      <c r="S21" s="116">
        <f t="shared" si="6"/>
        <v>1374957.9831932774</v>
      </c>
      <c r="T21" s="118">
        <v>0.19</v>
      </c>
      <c r="U21" s="116">
        <f t="shared" si="7"/>
        <v>261242.01680672271</v>
      </c>
      <c r="V21" s="116">
        <f t="shared" si="8"/>
        <v>1636200</v>
      </c>
    </row>
    <row r="22" spans="1:22" x14ac:dyDescent="0.15">
      <c r="A22" s="99">
        <f t="shared" si="9"/>
        <v>13</v>
      </c>
      <c r="B22" s="101">
        <v>90151700</v>
      </c>
      <c r="C22" s="100" t="s">
        <v>206</v>
      </c>
      <c r="D22" s="110" t="s">
        <v>30</v>
      </c>
      <c r="E22" s="111">
        <v>1</v>
      </c>
      <c r="F22" s="102" t="s">
        <v>192</v>
      </c>
      <c r="G22" s="112">
        <v>1833277.3109243698</v>
      </c>
      <c r="H22" s="113">
        <v>0.19</v>
      </c>
      <c r="I22" s="114">
        <f t="shared" si="1"/>
        <v>348322.68907563027</v>
      </c>
      <c r="J22" s="114">
        <f t="shared" si="0"/>
        <v>2181600</v>
      </c>
      <c r="K22" s="114">
        <v>1815126.0504201681</v>
      </c>
      <c r="L22" s="113">
        <v>0.19</v>
      </c>
      <c r="M22" s="114">
        <f t="shared" si="2"/>
        <v>344873.94957983197</v>
      </c>
      <c r="N22" s="114">
        <f t="shared" si="3"/>
        <v>2160000</v>
      </c>
      <c r="O22" s="112">
        <v>1851428.5714285716</v>
      </c>
      <c r="P22" s="115">
        <v>0.19</v>
      </c>
      <c r="Q22" s="116">
        <f t="shared" si="4"/>
        <v>351771.42857142858</v>
      </c>
      <c r="R22" s="117">
        <f t="shared" si="5"/>
        <v>2203200</v>
      </c>
      <c r="S22" s="116">
        <f t="shared" si="6"/>
        <v>1833277.3109243698</v>
      </c>
      <c r="T22" s="118">
        <v>0.19</v>
      </c>
      <c r="U22" s="116">
        <f t="shared" si="7"/>
        <v>348322.68907563027</v>
      </c>
      <c r="V22" s="116">
        <f t="shared" si="8"/>
        <v>2181600</v>
      </c>
    </row>
    <row r="23" spans="1:22" x14ac:dyDescent="0.15">
      <c r="A23" s="99">
        <f t="shared" si="9"/>
        <v>14</v>
      </c>
      <c r="B23" s="101">
        <v>90151700</v>
      </c>
      <c r="C23" s="100" t="s">
        <v>207</v>
      </c>
      <c r="D23" s="110" t="s">
        <v>30</v>
      </c>
      <c r="E23" s="111">
        <v>1</v>
      </c>
      <c r="F23" s="102" t="s">
        <v>192</v>
      </c>
      <c r="G23" s="112">
        <v>4583193.2773109246</v>
      </c>
      <c r="H23" s="113">
        <v>0.19</v>
      </c>
      <c r="I23" s="114">
        <f t="shared" si="1"/>
        <v>870806.72268907563</v>
      </c>
      <c r="J23" s="114">
        <f t="shared" si="0"/>
        <v>5454000</v>
      </c>
      <c r="K23" s="114">
        <v>4537815.1260504201</v>
      </c>
      <c r="L23" s="113">
        <v>0.19</v>
      </c>
      <c r="M23" s="114">
        <f t="shared" si="2"/>
        <v>862184.87394957978</v>
      </c>
      <c r="N23" s="114">
        <f t="shared" si="3"/>
        <v>5400000</v>
      </c>
      <c r="O23" s="112">
        <v>4628571.4285714291</v>
      </c>
      <c r="P23" s="115">
        <v>0.19</v>
      </c>
      <c r="Q23" s="116">
        <f t="shared" si="4"/>
        <v>879428.57142857159</v>
      </c>
      <c r="R23" s="117">
        <f t="shared" si="5"/>
        <v>5508000.0000000009</v>
      </c>
      <c r="S23" s="116">
        <f t="shared" si="6"/>
        <v>4583193.2773109246</v>
      </c>
      <c r="T23" s="118">
        <v>0.19</v>
      </c>
      <c r="U23" s="116">
        <f t="shared" si="7"/>
        <v>870806.72268907563</v>
      </c>
      <c r="V23" s="116">
        <f t="shared" si="8"/>
        <v>5454000</v>
      </c>
    </row>
    <row r="24" spans="1:22" x14ac:dyDescent="0.15">
      <c r="A24" s="99">
        <f t="shared" si="9"/>
        <v>15</v>
      </c>
      <c r="B24" s="101">
        <v>90151700</v>
      </c>
      <c r="C24" s="100" t="s">
        <v>208</v>
      </c>
      <c r="D24" s="110" t="s">
        <v>30</v>
      </c>
      <c r="E24" s="111">
        <v>1</v>
      </c>
      <c r="F24" s="102" t="s">
        <v>192</v>
      </c>
      <c r="G24" s="112">
        <v>1374957.9831932774</v>
      </c>
      <c r="H24" s="113">
        <v>0.19</v>
      </c>
      <c r="I24" s="114">
        <f t="shared" si="1"/>
        <v>261242.01680672271</v>
      </c>
      <c r="J24" s="114">
        <f t="shared" si="0"/>
        <v>1636200</v>
      </c>
      <c r="K24" s="114">
        <v>1361344.5378151261</v>
      </c>
      <c r="L24" s="113">
        <v>0.19</v>
      </c>
      <c r="M24" s="114">
        <f t="shared" si="2"/>
        <v>258655.46218487396</v>
      </c>
      <c r="N24" s="114">
        <f t="shared" si="3"/>
        <v>1620000</v>
      </c>
      <c r="O24" s="112">
        <v>1388571.4285714286</v>
      </c>
      <c r="P24" s="115">
        <v>0.19</v>
      </c>
      <c r="Q24" s="116">
        <f t="shared" si="4"/>
        <v>263828.57142857142</v>
      </c>
      <c r="R24" s="117">
        <f t="shared" si="5"/>
        <v>1652400</v>
      </c>
      <c r="S24" s="116">
        <f t="shared" si="6"/>
        <v>1374957.9831932774</v>
      </c>
      <c r="T24" s="118">
        <v>0.19</v>
      </c>
      <c r="U24" s="116">
        <f t="shared" si="7"/>
        <v>261242.01680672271</v>
      </c>
      <c r="V24" s="116">
        <f t="shared" si="8"/>
        <v>1636200</v>
      </c>
    </row>
    <row r="25" spans="1:22" x14ac:dyDescent="0.15">
      <c r="A25" s="99">
        <f t="shared" si="9"/>
        <v>16</v>
      </c>
      <c r="B25" s="101">
        <v>90151700</v>
      </c>
      <c r="C25" s="100" t="s">
        <v>209</v>
      </c>
      <c r="D25" s="110" t="s">
        <v>30</v>
      </c>
      <c r="E25" s="111">
        <v>1</v>
      </c>
      <c r="F25" s="102" t="s">
        <v>192</v>
      </c>
      <c r="G25" s="112">
        <v>1222184.8739495799</v>
      </c>
      <c r="H25" s="113">
        <v>0.19</v>
      </c>
      <c r="I25" s="114">
        <f t="shared" si="1"/>
        <v>232215.12605042019</v>
      </c>
      <c r="J25" s="114">
        <f t="shared" si="0"/>
        <v>1454400</v>
      </c>
      <c r="K25" s="114">
        <v>1210084.0336134455</v>
      </c>
      <c r="L25" s="113">
        <v>0.19</v>
      </c>
      <c r="M25" s="114">
        <f t="shared" si="2"/>
        <v>229915.96638655465</v>
      </c>
      <c r="N25" s="114">
        <f t="shared" si="3"/>
        <v>1440000</v>
      </c>
      <c r="O25" s="112">
        <v>1234285.7142857143</v>
      </c>
      <c r="P25" s="115">
        <v>0.19</v>
      </c>
      <c r="Q25" s="116">
        <f t="shared" si="4"/>
        <v>234514.28571428571</v>
      </c>
      <c r="R25" s="117">
        <f t="shared" si="5"/>
        <v>1468800</v>
      </c>
      <c r="S25" s="116">
        <f t="shared" si="6"/>
        <v>1222184.8739495799</v>
      </c>
      <c r="T25" s="118">
        <v>0.19</v>
      </c>
      <c r="U25" s="116">
        <f t="shared" si="7"/>
        <v>232215.12605042019</v>
      </c>
      <c r="V25" s="116">
        <f t="shared" si="8"/>
        <v>1454400</v>
      </c>
    </row>
    <row r="26" spans="1:22" x14ac:dyDescent="0.15">
      <c r="A26" s="99">
        <f t="shared" si="9"/>
        <v>17</v>
      </c>
      <c r="B26" s="101">
        <v>86101705</v>
      </c>
      <c r="C26" s="100" t="s">
        <v>210</v>
      </c>
      <c r="D26" s="110" t="s">
        <v>30</v>
      </c>
      <c r="E26" s="111">
        <v>1</v>
      </c>
      <c r="F26" s="102" t="s">
        <v>192</v>
      </c>
      <c r="G26" s="112">
        <v>12221848.739495799</v>
      </c>
      <c r="H26" s="113">
        <v>0</v>
      </c>
      <c r="I26" s="114">
        <f t="shared" si="1"/>
        <v>0</v>
      </c>
      <c r="J26" s="114">
        <f t="shared" si="0"/>
        <v>12221848.739495799</v>
      </c>
      <c r="K26" s="114">
        <v>12100840.336134454</v>
      </c>
      <c r="L26" s="113">
        <v>0</v>
      </c>
      <c r="M26" s="114">
        <f t="shared" si="2"/>
        <v>0</v>
      </c>
      <c r="N26" s="114">
        <f t="shared" si="3"/>
        <v>12100840.336134454</v>
      </c>
      <c r="O26" s="112">
        <v>12342857.142857144</v>
      </c>
      <c r="P26" s="115">
        <v>0</v>
      </c>
      <c r="Q26" s="116">
        <f t="shared" si="4"/>
        <v>0</v>
      </c>
      <c r="R26" s="117">
        <f t="shared" si="5"/>
        <v>12342857.142857144</v>
      </c>
      <c r="S26" s="116">
        <f t="shared" si="6"/>
        <v>12221848.739495799</v>
      </c>
      <c r="T26" s="118">
        <v>0</v>
      </c>
      <c r="U26" s="116">
        <f t="shared" si="7"/>
        <v>0</v>
      </c>
      <c r="V26" s="116">
        <f t="shared" si="8"/>
        <v>12221848.739495799</v>
      </c>
    </row>
    <row r="27" spans="1:22" x14ac:dyDescent="0.15">
      <c r="A27" s="99">
        <f t="shared" si="9"/>
        <v>18</v>
      </c>
      <c r="B27" s="101">
        <v>90151804</v>
      </c>
      <c r="C27" s="100" t="s">
        <v>212</v>
      </c>
      <c r="D27" s="110" t="s">
        <v>30</v>
      </c>
      <c r="E27" s="111">
        <v>1</v>
      </c>
      <c r="F27" s="102" t="s">
        <v>192</v>
      </c>
      <c r="G27" s="112">
        <v>190966.38655462186</v>
      </c>
      <c r="H27" s="113">
        <v>0.19</v>
      </c>
      <c r="I27" s="114">
        <f t="shared" si="1"/>
        <v>36283.613445378156</v>
      </c>
      <c r="J27" s="114">
        <f t="shared" si="0"/>
        <v>227250</v>
      </c>
      <c r="K27" s="114">
        <v>189075.63025210085</v>
      </c>
      <c r="L27" s="113">
        <v>0.19</v>
      </c>
      <c r="M27" s="114">
        <f t="shared" si="2"/>
        <v>35924.36974789916</v>
      </c>
      <c r="N27" s="114">
        <f t="shared" si="3"/>
        <v>225000</v>
      </c>
      <c r="O27" s="112">
        <v>192857.14285714287</v>
      </c>
      <c r="P27" s="115">
        <v>0.19</v>
      </c>
      <c r="Q27" s="116">
        <f t="shared" si="4"/>
        <v>36642.857142857145</v>
      </c>
      <c r="R27" s="117">
        <f t="shared" si="5"/>
        <v>229500</v>
      </c>
      <c r="S27" s="116">
        <f t="shared" si="6"/>
        <v>190966.38655462186</v>
      </c>
      <c r="T27" s="118">
        <v>0.19</v>
      </c>
      <c r="U27" s="116">
        <f t="shared" si="7"/>
        <v>36283.613445378156</v>
      </c>
      <c r="V27" s="116">
        <f t="shared" si="8"/>
        <v>227250</v>
      </c>
    </row>
    <row r="28" spans="1:22" x14ac:dyDescent="0.15">
      <c r="A28" s="99">
        <f t="shared" si="9"/>
        <v>19</v>
      </c>
      <c r="B28" s="101">
        <v>90151700</v>
      </c>
      <c r="C28" s="100" t="s">
        <v>214</v>
      </c>
      <c r="D28" s="110" t="s">
        <v>30</v>
      </c>
      <c r="E28" s="111">
        <v>1</v>
      </c>
      <c r="F28" s="102" t="s">
        <v>192</v>
      </c>
      <c r="G28" s="112">
        <v>678991.59663865552</v>
      </c>
      <c r="H28" s="113">
        <v>0.19</v>
      </c>
      <c r="I28" s="114">
        <f t="shared" si="1"/>
        <v>129008.40336134455</v>
      </c>
      <c r="J28" s="114">
        <f t="shared" si="0"/>
        <v>808000.00000000012</v>
      </c>
      <c r="K28" s="114">
        <v>672268.90756302525</v>
      </c>
      <c r="L28" s="113">
        <v>0.19</v>
      </c>
      <c r="M28" s="114">
        <f t="shared" si="2"/>
        <v>127731.0924369748</v>
      </c>
      <c r="N28" s="114">
        <f t="shared" si="3"/>
        <v>800000</v>
      </c>
      <c r="O28" s="112">
        <v>685714.2857142858</v>
      </c>
      <c r="P28" s="115">
        <v>0.19</v>
      </c>
      <c r="Q28" s="116">
        <f t="shared" si="4"/>
        <v>130285.7142857143</v>
      </c>
      <c r="R28" s="117">
        <f t="shared" si="5"/>
        <v>816000.00000000012</v>
      </c>
      <c r="S28" s="116">
        <f t="shared" si="6"/>
        <v>678991.59663865564</v>
      </c>
      <c r="T28" s="118">
        <v>0.19</v>
      </c>
      <c r="U28" s="116">
        <f t="shared" si="7"/>
        <v>129008.40336134458</v>
      </c>
      <c r="V28" s="116">
        <f t="shared" si="8"/>
        <v>808000.00000000023</v>
      </c>
    </row>
    <row r="29" spans="1:22" x14ac:dyDescent="0.15">
      <c r="A29" s="99">
        <f t="shared" si="9"/>
        <v>20</v>
      </c>
      <c r="B29" s="101">
        <v>90151802</v>
      </c>
      <c r="C29" s="100" t="s">
        <v>216</v>
      </c>
      <c r="D29" s="110" t="s">
        <v>30</v>
      </c>
      <c r="E29" s="111">
        <v>1</v>
      </c>
      <c r="F29" s="102" t="s">
        <v>192</v>
      </c>
      <c r="G29" s="112">
        <v>2444369.7478991598</v>
      </c>
      <c r="H29" s="113">
        <v>0.19</v>
      </c>
      <c r="I29" s="114">
        <f t="shared" si="1"/>
        <v>464430.25210084039</v>
      </c>
      <c r="J29" s="114">
        <f t="shared" si="0"/>
        <v>2908800</v>
      </c>
      <c r="K29" s="114">
        <v>2420168.0672268909</v>
      </c>
      <c r="L29" s="113">
        <v>0.19</v>
      </c>
      <c r="M29" s="114">
        <f t="shared" si="2"/>
        <v>459831.93277310929</v>
      </c>
      <c r="N29" s="114">
        <f t="shared" si="3"/>
        <v>2880000</v>
      </c>
      <c r="O29" s="112">
        <v>2468571.4285714286</v>
      </c>
      <c r="P29" s="115">
        <v>0.19</v>
      </c>
      <c r="Q29" s="116">
        <f t="shared" si="4"/>
        <v>469028.57142857142</v>
      </c>
      <c r="R29" s="117">
        <f t="shared" si="5"/>
        <v>2937600</v>
      </c>
      <c r="S29" s="116">
        <f t="shared" si="6"/>
        <v>2444369.7478991598</v>
      </c>
      <c r="T29" s="118">
        <v>0.19</v>
      </c>
      <c r="U29" s="116">
        <f t="shared" si="7"/>
        <v>464430.25210084039</v>
      </c>
      <c r="V29" s="116">
        <f t="shared" si="8"/>
        <v>2908800</v>
      </c>
    </row>
    <row r="30" spans="1:22" x14ac:dyDescent="0.15">
      <c r="A30" s="99">
        <f t="shared" si="9"/>
        <v>21</v>
      </c>
      <c r="B30" s="101">
        <v>90151802</v>
      </c>
      <c r="C30" s="100" t="s">
        <v>218</v>
      </c>
      <c r="D30" s="110" t="s">
        <v>30</v>
      </c>
      <c r="E30" s="111">
        <v>1</v>
      </c>
      <c r="F30" s="102" t="s">
        <v>192</v>
      </c>
      <c r="G30" s="112">
        <v>1527731.0924369749</v>
      </c>
      <c r="H30" s="113">
        <v>0</v>
      </c>
      <c r="I30" s="114">
        <f t="shared" si="1"/>
        <v>0</v>
      </c>
      <c r="J30" s="114">
        <f t="shared" si="0"/>
        <v>1527731.0924369749</v>
      </c>
      <c r="K30" s="114">
        <v>1512605.0420168068</v>
      </c>
      <c r="L30" s="113">
        <v>0</v>
      </c>
      <c r="M30" s="114">
        <f t="shared" si="2"/>
        <v>0</v>
      </c>
      <c r="N30" s="114">
        <f t="shared" si="3"/>
        <v>1512605.0420168068</v>
      </c>
      <c r="O30" s="112">
        <v>1542857.142857143</v>
      </c>
      <c r="P30" s="115">
        <v>0</v>
      </c>
      <c r="Q30" s="116">
        <f t="shared" si="4"/>
        <v>0</v>
      </c>
      <c r="R30" s="117">
        <f t="shared" si="5"/>
        <v>1542857.142857143</v>
      </c>
      <c r="S30" s="116">
        <f t="shared" si="6"/>
        <v>1527731.0924369749</v>
      </c>
      <c r="T30" s="118">
        <v>0</v>
      </c>
      <c r="U30" s="119">
        <f t="shared" si="7"/>
        <v>0</v>
      </c>
      <c r="V30" s="116">
        <f t="shared" si="8"/>
        <v>1527731.0924369749</v>
      </c>
    </row>
    <row r="31" spans="1:22" x14ac:dyDescent="0.15">
      <c r="A31" s="99">
        <f t="shared" si="9"/>
        <v>22</v>
      </c>
      <c r="B31" s="101">
        <v>90151802</v>
      </c>
      <c r="C31" s="100" t="s">
        <v>220</v>
      </c>
      <c r="D31" s="110" t="s">
        <v>30</v>
      </c>
      <c r="E31" s="111">
        <v>1</v>
      </c>
      <c r="F31" s="102" t="s">
        <v>192</v>
      </c>
      <c r="G31" s="112">
        <v>3819327.7310924372</v>
      </c>
      <c r="H31" s="113">
        <v>0</v>
      </c>
      <c r="I31" s="114">
        <f t="shared" si="1"/>
        <v>0</v>
      </c>
      <c r="J31" s="114">
        <f t="shared" si="0"/>
        <v>3819327.7310924372</v>
      </c>
      <c r="K31" s="114">
        <v>3781512.6050420171</v>
      </c>
      <c r="L31" s="113">
        <v>0</v>
      </c>
      <c r="M31" s="114">
        <f t="shared" si="2"/>
        <v>0</v>
      </c>
      <c r="N31" s="114">
        <f t="shared" si="3"/>
        <v>3781512.6050420171</v>
      </c>
      <c r="O31" s="112">
        <v>3857142.8571428573</v>
      </c>
      <c r="P31" s="115">
        <v>0</v>
      </c>
      <c r="Q31" s="116">
        <f t="shared" si="4"/>
        <v>0</v>
      </c>
      <c r="R31" s="117">
        <f t="shared" si="5"/>
        <v>3857142.8571428573</v>
      </c>
      <c r="S31" s="116">
        <f t="shared" si="6"/>
        <v>3819327.7310924367</v>
      </c>
      <c r="T31" s="118">
        <v>0</v>
      </c>
      <c r="U31" s="116">
        <f t="shared" si="7"/>
        <v>0</v>
      </c>
      <c r="V31" s="116">
        <f t="shared" si="8"/>
        <v>3819327.7310924367</v>
      </c>
    </row>
    <row r="32" spans="1:22" x14ac:dyDescent="0.15">
      <c r="A32" s="99">
        <f t="shared" si="9"/>
        <v>23</v>
      </c>
      <c r="B32" s="101">
        <v>90151700</v>
      </c>
      <c r="C32" s="100" t="s">
        <v>221</v>
      </c>
      <c r="D32" s="110" t="s">
        <v>30</v>
      </c>
      <c r="E32" s="111">
        <v>1</v>
      </c>
      <c r="F32" s="102" t="s">
        <v>192</v>
      </c>
      <c r="G32" s="112">
        <v>763865.54621848743</v>
      </c>
      <c r="H32" s="113">
        <v>0</v>
      </c>
      <c r="I32" s="114">
        <f t="shared" si="1"/>
        <v>0</v>
      </c>
      <c r="J32" s="114">
        <f t="shared" si="0"/>
        <v>763865.54621848743</v>
      </c>
      <c r="K32" s="114">
        <v>756302.52100840339</v>
      </c>
      <c r="L32" s="113">
        <v>0</v>
      </c>
      <c r="M32" s="114">
        <f t="shared" ref="M32:M52" si="10">+K32*L32</f>
        <v>0</v>
      </c>
      <c r="N32" s="114">
        <f t="shared" ref="N32:N52" si="11">+(K32+M32)*E32</f>
        <v>756302.52100840339</v>
      </c>
      <c r="O32" s="112">
        <v>771428.57142857148</v>
      </c>
      <c r="P32" s="115">
        <v>0</v>
      </c>
      <c r="Q32" s="116">
        <f t="shared" si="4"/>
        <v>0</v>
      </c>
      <c r="R32" s="117">
        <f t="shared" si="5"/>
        <v>771428.57142857148</v>
      </c>
      <c r="S32" s="116">
        <f t="shared" si="6"/>
        <v>763865.54621848743</v>
      </c>
      <c r="T32" s="118">
        <v>0</v>
      </c>
      <c r="U32" s="116">
        <f t="shared" ref="U32:U52" si="12">+S32*T32</f>
        <v>0</v>
      </c>
      <c r="V32" s="116">
        <f t="shared" si="8"/>
        <v>763865.54621848743</v>
      </c>
    </row>
    <row r="33" spans="1:22" x14ac:dyDescent="0.15">
      <c r="A33" s="99">
        <f t="shared" si="9"/>
        <v>24</v>
      </c>
      <c r="B33" s="101">
        <v>90151700</v>
      </c>
      <c r="C33" s="100" t="s">
        <v>223</v>
      </c>
      <c r="D33" s="110" t="s">
        <v>30</v>
      </c>
      <c r="E33" s="111">
        <v>1</v>
      </c>
      <c r="F33" s="102" t="s">
        <v>192</v>
      </c>
      <c r="G33" s="112">
        <v>1069411.7647058824</v>
      </c>
      <c r="H33" s="113">
        <v>0.19</v>
      </c>
      <c r="I33" s="114">
        <f t="shared" si="1"/>
        <v>203188.23529411765</v>
      </c>
      <c r="J33" s="114">
        <f t="shared" si="0"/>
        <v>1272600</v>
      </c>
      <c r="K33" s="114">
        <v>1058823.5294117648</v>
      </c>
      <c r="L33" s="113">
        <v>0.19</v>
      </c>
      <c r="M33" s="114">
        <f t="shared" si="10"/>
        <v>201176.47058823533</v>
      </c>
      <c r="N33" s="114">
        <f t="shared" si="11"/>
        <v>1260000.0000000002</v>
      </c>
      <c r="O33" s="112">
        <v>1080000</v>
      </c>
      <c r="P33" s="115">
        <v>0.19</v>
      </c>
      <c r="Q33" s="116">
        <f t="shared" si="4"/>
        <v>205200</v>
      </c>
      <c r="R33" s="117">
        <f t="shared" si="5"/>
        <v>1285200</v>
      </c>
      <c r="S33" s="116">
        <f t="shared" si="6"/>
        <v>1069411.7647058824</v>
      </c>
      <c r="T33" s="118">
        <v>0.19</v>
      </c>
      <c r="U33" s="116">
        <f t="shared" si="12"/>
        <v>203188.23529411765</v>
      </c>
      <c r="V33" s="116">
        <f t="shared" si="8"/>
        <v>1272600</v>
      </c>
    </row>
    <row r="34" spans="1:22" x14ac:dyDescent="0.15">
      <c r="A34" s="99">
        <f t="shared" si="9"/>
        <v>25</v>
      </c>
      <c r="B34" s="101">
        <v>90101603</v>
      </c>
      <c r="C34" s="100" t="s">
        <v>225</v>
      </c>
      <c r="D34" s="110" t="s">
        <v>30</v>
      </c>
      <c r="E34" s="111">
        <v>1</v>
      </c>
      <c r="F34" s="102" t="s">
        <v>192</v>
      </c>
      <c r="G34" s="112">
        <v>32082.352941176472</v>
      </c>
      <c r="H34" s="113">
        <v>0.08</v>
      </c>
      <c r="I34" s="114">
        <f t="shared" si="1"/>
        <v>2566.588235294118</v>
      </c>
      <c r="J34" s="114">
        <f t="shared" si="0"/>
        <v>34648.941176470587</v>
      </c>
      <c r="K34" s="114">
        <v>31764.705882352944</v>
      </c>
      <c r="L34" s="113">
        <v>0.08</v>
      </c>
      <c r="M34" s="114">
        <f t="shared" si="10"/>
        <v>2541.1764705882356</v>
      </c>
      <c r="N34" s="114">
        <f t="shared" si="11"/>
        <v>34305.882352941182</v>
      </c>
      <c r="O34" s="112">
        <v>32400</v>
      </c>
      <c r="P34" s="113">
        <v>0.08</v>
      </c>
      <c r="Q34" s="116">
        <f t="shared" si="4"/>
        <v>2592</v>
      </c>
      <c r="R34" s="117">
        <f t="shared" si="5"/>
        <v>34992</v>
      </c>
      <c r="S34" s="116">
        <f t="shared" si="6"/>
        <v>32082.352941176472</v>
      </c>
      <c r="T34" s="113">
        <v>0.08</v>
      </c>
      <c r="U34" s="116">
        <f t="shared" si="12"/>
        <v>2566.588235294118</v>
      </c>
      <c r="V34" s="116">
        <f t="shared" si="8"/>
        <v>34648.941176470587</v>
      </c>
    </row>
    <row r="35" spans="1:22" x14ac:dyDescent="0.15">
      <c r="A35" s="99">
        <f t="shared" si="9"/>
        <v>26</v>
      </c>
      <c r="B35" s="101">
        <v>90101603</v>
      </c>
      <c r="C35" s="100" t="s">
        <v>227</v>
      </c>
      <c r="D35" s="110" t="s">
        <v>30</v>
      </c>
      <c r="E35" s="111">
        <v>1</v>
      </c>
      <c r="F35" s="102" t="s">
        <v>192</v>
      </c>
      <c r="G35" s="112">
        <v>27499.159663865546</v>
      </c>
      <c r="H35" s="113">
        <v>0.08</v>
      </c>
      <c r="I35" s="114">
        <f t="shared" si="1"/>
        <v>2199.932773109244</v>
      </c>
      <c r="J35" s="114">
        <f t="shared" si="0"/>
        <v>29699.092436974792</v>
      </c>
      <c r="K35" s="114">
        <v>27226.89075630252</v>
      </c>
      <c r="L35" s="113">
        <v>0.08</v>
      </c>
      <c r="M35" s="114">
        <f t="shared" si="10"/>
        <v>2178.1512605042017</v>
      </c>
      <c r="N35" s="114">
        <f t="shared" si="11"/>
        <v>29405.042016806721</v>
      </c>
      <c r="O35" s="112">
        <v>27771.428571428572</v>
      </c>
      <c r="P35" s="113">
        <v>0.08</v>
      </c>
      <c r="Q35" s="116">
        <f t="shared" si="4"/>
        <v>2221.7142857142858</v>
      </c>
      <c r="R35" s="117">
        <f t="shared" si="5"/>
        <v>29993.142857142859</v>
      </c>
      <c r="S35" s="116">
        <f t="shared" si="6"/>
        <v>27499.159663865546</v>
      </c>
      <c r="T35" s="113">
        <v>0.08</v>
      </c>
      <c r="U35" s="116">
        <f t="shared" si="12"/>
        <v>2199.932773109244</v>
      </c>
      <c r="V35" s="116">
        <f t="shared" si="8"/>
        <v>29699.092436974792</v>
      </c>
    </row>
    <row r="36" spans="1:22" x14ac:dyDescent="0.15">
      <c r="A36" s="99">
        <f t="shared" si="9"/>
        <v>27</v>
      </c>
      <c r="B36" s="101">
        <v>90101603</v>
      </c>
      <c r="C36" s="100" t="s">
        <v>228</v>
      </c>
      <c r="D36" s="110" t="s">
        <v>30</v>
      </c>
      <c r="E36" s="111">
        <v>1</v>
      </c>
      <c r="F36" s="102" t="s">
        <v>192</v>
      </c>
      <c r="G36" s="112">
        <v>19860.504201680673</v>
      </c>
      <c r="H36" s="113">
        <v>0.08</v>
      </c>
      <c r="I36" s="114">
        <f t="shared" si="1"/>
        <v>1588.8403361344538</v>
      </c>
      <c r="J36" s="114">
        <f t="shared" si="0"/>
        <v>21449.344537815126</v>
      </c>
      <c r="K36" s="114">
        <v>19663.865546218487</v>
      </c>
      <c r="L36" s="113">
        <v>0.08</v>
      </c>
      <c r="M36" s="114">
        <f t="shared" si="10"/>
        <v>1573.1092436974791</v>
      </c>
      <c r="N36" s="114">
        <f t="shared" si="11"/>
        <v>21236.974789915967</v>
      </c>
      <c r="O36" s="112">
        <v>20057.142857142859</v>
      </c>
      <c r="P36" s="113">
        <v>0.08</v>
      </c>
      <c r="Q36" s="116">
        <f t="shared" si="4"/>
        <v>1604.5714285714287</v>
      </c>
      <c r="R36" s="117">
        <f t="shared" si="5"/>
        <v>21661.714285714286</v>
      </c>
      <c r="S36" s="116">
        <f t="shared" si="6"/>
        <v>19860.504201680673</v>
      </c>
      <c r="T36" s="113">
        <v>0.08</v>
      </c>
      <c r="U36" s="116">
        <f t="shared" si="12"/>
        <v>1588.8403361344538</v>
      </c>
      <c r="V36" s="116">
        <f t="shared" si="8"/>
        <v>21449.344537815126</v>
      </c>
    </row>
    <row r="37" spans="1:22" x14ac:dyDescent="0.15">
      <c r="A37" s="99">
        <f t="shared" si="9"/>
        <v>28</v>
      </c>
      <c r="B37" s="101">
        <v>90101603</v>
      </c>
      <c r="C37" s="100" t="s">
        <v>229</v>
      </c>
      <c r="D37" s="110" t="s">
        <v>30</v>
      </c>
      <c r="E37" s="111">
        <v>1</v>
      </c>
      <c r="F37" s="102" t="s">
        <v>192</v>
      </c>
      <c r="G37" s="112">
        <v>91663.865546218498</v>
      </c>
      <c r="H37" s="113">
        <v>0.08</v>
      </c>
      <c r="I37" s="114">
        <f t="shared" si="1"/>
        <v>7333.1092436974795</v>
      </c>
      <c r="J37" s="114">
        <f t="shared" si="0"/>
        <v>98996.974789915985</v>
      </c>
      <c r="K37" s="114">
        <v>90756.302521008402</v>
      </c>
      <c r="L37" s="113">
        <v>0.08</v>
      </c>
      <c r="M37" s="114">
        <f t="shared" si="10"/>
        <v>7260.5042016806719</v>
      </c>
      <c r="N37" s="114">
        <f t="shared" si="11"/>
        <v>98016.806722689071</v>
      </c>
      <c r="O37" s="112">
        <v>92571.42857142858</v>
      </c>
      <c r="P37" s="113">
        <v>0.08</v>
      </c>
      <c r="Q37" s="116">
        <f t="shared" si="4"/>
        <v>7405.7142857142862</v>
      </c>
      <c r="R37" s="117">
        <f t="shared" si="5"/>
        <v>99977.14285714287</v>
      </c>
      <c r="S37" s="116">
        <f t="shared" si="6"/>
        <v>91663.865546218483</v>
      </c>
      <c r="T37" s="113">
        <v>0.08</v>
      </c>
      <c r="U37" s="116">
        <f t="shared" si="12"/>
        <v>7333.1092436974786</v>
      </c>
      <c r="V37" s="116">
        <f t="shared" si="8"/>
        <v>98996.974789915956</v>
      </c>
    </row>
    <row r="38" spans="1:22" x14ac:dyDescent="0.15">
      <c r="A38" s="99">
        <f t="shared" si="9"/>
        <v>29</v>
      </c>
      <c r="B38" s="101">
        <v>90101603</v>
      </c>
      <c r="C38" s="100" t="s">
        <v>230</v>
      </c>
      <c r="D38" s="110" t="s">
        <v>30</v>
      </c>
      <c r="E38" s="111">
        <v>1</v>
      </c>
      <c r="F38" s="102" t="s">
        <v>192</v>
      </c>
      <c r="G38" s="112">
        <v>129857.14285714287</v>
      </c>
      <c r="H38" s="113">
        <v>0.08</v>
      </c>
      <c r="I38" s="114">
        <f t="shared" si="1"/>
        <v>10388.571428571429</v>
      </c>
      <c r="J38" s="114">
        <f t="shared" si="0"/>
        <v>140245.71428571429</v>
      </c>
      <c r="K38" s="114">
        <v>128571.42857142858</v>
      </c>
      <c r="L38" s="113">
        <v>0.08</v>
      </c>
      <c r="M38" s="114">
        <f>+K38*L38</f>
        <v>10285.714285714286</v>
      </c>
      <c r="N38" s="114">
        <f t="shared" si="11"/>
        <v>138857.14285714287</v>
      </c>
      <c r="O38" s="112">
        <v>131142.85714285716</v>
      </c>
      <c r="P38" s="113">
        <v>0.08</v>
      </c>
      <c r="Q38" s="116">
        <f t="shared" si="4"/>
        <v>10491.428571428572</v>
      </c>
      <c r="R38" s="120">
        <f t="shared" si="5"/>
        <v>141634.28571428574</v>
      </c>
      <c r="S38" s="116">
        <f t="shared" si="6"/>
        <v>129857.14285714288</v>
      </c>
      <c r="T38" s="113">
        <v>0.08</v>
      </c>
      <c r="U38" s="119">
        <f t="shared" si="12"/>
        <v>10388.571428571431</v>
      </c>
      <c r="V38" s="116">
        <f t="shared" si="8"/>
        <v>140245.71428571432</v>
      </c>
    </row>
    <row r="39" spans="1:22" x14ac:dyDescent="0.15">
      <c r="A39" s="99">
        <f t="shared" si="9"/>
        <v>30</v>
      </c>
      <c r="B39" s="101">
        <v>90101603</v>
      </c>
      <c r="C39" s="100" t="s">
        <v>231</v>
      </c>
      <c r="D39" s="110" t="s">
        <v>30</v>
      </c>
      <c r="E39" s="111">
        <v>1</v>
      </c>
      <c r="F39" s="102" t="s">
        <v>192</v>
      </c>
      <c r="G39" s="121">
        <v>168050.42016806724</v>
      </c>
      <c r="H39" s="113">
        <v>0.08</v>
      </c>
      <c r="I39" s="122">
        <f t="shared" si="1"/>
        <v>13444.033613445379</v>
      </c>
      <c r="J39" s="114">
        <f t="shared" si="0"/>
        <v>181494.45378151262</v>
      </c>
      <c r="K39" s="122">
        <v>166386.55462184874</v>
      </c>
      <c r="L39" s="113">
        <v>0.08</v>
      </c>
      <c r="M39" s="122">
        <f t="shared" si="10"/>
        <v>13310.9243697479</v>
      </c>
      <c r="N39" s="122">
        <f t="shared" si="11"/>
        <v>179697.47899159664</v>
      </c>
      <c r="O39" s="112">
        <v>169714.28571428571</v>
      </c>
      <c r="P39" s="113">
        <v>0.08</v>
      </c>
      <c r="Q39" s="116">
        <f t="shared" ref="Q39:Q52" si="13">+O39*P39</f>
        <v>13577.142857142857</v>
      </c>
      <c r="R39" s="117">
        <f t="shared" si="5"/>
        <v>183291.42857142858</v>
      </c>
      <c r="S39" s="116">
        <f t="shared" si="6"/>
        <v>168050.42016806721</v>
      </c>
      <c r="T39" s="113">
        <v>0.08</v>
      </c>
      <c r="U39" s="116">
        <f t="shared" si="12"/>
        <v>13444.033613445377</v>
      </c>
      <c r="V39" s="116">
        <f t="shared" si="8"/>
        <v>181494.4537815126</v>
      </c>
    </row>
    <row r="40" spans="1:22" x14ac:dyDescent="0.15">
      <c r="A40" s="99">
        <f t="shared" si="9"/>
        <v>31</v>
      </c>
      <c r="B40" s="101">
        <v>90101603</v>
      </c>
      <c r="C40" s="100" t="s">
        <v>232</v>
      </c>
      <c r="D40" s="110" t="s">
        <v>30</v>
      </c>
      <c r="E40" s="111">
        <v>1</v>
      </c>
      <c r="F40" s="102" t="s">
        <v>192</v>
      </c>
      <c r="G40" s="121">
        <v>76386.554621848743</v>
      </c>
      <c r="H40" s="113">
        <v>0.08</v>
      </c>
      <c r="I40" s="122">
        <f t="shared" si="1"/>
        <v>6110.9243697478996</v>
      </c>
      <c r="J40" s="114">
        <f t="shared" si="0"/>
        <v>82497.478991596639</v>
      </c>
      <c r="K40" s="122">
        <v>75630.252100840342</v>
      </c>
      <c r="L40" s="113">
        <v>0.08</v>
      </c>
      <c r="M40" s="122">
        <f t="shared" si="10"/>
        <v>6050.4201680672277</v>
      </c>
      <c r="N40" s="122">
        <f t="shared" si="11"/>
        <v>81680.672268907569</v>
      </c>
      <c r="O40" s="112">
        <v>77142.857142857145</v>
      </c>
      <c r="P40" s="113">
        <v>0.08</v>
      </c>
      <c r="Q40" s="116">
        <f t="shared" si="13"/>
        <v>6171.4285714285716</v>
      </c>
      <c r="R40" s="117">
        <f t="shared" si="5"/>
        <v>83314.28571428571</v>
      </c>
      <c r="S40" s="116">
        <f t="shared" si="6"/>
        <v>76386.554621848743</v>
      </c>
      <c r="T40" s="113">
        <v>0.08</v>
      </c>
      <c r="U40" s="116">
        <f t="shared" si="12"/>
        <v>6110.9243697478996</v>
      </c>
      <c r="V40" s="116">
        <f t="shared" si="8"/>
        <v>82497.478991596639</v>
      </c>
    </row>
    <row r="41" spans="1:22" x14ac:dyDescent="0.15">
      <c r="A41" s="99">
        <f t="shared" si="9"/>
        <v>32</v>
      </c>
      <c r="B41" s="101">
        <v>90101603</v>
      </c>
      <c r="C41" s="100" t="s">
        <v>233</v>
      </c>
      <c r="D41" s="110" t="s">
        <v>30</v>
      </c>
      <c r="E41" s="111">
        <v>1</v>
      </c>
      <c r="F41" s="102" t="s">
        <v>192</v>
      </c>
      <c r="G41" s="121">
        <v>22915.966386554624</v>
      </c>
      <c r="H41" s="113">
        <v>0.08</v>
      </c>
      <c r="I41" s="122">
        <f t="shared" si="1"/>
        <v>1833.2773109243699</v>
      </c>
      <c r="J41" s="114">
        <f t="shared" si="0"/>
        <v>24749.243697478996</v>
      </c>
      <c r="K41" s="122">
        <v>22689.0756302521</v>
      </c>
      <c r="L41" s="113">
        <v>0.08</v>
      </c>
      <c r="M41" s="122">
        <f t="shared" si="10"/>
        <v>1815.126050420168</v>
      </c>
      <c r="N41" s="122">
        <f t="shared" si="11"/>
        <v>24504.201680672268</v>
      </c>
      <c r="O41" s="112">
        <v>23142.857142857145</v>
      </c>
      <c r="P41" s="113">
        <v>0.08</v>
      </c>
      <c r="Q41" s="116">
        <f t="shared" si="13"/>
        <v>1851.4285714285716</v>
      </c>
      <c r="R41" s="117">
        <f t="shared" si="5"/>
        <v>24994.285714285717</v>
      </c>
      <c r="S41" s="116">
        <f t="shared" si="6"/>
        <v>22915.966386554621</v>
      </c>
      <c r="T41" s="113">
        <v>0.08</v>
      </c>
      <c r="U41" s="116">
        <f t="shared" si="12"/>
        <v>1833.2773109243697</v>
      </c>
      <c r="V41" s="116">
        <f t="shared" si="8"/>
        <v>24749.243697478989</v>
      </c>
    </row>
    <row r="42" spans="1:22" x14ac:dyDescent="0.15">
      <c r="A42" s="99">
        <f t="shared" si="9"/>
        <v>33</v>
      </c>
      <c r="B42" s="101">
        <v>90101603</v>
      </c>
      <c r="C42" s="100" t="s">
        <v>234</v>
      </c>
      <c r="D42" s="110" t="s">
        <v>30</v>
      </c>
      <c r="E42" s="111">
        <v>1</v>
      </c>
      <c r="F42" s="102" t="s">
        <v>192</v>
      </c>
      <c r="G42" s="121">
        <v>53470.588235294119</v>
      </c>
      <c r="H42" s="113">
        <v>0.08</v>
      </c>
      <c r="I42" s="122">
        <f t="shared" ref="I42:I73" si="14">+G42*H42</f>
        <v>4277.6470588235297</v>
      </c>
      <c r="J42" s="114">
        <f t="shared" ref="J42:J73" si="15">+(G42+I42)*E42</f>
        <v>57748.23529411765</v>
      </c>
      <c r="K42" s="122">
        <v>52941.176470588238</v>
      </c>
      <c r="L42" s="113">
        <v>0.08</v>
      </c>
      <c r="M42" s="122">
        <f t="shared" si="10"/>
        <v>4235.2941176470595</v>
      </c>
      <c r="N42" s="122">
        <f t="shared" si="11"/>
        <v>57176.470588235301</v>
      </c>
      <c r="O42" s="112">
        <v>54000</v>
      </c>
      <c r="P42" s="113">
        <v>0.08</v>
      </c>
      <c r="Q42" s="116">
        <f t="shared" si="13"/>
        <v>4320</v>
      </c>
      <c r="R42" s="117">
        <f t="shared" si="5"/>
        <v>58320</v>
      </c>
      <c r="S42" s="116">
        <f t="shared" si="6"/>
        <v>53470.588235294119</v>
      </c>
      <c r="T42" s="113">
        <v>0.08</v>
      </c>
      <c r="U42" s="116">
        <f t="shared" si="12"/>
        <v>4277.6470588235297</v>
      </c>
      <c r="V42" s="116">
        <f t="shared" si="8"/>
        <v>57748.23529411765</v>
      </c>
    </row>
    <row r="43" spans="1:22" x14ac:dyDescent="0.15">
      <c r="A43" s="99">
        <f t="shared" si="9"/>
        <v>34</v>
      </c>
      <c r="B43" s="101">
        <v>90101603</v>
      </c>
      <c r="C43" s="100" t="s">
        <v>235</v>
      </c>
      <c r="D43" s="110" t="s">
        <v>30</v>
      </c>
      <c r="E43" s="111">
        <v>1</v>
      </c>
      <c r="F43" s="102" t="s">
        <v>192</v>
      </c>
      <c r="G43" s="121">
        <v>45831.932773109249</v>
      </c>
      <c r="H43" s="113">
        <v>0.08</v>
      </c>
      <c r="I43" s="122">
        <f t="shared" si="14"/>
        <v>3666.5546218487398</v>
      </c>
      <c r="J43" s="114">
        <f t="shared" si="15"/>
        <v>49498.487394957992</v>
      </c>
      <c r="K43" s="122">
        <v>45378.151260504201</v>
      </c>
      <c r="L43" s="113">
        <v>0.08</v>
      </c>
      <c r="M43" s="122">
        <f t="shared" si="10"/>
        <v>3630.252100840336</v>
      </c>
      <c r="N43" s="122">
        <f t="shared" si="11"/>
        <v>49008.403361344535</v>
      </c>
      <c r="O43" s="112">
        <v>46285.71428571429</v>
      </c>
      <c r="P43" s="113">
        <v>0.08</v>
      </c>
      <c r="Q43" s="116">
        <f t="shared" si="13"/>
        <v>3702.8571428571431</v>
      </c>
      <c r="R43" s="117">
        <f t="shared" si="5"/>
        <v>49988.571428571435</v>
      </c>
      <c r="S43" s="116">
        <f t="shared" si="6"/>
        <v>45831.932773109242</v>
      </c>
      <c r="T43" s="113">
        <v>0.08</v>
      </c>
      <c r="U43" s="116">
        <f t="shared" si="12"/>
        <v>3666.5546218487393</v>
      </c>
      <c r="V43" s="116">
        <f t="shared" si="8"/>
        <v>49498.487394957978</v>
      </c>
    </row>
    <row r="44" spans="1:22" x14ac:dyDescent="0.15">
      <c r="A44" s="99">
        <f t="shared" si="9"/>
        <v>35</v>
      </c>
      <c r="B44" s="101">
        <v>90101603</v>
      </c>
      <c r="C44" s="100" t="s">
        <v>236</v>
      </c>
      <c r="D44" s="110" t="s">
        <v>30</v>
      </c>
      <c r="E44" s="111">
        <v>1</v>
      </c>
      <c r="F44" s="102" t="s">
        <v>192</v>
      </c>
      <c r="G44" s="121">
        <v>45831.932773109249</v>
      </c>
      <c r="H44" s="113">
        <v>0.08</v>
      </c>
      <c r="I44" s="122">
        <f t="shared" si="14"/>
        <v>3666.5546218487398</v>
      </c>
      <c r="J44" s="114">
        <f t="shared" si="15"/>
        <v>49498.487394957992</v>
      </c>
      <c r="K44" s="122">
        <v>45378.151260504201</v>
      </c>
      <c r="L44" s="113">
        <v>0.08</v>
      </c>
      <c r="M44" s="122">
        <f t="shared" si="10"/>
        <v>3630.252100840336</v>
      </c>
      <c r="N44" s="122">
        <f t="shared" si="11"/>
        <v>49008.403361344535</v>
      </c>
      <c r="O44" s="112">
        <v>46285.71428571429</v>
      </c>
      <c r="P44" s="113">
        <v>0.08</v>
      </c>
      <c r="Q44" s="116">
        <f t="shared" si="13"/>
        <v>3702.8571428571431</v>
      </c>
      <c r="R44" s="117">
        <f t="shared" si="5"/>
        <v>49988.571428571435</v>
      </c>
      <c r="S44" s="116">
        <f t="shared" si="6"/>
        <v>45831.932773109242</v>
      </c>
      <c r="T44" s="113">
        <v>0.08</v>
      </c>
      <c r="U44" s="116">
        <f t="shared" si="12"/>
        <v>3666.5546218487393</v>
      </c>
      <c r="V44" s="116">
        <f t="shared" si="8"/>
        <v>49498.487394957978</v>
      </c>
    </row>
    <row r="45" spans="1:22" x14ac:dyDescent="0.15">
      <c r="A45" s="99">
        <f t="shared" si="9"/>
        <v>36</v>
      </c>
      <c r="B45" s="101">
        <v>90101603</v>
      </c>
      <c r="C45" s="100" t="s">
        <v>237</v>
      </c>
      <c r="D45" s="110" t="s">
        <v>30</v>
      </c>
      <c r="E45" s="111">
        <v>1</v>
      </c>
      <c r="F45" s="102" t="s">
        <v>192</v>
      </c>
      <c r="G45" s="121">
        <v>48887.394957983197</v>
      </c>
      <c r="H45" s="113">
        <v>0.08</v>
      </c>
      <c r="I45" s="122">
        <f t="shared" si="14"/>
        <v>3910.9915966386557</v>
      </c>
      <c r="J45" s="114">
        <f t="shared" si="15"/>
        <v>52798.386554621851</v>
      </c>
      <c r="K45" s="122">
        <v>48403.361344537814</v>
      </c>
      <c r="L45" s="113">
        <v>0.08</v>
      </c>
      <c r="M45" s="122">
        <f t="shared" si="10"/>
        <v>3872.2689075630251</v>
      </c>
      <c r="N45" s="122">
        <f t="shared" si="11"/>
        <v>52275.63025210084</v>
      </c>
      <c r="O45" s="112">
        <v>49371.428571428572</v>
      </c>
      <c r="P45" s="113">
        <v>0.08</v>
      </c>
      <c r="Q45" s="116">
        <f t="shared" si="13"/>
        <v>3949.7142857142858</v>
      </c>
      <c r="R45" s="117">
        <f t="shared" si="5"/>
        <v>53321.142857142855</v>
      </c>
      <c r="S45" s="116">
        <f t="shared" si="6"/>
        <v>48887.394957983197</v>
      </c>
      <c r="T45" s="113">
        <v>0.08</v>
      </c>
      <c r="U45" s="116">
        <f t="shared" si="12"/>
        <v>3910.9915966386557</v>
      </c>
      <c r="V45" s="116">
        <f t="shared" si="8"/>
        <v>52798.386554621851</v>
      </c>
    </row>
    <row r="46" spans="1:22" x14ac:dyDescent="0.15">
      <c r="A46" s="99">
        <f t="shared" si="9"/>
        <v>37</v>
      </c>
      <c r="B46" s="101">
        <v>90101603</v>
      </c>
      <c r="C46" s="100" t="s">
        <v>238</v>
      </c>
      <c r="D46" s="110" t="s">
        <v>30</v>
      </c>
      <c r="E46" s="111">
        <v>1</v>
      </c>
      <c r="F46" s="102" t="s">
        <v>192</v>
      </c>
      <c r="G46" s="121">
        <v>33610.08403361345</v>
      </c>
      <c r="H46" s="113">
        <v>0.08</v>
      </c>
      <c r="I46" s="122">
        <f t="shared" si="14"/>
        <v>2688.8067226890762</v>
      </c>
      <c r="J46" s="114">
        <f t="shared" si="15"/>
        <v>36298.890756302528</v>
      </c>
      <c r="K46" s="122">
        <v>33277.310924369747</v>
      </c>
      <c r="L46" s="113">
        <v>0.08</v>
      </c>
      <c r="M46" s="122">
        <f t="shared" si="10"/>
        <v>2662.1848739495799</v>
      </c>
      <c r="N46" s="122">
        <f t="shared" si="11"/>
        <v>35939.495798319331</v>
      </c>
      <c r="O46" s="112">
        <v>33942.857142857145</v>
      </c>
      <c r="P46" s="113">
        <v>0.08</v>
      </c>
      <c r="Q46" s="116">
        <f t="shared" si="13"/>
        <v>2715.4285714285716</v>
      </c>
      <c r="R46" s="117">
        <f t="shared" si="5"/>
        <v>36658.285714285717</v>
      </c>
      <c r="S46" s="116">
        <f t="shared" si="6"/>
        <v>33610.08403361345</v>
      </c>
      <c r="T46" s="113">
        <v>0.08</v>
      </c>
      <c r="U46" s="116">
        <f t="shared" si="12"/>
        <v>2688.8067226890762</v>
      </c>
      <c r="V46" s="116">
        <f t="shared" si="8"/>
        <v>36298.890756302528</v>
      </c>
    </row>
    <row r="47" spans="1:22" x14ac:dyDescent="0.15">
      <c r="A47" s="99">
        <f t="shared" si="9"/>
        <v>38</v>
      </c>
      <c r="B47" s="101">
        <v>90101603</v>
      </c>
      <c r="C47" s="100" t="s">
        <v>239</v>
      </c>
      <c r="D47" s="110" t="s">
        <v>30</v>
      </c>
      <c r="E47" s="111">
        <v>1</v>
      </c>
      <c r="F47" s="102" t="s">
        <v>192</v>
      </c>
      <c r="G47" s="121">
        <v>4583.1932773109247</v>
      </c>
      <c r="H47" s="113">
        <v>0.08</v>
      </c>
      <c r="I47" s="122">
        <f t="shared" si="14"/>
        <v>366.65546218487401</v>
      </c>
      <c r="J47" s="114">
        <f t="shared" si="15"/>
        <v>4949.8487394957983</v>
      </c>
      <c r="K47" s="122">
        <v>4537.8151260504201</v>
      </c>
      <c r="L47" s="113">
        <v>0.08</v>
      </c>
      <c r="M47" s="122">
        <f t="shared" si="10"/>
        <v>363.02521008403363</v>
      </c>
      <c r="N47" s="122">
        <f t="shared" si="11"/>
        <v>4900.8403361344535</v>
      </c>
      <c r="O47" s="112">
        <v>4628.5714285714284</v>
      </c>
      <c r="P47" s="113">
        <v>0.08</v>
      </c>
      <c r="Q47" s="116">
        <f t="shared" si="13"/>
        <v>370.28571428571428</v>
      </c>
      <c r="R47" s="117">
        <f t="shared" si="5"/>
        <v>4998.8571428571431</v>
      </c>
      <c r="S47" s="116">
        <f t="shared" si="6"/>
        <v>4583.1932773109247</v>
      </c>
      <c r="T47" s="113">
        <v>0.08</v>
      </c>
      <c r="U47" s="116">
        <f t="shared" si="12"/>
        <v>366.65546218487401</v>
      </c>
      <c r="V47" s="116">
        <f t="shared" si="8"/>
        <v>4949.8487394957983</v>
      </c>
    </row>
    <row r="48" spans="1:22" x14ac:dyDescent="0.15">
      <c r="A48" s="99">
        <f t="shared" si="9"/>
        <v>39</v>
      </c>
      <c r="B48" s="101">
        <v>90151800</v>
      </c>
      <c r="C48" s="100" t="s">
        <v>241</v>
      </c>
      <c r="D48" s="110" t="s">
        <v>30</v>
      </c>
      <c r="E48" s="111">
        <v>1</v>
      </c>
      <c r="F48" s="102" t="s">
        <v>192</v>
      </c>
      <c r="G48" s="121">
        <v>458319.32773109246</v>
      </c>
      <c r="H48" s="113">
        <v>0.19</v>
      </c>
      <c r="I48" s="122">
        <f t="shared" si="14"/>
        <v>87080.672268907569</v>
      </c>
      <c r="J48" s="114">
        <f t="shared" si="15"/>
        <v>545400</v>
      </c>
      <c r="K48" s="122">
        <v>453781.51260504202</v>
      </c>
      <c r="L48" s="113">
        <v>0.19</v>
      </c>
      <c r="M48" s="122">
        <f t="shared" si="10"/>
        <v>86218.487394957992</v>
      </c>
      <c r="N48" s="122">
        <f t="shared" si="11"/>
        <v>540000</v>
      </c>
      <c r="O48" s="112">
        <v>462857.1428571429</v>
      </c>
      <c r="P48" s="115">
        <v>0.19</v>
      </c>
      <c r="Q48" s="116">
        <f t="shared" si="13"/>
        <v>87942.857142857145</v>
      </c>
      <c r="R48" s="117">
        <f t="shared" si="5"/>
        <v>550800</v>
      </c>
      <c r="S48" s="116">
        <f t="shared" si="6"/>
        <v>458319.32773109246</v>
      </c>
      <c r="T48" s="118">
        <v>0.19</v>
      </c>
      <c r="U48" s="116">
        <f t="shared" si="12"/>
        <v>87080.672268907569</v>
      </c>
      <c r="V48" s="116">
        <f t="shared" si="8"/>
        <v>545400</v>
      </c>
    </row>
    <row r="49" spans="1:22" x14ac:dyDescent="0.15">
      <c r="A49" s="99">
        <f t="shared" si="9"/>
        <v>40</v>
      </c>
      <c r="B49" s="101">
        <v>90101603</v>
      </c>
      <c r="C49" s="100" t="s">
        <v>243</v>
      </c>
      <c r="D49" s="110" t="s">
        <v>30</v>
      </c>
      <c r="E49" s="111">
        <v>1</v>
      </c>
      <c r="F49" s="102" t="s">
        <v>192</v>
      </c>
      <c r="G49" s="121">
        <v>22915.966386554624</v>
      </c>
      <c r="H49" s="113">
        <v>0.08</v>
      </c>
      <c r="I49" s="122">
        <f t="shared" si="14"/>
        <v>1833.2773109243699</v>
      </c>
      <c r="J49" s="114">
        <f t="shared" si="15"/>
        <v>24749.243697478996</v>
      </c>
      <c r="K49" s="122">
        <v>22689.0756302521</v>
      </c>
      <c r="L49" s="113">
        <v>0.08</v>
      </c>
      <c r="M49" s="122">
        <f t="shared" si="10"/>
        <v>1815.126050420168</v>
      </c>
      <c r="N49" s="122">
        <f t="shared" si="11"/>
        <v>24504.201680672268</v>
      </c>
      <c r="O49" s="112">
        <v>23142.857142857145</v>
      </c>
      <c r="P49" s="113">
        <v>0.08</v>
      </c>
      <c r="Q49" s="116">
        <f t="shared" si="13"/>
        <v>1851.4285714285716</v>
      </c>
      <c r="R49" s="117">
        <f t="shared" si="5"/>
        <v>24994.285714285717</v>
      </c>
      <c r="S49" s="116">
        <f t="shared" si="6"/>
        <v>22915.966386554621</v>
      </c>
      <c r="T49" s="113">
        <v>0.08</v>
      </c>
      <c r="U49" s="116">
        <f t="shared" si="12"/>
        <v>1833.2773109243697</v>
      </c>
      <c r="V49" s="116">
        <f t="shared" si="8"/>
        <v>24749.243697478989</v>
      </c>
    </row>
    <row r="50" spans="1:22" x14ac:dyDescent="0.15">
      <c r="A50" s="99">
        <f t="shared" si="9"/>
        <v>41</v>
      </c>
      <c r="B50" s="101">
        <v>90101603</v>
      </c>
      <c r="C50" s="100" t="s">
        <v>245</v>
      </c>
      <c r="D50" s="110" t="s">
        <v>30</v>
      </c>
      <c r="E50" s="111">
        <v>1</v>
      </c>
      <c r="F50" s="102" t="s">
        <v>192</v>
      </c>
      <c r="G50" s="121">
        <v>21388.235294117647</v>
      </c>
      <c r="H50" s="113">
        <v>0.08</v>
      </c>
      <c r="I50" s="122">
        <f t="shared" si="14"/>
        <v>1711.0588235294117</v>
      </c>
      <c r="J50" s="114">
        <f t="shared" si="15"/>
        <v>23099.294117647059</v>
      </c>
      <c r="K50" s="122">
        <v>21176.470588235294</v>
      </c>
      <c r="L50" s="113">
        <v>0.08</v>
      </c>
      <c r="M50" s="122">
        <f t="shared" si="10"/>
        <v>1694.1176470588234</v>
      </c>
      <c r="N50" s="122">
        <f t="shared" si="11"/>
        <v>22870.588235294119</v>
      </c>
      <c r="O50" s="112">
        <v>21600</v>
      </c>
      <c r="P50" s="113">
        <v>0.08</v>
      </c>
      <c r="Q50" s="116">
        <f t="shared" si="13"/>
        <v>1728</v>
      </c>
      <c r="R50" s="117">
        <f t="shared" si="5"/>
        <v>23328</v>
      </c>
      <c r="S50" s="116">
        <f t="shared" si="6"/>
        <v>21388.235294117647</v>
      </c>
      <c r="T50" s="113">
        <v>0.08</v>
      </c>
      <c r="U50" s="116">
        <f t="shared" si="12"/>
        <v>1711.0588235294117</v>
      </c>
      <c r="V50" s="116">
        <f t="shared" si="8"/>
        <v>23099.294117647059</v>
      </c>
    </row>
    <row r="51" spans="1:22" x14ac:dyDescent="0.15">
      <c r="A51" s="99">
        <f t="shared" si="9"/>
        <v>42</v>
      </c>
      <c r="B51" s="101">
        <v>90101603</v>
      </c>
      <c r="C51" s="100" t="s">
        <v>246</v>
      </c>
      <c r="D51" s="110" t="s">
        <v>30</v>
      </c>
      <c r="E51" s="111">
        <v>1</v>
      </c>
      <c r="F51" s="102" t="s">
        <v>192</v>
      </c>
      <c r="G51" s="121">
        <v>17568.907563025212</v>
      </c>
      <c r="H51" s="113">
        <v>0.08</v>
      </c>
      <c r="I51" s="122">
        <f t="shared" si="14"/>
        <v>1405.512605042017</v>
      </c>
      <c r="J51" s="114">
        <f t="shared" si="15"/>
        <v>18974.42016806723</v>
      </c>
      <c r="K51" s="122">
        <v>17394.957983193279</v>
      </c>
      <c r="L51" s="113">
        <v>0.08</v>
      </c>
      <c r="M51" s="122">
        <f t="shared" si="10"/>
        <v>1391.5966386554624</v>
      </c>
      <c r="N51" s="122">
        <f t="shared" si="11"/>
        <v>18786.55462184874</v>
      </c>
      <c r="O51" s="112">
        <v>17742.857142857145</v>
      </c>
      <c r="P51" s="113">
        <v>0.08</v>
      </c>
      <c r="Q51" s="116">
        <f t="shared" si="13"/>
        <v>1419.4285714285716</v>
      </c>
      <c r="R51" s="117">
        <f t="shared" si="5"/>
        <v>19162.285714285717</v>
      </c>
      <c r="S51" s="116">
        <f t="shared" si="6"/>
        <v>17568.907563025212</v>
      </c>
      <c r="T51" s="113">
        <v>0.08</v>
      </c>
      <c r="U51" s="116">
        <f t="shared" si="12"/>
        <v>1405.512605042017</v>
      </c>
      <c r="V51" s="116">
        <f t="shared" si="8"/>
        <v>18974.42016806723</v>
      </c>
    </row>
    <row r="52" spans="1:22" x14ac:dyDescent="0.15">
      <c r="A52" s="99">
        <f t="shared" si="9"/>
        <v>43</v>
      </c>
      <c r="B52" s="101">
        <v>90101603</v>
      </c>
      <c r="C52" s="100" t="s">
        <v>247</v>
      </c>
      <c r="D52" s="110" t="s">
        <v>30</v>
      </c>
      <c r="E52" s="111">
        <v>1</v>
      </c>
      <c r="F52" s="102" t="s">
        <v>192</v>
      </c>
      <c r="G52" s="121">
        <v>15277.310924369749</v>
      </c>
      <c r="H52" s="113">
        <v>0.08</v>
      </c>
      <c r="I52" s="122">
        <f t="shared" si="14"/>
        <v>1222.1848739495799</v>
      </c>
      <c r="J52" s="114">
        <f t="shared" si="15"/>
        <v>16499.495798319331</v>
      </c>
      <c r="K52" s="122">
        <v>15126.050420168069</v>
      </c>
      <c r="L52" s="113">
        <v>0.08</v>
      </c>
      <c r="M52" s="122">
        <f t="shared" si="10"/>
        <v>1210.0840336134456</v>
      </c>
      <c r="N52" s="122">
        <f t="shared" si="11"/>
        <v>16336.134453781515</v>
      </c>
      <c r="O52" s="112">
        <v>15428.571428571429</v>
      </c>
      <c r="P52" s="113">
        <v>0.08</v>
      </c>
      <c r="Q52" s="116">
        <f t="shared" si="13"/>
        <v>1234.2857142857144</v>
      </c>
      <c r="R52" s="117">
        <f t="shared" si="5"/>
        <v>16662.857142857145</v>
      </c>
      <c r="S52" s="116">
        <f t="shared" si="6"/>
        <v>15277.310924369749</v>
      </c>
      <c r="T52" s="113">
        <v>0.08</v>
      </c>
      <c r="U52" s="116">
        <f t="shared" si="12"/>
        <v>1222.1848739495799</v>
      </c>
      <c r="V52" s="116">
        <f t="shared" si="8"/>
        <v>16499.495798319331</v>
      </c>
    </row>
    <row r="53" spans="1:22" x14ac:dyDescent="0.15">
      <c r="A53" s="99">
        <f t="shared" si="9"/>
        <v>44</v>
      </c>
      <c r="B53" s="101">
        <v>90101603</v>
      </c>
      <c r="C53" s="100" t="s">
        <v>248</v>
      </c>
      <c r="D53" s="110" t="s">
        <v>30</v>
      </c>
      <c r="E53" s="111">
        <v>1</v>
      </c>
      <c r="F53" s="102" t="s">
        <v>192</v>
      </c>
      <c r="G53" s="121">
        <v>15277.310924369749</v>
      </c>
      <c r="H53" s="113">
        <v>0.08</v>
      </c>
      <c r="I53" s="122">
        <f t="shared" si="14"/>
        <v>1222.1848739495799</v>
      </c>
      <c r="J53" s="114">
        <f t="shared" si="15"/>
        <v>16499.495798319331</v>
      </c>
      <c r="K53" s="122">
        <v>15126.050420168069</v>
      </c>
      <c r="L53" s="113">
        <v>0.08</v>
      </c>
      <c r="M53" s="122">
        <f t="shared" ref="M53:M116" si="16">+K53*L53</f>
        <v>1210.0840336134456</v>
      </c>
      <c r="N53" s="122">
        <f t="shared" ref="N53:N116" si="17">+(K53+M53)*E53</f>
        <v>16336.134453781515</v>
      </c>
      <c r="O53" s="112">
        <v>15428.571428571429</v>
      </c>
      <c r="P53" s="113">
        <v>0.08</v>
      </c>
      <c r="Q53" s="116">
        <f t="shared" ref="Q53:Q116" si="18">+O53*P53</f>
        <v>1234.2857142857144</v>
      </c>
      <c r="R53" s="117">
        <f t="shared" ref="R53:R116" si="19">+(O53+Q53)*E53</f>
        <v>16662.857142857145</v>
      </c>
      <c r="S53" s="116">
        <f t="shared" si="6"/>
        <v>15277.310924369749</v>
      </c>
      <c r="T53" s="113">
        <v>0.08</v>
      </c>
      <c r="U53" s="116">
        <f t="shared" ref="U53:U116" si="20">+S53*T53</f>
        <v>1222.1848739495799</v>
      </c>
      <c r="V53" s="116">
        <f t="shared" si="8"/>
        <v>16499.495798319331</v>
      </c>
    </row>
    <row r="54" spans="1:22" x14ac:dyDescent="0.15">
      <c r="A54" s="99">
        <f t="shared" si="9"/>
        <v>45</v>
      </c>
      <c r="B54" s="101">
        <v>90101603</v>
      </c>
      <c r="C54" s="100" t="s">
        <v>249</v>
      </c>
      <c r="D54" s="110" t="s">
        <v>30</v>
      </c>
      <c r="E54" s="111">
        <v>1</v>
      </c>
      <c r="F54" s="102" t="s">
        <v>192</v>
      </c>
      <c r="G54" s="121">
        <v>27499.159663865546</v>
      </c>
      <c r="H54" s="113">
        <v>0.08</v>
      </c>
      <c r="I54" s="122">
        <f t="shared" si="14"/>
        <v>2199.932773109244</v>
      </c>
      <c r="J54" s="114">
        <f t="shared" si="15"/>
        <v>29699.092436974792</v>
      </c>
      <c r="K54" s="122">
        <v>27226.89075630252</v>
      </c>
      <c r="L54" s="113">
        <v>0.08</v>
      </c>
      <c r="M54" s="122">
        <f t="shared" si="16"/>
        <v>2178.1512605042017</v>
      </c>
      <c r="N54" s="122">
        <f t="shared" si="17"/>
        <v>29405.042016806721</v>
      </c>
      <c r="O54" s="112">
        <v>27771.428571428572</v>
      </c>
      <c r="P54" s="113">
        <v>0.08</v>
      </c>
      <c r="Q54" s="116">
        <f t="shared" si="18"/>
        <v>2221.7142857142858</v>
      </c>
      <c r="R54" s="117">
        <f t="shared" si="19"/>
        <v>29993.142857142859</v>
      </c>
      <c r="S54" s="116">
        <f t="shared" si="6"/>
        <v>27499.159663865546</v>
      </c>
      <c r="T54" s="113">
        <v>0.08</v>
      </c>
      <c r="U54" s="116">
        <f t="shared" si="20"/>
        <v>2199.932773109244</v>
      </c>
      <c r="V54" s="116">
        <f t="shared" si="8"/>
        <v>29699.092436974792</v>
      </c>
    </row>
    <row r="55" spans="1:22" x14ac:dyDescent="0.15">
      <c r="A55" s="99">
        <f t="shared" si="9"/>
        <v>46</v>
      </c>
      <c r="B55" s="101">
        <v>90151800</v>
      </c>
      <c r="C55" s="100" t="s">
        <v>250</v>
      </c>
      <c r="D55" s="110" t="s">
        <v>30</v>
      </c>
      <c r="E55" s="111">
        <v>1</v>
      </c>
      <c r="F55" s="102" t="s">
        <v>192</v>
      </c>
      <c r="G55" s="121">
        <v>2291596.6386554623</v>
      </c>
      <c r="H55" s="113">
        <v>0.19</v>
      </c>
      <c r="I55" s="122">
        <f t="shared" si="14"/>
        <v>435403.36134453781</v>
      </c>
      <c r="J55" s="114">
        <f t="shared" si="15"/>
        <v>2727000</v>
      </c>
      <c r="K55" s="122">
        <v>2268907.5630252101</v>
      </c>
      <c r="L55" s="113">
        <v>0.19</v>
      </c>
      <c r="M55" s="122">
        <f t="shared" si="16"/>
        <v>431092.43697478989</v>
      </c>
      <c r="N55" s="122">
        <f t="shared" si="17"/>
        <v>2700000</v>
      </c>
      <c r="O55" s="112">
        <v>2314285.7142857146</v>
      </c>
      <c r="P55" s="115">
        <v>0.19</v>
      </c>
      <c r="Q55" s="116">
        <f t="shared" si="18"/>
        <v>439714.2857142858</v>
      </c>
      <c r="R55" s="117">
        <f t="shared" si="19"/>
        <v>2754000.0000000005</v>
      </c>
      <c r="S55" s="116">
        <f t="shared" si="6"/>
        <v>2291596.6386554623</v>
      </c>
      <c r="T55" s="118">
        <v>0.19</v>
      </c>
      <c r="U55" s="116">
        <f t="shared" si="20"/>
        <v>435403.36134453781</v>
      </c>
      <c r="V55" s="116">
        <f t="shared" si="8"/>
        <v>2727000</v>
      </c>
    </row>
    <row r="56" spans="1:22" x14ac:dyDescent="0.15">
      <c r="A56" s="99">
        <f t="shared" si="9"/>
        <v>47</v>
      </c>
      <c r="B56" s="101">
        <v>90151800</v>
      </c>
      <c r="C56" s="100" t="s">
        <v>252</v>
      </c>
      <c r="D56" s="110" t="s">
        <v>30</v>
      </c>
      <c r="E56" s="111">
        <v>1</v>
      </c>
      <c r="F56" s="102" t="s">
        <v>192</v>
      </c>
      <c r="G56" s="121">
        <v>4583193.2773109246</v>
      </c>
      <c r="H56" s="113">
        <v>0.19</v>
      </c>
      <c r="I56" s="122">
        <f t="shared" si="14"/>
        <v>870806.72268907563</v>
      </c>
      <c r="J56" s="114">
        <f t="shared" si="15"/>
        <v>5454000</v>
      </c>
      <c r="K56" s="122">
        <v>4537815.1260504201</v>
      </c>
      <c r="L56" s="113">
        <v>0.19</v>
      </c>
      <c r="M56" s="122">
        <f t="shared" si="16"/>
        <v>862184.87394957978</v>
      </c>
      <c r="N56" s="122">
        <f t="shared" si="17"/>
        <v>5400000</v>
      </c>
      <c r="O56" s="112">
        <v>4628571.4285714291</v>
      </c>
      <c r="P56" s="115">
        <v>0.19</v>
      </c>
      <c r="Q56" s="116">
        <f t="shared" si="18"/>
        <v>879428.57142857159</v>
      </c>
      <c r="R56" s="117">
        <f t="shared" si="19"/>
        <v>5508000.0000000009</v>
      </c>
      <c r="S56" s="116">
        <f t="shared" si="6"/>
        <v>4583193.2773109246</v>
      </c>
      <c r="T56" s="118">
        <v>0.19</v>
      </c>
      <c r="U56" s="116">
        <f t="shared" si="20"/>
        <v>870806.72268907563</v>
      </c>
      <c r="V56" s="116">
        <f t="shared" si="8"/>
        <v>5454000</v>
      </c>
    </row>
    <row r="57" spans="1:22" x14ac:dyDescent="0.15">
      <c r="A57" s="99">
        <f t="shared" si="9"/>
        <v>48</v>
      </c>
      <c r="B57" s="101">
        <v>90151800</v>
      </c>
      <c r="C57" s="100" t="s">
        <v>253</v>
      </c>
      <c r="D57" s="110" t="s">
        <v>30</v>
      </c>
      <c r="E57" s="111">
        <v>1</v>
      </c>
      <c r="F57" s="102" t="s">
        <v>192</v>
      </c>
      <c r="G57" s="121">
        <v>7638655.4621848743</v>
      </c>
      <c r="H57" s="113">
        <v>0.19</v>
      </c>
      <c r="I57" s="122">
        <f t="shared" si="14"/>
        <v>1451344.5378151261</v>
      </c>
      <c r="J57" s="114">
        <f t="shared" si="15"/>
        <v>9090000</v>
      </c>
      <c r="K57" s="122">
        <v>7563025.2100840341</v>
      </c>
      <c r="L57" s="113">
        <v>0.19</v>
      </c>
      <c r="M57" s="122">
        <f t="shared" si="16"/>
        <v>1436974.7899159666</v>
      </c>
      <c r="N57" s="122">
        <f t="shared" si="17"/>
        <v>9000000</v>
      </c>
      <c r="O57" s="112">
        <v>7714285.7142857146</v>
      </c>
      <c r="P57" s="115">
        <v>0.19</v>
      </c>
      <c r="Q57" s="116">
        <f t="shared" si="18"/>
        <v>1465714.2857142857</v>
      </c>
      <c r="R57" s="117">
        <f t="shared" si="19"/>
        <v>9180000</v>
      </c>
      <c r="S57" s="116">
        <f t="shared" si="6"/>
        <v>7638655.4621848734</v>
      </c>
      <c r="T57" s="118">
        <v>0.19</v>
      </c>
      <c r="U57" s="116">
        <f t="shared" si="20"/>
        <v>1451344.5378151259</v>
      </c>
      <c r="V57" s="116">
        <f t="shared" si="8"/>
        <v>9090000</v>
      </c>
    </row>
    <row r="58" spans="1:22" x14ac:dyDescent="0.15">
      <c r="A58" s="99">
        <f t="shared" si="9"/>
        <v>49</v>
      </c>
      <c r="B58" s="101">
        <v>90151800</v>
      </c>
      <c r="C58" s="100" t="s">
        <v>254</v>
      </c>
      <c r="D58" s="110" t="s">
        <v>30</v>
      </c>
      <c r="E58" s="111">
        <v>1</v>
      </c>
      <c r="F58" s="102" t="s">
        <v>192</v>
      </c>
      <c r="G58" s="121">
        <v>15277310.924369749</v>
      </c>
      <c r="H58" s="113">
        <v>0.19</v>
      </c>
      <c r="I58" s="122">
        <f t="shared" si="14"/>
        <v>2902689.0756302522</v>
      </c>
      <c r="J58" s="114">
        <f t="shared" si="15"/>
        <v>18180000</v>
      </c>
      <c r="K58" s="122">
        <v>15126050.420168068</v>
      </c>
      <c r="L58" s="113">
        <v>0.19</v>
      </c>
      <c r="M58" s="122">
        <f t="shared" si="16"/>
        <v>2873949.5798319331</v>
      </c>
      <c r="N58" s="122">
        <f t="shared" si="17"/>
        <v>18000000</v>
      </c>
      <c r="O58" s="112">
        <v>15428571.428571429</v>
      </c>
      <c r="P58" s="115">
        <v>0.19</v>
      </c>
      <c r="Q58" s="116">
        <f t="shared" si="18"/>
        <v>2931428.5714285714</v>
      </c>
      <c r="R58" s="117">
        <f t="shared" si="19"/>
        <v>18360000</v>
      </c>
      <c r="S58" s="116">
        <f t="shared" si="6"/>
        <v>15277310.924369747</v>
      </c>
      <c r="T58" s="118">
        <v>0.19</v>
      </c>
      <c r="U58" s="116">
        <f t="shared" si="20"/>
        <v>2902689.0756302518</v>
      </c>
      <c r="V58" s="116">
        <f t="shared" si="8"/>
        <v>18180000</v>
      </c>
    </row>
    <row r="59" spans="1:22" x14ac:dyDescent="0.15">
      <c r="A59" s="99">
        <f t="shared" si="9"/>
        <v>50</v>
      </c>
      <c r="B59" s="101">
        <v>90151800</v>
      </c>
      <c r="C59" s="100" t="s">
        <v>255</v>
      </c>
      <c r="D59" s="110" t="s">
        <v>30</v>
      </c>
      <c r="E59" s="111">
        <v>1</v>
      </c>
      <c r="F59" s="102" t="s">
        <v>192</v>
      </c>
      <c r="G59" s="121">
        <v>229159.66386554623</v>
      </c>
      <c r="H59" s="113">
        <v>0.19</v>
      </c>
      <c r="I59" s="122">
        <f t="shared" si="14"/>
        <v>43540.336134453784</v>
      </c>
      <c r="J59" s="114">
        <f t="shared" si="15"/>
        <v>272700</v>
      </c>
      <c r="K59" s="122">
        <v>226890.75630252101</v>
      </c>
      <c r="L59" s="113">
        <v>0.19</v>
      </c>
      <c r="M59" s="122">
        <f t="shared" si="16"/>
        <v>43109.243697478996</v>
      </c>
      <c r="N59" s="122">
        <f t="shared" si="17"/>
        <v>270000</v>
      </c>
      <c r="O59" s="112">
        <v>231428.57142857145</v>
      </c>
      <c r="P59" s="115">
        <v>0.19</v>
      </c>
      <c r="Q59" s="116">
        <f t="shared" si="18"/>
        <v>43971.428571428572</v>
      </c>
      <c r="R59" s="117">
        <f t="shared" si="19"/>
        <v>275400</v>
      </c>
      <c r="S59" s="116">
        <f t="shared" si="6"/>
        <v>229159.66386554623</v>
      </c>
      <c r="T59" s="118">
        <v>0.19</v>
      </c>
      <c r="U59" s="116">
        <f t="shared" si="20"/>
        <v>43540.336134453784</v>
      </c>
      <c r="V59" s="116">
        <f t="shared" si="8"/>
        <v>272700</v>
      </c>
    </row>
    <row r="60" spans="1:22" x14ac:dyDescent="0.15">
      <c r="A60" s="99">
        <f t="shared" si="9"/>
        <v>51</v>
      </c>
      <c r="B60" s="101">
        <v>90151800</v>
      </c>
      <c r="C60" s="100" t="s">
        <v>257</v>
      </c>
      <c r="D60" s="110" t="s">
        <v>30</v>
      </c>
      <c r="E60" s="111">
        <v>1</v>
      </c>
      <c r="F60" s="102" t="s">
        <v>192</v>
      </c>
      <c r="G60" s="121">
        <v>198605.04201680672</v>
      </c>
      <c r="H60" s="113">
        <v>0.19</v>
      </c>
      <c r="I60" s="122">
        <f t="shared" si="14"/>
        <v>37734.957983193279</v>
      </c>
      <c r="J60" s="114">
        <f t="shared" si="15"/>
        <v>236340</v>
      </c>
      <c r="K60" s="122">
        <v>196638.65546218489</v>
      </c>
      <c r="L60" s="113">
        <v>0.19</v>
      </c>
      <c r="M60" s="122">
        <f t="shared" si="16"/>
        <v>37361.34453781513</v>
      </c>
      <c r="N60" s="122">
        <f t="shared" si="17"/>
        <v>234000.00000000003</v>
      </c>
      <c r="O60" s="112">
        <v>200571.42857142858</v>
      </c>
      <c r="P60" s="115">
        <v>0.19</v>
      </c>
      <c r="Q60" s="116">
        <f t="shared" si="18"/>
        <v>38108.571428571428</v>
      </c>
      <c r="R60" s="117">
        <f t="shared" si="19"/>
        <v>238680</v>
      </c>
      <c r="S60" s="116">
        <f t="shared" si="6"/>
        <v>198605.04201680669</v>
      </c>
      <c r="T60" s="118">
        <v>0.19</v>
      </c>
      <c r="U60" s="116">
        <f t="shared" si="20"/>
        <v>37734.957983193272</v>
      </c>
      <c r="V60" s="116">
        <f t="shared" si="8"/>
        <v>236339.99999999997</v>
      </c>
    </row>
    <row r="61" spans="1:22" x14ac:dyDescent="0.15">
      <c r="A61" s="99">
        <f t="shared" si="9"/>
        <v>52</v>
      </c>
      <c r="B61" s="101">
        <v>90151800</v>
      </c>
      <c r="C61" s="100" t="s">
        <v>258</v>
      </c>
      <c r="D61" s="110" t="s">
        <v>30</v>
      </c>
      <c r="E61" s="111">
        <v>1</v>
      </c>
      <c r="F61" s="102" t="s">
        <v>192</v>
      </c>
      <c r="G61" s="121">
        <v>229159.66386554623</v>
      </c>
      <c r="H61" s="113">
        <v>0.19</v>
      </c>
      <c r="I61" s="122">
        <f t="shared" si="14"/>
        <v>43540.336134453784</v>
      </c>
      <c r="J61" s="114">
        <f t="shared" si="15"/>
        <v>272700</v>
      </c>
      <c r="K61" s="122">
        <v>226890.75630252101</v>
      </c>
      <c r="L61" s="113">
        <v>0.19</v>
      </c>
      <c r="M61" s="122">
        <f t="shared" si="16"/>
        <v>43109.243697478996</v>
      </c>
      <c r="N61" s="122">
        <f t="shared" si="17"/>
        <v>270000</v>
      </c>
      <c r="O61" s="112">
        <v>231428.57142857145</v>
      </c>
      <c r="P61" s="115">
        <v>0.19</v>
      </c>
      <c r="Q61" s="116">
        <f t="shared" si="18"/>
        <v>43971.428571428572</v>
      </c>
      <c r="R61" s="117">
        <f t="shared" si="19"/>
        <v>275400</v>
      </c>
      <c r="S61" s="116">
        <f t="shared" si="6"/>
        <v>229159.66386554623</v>
      </c>
      <c r="T61" s="118">
        <v>0.19</v>
      </c>
      <c r="U61" s="116">
        <f t="shared" si="20"/>
        <v>43540.336134453784</v>
      </c>
      <c r="V61" s="116">
        <f t="shared" si="8"/>
        <v>272700</v>
      </c>
    </row>
    <row r="62" spans="1:22" x14ac:dyDescent="0.15">
      <c r="A62" s="99">
        <f t="shared" si="9"/>
        <v>53</v>
      </c>
      <c r="B62" s="101">
        <v>90151800</v>
      </c>
      <c r="C62" s="100" t="s">
        <v>259</v>
      </c>
      <c r="D62" s="110" t="s">
        <v>30</v>
      </c>
      <c r="E62" s="111">
        <v>1</v>
      </c>
      <c r="F62" s="102" t="s">
        <v>192</v>
      </c>
      <c r="G62" s="121">
        <v>274991.59663865546</v>
      </c>
      <c r="H62" s="113">
        <v>0.19</v>
      </c>
      <c r="I62" s="122">
        <f t="shared" si="14"/>
        <v>52248.403361344535</v>
      </c>
      <c r="J62" s="114">
        <f t="shared" si="15"/>
        <v>327240</v>
      </c>
      <c r="K62" s="122">
        <v>272268.90756302525</v>
      </c>
      <c r="L62" s="113">
        <v>0.19</v>
      </c>
      <c r="M62" s="122">
        <f t="shared" si="16"/>
        <v>51731.092436974795</v>
      </c>
      <c r="N62" s="122">
        <f t="shared" si="17"/>
        <v>324000.00000000006</v>
      </c>
      <c r="O62" s="112">
        <v>277714.28571428574</v>
      </c>
      <c r="P62" s="115">
        <v>0.19</v>
      </c>
      <c r="Q62" s="116">
        <f t="shared" si="18"/>
        <v>52765.71428571429</v>
      </c>
      <c r="R62" s="117">
        <f t="shared" si="19"/>
        <v>330480</v>
      </c>
      <c r="S62" s="116">
        <f t="shared" si="6"/>
        <v>274991.59663865546</v>
      </c>
      <c r="T62" s="118">
        <v>0.19</v>
      </c>
      <c r="U62" s="116">
        <f t="shared" si="20"/>
        <v>52248.403361344535</v>
      </c>
      <c r="V62" s="116">
        <f t="shared" si="8"/>
        <v>327240</v>
      </c>
    </row>
    <row r="63" spans="1:22" x14ac:dyDescent="0.15">
      <c r="A63" s="99">
        <f t="shared" si="9"/>
        <v>54</v>
      </c>
      <c r="B63" s="101">
        <v>90151800</v>
      </c>
      <c r="C63" s="100" t="s">
        <v>261</v>
      </c>
      <c r="D63" s="110" t="s">
        <v>30</v>
      </c>
      <c r="E63" s="111">
        <v>1</v>
      </c>
      <c r="F63" s="102" t="s">
        <v>192</v>
      </c>
      <c r="G63" s="121">
        <v>443042.01680672274</v>
      </c>
      <c r="H63" s="113">
        <v>0.19</v>
      </c>
      <c r="I63" s="122">
        <f t="shared" si="14"/>
        <v>84177.983193277323</v>
      </c>
      <c r="J63" s="114">
        <f t="shared" si="15"/>
        <v>527220</v>
      </c>
      <c r="K63" s="122">
        <v>438655.46218487399</v>
      </c>
      <c r="L63" s="113">
        <v>0.19</v>
      </c>
      <c r="M63" s="122">
        <f t="shared" si="16"/>
        <v>83344.537815126067</v>
      </c>
      <c r="N63" s="122">
        <f t="shared" si="17"/>
        <v>522000.00000000006</v>
      </c>
      <c r="O63" s="112">
        <v>447428.57142857142</v>
      </c>
      <c r="P63" s="115">
        <v>0.19</v>
      </c>
      <c r="Q63" s="116">
        <f t="shared" si="18"/>
        <v>85011.428571428565</v>
      </c>
      <c r="R63" s="117">
        <f t="shared" si="19"/>
        <v>532440</v>
      </c>
      <c r="S63" s="116">
        <f t="shared" si="6"/>
        <v>443042.01680672268</v>
      </c>
      <c r="T63" s="118">
        <v>0.19</v>
      </c>
      <c r="U63" s="116">
        <f t="shared" si="20"/>
        <v>84177.983193277309</v>
      </c>
      <c r="V63" s="116">
        <f t="shared" si="8"/>
        <v>527220</v>
      </c>
    </row>
    <row r="64" spans="1:22" x14ac:dyDescent="0.15">
      <c r="A64" s="99">
        <f t="shared" si="9"/>
        <v>55</v>
      </c>
      <c r="B64" s="101">
        <v>90151800</v>
      </c>
      <c r="C64" s="100" t="s">
        <v>262</v>
      </c>
      <c r="D64" s="110" t="s">
        <v>30</v>
      </c>
      <c r="E64" s="111">
        <v>1</v>
      </c>
      <c r="F64" s="102" t="s">
        <v>192</v>
      </c>
      <c r="G64" s="121">
        <v>12221848.739495799</v>
      </c>
      <c r="H64" s="113">
        <v>0.19</v>
      </c>
      <c r="I64" s="122">
        <f t="shared" si="14"/>
        <v>2322151.260504202</v>
      </c>
      <c r="J64" s="114">
        <f t="shared" si="15"/>
        <v>14544000</v>
      </c>
      <c r="K64" s="122">
        <v>12100840.336134454</v>
      </c>
      <c r="L64" s="113">
        <v>0.19</v>
      </c>
      <c r="M64" s="122">
        <f t="shared" si="16"/>
        <v>2299159.6638655462</v>
      </c>
      <c r="N64" s="122">
        <f t="shared" si="17"/>
        <v>14400000</v>
      </c>
      <c r="O64" s="112">
        <v>12342857.142857144</v>
      </c>
      <c r="P64" s="115">
        <v>0.19</v>
      </c>
      <c r="Q64" s="116">
        <f t="shared" si="18"/>
        <v>2345142.8571428573</v>
      </c>
      <c r="R64" s="117">
        <f t="shared" si="19"/>
        <v>14688000</v>
      </c>
      <c r="S64" s="116">
        <f t="shared" si="6"/>
        <v>12221848.739495799</v>
      </c>
      <c r="T64" s="118">
        <v>0.19</v>
      </c>
      <c r="U64" s="116">
        <f t="shared" si="20"/>
        <v>2322151.260504202</v>
      </c>
      <c r="V64" s="116">
        <f t="shared" si="8"/>
        <v>14544000</v>
      </c>
    </row>
    <row r="65" spans="1:22" x14ac:dyDescent="0.15">
      <c r="A65" s="99">
        <f t="shared" si="9"/>
        <v>56</v>
      </c>
      <c r="B65" s="101">
        <v>90151800</v>
      </c>
      <c r="C65" s="100" t="s">
        <v>264</v>
      </c>
      <c r="D65" s="110" t="s">
        <v>30</v>
      </c>
      <c r="E65" s="111">
        <v>1</v>
      </c>
      <c r="F65" s="102" t="s">
        <v>192</v>
      </c>
      <c r="G65" s="121">
        <v>473596.63865546219</v>
      </c>
      <c r="H65" s="113">
        <v>0.19</v>
      </c>
      <c r="I65" s="122">
        <f t="shared" si="14"/>
        <v>89983.361344537814</v>
      </c>
      <c r="J65" s="114">
        <f t="shared" si="15"/>
        <v>563580</v>
      </c>
      <c r="K65" s="122">
        <v>468907.56302521011</v>
      </c>
      <c r="L65" s="113">
        <v>0.19</v>
      </c>
      <c r="M65" s="122">
        <f t="shared" si="16"/>
        <v>89092.436974789918</v>
      </c>
      <c r="N65" s="122">
        <f t="shared" si="17"/>
        <v>558000</v>
      </c>
      <c r="O65" s="112">
        <v>478285.71428571432</v>
      </c>
      <c r="P65" s="115">
        <v>0.19</v>
      </c>
      <c r="Q65" s="116">
        <f t="shared" si="18"/>
        <v>90874.285714285725</v>
      </c>
      <c r="R65" s="117">
        <f t="shared" si="19"/>
        <v>569160</v>
      </c>
      <c r="S65" s="116">
        <f t="shared" si="6"/>
        <v>473596.63865546224</v>
      </c>
      <c r="T65" s="118">
        <v>0.19</v>
      </c>
      <c r="U65" s="116">
        <f t="shared" si="20"/>
        <v>89983.361344537829</v>
      </c>
      <c r="V65" s="116">
        <f t="shared" si="8"/>
        <v>563580.00000000012</v>
      </c>
    </row>
    <row r="66" spans="1:22" x14ac:dyDescent="0.15">
      <c r="A66" s="99">
        <f t="shared" si="9"/>
        <v>57</v>
      </c>
      <c r="B66" s="101">
        <v>90151800</v>
      </c>
      <c r="C66" s="100" t="s">
        <v>266</v>
      </c>
      <c r="D66" s="110" t="s">
        <v>30</v>
      </c>
      <c r="E66" s="111">
        <v>1</v>
      </c>
      <c r="F66" s="102" t="s">
        <v>192</v>
      </c>
      <c r="G66" s="121">
        <v>320823.5294117647</v>
      </c>
      <c r="H66" s="113">
        <v>0.19</v>
      </c>
      <c r="I66" s="122">
        <f t="shared" si="14"/>
        <v>60956.470588235294</v>
      </c>
      <c r="J66" s="114">
        <f t="shared" si="15"/>
        <v>381780</v>
      </c>
      <c r="K66" s="122">
        <v>317647.0588235294</v>
      </c>
      <c r="L66" s="113">
        <v>0.19</v>
      </c>
      <c r="M66" s="122">
        <f t="shared" si="16"/>
        <v>60352.941176470587</v>
      </c>
      <c r="N66" s="122">
        <f t="shared" si="17"/>
        <v>378000</v>
      </c>
      <c r="O66" s="112">
        <v>324000</v>
      </c>
      <c r="P66" s="115">
        <v>0.19</v>
      </c>
      <c r="Q66" s="116">
        <f t="shared" si="18"/>
        <v>61560</v>
      </c>
      <c r="R66" s="117">
        <f t="shared" si="19"/>
        <v>385560</v>
      </c>
      <c r="S66" s="116">
        <f t="shared" si="6"/>
        <v>320823.5294117647</v>
      </c>
      <c r="T66" s="118">
        <v>0.19</v>
      </c>
      <c r="U66" s="116">
        <f t="shared" si="20"/>
        <v>60956.470588235294</v>
      </c>
      <c r="V66" s="116">
        <f t="shared" si="8"/>
        <v>381780</v>
      </c>
    </row>
    <row r="67" spans="1:22" x14ac:dyDescent="0.15">
      <c r="A67" s="99">
        <f t="shared" si="9"/>
        <v>58</v>
      </c>
      <c r="B67" s="101">
        <v>90151800</v>
      </c>
      <c r="C67" s="100" t="s">
        <v>268</v>
      </c>
      <c r="D67" s="110" t="s">
        <v>30</v>
      </c>
      <c r="E67" s="111">
        <v>1</v>
      </c>
      <c r="F67" s="102" t="s">
        <v>192</v>
      </c>
      <c r="G67" s="121">
        <v>2749915.9663865548</v>
      </c>
      <c r="H67" s="113">
        <v>0.19</v>
      </c>
      <c r="I67" s="122">
        <f t="shared" si="14"/>
        <v>522484.03361344541</v>
      </c>
      <c r="J67" s="114">
        <f t="shared" si="15"/>
        <v>3272400</v>
      </c>
      <c r="K67" s="122">
        <v>2722689.0756302522</v>
      </c>
      <c r="L67" s="113">
        <v>0.19</v>
      </c>
      <c r="M67" s="122">
        <f t="shared" si="16"/>
        <v>517310.92436974793</v>
      </c>
      <c r="N67" s="122">
        <f t="shared" si="17"/>
        <v>3240000</v>
      </c>
      <c r="O67" s="112">
        <v>2777142.8571428573</v>
      </c>
      <c r="P67" s="115">
        <v>0.19</v>
      </c>
      <c r="Q67" s="116">
        <f t="shared" si="18"/>
        <v>527657.14285714284</v>
      </c>
      <c r="R67" s="117">
        <f t="shared" si="19"/>
        <v>3304800</v>
      </c>
      <c r="S67" s="116">
        <f t="shared" si="6"/>
        <v>2749915.9663865548</v>
      </c>
      <c r="T67" s="118">
        <v>0.19</v>
      </c>
      <c r="U67" s="116">
        <f t="shared" si="20"/>
        <v>522484.03361344541</v>
      </c>
      <c r="V67" s="116">
        <f t="shared" si="8"/>
        <v>3272400</v>
      </c>
    </row>
    <row r="68" spans="1:22" x14ac:dyDescent="0.15">
      <c r="A68" s="99">
        <f t="shared" si="9"/>
        <v>59</v>
      </c>
      <c r="B68" s="101">
        <v>90151800</v>
      </c>
      <c r="C68" s="100" t="s">
        <v>270</v>
      </c>
      <c r="D68" s="110" t="s">
        <v>30</v>
      </c>
      <c r="E68" s="111">
        <v>1</v>
      </c>
      <c r="F68" s="102" t="s">
        <v>192</v>
      </c>
      <c r="G68" s="121">
        <v>5499831.9327731095</v>
      </c>
      <c r="H68" s="113">
        <v>0.19</v>
      </c>
      <c r="I68" s="122">
        <f t="shared" si="14"/>
        <v>1044968.0672268908</v>
      </c>
      <c r="J68" s="114">
        <f t="shared" si="15"/>
        <v>6544800</v>
      </c>
      <c r="K68" s="122">
        <v>5445378.1512605045</v>
      </c>
      <c r="L68" s="113">
        <v>0.19</v>
      </c>
      <c r="M68" s="122">
        <f t="shared" si="16"/>
        <v>1034621.8487394959</v>
      </c>
      <c r="N68" s="122">
        <f t="shared" si="17"/>
        <v>6480000</v>
      </c>
      <c r="O68" s="112">
        <v>5554285.7142857146</v>
      </c>
      <c r="P68" s="115">
        <v>0.19</v>
      </c>
      <c r="Q68" s="116">
        <f t="shared" si="18"/>
        <v>1055314.2857142857</v>
      </c>
      <c r="R68" s="117">
        <f t="shared" si="19"/>
        <v>6609600</v>
      </c>
      <c r="S68" s="116">
        <f t="shared" si="6"/>
        <v>5499831.9327731095</v>
      </c>
      <c r="T68" s="118">
        <v>0.19</v>
      </c>
      <c r="U68" s="116">
        <f t="shared" si="20"/>
        <v>1044968.0672268908</v>
      </c>
      <c r="V68" s="116">
        <f t="shared" si="8"/>
        <v>6544800</v>
      </c>
    </row>
    <row r="69" spans="1:22" x14ac:dyDescent="0.15">
      <c r="A69" s="99">
        <f t="shared" si="9"/>
        <v>60</v>
      </c>
      <c r="B69" s="101">
        <v>90151800</v>
      </c>
      <c r="C69" s="100" t="s">
        <v>271</v>
      </c>
      <c r="D69" s="110" t="s">
        <v>30</v>
      </c>
      <c r="E69" s="111">
        <v>1</v>
      </c>
      <c r="F69" s="102" t="s">
        <v>192</v>
      </c>
      <c r="G69" s="121">
        <v>6620168.0672268914</v>
      </c>
      <c r="H69" s="113">
        <v>0.19</v>
      </c>
      <c r="I69" s="122">
        <f t="shared" si="14"/>
        <v>1257831.9327731093</v>
      </c>
      <c r="J69" s="114">
        <f t="shared" si="15"/>
        <v>7878000.0000000009</v>
      </c>
      <c r="K69" s="122">
        <v>6554621.8487394964</v>
      </c>
      <c r="L69" s="113">
        <v>0.19</v>
      </c>
      <c r="M69" s="122">
        <f t="shared" si="16"/>
        <v>1245378.1512605043</v>
      </c>
      <c r="N69" s="122">
        <f t="shared" si="17"/>
        <v>7800000.0000000009</v>
      </c>
      <c r="O69" s="112">
        <v>6685714.2857142864</v>
      </c>
      <c r="P69" s="115">
        <v>0.19</v>
      </c>
      <c r="Q69" s="116">
        <f t="shared" si="18"/>
        <v>1270285.7142857143</v>
      </c>
      <c r="R69" s="117">
        <f t="shared" si="19"/>
        <v>7956000.0000000009</v>
      </c>
      <c r="S69" s="116">
        <f t="shared" si="6"/>
        <v>6620168.0672268914</v>
      </c>
      <c r="T69" s="118">
        <v>0.19</v>
      </c>
      <c r="U69" s="116">
        <f t="shared" si="20"/>
        <v>1257831.9327731093</v>
      </c>
      <c r="V69" s="116">
        <f t="shared" si="8"/>
        <v>7878000.0000000009</v>
      </c>
    </row>
    <row r="70" spans="1:22" x14ac:dyDescent="0.15">
      <c r="A70" s="99">
        <f t="shared" si="9"/>
        <v>61</v>
      </c>
      <c r="B70" s="101">
        <v>90151800</v>
      </c>
      <c r="C70" s="100" t="s">
        <v>272</v>
      </c>
      <c r="D70" s="110" t="s">
        <v>30</v>
      </c>
      <c r="E70" s="111">
        <v>1</v>
      </c>
      <c r="F70" s="102" t="s">
        <v>192</v>
      </c>
      <c r="G70" s="121">
        <v>8742016.8067226894</v>
      </c>
      <c r="H70" s="113">
        <v>0.19</v>
      </c>
      <c r="I70" s="122">
        <f t="shared" si="14"/>
        <v>1660983.193277311</v>
      </c>
      <c r="J70" s="114">
        <f t="shared" si="15"/>
        <v>10403000</v>
      </c>
      <c r="K70" s="122">
        <v>8655462.1848739497</v>
      </c>
      <c r="L70" s="113">
        <v>0.19</v>
      </c>
      <c r="M70" s="122">
        <f t="shared" si="16"/>
        <v>1644537.8151260505</v>
      </c>
      <c r="N70" s="122">
        <f t="shared" si="17"/>
        <v>10300000</v>
      </c>
      <c r="O70" s="112">
        <v>8828571.4285714291</v>
      </c>
      <c r="P70" s="115">
        <v>0.19</v>
      </c>
      <c r="Q70" s="116">
        <f t="shared" si="18"/>
        <v>1677428.5714285716</v>
      </c>
      <c r="R70" s="117">
        <f t="shared" si="19"/>
        <v>10506000</v>
      </c>
      <c r="S70" s="116">
        <f t="shared" si="6"/>
        <v>8742016.8067226894</v>
      </c>
      <c r="T70" s="118">
        <v>0.19</v>
      </c>
      <c r="U70" s="116">
        <f t="shared" si="20"/>
        <v>1660983.193277311</v>
      </c>
      <c r="V70" s="116">
        <f t="shared" si="8"/>
        <v>10403000</v>
      </c>
    </row>
    <row r="71" spans="1:22" x14ac:dyDescent="0.15">
      <c r="A71" s="99">
        <f t="shared" si="9"/>
        <v>62</v>
      </c>
      <c r="B71" s="101">
        <v>90151800</v>
      </c>
      <c r="C71" s="100" t="s">
        <v>273</v>
      </c>
      <c r="D71" s="110" t="s">
        <v>30</v>
      </c>
      <c r="E71" s="111">
        <v>1</v>
      </c>
      <c r="F71" s="102" t="s">
        <v>192</v>
      </c>
      <c r="G71" s="121">
        <v>15701680.672268908</v>
      </c>
      <c r="H71" s="113">
        <v>0.19</v>
      </c>
      <c r="I71" s="122">
        <f t="shared" si="14"/>
        <v>2983319.3277310925</v>
      </c>
      <c r="J71" s="114">
        <f t="shared" si="15"/>
        <v>18685000</v>
      </c>
      <c r="K71" s="122">
        <v>15546218.487394959</v>
      </c>
      <c r="L71" s="113">
        <v>0.19</v>
      </c>
      <c r="M71" s="122">
        <f t="shared" si="16"/>
        <v>2953781.5126050422</v>
      </c>
      <c r="N71" s="122">
        <f t="shared" si="17"/>
        <v>18500000</v>
      </c>
      <c r="O71" s="112">
        <v>15857142.857142858</v>
      </c>
      <c r="P71" s="115">
        <v>0.19</v>
      </c>
      <c r="Q71" s="116">
        <f t="shared" si="18"/>
        <v>3012857.1428571432</v>
      </c>
      <c r="R71" s="117">
        <f t="shared" si="19"/>
        <v>18870000</v>
      </c>
      <c r="S71" s="116">
        <f t="shared" si="6"/>
        <v>15701680.672268907</v>
      </c>
      <c r="T71" s="118">
        <v>0.19</v>
      </c>
      <c r="U71" s="116">
        <f t="shared" si="20"/>
        <v>2983319.3277310925</v>
      </c>
      <c r="V71" s="116">
        <f t="shared" si="8"/>
        <v>18685000</v>
      </c>
    </row>
    <row r="72" spans="1:22" x14ac:dyDescent="0.15">
      <c r="A72" s="99">
        <f t="shared" si="9"/>
        <v>63</v>
      </c>
      <c r="B72" s="101">
        <v>90151800</v>
      </c>
      <c r="C72" s="100" t="s">
        <v>274</v>
      </c>
      <c r="D72" s="110" t="s">
        <v>30</v>
      </c>
      <c r="E72" s="111">
        <v>1</v>
      </c>
      <c r="F72" s="102" t="s">
        <v>192</v>
      </c>
      <c r="G72" s="121">
        <v>314882.3529411765</v>
      </c>
      <c r="H72" s="113">
        <v>0.19</v>
      </c>
      <c r="I72" s="122">
        <f t="shared" si="14"/>
        <v>59827.647058823539</v>
      </c>
      <c r="J72" s="114">
        <f t="shared" si="15"/>
        <v>374710.00000000006</v>
      </c>
      <c r="K72" s="122">
        <v>311764.70588235295</v>
      </c>
      <c r="L72" s="113">
        <v>0.19</v>
      </c>
      <c r="M72" s="122">
        <f t="shared" si="16"/>
        <v>59235.294117647063</v>
      </c>
      <c r="N72" s="122">
        <f t="shared" si="17"/>
        <v>371000</v>
      </c>
      <c r="O72" s="112">
        <v>318000</v>
      </c>
      <c r="P72" s="115">
        <v>0.19</v>
      </c>
      <c r="Q72" s="116">
        <f t="shared" si="18"/>
        <v>60420</v>
      </c>
      <c r="R72" s="117">
        <f t="shared" si="19"/>
        <v>378420</v>
      </c>
      <c r="S72" s="116">
        <f t="shared" si="6"/>
        <v>314882.35294117645</v>
      </c>
      <c r="T72" s="118">
        <v>0.19</v>
      </c>
      <c r="U72" s="116">
        <f t="shared" si="20"/>
        <v>59827.647058823524</v>
      </c>
      <c r="V72" s="116">
        <f t="shared" si="8"/>
        <v>374710</v>
      </c>
    </row>
    <row r="73" spans="1:22" x14ac:dyDescent="0.15">
      <c r="A73" s="99">
        <f t="shared" si="9"/>
        <v>64</v>
      </c>
      <c r="B73" s="101">
        <v>90151800</v>
      </c>
      <c r="C73" s="100" t="s">
        <v>276</v>
      </c>
      <c r="D73" s="110" t="s">
        <v>30</v>
      </c>
      <c r="E73" s="111">
        <v>1</v>
      </c>
      <c r="F73" s="102" t="s">
        <v>192</v>
      </c>
      <c r="G73" s="121">
        <v>594117.64705882361</v>
      </c>
      <c r="H73" s="113">
        <v>0.19</v>
      </c>
      <c r="I73" s="122">
        <f t="shared" si="14"/>
        <v>112882.35294117649</v>
      </c>
      <c r="J73" s="114">
        <f t="shared" si="15"/>
        <v>707000.00000000012</v>
      </c>
      <c r="K73" s="122">
        <v>588235.29411764711</v>
      </c>
      <c r="L73" s="113">
        <v>0.19</v>
      </c>
      <c r="M73" s="122">
        <f t="shared" si="16"/>
        <v>111764.70588235295</v>
      </c>
      <c r="N73" s="122">
        <f t="shared" si="17"/>
        <v>700000</v>
      </c>
      <c r="O73" s="112">
        <v>600000</v>
      </c>
      <c r="P73" s="115">
        <v>0.19</v>
      </c>
      <c r="Q73" s="116">
        <f t="shared" si="18"/>
        <v>114000</v>
      </c>
      <c r="R73" s="117">
        <f t="shared" si="19"/>
        <v>714000</v>
      </c>
      <c r="S73" s="116">
        <f t="shared" si="6"/>
        <v>594117.64705882361</v>
      </c>
      <c r="T73" s="118">
        <v>0.19</v>
      </c>
      <c r="U73" s="116">
        <f t="shared" si="20"/>
        <v>112882.35294117649</v>
      </c>
      <c r="V73" s="116">
        <f t="shared" si="8"/>
        <v>707000.00000000012</v>
      </c>
    </row>
    <row r="74" spans="1:22" x14ac:dyDescent="0.15">
      <c r="A74" s="99">
        <f t="shared" si="9"/>
        <v>65</v>
      </c>
      <c r="B74" s="101">
        <v>90151800</v>
      </c>
      <c r="C74" s="100" t="s">
        <v>277</v>
      </c>
      <c r="D74" s="110" t="s">
        <v>30</v>
      </c>
      <c r="E74" s="111">
        <v>1</v>
      </c>
      <c r="F74" s="102" t="s">
        <v>192</v>
      </c>
      <c r="G74" s="121">
        <v>2206722.6890756302</v>
      </c>
      <c r="H74" s="113">
        <v>0.19</v>
      </c>
      <c r="I74" s="122">
        <f t="shared" ref="I74:I105" si="21">+G74*H74</f>
        <v>419277.31092436973</v>
      </c>
      <c r="J74" s="114">
        <f t="shared" ref="J74:J105" si="22">+(G74+I74)*E74</f>
        <v>2626000</v>
      </c>
      <c r="K74" s="122">
        <v>2184873.9495798321</v>
      </c>
      <c r="L74" s="113">
        <v>0.19</v>
      </c>
      <c r="M74" s="122">
        <f t="shared" si="16"/>
        <v>415126.05042016809</v>
      </c>
      <c r="N74" s="122">
        <f t="shared" si="17"/>
        <v>2600000</v>
      </c>
      <c r="O74" s="112">
        <v>2228571.4285714286</v>
      </c>
      <c r="P74" s="115">
        <v>0.19</v>
      </c>
      <c r="Q74" s="116">
        <f t="shared" si="18"/>
        <v>423428.57142857142</v>
      </c>
      <c r="R74" s="117">
        <f t="shared" si="19"/>
        <v>2652000</v>
      </c>
      <c r="S74" s="116">
        <f t="shared" si="6"/>
        <v>2206722.6890756302</v>
      </c>
      <c r="T74" s="118">
        <v>0.19</v>
      </c>
      <c r="U74" s="116">
        <f t="shared" si="20"/>
        <v>419277.31092436973</v>
      </c>
      <c r="V74" s="116">
        <f t="shared" si="8"/>
        <v>2626000</v>
      </c>
    </row>
    <row r="75" spans="1:22" x14ac:dyDescent="0.15">
      <c r="A75" s="99">
        <f t="shared" si="9"/>
        <v>66</v>
      </c>
      <c r="B75" s="101">
        <v>90151800</v>
      </c>
      <c r="C75" s="100" t="s">
        <v>279</v>
      </c>
      <c r="D75" s="110" t="s">
        <v>30</v>
      </c>
      <c r="E75" s="111">
        <v>1</v>
      </c>
      <c r="F75" s="102" t="s">
        <v>192</v>
      </c>
      <c r="G75" s="121">
        <v>2597142.8571428573</v>
      </c>
      <c r="H75" s="113">
        <v>0.19</v>
      </c>
      <c r="I75" s="122">
        <f t="shared" si="21"/>
        <v>493457.1428571429</v>
      </c>
      <c r="J75" s="114">
        <f t="shared" si="22"/>
        <v>3090600</v>
      </c>
      <c r="K75" s="122">
        <v>2571428.5714285714</v>
      </c>
      <c r="L75" s="113">
        <v>0.19</v>
      </c>
      <c r="M75" s="122">
        <f t="shared" si="16"/>
        <v>488571.42857142858</v>
      </c>
      <c r="N75" s="122">
        <f t="shared" si="17"/>
        <v>3060000</v>
      </c>
      <c r="O75" s="112">
        <v>2622857.1428571432</v>
      </c>
      <c r="P75" s="115">
        <v>0.19</v>
      </c>
      <c r="Q75" s="116">
        <f t="shared" si="18"/>
        <v>498342.85714285722</v>
      </c>
      <c r="R75" s="117">
        <f t="shared" si="19"/>
        <v>3121200.0000000005</v>
      </c>
      <c r="S75" s="116">
        <f t="shared" ref="S75:S124" si="23">SUM(G75+K75+O75)/3</f>
        <v>2597142.8571428577</v>
      </c>
      <c r="T75" s="118">
        <v>0.19</v>
      </c>
      <c r="U75" s="116">
        <f t="shared" si="20"/>
        <v>493457.14285714296</v>
      </c>
      <c r="V75" s="116">
        <f t="shared" ref="V75:V124" si="24">+(S75+U75)*E75</f>
        <v>3090600.0000000009</v>
      </c>
    </row>
    <row r="76" spans="1:22" x14ac:dyDescent="0.15">
      <c r="A76" s="99">
        <f t="shared" ref="A76:A124" si="25">+A75+1</f>
        <v>67</v>
      </c>
      <c r="B76" s="101">
        <v>90151800</v>
      </c>
      <c r="C76" s="100" t="s">
        <v>280</v>
      </c>
      <c r="D76" s="110" t="s">
        <v>30</v>
      </c>
      <c r="E76" s="111">
        <v>1</v>
      </c>
      <c r="F76" s="102" t="s">
        <v>192</v>
      </c>
      <c r="G76" s="121">
        <v>10091512.605042018</v>
      </c>
      <c r="H76" s="113">
        <v>0.19</v>
      </c>
      <c r="I76" s="122">
        <f t="shared" si="21"/>
        <v>1917387.3949579834</v>
      </c>
      <c r="J76" s="114">
        <f t="shared" si="22"/>
        <v>12008900.000000002</v>
      </c>
      <c r="K76" s="122">
        <v>9991596.6386554632</v>
      </c>
      <c r="L76" s="113">
        <v>0.19</v>
      </c>
      <c r="M76" s="122">
        <f t="shared" si="16"/>
        <v>1898403.3613445379</v>
      </c>
      <c r="N76" s="122">
        <f t="shared" si="17"/>
        <v>11890000.000000002</v>
      </c>
      <c r="O76" s="112">
        <v>10191428.571428573</v>
      </c>
      <c r="P76" s="115">
        <v>0.19</v>
      </c>
      <c r="Q76" s="116">
        <f t="shared" si="18"/>
        <v>1936371.4285714289</v>
      </c>
      <c r="R76" s="117">
        <f t="shared" si="19"/>
        <v>12127800.000000002</v>
      </c>
      <c r="S76" s="116">
        <f t="shared" si="23"/>
        <v>10091512.605042018</v>
      </c>
      <c r="T76" s="118">
        <v>0.19</v>
      </c>
      <c r="U76" s="116">
        <f t="shared" si="20"/>
        <v>1917387.3949579834</v>
      </c>
      <c r="V76" s="116">
        <f t="shared" si="24"/>
        <v>12008900.000000002</v>
      </c>
    </row>
    <row r="77" spans="1:22" x14ac:dyDescent="0.15">
      <c r="A77" s="99">
        <f t="shared" si="25"/>
        <v>68</v>
      </c>
      <c r="B77" s="101">
        <v>90151800</v>
      </c>
      <c r="C77" s="100" t="s">
        <v>282</v>
      </c>
      <c r="D77" s="110" t="s">
        <v>30</v>
      </c>
      <c r="E77" s="111">
        <v>1</v>
      </c>
      <c r="F77" s="102" t="s">
        <v>192</v>
      </c>
      <c r="G77" s="121">
        <v>1222184.8739495799</v>
      </c>
      <c r="H77" s="113">
        <v>0.19</v>
      </c>
      <c r="I77" s="122">
        <f t="shared" si="21"/>
        <v>232215.12605042019</v>
      </c>
      <c r="J77" s="114">
        <f t="shared" si="22"/>
        <v>1454400</v>
      </c>
      <c r="K77" s="122">
        <v>1210084.0336134455</v>
      </c>
      <c r="L77" s="113">
        <v>0.19</v>
      </c>
      <c r="M77" s="122">
        <f t="shared" si="16"/>
        <v>229915.96638655465</v>
      </c>
      <c r="N77" s="122">
        <f t="shared" si="17"/>
        <v>1440000</v>
      </c>
      <c r="O77" s="112">
        <v>1234285.7142857143</v>
      </c>
      <c r="P77" s="115">
        <v>0.19</v>
      </c>
      <c r="Q77" s="116">
        <f t="shared" si="18"/>
        <v>234514.28571428571</v>
      </c>
      <c r="R77" s="117">
        <f t="shared" si="19"/>
        <v>1468800</v>
      </c>
      <c r="S77" s="116">
        <f t="shared" si="23"/>
        <v>1222184.8739495799</v>
      </c>
      <c r="T77" s="118">
        <v>0.19</v>
      </c>
      <c r="U77" s="116">
        <f t="shared" si="20"/>
        <v>232215.12605042019</v>
      </c>
      <c r="V77" s="116">
        <f t="shared" si="24"/>
        <v>1454400</v>
      </c>
    </row>
    <row r="78" spans="1:22" x14ac:dyDescent="0.15">
      <c r="A78" s="99">
        <f t="shared" si="25"/>
        <v>69</v>
      </c>
      <c r="B78" s="101">
        <v>90151800</v>
      </c>
      <c r="C78" s="100" t="s">
        <v>284</v>
      </c>
      <c r="D78" s="110" t="s">
        <v>30</v>
      </c>
      <c r="E78" s="111">
        <v>1</v>
      </c>
      <c r="F78" s="102" t="s">
        <v>192</v>
      </c>
      <c r="G78" s="121">
        <v>1833277.3109243698</v>
      </c>
      <c r="H78" s="113">
        <v>0.19</v>
      </c>
      <c r="I78" s="122">
        <f t="shared" si="21"/>
        <v>348322.68907563027</v>
      </c>
      <c r="J78" s="114">
        <f t="shared" si="22"/>
        <v>2181600</v>
      </c>
      <c r="K78" s="122">
        <v>1815126.0504201681</v>
      </c>
      <c r="L78" s="113">
        <v>0.19</v>
      </c>
      <c r="M78" s="122">
        <f t="shared" si="16"/>
        <v>344873.94957983197</v>
      </c>
      <c r="N78" s="122">
        <f t="shared" si="17"/>
        <v>2160000</v>
      </c>
      <c r="O78" s="112">
        <v>1851428.5714285716</v>
      </c>
      <c r="P78" s="115">
        <v>0.19</v>
      </c>
      <c r="Q78" s="116">
        <f t="shared" si="18"/>
        <v>351771.42857142858</v>
      </c>
      <c r="R78" s="117">
        <f t="shared" si="19"/>
        <v>2203200</v>
      </c>
      <c r="S78" s="116">
        <f t="shared" si="23"/>
        <v>1833277.3109243698</v>
      </c>
      <c r="T78" s="118">
        <v>0.19</v>
      </c>
      <c r="U78" s="116">
        <f t="shared" si="20"/>
        <v>348322.68907563027</v>
      </c>
      <c r="V78" s="116">
        <f t="shared" si="24"/>
        <v>2181600</v>
      </c>
    </row>
    <row r="79" spans="1:22" x14ac:dyDescent="0.15">
      <c r="A79" s="99">
        <f t="shared" si="25"/>
        <v>70</v>
      </c>
      <c r="B79" s="101">
        <v>90151800</v>
      </c>
      <c r="C79" s="100" t="s">
        <v>286</v>
      </c>
      <c r="D79" s="110" t="s">
        <v>30</v>
      </c>
      <c r="E79" s="111">
        <v>1</v>
      </c>
      <c r="F79" s="102" t="s">
        <v>192</v>
      </c>
      <c r="G79" s="121">
        <v>5652605.042016807</v>
      </c>
      <c r="H79" s="113">
        <v>0.19</v>
      </c>
      <c r="I79" s="122">
        <f t="shared" si="21"/>
        <v>1073994.9579831935</v>
      </c>
      <c r="J79" s="114">
        <f t="shared" si="22"/>
        <v>6726600</v>
      </c>
      <c r="K79" s="122">
        <v>5596638.6554621849</v>
      </c>
      <c r="L79" s="113">
        <v>0.19</v>
      </c>
      <c r="M79" s="122">
        <f t="shared" si="16"/>
        <v>1063361.3445378151</v>
      </c>
      <c r="N79" s="122">
        <f t="shared" si="17"/>
        <v>6660000</v>
      </c>
      <c r="O79" s="112">
        <v>5708571.4285714291</v>
      </c>
      <c r="P79" s="115">
        <v>0.19</v>
      </c>
      <c r="Q79" s="116">
        <f t="shared" si="18"/>
        <v>1084628.5714285716</v>
      </c>
      <c r="R79" s="117">
        <f t="shared" si="19"/>
        <v>6793200.0000000009</v>
      </c>
      <c r="S79" s="116">
        <f t="shared" si="23"/>
        <v>5652605.042016807</v>
      </c>
      <c r="T79" s="118">
        <v>0.19</v>
      </c>
      <c r="U79" s="116">
        <f t="shared" si="20"/>
        <v>1073994.9579831935</v>
      </c>
      <c r="V79" s="116">
        <f t="shared" si="24"/>
        <v>6726600</v>
      </c>
    </row>
    <row r="80" spans="1:22" x14ac:dyDescent="0.15">
      <c r="A80" s="99">
        <f t="shared" si="25"/>
        <v>71</v>
      </c>
      <c r="B80" s="101">
        <v>90151800</v>
      </c>
      <c r="C80" s="100" t="s">
        <v>287</v>
      </c>
      <c r="D80" s="110" t="s">
        <v>30</v>
      </c>
      <c r="E80" s="111">
        <v>1</v>
      </c>
      <c r="F80" s="102" t="s">
        <v>192</v>
      </c>
      <c r="G80" s="121">
        <v>3972100.8403361347</v>
      </c>
      <c r="H80" s="113">
        <v>0.19</v>
      </c>
      <c r="I80" s="122">
        <f t="shared" si="21"/>
        <v>754699.15966386558</v>
      </c>
      <c r="J80" s="114">
        <f t="shared" si="22"/>
        <v>4726800</v>
      </c>
      <c r="K80" s="122">
        <v>3932773.1092436975</v>
      </c>
      <c r="L80" s="113">
        <v>0.19</v>
      </c>
      <c r="M80" s="122">
        <f t="shared" si="16"/>
        <v>747226.89075630251</v>
      </c>
      <c r="N80" s="122">
        <f t="shared" si="17"/>
        <v>4680000</v>
      </c>
      <c r="O80" s="112">
        <v>4011428.5714285718</v>
      </c>
      <c r="P80" s="115">
        <v>0.19</v>
      </c>
      <c r="Q80" s="116">
        <f t="shared" si="18"/>
        <v>762171.42857142864</v>
      </c>
      <c r="R80" s="117">
        <f t="shared" si="19"/>
        <v>4773600</v>
      </c>
      <c r="S80" s="116">
        <f t="shared" si="23"/>
        <v>3972100.8403361347</v>
      </c>
      <c r="T80" s="118">
        <v>0.19</v>
      </c>
      <c r="U80" s="116">
        <f t="shared" si="20"/>
        <v>754699.15966386558</v>
      </c>
      <c r="V80" s="116">
        <f t="shared" si="24"/>
        <v>4726800</v>
      </c>
    </row>
    <row r="81" spans="1:22" x14ac:dyDescent="0.15">
      <c r="A81" s="99">
        <f t="shared" si="25"/>
        <v>72</v>
      </c>
      <c r="B81" s="101">
        <v>90151800</v>
      </c>
      <c r="C81" s="100" t="s">
        <v>288</v>
      </c>
      <c r="D81" s="110" t="s">
        <v>30</v>
      </c>
      <c r="E81" s="111">
        <v>1</v>
      </c>
      <c r="F81" s="102" t="s">
        <v>192</v>
      </c>
      <c r="G81" s="121">
        <v>8096974.7899159668</v>
      </c>
      <c r="H81" s="113">
        <v>0.19</v>
      </c>
      <c r="I81" s="122">
        <f t="shared" si="21"/>
        <v>1538425.2100840337</v>
      </c>
      <c r="J81" s="114">
        <f t="shared" si="22"/>
        <v>9635400</v>
      </c>
      <c r="K81" s="122">
        <v>8016806.7226890763</v>
      </c>
      <c r="L81" s="113">
        <v>0.19</v>
      </c>
      <c r="M81" s="122">
        <f t="shared" si="16"/>
        <v>1523193.2773109246</v>
      </c>
      <c r="N81" s="122">
        <f t="shared" si="17"/>
        <v>9540000</v>
      </c>
      <c r="O81" s="112">
        <v>8177142.8571428573</v>
      </c>
      <c r="P81" s="115">
        <v>0.19</v>
      </c>
      <c r="Q81" s="116">
        <f t="shared" si="18"/>
        <v>1553657.142857143</v>
      </c>
      <c r="R81" s="117">
        <f t="shared" si="19"/>
        <v>9730800</v>
      </c>
      <c r="S81" s="116">
        <f t="shared" si="23"/>
        <v>8096974.7899159668</v>
      </c>
      <c r="T81" s="118">
        <v>0.19</v>
      </c>
      <c r="U81" s="116">
        <f t="shared" si="20"/>
        <v>1538425.2100840337</v>
      </c>
      <c r="V81" s="116">
        <f t="shared" si="24"/>
        <v>9635400</v>
      </c>
    </row>
    <row r="82" spans="1:22" x14ac:dyDescent="0.15">
      <c r="A82" s="99">
        <f t="shared" si="25"/>
        <v>73</v>
      </c>
      <c r="B82" s="101">
        <v>90151800</v>
      </c>
      <c r="C82" s="100" t="s">
        <v>289</v>
      </c>
      <c r="D82" s="110" t="s">
        <v>30</v>
      </c>
      <c r="E82" s="111">
        <v>1</v>
      </c>
      <c r="F82" s="102" t="s">
        <v>192</v>
      </c>
      <c r="G82" s="121">
        <v>5805378.1512605045</v>
      </c>
      <c r="H82" s="113">
        <v>0.19</v>
      </c>
      <c r="I82" s="122">
        <f t="shared" si="21"/>
        <v>1103021.848739496</v>
      </c>
      <c r="J82" s="114">
        <f t="shared" si="22"/>
        <v>6908400</v>
      </c>
      <c r="K82" s="122">
        <v>5747899.1596638653</v>
      </c>
      <c r="L82" s="113">
        <v>0.19</v>
      </c>
      <c r="M82" s="122">
        <f t="shared" si="16"/>
        <v>1092100.8403361344</v>
      </c>
      <c r="N82" s="122">
        <f t="shared" si="17"/>
        <v>6840000</v>
      </c>
      <c r="O82" s="112">
        <v>5862857.1428571427</v>
      </c>
      <c r="P82" s="115">
        <v>0.19</v>
      </c>
      <c r="Q82" s="116">
        <f t="shared" si="18"/>
        <v>1113942.857142857</v>
      </c>
      <c r="R82" s="117">
        <f t="shared" si="19"/>
        <v>6976800</v>
      </c>
      <c r="S82" s="116">
        <f t="shared" si="23"/>
        <v>5805378.1512605036</v>
      </c>
      <c r="T82" s="118">
        <v>0.19</v>
      </c>
      <c r="U82" s="116">
        <f t="shared" si="20"/>
        <v>1103021.8487394957</v>
      </c>
      <c r="V82" s="116">
        <f t="shared" si="24"/>
        <v>6908399.9999999991</v>
      </c>
    </row>
    <row r="83" spans="1:22" x14ac:dyDescent="0.15">
      <c r="A83" s="99">
        <f t="shared" si="25"/>
        <v>74</v>
      </c>
      <c r="B83" s="101">
        <v>90151800</v>
      </c>
      <c r="C83" s="100" t="s">
        <v>290</v>
      </c>
      <c r="D83" s="110" t="s">
        <v>30</v>
      </c>
      <c r="E83" s="111">
        <v>1</v>
      </c>
      <c r="F83" s="102" t="s">
        <v>192</v>
      </c>
      <c r="G83" s="121">
        <v>19860504.201680671</v>
      </c>
      <c r="H83" s="113">
        <v>0.19</v>
      </c>
      <c r="I83" s="122">
        <f t="shared" si="21"/>
        <v>3773495.7983193276</v>
      </c>
      <c r="J83" s="114">
        <f t="shared" si="22"/>
        <v>23634000</v>
      </c>
      <c r="K83" s="122">
        <v>19663865.546218488</v>
      </c>
      <c r="L83" s="113">
        <v>0.19</v>
      </c>
      <c r="M83" s="122">
        <f t="shared" si="16"/>
        <v>3736134.453781513</v>
      </c>
      <c r="N83" s="122">
        <f t="shared" si="17"/>
        <v>23400000</v>
      </c>
      <c r="O83" s="112">
        <v>20057142.857142858</v>
      </c>
      <c r="P83" s="115">
        <v>0.19</v>
      </c>
      <c r="Q83" s="116">
        <f t="shared" si="18"/>
        <v>3810857.1428571432</v>
      </c>
      <c r="R83" s="117">
        <f t="shared" si="19"/>
        <v>23868000</v>
      </c>
      <c r="S83" s="116">
        <f t="shared" si="23"/>
        <v>19860504.201680671</v>
      </c>
      <c r="T83" s="118">
        <v>0.19</v>
      </c>
      <c r="U83" s="116">
        <f t="shared" si="20"/>
        <v>3773495.7983193276</v>
      </c>
      <c r="V83" s="116">
        <f t="shared" si="24"/>
        <v>23634000</v>
      </c>
    </row>
    <row r="84" spans="1:22" x14ac:dyDescent="0.15">
      <c r="A84" s="99">
        <f t="shared" si="25"/>
        <v>75</v>
      </c>
      <c r="B84" s="101">
        <v>90151800</v>
      </c>
      <c r="C84" s="100" t="s">
        <v>291</v>
      </c>
      <c r="D84" s="110" t="s">
        <v>30</v>
      </c>
      <c r="E84" s="111">
        <v>1</v>
      </c>
      <c r="F84" s="102" t="s">
        <v>192</v>
      </c>
      <c r="G84" s="121">
        <v>14055126.050420169</v>
      </c>
      <c r="H84" s="113">
        <v>0.19</v>
      </c>
      <c r="I84" s="122">
        <f t="shared" si="21"/>
        <v>2670473.9495798321</v>
      </c>
      <c r="J84" s="114">
        <f t="shared" si="22"/>
        <v>16725600</v>
      </c>
      <c r="K84" s="122">
        <v>13915966.386554623</v>
      </c>
      <c r="L84" s="113">
        <v>0.19</v>
      </c>
      <c r="M84" s="122">
        <f t="shared" si="16"/>
        <v>2644033.6134453784</v>
      </c>
      <c r="N84" s="122">
        <f t="shared" si="17"/>
        <v>16560000.000000002</v>
      </c>
      <c r="O84" s="112">
        <v>14194285.714285715</v>
      </c>
      <c r="P84" s="115">
        <v>0.19</v>
      </c>
      <c r="Q84" s="116">
        <f t="shared" si="18"/>
        <v>2696914.2857142859</v>
      </c>
      <c r="R84" s="117">
        <f t="shared" si="19"/>
        <v>16891200</v>
      </c>
      <c r="S84" s="116">
        <f t="shared" si="23"/>
        <v>14055126.050420171</v>
      </c>
      <c r="T84" s="118">
        <v>0.19</v>
      </c>
      <c r="U84" s="116">
        <f t="shared" si="20"/>
        <v>2670473.9495798326</v>
      </c>
      <c r="V84" s="116">
        <f t="shared" si="24"/>
        <v>16725600.000000004</v>
      </c>
    </row>
    <row r="85" spans="1:22" x14ac:dyDescent="0.15">
      <c r="A85" s="99">
        <f t="shared" si="25"/>
        <v>76</v>
      </c>
      <c r="B85" s="101">
        <v>90151800</v>
      </c>
      <c r="C85" s="100" t="s">
        <v>292</v>
      </c>
      <c r="D85" s="110" t="s">
        <v>30</v>
      </c>
      <c r="E85" s="111">
        <v>1</v>
      </c>
      <c r="F85" s="102" t="s">
        <v>192</v>
      </c>
      <c r="G85" s="121">
        <v>27499159.663865548</v>
      </c>
      <c r="H85" s="113">
        <v>0.19</v>
      </c>
      <c r="I85" s="122">
        <f t="shared" si="21"/>
        <v>5224840.3361344542</v>
      </c>
      <c r="J85" s="114">
        <f t="shared" si="22"/>
        <v>32724000</v>
      </c>
      <c r="K85" s="122">
        <v>27226890.756302521</v>
      </c>
      <c r="L85" s="113">
        <v>0.19</v>
      </c>
      <c r="M85" s="122">
        <f t="shared" si="16"/>
        <v>5173109.2436974794</v>
      </c>
      <c r="N85" s="122">
        <f t="shared" si="17"/>
        <v>32400000</v>
      </c>
      <c r="O85" s="112">
        <v>27771428.571428571</v>
      </c>
      <c r="P85" s="115">
        <v>0.19</v>
      </c>
      <c r="Q85" s="116">
        <f t="shared" si="18"/>
        <v>5276571.4285714282</v>
      </c>
      <c r="R85" s="117">
        <f t="shared" si="19"/>
        <v>33048000</v>
      </c>
      <c r="S85" s="116">
        <f t="shared" si="23"/>
        <v>27499159.663865548</v>
      </c>
      <c r="T85" s="118">
        <v>0.19</v>
      </c>
      <c r="U85" s="116">
        <f t="shared" si="20"/>
        <v>5224840.3361344542</v>
      </c>
      <c r="V85" s="116">
        <f t="shared" si="24"/>
        <v>32724000</v>
      </c>
    </row>
    <row r="86" spans="1:22" x14ac:dyDescent="0.15">
      <c r="A86" s="99">
        <f t="shared" si="25"/>
        <v>77</v>
      </c>
      <c r="B86" s="101">
        <v>90151800</v>
      </c>
      <c r="C86" s="100" t="s">
        <v>293</v>
      </c>
      <c r="D86" s="110" t="s">
        <v>30</v>
      </c>
      <c r="E86" s="111">
        <v>1</v>
      </c>
      <c r="F86" s="102" t="s">
        <v>192</v>
      </c>
      <c r="G86" s="121">
        <v>18332773.109243698</v>
      </c>
      <c r="H86" s="113">
        <v>0.19</v>
      </c>
      <c r="I86" s="122">
        <f t="shared" si="21"/>
        <v>3483226.8907563025</v>
      </c>
      <c r="J86" s="114">
        <f t="shared" si="22"/>
        <v>21816000</v>
      </c>
      <c r="K86" s="122">
        <v>18151260.50420168</v>
      </c>
      <c r="L86" s="113">
        <v>0.19</v>
      </c>
      <c r="M86" s="122">
        <f t="shared" si="16"/>
        <v>3448739.4957983191</v>
      </c>
      <c r="N86" s="122">
        <f t="shared" si="17"/>
        <v>21600000</v>
      </c>
      <c r="O86" s="112">
        <v>18514285.714285716</v>
      </c>
      <c r="P86" s="115">
        <v>0.19</v>
      </c>
      <c r="Q86" s="116">
        <f t="shared" si="18"/>
        <v>3517714.2857142864</v>
      </c>
      <c r="R86" s="117">
        <f t="shared" si="19"/>
        <v>22032000.000000004</v>
      </c>
      <c r="S86" s="116">
        <f t="shared" si="23"/>
        <v>18332773.109243698</v>
      </c>
      <c r="T86" s="118">
        <v>0.19</v>
      </c>
      <c r="U86" s="116">
        <f t="shared" si="20"/>
        <v>3483226.8907563025</v>
      </c>
      <c r="V86" s="116">
        <f t="shared" si="24"/>
        <v>21816000</v>
      </c>
    </row>
    <row r="87" spans="1:22" x14ac:dyDescent="0.15">
      <c r="A87" s="99">
        <f t="shared" si="25"/>
        <v>78</v>
      </c>
      <c r="B87" s="101">
        <v>90151800</v>
      </c>
      <c r="C87" s="100" t="s">
        <v>294</v>
      </c>
      <c r="D87" s="110" t="s">
        <v>30</v>
      </c>
      <c r="E87" s="111">
        <v>1</v>
      </c>
      <c r="F87" s="102" t="s">
        <v>192</v>
      </c>
      <c r="G87" s="121">
        <v>280084.03361344541</v>
      </c>
      <c r="H87" s="113">
        <v>0.19</v>
      </c>
      <c r="I87" s="122">
        <f t="shared" si="21"/>
        <v>53215.966386554632</v>
      </c>
      <c r="J87" s="114">
        <f t="shared" si="22"/>
        <v>333300.00000000006</v>
      </c>
      <c r="K87" s="122">
        <v>277310.92436974793</v>
      </c>
      <c r="L87" s="113">
        <v>0.19</v>
      </c>
      <c r="M87" s="122">
        <f t="shared" si="16"/>
        <v>52689.075630252104</v>
      </c>
      <c r="N87" s="122">
        <f t="shared" si="17"/>
        <v>330000</v>
      </c>
      <c r="O87" s="112">
        <v>282857.1428571429</v>
      </c>
      <c r="P87" s="115">
        <v>0.19</v>
      </c>
      <c r="Q87" s="116">
        <f t="shared" si="18"/>
        <v>53742.857142857152</v>
      </c>
      <c r="R87" s="117">
        <f t="shared" si="19"/>
        <v>336600.00000000006</v>
      </c>
      <c r="S87" s="116">
        <f t="shared" si="23"/>
        <v>280084.03361344541</v>
      </c>
      <c r="T87" s="118">
        <v>0.19</v>
      </c>
      <c r="U87" s="116">
        <f t="shared" si="20"/>
        <v>53215.966386554632</v>
      </c>
      <c r="V87" s="116">
        <f t="shared" si="24"/>
        <v>333300.00000000006</v>
      </c>
    </row>
    <row r="88" spans="1:22" x14ac:dyDescent="0.15">
      <c r="A88" s="99">
        <f t="shared" si="25"/>
        <v>79</v>
      </c>
      <c r="B88" s="101">
        <v>90151800</v>
      </c>
      <c r="C88" s="100" t="s">
        <v>296</v>
      </c>
      <c r="D88" s="110" t="s">
        <v>30</v>
      </c>
      <c r="E88" s="111">
        <v>1</v>
      </c>
      <c r="F88" s="102" t="s">
        <v>192</v>
      </c>
      <c r="G88" s="121">
        <v>609232</v>
      </c>
      <c r="H88" s="113">
        <v>0.19</v>
      </c>
      <c r="I88" s="122">
        <f t="shared" si="21"/>
        <v>115754.08</v>
      </c>
      <c r="J88" s="114">
        <f t="shared" si="22"/>
        <v>724986.08</v>
      </c>
      <c r="K88" s="122">
        <v>603200</v>
      </c>
      <c r="L88" s="113">
        <v>0.19</v>
      </c>
      <c r="M88" s="122">
        <f t="shared" si="16"/>
        <v>114608</v>
      </c>
      <c r="N88" s="122">
        <f t="shared" si="17"/>
        <v>717808</v>
      </c>
      <c r="O88" s="112">
        <v>615264</v>
      </c>
      <c r="P88" s="115">
        <v>0.19</v>
      </c>
      <c r="Q88" s="116">
        <f t="shared" si="18"/>
        <v>116900.16</v>
      </c>
      <c r="R88" s="117">
        <f t="shared" si="19"/>
        <v>732164.16</v>
      </c>
      <c r="S88" s="116">
        <f t="shared" si="23"/>
        <v>609232</v>
      </c>
      <c r="T88" s="118">
        <v>0.19</v>
      </c>
      <c r="U88" s="116">
        <f t="shared" si="20"/>
        <v>115754.08</v>
      </c>
      <c r="V88" s="116">
        <f t="shared" si="24"/>
        <v>724986.08</v>
      </c>
    </row>
    <row r="89" spans="1:22" x14ac:dyDescent="0.15">
      <c r="A89" s="99">
        <f t="shared" si="25"/>
        <v>80</v>
      </c>
      <c r="B89" s="101">
        <v>90151800</v>
      </c>
      <c r="C89" s="100" t="s">
        <v>297</v>
      </c>
      <c r="D89" s="110" t="s">
        <v>30</v>
      </c>
      <c r="E89" s="111">
        <v>1</v>
      </c>
      <c r="F89" s="102" t="s">
        <v>192</v>
      </c>
      <c r="G89" s="121">
        <v>1867226.8907563025</v>
      </c>
      <c r="H89" s="113">
        <v>0.19</v>
      </c>
      <c r="I89" s="122">
        <f t="shared" si="21"/>
        <v>354773.10924369749</v>
      </c>
      <c r="J89" s="114">
        <f t="shared" si="22"/>
        <v>2222000</v>
      </c>
      <c r="K89" s="122">
        <v>1848739.4957983193</v>
      </c>
      <c r="L89" s="113">
        <v>0.19</v>
      </c>
      <c r="M89" s="122">
        <f t="shared" si="16"/>
        <v>351260.50420168065</v>
      </c>
      <c r="N89" s="122">
        <f t="shared" si="17"/>
        <v>2200000</v>
      </c>
      <c r="O89" s="112">
        <v>1885714.2857142859</v>
      </c>
      <c r="P89" s="115">
        <v>0.19</v>
      </c>
      <c r="Q89" s="116">
        <f t="shared" si="18"/>
        <v>358285.71428571432</v>
      </c>
      <c r="R89" s="117">
        <f t="shared" si="19"/>
        <v>2244000</v>
      </c>
      <c r="S89" s="116">
        <f t="shared" si="23"/>
        <v>1867226.8907563027</v>
      </c>
      <c r="T89" s="118">
        <v>0.19</v>
      </c>
      <c r="U89" s="116">
        <f t="shared" si="20"/>
        <v>354773.10924369755</v>
      </c>
      <c r="V89" s="116">
        <f t="shared" si="24"/>
        <v>2222000.0000000005</v>
      </c>
    </row>
    <row r="90" spans="1:22" x14ac:dyDescent="0.15">
      <c r="A90" s="99">
        <f t="shared" si="25"/>
        <v>81</v>
      </c>
      <c r="B90" s="101">
        <v>90151800</v>
      </c>
      <c r="C90" s="100" t="s">
        <v>298</v>
      </c>
      <c r="D90" s="110" t="s">
        <v>30</v>
      </c>
      <c r="E90" s="111">
        <v>1</v>
      </c>
      <c r="F90" s="102" t="s">
        <v>192</v>
      </c>
      <c r="G90" s="121">
        <v>3049392</v>
      </c>
      <c r="H90" s="113">
        <v>0.19</v>
      </c>
      <c r="I90" s="122">
        <f t="shared" si="21"/>
        <v>579384.48</v>
      </c>
      <c r="J90" s="114">
        <f t="shared" si="22"/>
        <v>3628776.48</v>
      </c>
      <c r="K90" s="122">
        <v>3019200</v>
      </c>
      <c r="L90" s="113">
        <v>0.19</v>
      </c>
      <c r="M90" s="122">
        <f t="shared" si="16"/>
        <v>573648</v>
      </c>
      <c r="N90" s="122">
        <f t="shared" si="17"/>
        <v>3592848</v>
      </c>
      <c r="O90" s="112">
        <v>3079584</v>
      </c>
      <c r="P90" s="115">
        <v>0.19</v>
      </c>
      <c r="Q90" s="116">
        <f t="shared" si="18"/>
        <v>585120.96</v>
      </c>
      <c r="R90" s="117">
        <f t="shared" si="19"/>
        <v>3664704.96</v>
      </c>
      <c r="S90" s="116">
        <f t="shared" si="23"/>
        <v>3049392</v>
      </c>
      <c r="T90" s="118">
        <v>0.19</v>
      </c>
      <c r="U90" s="116">
        <f t="shared" si="20"/>
        <v>579384.48</v>
      </c>
      <c r="V90" s="116">
        <f t="shared" si="24"/>
        <v>3628776.48</v>
      </c>
    </row>
    <row r="91" spans="1:22" x14ac:dyDescent="0.15">
      <c r="A91" s="99">
        <f t="shared" si="25"/>
        <v>82</v>
      </c>
      <c r="B91" s="101">
        <v>90151800</v>
      </c>
      <c r="C91" s="100" t="s">
        <v>299</v>
      </c>
      <c r="D91" s="110" t="s">
        <v>30</v>
      </c>
      <c r="E91" s="111">
        <v>1</v>
      </c>
      <c r="F91" s="102" t="s">
        <v>192</v>
      </c>
      <c r="G91" s="121">
        <v>7573254.9915966382</v>
      </c>
      <c r="H91" s="113">
        <v>0.19</v>
      </c>
      <c r="I91" s="122">
        <f t="shared" si="21"/>
        <v>1438918.4484033613</v>
      </c>
      <c r="J91" s="114">
        <f t="shared" si="22"/>
        <v>9012173.4399999995</v>
      </c>
      <c r="K91" s="122">
        <v>7498272.2689075638</v>
      </c>
      <c r="L91" s="113">
        <v>0.19</v>
      </c>
      <c r="M91" s="122">
        <f t="shared" si="16"/>
        <v>1424671.7310924372</v>
      </c>
      <c r="N91" s="122">
        <f t="shared" si="17"/>
        <v>8922944</v>
      </c>
      <c r="O91" s="112">
        <v>7648237.7142857155</v>
      </c>
      <c r="P91" s="115">
        <v>0.19</v>
      </c>
      <c r="Q91" s="116">
        <f t="shared" si="18"/>
        <v>1453165.165714286</v>
      </c>
      <c r="R91" s="117">
        <f t="shared" si="19"/>
        <v>9101402.8800000008</v>
      </c>
      <c r="S91" s="116">
        <f t="shared" si="23"/>
        <v>7573254.9915966392</v>
      </c>
      <c r="T91" s="118">
        <v>0.19</v>
      </c>
      <c r="U91" s="116">
        <f t="shared" si="20"/>
        <v>1438918.4484033615</v>
      </c>
      <c r="V91" s="116">
        <f t="shared" si="24"/>
        <v>9012173.4400000013</v>
      </c>
    </row>
    <row r="92" spans="1:22" x14ac:dyDescent="0.15">
      <c r="A92" s="99">
        <f t="shared" si="25"/>
        <v>83</v>
      </c>
      <c r="B92" s="101">
        <v>90151800</v>
      </c>
      <c r="C92" s="100" t="s">
        <v>300</v>
      </c>
      <c r="D92" s="110" t="s">
        <v>30</v>
      </c>
      <c r="E92" s="111">
        <v>1</v>
      </c>
      <c r="F92" s="102" t="s">
        <v>192</v>
      </c>
      <c r="G92" s="121">
        <v>11867904</v>
      </c>
      <c r="H92" s="113">
        <v>0.19</v>
      </c>
      <c r="I92" s="122">
        <f t="shared" si="21"/>
        <v>2254901.7600000002</v>
      </c>
      <c r="J92" s="114">
        <f t="shared" si="22"/>
        <v>14122805.76</v>
      </c>
      <c r="K92" s="122">
        <v>11750400</v>
      </c>
      <c r="L92" s="113">
        <v>0.19</v>
      </c>
      <c r="M92" s="122">
        <f t="shared" si="16"/>
        <v>2232576</v>
      </c>
      <c r="N92" s="122">
        <f t="shared" si="17"/>
        <v>13982976</v>
      </c>
      <c r="O92" s="112">
        <v>11985408</v>
      </c>
      <c r="P92" s="115">
        <v>0.19</v>
      </c>
      <c r="Q92" s="116">
        <f t="shared" si="18"/>
        <v>2277227.52</v>
      </c>
      <c r="R92" s="117">
        <f t="shared" si="19"/>
        <v>14262635.52</v>
      </c>
      <c r="S92" s="116">
        <f t="shared" si="23"/>
        <v>11867904</v>
      </c>
      <c r="T92" s="118">
        <v>0.19</v>
      </c>
      <c r="U92" s="116">
        <f t="shared" si="20"/>
        <v>2254901.7600000002</v>
      </c>
      <c r="V92" s="116">
        <f t="shared" si="24"/>
        <v>14122805.76</v>
      </c>
    </row>
    <row r="93" spans="1:22" x14ac:dyDescent="0.15">
      <c r="A93" s="99">
        <f t="shared" si="25"/>
        <v>84</v>
      </c>
      <c r="B93" s="101">
        <v>90151800</v>
      </c>
      <c r="C93" s="100" t="s">
        <v>301</v>
      </c>
      <c r="D93" s="110" t="s">
        <v>30</v>
      </c>
      <c r="E93" s="111">
        <v>1</v>
      </c>
      <c r="F93" s="102" t="s">
        <v>192</v>
      </c>
      <c r="G93" s="121">
        <v>14662823.529411765</v>
      </c>
      <c r="H93" s="113">
        <v>0.19</v>
      </c>
      <c r="I93" s="122">
        <f t="shared" si="21"/>
        <v>2785936.4705882352</v>
      </c>
      <c r="J93" s="114">
        <f t="shared" si="22"/>
        <v>17448760</v>
      </c>
      <c r="K93" s="122">
        <v>14517647.05882353</v>
      </c>
      <c r="L93" s="113">
        <v>0.19</v>
      </c>
      <c r="M93" s="122">
        <f t="shared" si="16"/>
        <v>2758352.9411764708</v>
      </c>
      <c r="N93" s="122">
        <f t="shared" si="17"/>
        <v>17276000</v>
      </c>
      <c r="O93" s="112">
        <v>14808000</v>
      </c>
      <c r="P93" s="115">
        <v>0.19</v>
      </c>
      <c r="Q93" s="116">
        <f t="shared" si="18"/>
        <v>2813520</v>
      </c>
      <c r="R93" s="117">
        <f t="shared" si="19"/>
        <v>17621520</v>
      </c>
      <c r="S93" s="116">
        <f t="shared" si="23"/>
        <v>14662823.529411765</v>
      </c>
      <c r="T93" s="118">
        <v>0.19</v>
      </c>
      <c r="U93" s="116">
        <f t="shared" si="20"/>
        <v>2785936.4705882352</v>
      </c>
      <c r="V93" s="116">
        <f t="shared" si="24"/>
        <v>17448760</v>
      </c>
    </row>
    <row r="94" spans="1:22" x14ac:dyDescent="0.15">
      <c r="A94" s="99">
        <f t="shared" si="25"/>
        <v>85</v>
      </c>
      <c r="B94" s="101">
        <v>90151800</v>
      </c>
      <c r="C94" s="100" t="s">
        <v>302</v>
      </c>
      <c r="D94" s="110" t="s">
        <v>30</v>
      </c>
      <c r="E94" s="111">
        <v>1</v>
      </c>
      <c r="F94" s="102" t="s">
        <v>192</v>
      </c>
      <c r="G94" s="121">
        <v>15707771.226890758</v>
      </c>
      <c r="H94" s="113">
        <v>0.19</v>
      </c>
      <c r="I94" s="122">
        <f t="shared" si="21"/>
        <v>2984476.533109244</v>
      </c>
      <c r="J94" s="114">
        <f t="shared" si="22"/>
        <v>18692247.760000002</v>
      </c>
      <c r="K94" s="122">
        <v>15552248.739495799</v>
      </c>
      <c r="L94" s="113">
        <v>0.19</v>
      </c>
      <c r="M94" s="122">
        <f t="shared" si="16"/>
        <v>2954927.260504202</v>
      </c>
      <c r="N94" s="122">
        <f t="shared" si="17"/>
        <v>18507176</v>
      </c>
      <c r="O94" s="112">
        <v>15863293.714285715</v>
      </c>
      <c r="P94" s="115">
        <v>0.19</v>
      </c>
      <c r="Q94" s="116">
        <f t="shared" si="18"/>
        <v>3014025.8057142859</v>
      </c>
      <c r="R94" s="117">
        <f t="shared" si="19"/>
        <v>18877319.52</v>
      </c>
      <c r="S94" s="116">
        <f t="shared" si="23"/>
        <v>15707771.226890758</v>
      </c>
      <c r="T94" s="118">
        <v>0.19</v>
      </c>
      <c r="U94" s="116">
        <f t="shared" si="20"/>
        <v>2984476.533109244</v>
      </c>
      <c r="V94" s="116">
        <f t="shared" si="24"/>
        <v>18692247.760000002</v>
      </c>
    </row>
    <row r="95" spans="1:22" x14ac:dyDescent="0.15">
      <c r="A95" s="99">
        <f t="shared" si="25"/>
        <v>86</v>
      </c>
      <c r="B95" s="101">
        <v>90151800</v>
      </c>
      <c r="C95" s="100" t="s">
        <v>303</v>
      </c>
      <c r="D95" s="110" t="s">
        <v>30</v>
      </c>
      <c r="E95" s="111">
        <v>1</v>
      </c>
      <c r="F95" s="102" t="s">
        <v>192</v>
      </c>
      <c r="G95" s="121">
        <v>18332773.109243698</v>
      </c>
      <c r="H95" s="113">
        <v>0.19</v>
      </c>
      <c r="I95" s="122">
        <f t="shared" si="21"/>
        <v>3483226.8907563025</v>
      </c>
      <c r="J95" s="114">
        <f t="shared" si="22"/>
        <v>21816000</v>
      </c>
      <c r="K95" s="122">
        <v>18151260.50420168</v>
      </c>
      <c r="L95" s="113">
        <v>0.19</v>
      </c>
      <c r="M95" s="122">
        <f t="shared" si="16"/>
        <v>3448739.4957983191</v>
      </c>
      <c r="N95" s="122">
        <f t="shared" si="17"/>
        <v>21600000</v>
      </c>
      <c r="O95" s="112">
        <v>18514285.714285716</v>
      </c>
      <c r="P95" s="115">
        <v>0.19</v>
      </c>
      <c r="Q95" s="116">
        <f t="shared" si="18"/>
        <v>3517714.2857142864</v>
      </c>
      <c r="R95" s="117">
        <f t="shared" si="19"/>
        <v>22032000.000000004</v>
      </c>
      <c r="S95" s="116">
        <f t="shared" si="23"/>
        <v>18332773.109243698</v>
      </c>
      <c r="T95" s="118">
        <v>0.19</v>
      </c>
      <c r="U95" s="116">
        <f t="shared" si="20"/>
        <v>3483226.8907563025</v>
      </c>
      <c r="V95" s="116">
        <f t="shared" si="24"/>
        <v>21816000</v>
      </c>
    </row>
    <row r="96" spans="1:22" x14ac:dyDescent="0.15">
      <c r="A96" s="99">
        <f t="shared" si="25"/>
        <v>87</v>
      </c>
      <c r="B96" s="101">
        <v>90151800</v>
      </c>
      <c r="C96" s="100" t="s">
        <v>304</v>
      </c>
      <c r="D96" s="110" t="s">
        <v>30</v>
      </c>
      <c r="E96" s="111">
        <v>1</v>
      </c>
      <c r="F96" s="102" t="s">
        <v>192</v>
      </c>
      <c r="G96" s="121">
        <v>6535.2941176470595</v>
      </c>
      <c r="H96" s="113">
        <v>0.19</v>
      </c>
      <c r="I96" s="122">
        <f t="shared" si="21"/>
        <v>1241.7058823529412</v>
      </c>
      <c r="J96" s="114">
        <f t="shared" si="22"/>
        <v>7777.0000000000009</v>
      </c>
      <c r="K96" s="122">
        <v>6470.588235294118</v>
      </c>
      <c r="L96" s="113">
        <v>0.19</v>
      </c>
      <c r="M96" s="122">
        <f t="shared" si="16"/>
        <v>1229.4117647058824</v>
      </c>
      <c r="N96" s="122">
        <f t="shared" si="17"/>
        <v>7700</v>
      </c>
      <c r="O96" s="112">
        <v>6600</v>
      </c>
      <c r="P96" s="115">
        <v>0.19</v>
      </c>
      <c r="Q96" s="116">
        <f t="shared" si="18"/>
        <v>1254</v>
      </c>
      <c r="R96" s="117">
        <f t="shared" si="19"/>
        <v>7854</v>
      </c>
      <c r="S96" s="116">
        <f t="shared" si="23"/>
        <v>6535.2941176470595</v>
      </c>
      <c r="T96" s="118">
        <v>0.19</v>
      </c>
      <c r="U96" s="116">
        <f t="shared" si="20"/>
        <v>1241.7058823529412</v>
      </c>
      <c r="V96" s="116">
        <f t="shared" si="24"/>
        <v>7777.0000000000009</v>
      </c>
    </row>
    <row r="97" spans="1:22" x14ac:dyDescent="0.15">
      <c r="A97" s="99">
        <f t="shared" si="25"/>
        <v>88</v>
      </c>
      <c r="B97" s="101">
        <v>90151800</v>
      </c>
      <c r="C97" s="100" t="s">
        <v>306</v>
      </c>
      <c r="D97" s="110" t="s">
        <v>30</v>
      </c>
      <c r="E97" s="111">
        <v>1</v>
      </c>
      <c r="F97" s="102" t="s">
        <v>192</v>
      </c>
      <c r="G97" s="121">
        <v>3324.5126050420172</v>
      </c>
      <c r="H97" s="113">
        <v>0.19</v>
      </c>
      <c r="I97" s="122">
        <f t="shared" si="21"/>
        <v>631.65739495798323</v>
      </c>
      <c r="J97" s="114">
        <f t="shared" si="22"/>
        <v>3956.1700000000005</v>
      </c>
      <c r="K97" s="122">
        <v>3291.5966386554624</v>
      </c>
      <c r="L97" s="113">
        <v>0.19</v>
      </c>
      <c r="M97" s="122">
        <f t="shared" si="16"/>
        <v>625.40336134453787</v>
      </c>
      <c r="N97" s="122">
        <f t="shared" si="17"/>
        <v>3917</v>
      </c>
      <c r="O97" s="112">
        <v>3357.4285714285716</v>
      </c>
      <c r="P97" s="115">
        <v>0.19</v>
      </c>
      <c r="Q97" s="116">
        <f t="shared" si="18"/>
        <v>637.91142857142859</v>
      </c>
      <c r="R97" s="117">
        <f t="shared" si="19"/>
        <v>3995.34</v>
      </c>
      <c r="S97" s="116">
        <f t="shared" si="23"/>
        <v>3324.5126050420172</v>
      </c>
      <c r="T97" s="118">
        <v>0.19</v>
      </c>
      <c r="U97" s="116">
        <f t="shared" si="20"/>
        <v>631.65739495798323</v>
      </c>
      <c r="V97" s="116">
        <f t="shared" si="24"/>
        <v>3956.1700000000005</v>
      </c>
    </row>
    <row r="98" spans="1:22" x14ac:dyDescent="0.15">
      <c r="A98" s="99">
        <f t="shared" si="25"/>
        <v>89</v>
      </c>
      <c r="B98" s="101">
        <v>90151800</v>
      </c>
      <c r="C98" s="100" t="s">
        <v>307</v>
      </c>
      <c r="D98" s="110" t="s">
        <v>30</v>
      </c>
      <c r="E98" s="111">
        <v>1</v>
      </c>
      <c r="F98" s="102" t="s">
        <v>192</v>
      </c>
      <c r="G98" s="121">
        <v>14683.193277310926</v>
      </c>
      <c r="H98" s="113">
        <v>0.19</v>
      </c>
      <c r="I98" s="122">
        <f t="shared" si="21"/>
        <v>2789.8067226890757</v>
      </c>
      <c r="J98" s="114">
        <f t="shared" si="22"/>
        <v>17473</v>
      </c>
      <c r="K98" s="122">
        <v>14537.81512605042</v>
      </c>
      <c r="L98" s="113">
        <v>0.19</v>
      </c>
      <c r="M98" s="122">
        <f t="shared" si="16"/>
        <v>2762.1848739495799</v>
      </c>
      <c r="N98" s="122">
        <f t="shared" si="17"/>
        <v>17300</v>
      </c>
      <c r="O98" s="112">
        <v>14828.571428571429</v>
      </c>
      <c r="P98" s="115">
        <v>0.19</v>
      </c>
      <c r="Q98" s="116">
        <f t="shared" si="18"/>
        <v>2817.4285714285716</v>
      </c>
      <c r="R98" s="117">
        <f t="shared" si="19"/>
        <v>17646</v>
      </c>
      <c r="S98" s="116">
        <f t="shared" si="23"/>
        <v>14683.193277310924</v>
      </c>
      <c r="T98" s="118">
        <v>0.19</v>
      </c>
      <c r="U98" s="116">
        <f t="shared" si="20"/>
        <v>2789.8067226890757</v>
      </c>
      <c r="V98" s="116">
        <f t="shared" si="24"/>
        <v>17473</v>
      </c>
    </row>
    <row r="99" spans="1:22" x14ac:dyDescent="0.15">
      <c r="A99" s="99">
        <f t="shared" si="25"/>
        <v>90</v>
      </c>
      <c r="B99" s="101">
        <v>90151800</v>
      </c>
      <c r="C99" s="100" t="s">
        <v>308</v>
      </c>
      <c r="D99" s="110" t="s">
        <v>30</v>
      </c>
      <c r="E99" s="111">
        <v>1</v>
      </c>
      <c r="F99" s="102" t="s">
        <v>192</v>
      </c>
      <c r="G99" s="121">
        <v>26178.521008403361</v>
      </c>
      <c r="H99" s="113">
        <v>0.19</v>
      </c>
      <c r="I99" s="122">
        <f t="shared" si="21"/>
        <v>4973.918991596639</v>
      </c>
      <c r="J99" s="114">
        <f t="shared" si="22"/>
        <v>31152.44</v>
      </c>
      <c r="K99" s="122">
        <v>25919.327731092439</v>
      </c>
      <c r="L99" s="113">
        <v>0.19</v>
      </c>
      <c r="M99" s="122">
        <f t="shared" si="16"/>
        <v>4924.6722689075632</v>
      </c>
      <c r="N99" s="122">
        <f t="shared" si="17"/>
        <v>30844</v>
      </c>
      <c r="O99" s="112">
        <v>26437.714285714286</v>
      </c>
      <c r="P99" s="115">
        <v>0.19</v>
      </c>
      <c r="Q99" s="116">
        <f t="shared" si="18"/>
        <v>5023.1657142857148</v>
      </c>
      <c r="R99" s="117">
        <f t="shared" si="19"/>
        <v>31460.880000000001</v>
      </c>
      <c r="S99" s="116">
        <f t="shared" si="23"/>
        <v>26178.521008403361</v>
      </c>
      <c r="T99" s="118">
        <v>0.19</v>
      </c>
      <c r="U99" s="116">
        <f t="shared" si="20"/>
        <v>4973.918991596639</v>
      </c>
      <c r="V99" s="116">
        <f t="shared" si="24"/>
        <v>31152.44</v>
      </c>
    </row>
    <row r="100" spans="1:22" x14ac:dyDescent="0.15">
      <c r="A100" s="99">
        <f t="shared" si="25"/>
        <v>91</v>
      </c>
      <c r="B100" s="101">
        <v>90151800</v>
      </c>
      <c r="C100" s="100" t="s">
        <v>309</v>
      </c>
      <c r="D100" s="110" t="s">
        <v>30</v>
      </c>
      <c r="E100" s="111">
        <v>1</v>
      </c>
      <c r="F100" s="102" t="s">
        <v>192</v>
      </c>
      <c r="G100" s="121">
        <v>627218.48739495804</v>
      </c>
      <c r="H100" s="113">
        <v>0.19</v>
      </c>
      <c r="I100" s="122">
        <f t="shared" si="21"/>
        <v>119171.51260504202</v>
      </c>
      <c r="J100" s="114">
        <f t="shared" si="22"/>
        <v>746390</v>
      </c>
      <c r="K100" s="122">
        <v>621008.40336134459</v>
      </c>
      <c r="L100" s="113">
        <v>0.19</v>
      </c>
      <c r="M100" s="122">
        <f t="shared" si="16"/>
        <v>117991.59663865548</v>
      </c>
      <c r="N100" s="122">
        <f t="shared" si="17"/>
        <v>739000.00000000012</v>
      </c>
      <c r="O100" s="112">
        <v>633428.57142857148</v>
      </c>
      <c r="P100" s="115">
        <v>0.19</v>
      </c>
      <c r="Q100" s="116">
        <f t="shared" si="18"/>
        <v>120351.42857142858</v>
      </c>
      <c r="R100" s="117">
        <f t="shared" si="19"/>
        <v>753780</v>
      </c>
      <c r="S100" s="116">
        <f t="shared" si="23"/>
        <v>627218.48739495792</v>
      </c>
      <c r="T100" s="118">
        <v>0.19</v>
      </c>
      <c r="U100" s="116">
        <f t="shared" si="20"/>
        <v>119171.51260504201</v>
      </c>
      <c r="V100" s="116">
        <f t="shared" si="24"/>
        <v>746389.99999999988</v>
      </c>
    </row>
    <row r="101" spans="1:22" x14ac:dyDescent="0.15">
      <c r="A101" s="99">
        <f t="shared" si="25"/>
        <v>92</v>
      </c>
      <c r="B101" s="101">
        <v>90151800</v>
      </c>
      <c r="C101" s="100" t="s">
        <v>310</v>
      </c>
      <c r="D101" s="110" t="s">
        <v>30</v>
      </c>
      <c r="E101" s="111">
        <v>1</v>
      </c>
      <c r="F101" s="102" t="s">
        <v>192</v>
      </c>
      <c r="G101" s="121">
        <v>6110924.3697478995</v>
      </c>
      <c r="H101" s="113">
        <v>0.19</v>
      </c>
      <c r="I101" s="122">
        <f t="shared" si="21"/>
        <v>1161075.630252101</v>
      </c>
      <c r="J101" s="114">
        <f t="shared" si="22"/>
        <v>7272000</v>
      </c>
      <c r="K101" s="122">
        <v>6050420.1680672271</v>
      </c>
      <c r="L101" s="113">
        <v>0.19</v>
      </c>
      <c r="M101" s="122">
        <f t="shared" si="16"/>
        <v>1149579.8319327731</v>
      </c>
      <c r="N101" s="122">
        <f t="shared" si="17"/>
        <v>7200000</v>
      </c>
      <c r="O101" s="112">
        <v>6171428.5714285718</v>
      </c>
      <c r="P101" s="115">
        <v>0.19</v>
      </c>
      <c r="Q101" s="116">
        <f t="shared" si="18"/>
        <v>1172571.4285714286</v>
      </c>
      <c r="R101" s="117">
        <f t="shared" si="19"/>
        <v>7344000</v>
      </c>
      <c r="S101" s="116">
        <f t="shared" si="23"/>
        <v>6110924.3697478995</v>
      </c>
      <c r="T101" s="118">
        <v>0.19</v>
      </c>
      <c r="U101" s="116">
        <f t="shared" si="20"/>
        <v>1161075.630252101</v>
      </c>
      <c r="V101" s="116">
        <f t="shared" si="24"/>
        <v>7272000</v>
      </c>
    </row>
    <row r="102" spans="1:22" x14ac:dyDescent="0.15">
      <c r="A102" s="99">
        <f t="shared" si="25"/>
        <v>93</v>
      </c>
      <c r="B102" s="101">
        <v>90151800</v>
      </c>
      <c r="C102" s="100" t="s">
        <v>312</v>
      </c>
      <c r="D102" s="110" t="s">
        <v>30</v>
      </c>
      <c r="E102" s="111">
        <v>1</v>
      </c>
      <c r="F102" s="102" t="s">
        <v>192</v>
      </c>
      <c r="G102" s="121">
        <v>12527394.957983194</v>
      </c>
      <c r="H102" s="113">
        <v>0.19</v>
      </c>
      <c r="I102" s="122">
        <f t="shared" si="21"/>
        <v>2380205.042016807</v>
      </c>
      <c r="J102" s="114">
        <f t="shared" si="22"/>
        <v>14907600</v>
      </c>
      <c r="K102" s="122">
        <v>12403361.344537815</v>
      </c>
      <c r="L102" s="113">
        <v>0.19</v>
      </c>
      <c r="M102" s="122">
        <f t="shared" si="16"/>
        <v>2356638.6554621849</v>
      </c>
      <c r="N102" s="122">
        <f t="shared" si="17"/>
        <v>14760000</v>
      </c>
      <c r="O102" s="112">
        <v>12651428.571428573</v>
      </c>
      <c r="P102" s="115">
        <v>0.19</v>
      </c>
      <c r="Q102" s="116">
        <f t="shared" si="18"/>
        <v>2403771.4285714286</v>
      </c>
      <c r="R102" s="117">
        <f t="shared" si="19"/>
        <v>15055200.000000002</v>
      </c>
      <c r="S102" s="116">
        <f t="shared" si="23"/>
        <v>12527394.957983194</v>
      </c>
      <c r="T102" s="118">
        <v>0.19</v>
      </c>
      <c r="U102" s="116">
        <f t="shared" si="20"/>
        <v>2380205.042016807</v>
      </c>
      <c r="V102" s="116">
        <f t="shared" si="24"/>
        <v>14907600</v>
      </c>
    </row>
    <row r="103" spans="1:22" x14ac:dyDescent="0.15">
      <c r="A103" s="99">
        <f t="shared" si="25"/>
        <v>94</v>
      </c>
      <c r="B103" s="101">
        <v>90151800</v>
      </c>
      <c r="C103" s="100" t="s">
        <v>313</v>
      </c>
      <c r="D103" s="110" t="s">
        <v>30</v>
      </c>
      <c r="E103" s="111">
        <v>1</v>
      </c>
      <c r="F103" s="102" t="s">
        <v>192</v>
      </c>
      <c r="G103" s="121">
        <v>19860504.201680671</v>
      </c>
      <c r="H103" s="113">
        <v>0.19</v>
      </c>
      <c r="I103" s="122">
        <f t="shared" si="21"/>
        <v>3773495.7983193276</v>
      </c>
      <c r="J103" s="114">
        <f t="shared" si="22"/>
        <v>23634000</v>
      </c>
      <c r="K103" s="122">
        <v>19663865.546218488</v>
      </c>
      <c r="L103" s="113">
        <v>0.19</v>
      </c>
      <c r="M103" s="122">
        <f t="shared" si="16"/>
        <v>3736134.453781513</v>
      </c>
      <c r="N103" s="122">
        <f t="shared" si="17"/>
        <v>23400000</v>
      </c>
      <c r="O103" s="112">
        <v>20057142.857142858</v>
      </c>
      <c r="P103" s="115">
        <v>0.19</v>
      </c>
      <c r="Q103" s="116">
        <f t="shared" si="18"/>
        <v>3810857.1428571432</v>
      </c>
      <c r="R103" s="117">
        <f t="shared" si="19"/>
        <v>23868000</v>
      </c>
      <c r="S103" s="116">
        <f t="shared" si="23"/>
        <v>19860504.201680671</v>
      </c>
      <c r="T103" s="118">
        <v>0.19</v>
      </c>
      <c r="U103" s="116">
        <f t="shared" si="20"/>
        <v>3773495.7983193276</v>
      </c>
      <c r="V103" s="116">
        <f t="shared" si="24"/>
        <v>23634000</v>
      </c>
    </row>
    <row r="104" spans="1:22" x14ac:dyDescent="0.15">
      <c r="A104" s="99">
        <f t="shared" si="25"/>
        <v>95</v>
      </c>
      <c r="B104" s="101">
        <v>60101606</v>
      </c>
      <c r="C104" s="100" t="s">
        <v>314</v>
      </c>
      <c r="D104" s="110" t="s">
        <v>30</v>
      </c>
      <c r="E104" s="111">
        <v>1</v>
      </c>
      <c r="F104" s="102" t="s">
        <v>192</v>
      </c>
      <c r="G104" s="121">
        <v>8402.5210084033624</v>
      </c>
      <c r="H104" s="113">
        <v>0.19</v>
      </c>
      <c r="I104" s="122">
        <f t="shared" si="21"/>
        <v>1596.4789915966389</v>
      </c>
      <c r="J104" s="114">
        <f t="shared" si="22"/>
        <v>9999.0000000000018</v>
      </c>
      <c r="K104" s="122">
        <v>8319.3277310924368</v>
      </c>
      <c r="L104" s="113">
        <v>0.19</v>
      </c>
      <c r="M104" s="122">
        <f t="shared" si="16"/>
        <v>1580.672268907563</v>
      </c>
      <c r="N104" s="122">
        <f t="shared" si="17"/>
        <v>9900</v>
      </c>
      <c r="O104" s="112">
        <v>8485.7142857142862</v>
      </c>
      <c r="P104" s="115">
        <v>0.19</v>
      </c>
      <c r="Q104" s="116">
        <f t="shared" si="18"/>
        <v>1612.2857142857144</v>
      </c>
      <c r="R104" s="117">
        <f t="shared" si="19"/>
        <v>10098</v>
      </c>
      <c r="S104" s="116">
        <f t="shared" si="23"/>
        <v>8402.5210084033624</v>
      </c>
      <c r="T104" s="118">
        <v>0.19</v>
      </c>
      <c r="U104" s="116">
        <f t="shared" si="20"/>
        <v>1596.4789915966389</v>
      </c>
      <c r="V104" s="116">
        <f t="shared" si="24"/>
        <v>9999.0000000000018</v>
      </c>
    </row>
    <row r="105" spans="1:22" x14ac:dyDescent="0.15">
      <c r="A105" s="99">
        <f t="shared" si="25"/>
        <v>96</v>
      </c>
      <c r="B105" s="101">
        <v>55121802</v>
      </c>
      <c r="C105" s="100" t="s">
        <v>316</v>
      </c>
      <c r="D105" s="110" t="s">
        <v>30</v>
      </c>
      <c r="E105" s="111">
        <v>1</v>
      </c>
      <c r="F105" s="102" t="s">
        <v>192</v>
      </c>
      <c r="G105" s="121">
        <v>3819.3277310924373</v>
      </c>
      <c r="H105" s="113">
        <v>0.19</v>
      </c>
      <c r="I105" s="122">
        <f t="shared" si="21"/>
        <v>725.67226890756308</v>
      </c>
      <c r="J105" s="114">
        <f t="shared" si="22"/>
        <v>4545</v>
      </c>
      <c r="K105" s="122">
        <v>3781.5126050420172</v>
      </c>
      <c r="L105" s="113">
        <v>0.19</v>
      </c>
      <c r="M105" s="122">
        <f t="shared" si="16"/>
        <v>718.48739495798327</v>
      </c>
      <c r="N105" s="122">
        <f t="shared" si="17"/>
        <v>4500</v>
      </c>
      <c r="O105" s="112">
        <v>3857.1428571428573</v>
      </c>
      <c r="P105" s="115">
        <v>0.19</v>
      </c>
      <c r="Q105" s="116">
        <f t="shared" si="18"/>
        <v>732.85714285714289</v>
      </c>
      <c r="R105" s="117">
        <f t="shared" si="19"/>
        <v>4590</v>
      </c>
      <c r="S105" s="116">
        <f t="shared" si="23"/>
        <v>3819.3277310924373</v>
      </c>
      <c r="T105" s="118">
        <v>0.19</v>
      </c>
      <c r="U105" s="116">
        <f t="shared" si="20"/>
        <v>725.67226890756308</v>
      </c>
      <c r="V105" s="116">
        <f t="shared" si="24"/>
        <v>4545</v>
      </c>
    </row>
    <row r="106" spans="1:22" x14ac:dyDescent="0.15">
      <c r="A106" s="99">
        <f t="shared" si="25"/>
        <v>97</v>
      </c>
      <c r="B106" s="101">
        <v>72154066</v>
      </c>
      <c r="C106" s="100" t="s">
        <v>318</v>
      </c>
      <c r="D106" s="110" t="s">
        <v>30</v>
      </c>
      <c r="E106" s="111">
        <v>1</v>
      </c>
      <c r="F106" s="102" t="s">
        <v>192</v>
      </c>
      <c r="G106" s="121">
        <v>2291596.6386554623</v>
      </c>
      <c r="H106" s="113">
        <v>0.19</v>
      </c>
      <c r="I106" s="122">
        <f t="shared" ref="I106:I124" si="26">+G106*H106</f>
        <v>435403.36134453781</v>
      </c>
      <c r="J106" s="114">
        <f t="shared" ref="J106:J124" si="27">+(G106+I106)*E106</f>
        <v>2727000</v>
      </c>
      <c r="K106" s="122">
        <v>2268907.5630252101</v>
      </c>
      <c r="L106" s="113">
        <v>0.19</v>
      </c>
      <c r="M106" s="122">
        <f t="shared" si="16"/>
        <v>431092.43697478989</v>
      </c>
      <c r="N106" s="122">
        <f t="shared" si="17"/>
        <v>2700000</v>
      </c>
      <c r="O106" s="112">
        <v>2314285.7142857146</v>
      </c>
      <c r="P106" s="115">
        <v>0.19</v>
      </c>
      <c r="Q106" s="116">
        <f t="shared" si="18"/>
        <v>439714.2857142858</v>
      </c>
      <c r="R106" s="117">
        <f t="shared" si="19"/>
        <v>2754000.0000000005</v>
      </c>
      <c r="S106" s="116">
        <f t="shared" si="23"/>
        <v>2291596.6386554623</v>
      </c>
      <c r="T106" s="118">
        <v>0.19</v>
      </c>
      <c r="U106" s="116">
        <f t="shared" si="20"/>
        <v>435403.36134453781</v>
      </c>
      <c r="V106" s="116">
        <f t="shared" si="24"/>
        <v>2727000</v>
      </c>
    </row>
    <row r="107" spans="1:22" x14ac:dyDescent="0.15">
      <c r="A107" s="99">
        <f t="shared" si="25"/>
        <v>98</v>
      </c>
      <c r="B107" s="101">
        <v>72154066</v>
      </c>
      <c r="C107" s="100" t="s">
        <v>320</v>
      </c>
      <c r="D107" s="110" t="s">
        <v>30</v>
      </c>
      <c r="E107" s="111">
        <v>1</v>
      </c>
      <c r="F107" s="102" t="s">
        <v>192</v>
      </c>
      <c r="G107" s="121">
        <v>2461344.5378151261</v>
      </c>
      <c r="H107" s="113">
        <v>0.19</v>
      </c>
      <c r="I107" s="122">
        <f t="shared" si="26"/>
        <v>467655.46218487399</v>
      </c>
      <c r="J107" s="114">
        <f t="shared" si="27"/>
        <v>2929000</v>
      </c>
      <c r="K107" s="122">
        <v>2436974.7899159663</v>
      </c>
      <c r="L107" s="113">
        <v>0.19</v>
      </c>
      <c r="M107" s="122">
        <f t="shared" si="16"/>
        <v>463025.21008403361</v>
      </c>
      <c r="N107" s="122">
        <f t="shared" si="17"/>
        <v>2900000</v>
      </c>
      <c r="O107" s="112">
        <v>2485714.2857142859</v>
      </c>
      <c r="P107" s="115">
        <v>0.19</v>
      </c>
      <c r="Q107" s="116">
        <f t="shared" si="18"/>
        <v>472285.71428571432</v>
      </c>
      <c r="R107" s="117">
        <f t="shared" si="19"/>
        <v>2958000</v>
      </c>
      <c r="S107" s="116">
        <f t="shared" si="23"/>
        <v>2461344.5378151261</v>
      </c>
      <c r="T107" s="118">
        <v>0.19</v>
      </c>
      <c r="U107" s="116">
        <f t="shared" si="20"/>
        <v>467655.46218487399</v>
      </c>
      <c r="V107" s="116">
        <f t="shared" si="24"/>
        <v>2929000</v>
      </c>
    </row>
    <row r="108" spans="1:22" x14ac:dyDescent="0.15">
      <c r="A108" s="99">
        <f t="shared" si="25"/>
        <v>99</v>
      </c>
      <c r="B108" s="101">
        <v>72154066</v>
      </c>
      <c r="C108" s="100" t="s">
        <v>321</v>
      </c>
      <c r="D108" s="110" t="s">
        <v>30</v>
      </c>
      <c r="E108" s="111">
        <v>1</v>
      </c>
      <c r="F108" s="102" t="s">
        <v>192</v>
      </c>
      <c r="G108" s="121">
        <v>2781540</v>
      </c>
      <c r="H108" s="113">
        <v>0.19</v>
      </c>
      <c r="I108" s="122">
        <f t="shared" si="26"/>
        <v>528492.6</v>
      </c>
      <c r="J108" s="114">
        <f t="shared" si="27"/>
        <v>3310032.6</v>
      </c>
      <c r="K108" s="122">
        <v>2754000</v>
      </c>
      <c r="L108" s="113">
        <v>0.19</v>
      </c>
      <c r="M108" s="122">
        <f t="shared" si="16"/>
        <v>523260</v>
      </c>
      <c r="N108" s="122">
        <f t="shared" si="17"/>
        <v>3277260</v>
      </c>
      <c r="O108" s="112">
        <v>2809080.0000000005</v>
      </c>
      <c r="P108" s="115">
        <v>0.19</v>
      </c>
      <c r="Q108" s="116">
        <f t="shared" si="18"/>
        <v>533725.20000000007</v>
      </c>
      <c r="R108" s="117">
        <f t="shared" si="19"/>
        <v>3342805.2000000007</v>
      </c>
      <c r="S108" s="116">
        <f t="shared" si="23"/>
        <v>2781540</v>
      </c>
      <c r="T108" s="118">
        <v>0.19</v>
      </c>
      <c r="U108" s="116">
        <f t="shared" si="20"/>
        <v>528492.6</v>
      </c>
      <c r="V108" s="116">
        <f t="shared" si="24"/>
        <v>3310032.6</v>
      </c>
    </row>
    <row r="109" spans="1:22" x14ac:dyDescent="0.15">
      <c r="A109" s="99">
        <f t="shared" si="25"/>
        <v>100</v>
      </c>
      <c r="B109" s="101">
        <v>78111800</v>
      </c>
      <c r="C109" s="100" t="s">
        <v>322</v>
      </c>
      <c r="D109" s="110" t="s">
        <v>30</v>
      </c>
      <c r="E109" s="111">
        <v>1</v>
      </c>
      <c r="F109" s="102" t="s">
        <v>192</v>
      </c>
      <c r="G109" s="121">
        <v>2303076.7400000002</v>
      </c>
      <c r="H109" s="113">
        <v>0</v>
      </c>
      <c r="I109" s="122">
        <f t="shared" si="26"/>
        <v>0</v>
      </c>
      <c r="J109" s="114">
        <f t="shared" si="27"/>
        <v>2303076.7400000002</v>
      </c>
      <c r="K109" s="122">
        <v>2280274</v>
      </c>
      <c r="L109" s="113">
        <v>0</v>
      </c>
      <c r="M109" s="122">
        <f t="shared" si="16"/>
        <v>0</v>
      </c>
      <c r="N109" s="122">
        <f t="shared" si="17"/>
        <v>2280274</v>
      </c>
      <c r="O109" s="112">
        <v>2325879.48</v>
      </c>
      <c r="P109" s="115">
        <v>0</v>
      </c>
      <c r="Q109" s="116">
        <f t="shared" si="18"/>
        <v>0</v>
      </c>
      <c r="R109" s="117">
        <f t="shared" si="19"/>
        <v>2325879.48</v>
      </c>
      <c r="S109" s="116">
        <f t="shared" si="23"/>
        <v>2303076.7400000002</v>
      </c>
      <c r="T109" s="118">
        <v>0</v>
      </c>
      <c r="U109" s="116">
        <f t="shared" si="20"/>
        <v>0</v>
      </c>
      <c r="V109" s="116">
        <f t="shared" si="24"/>
        <v>2303076.7400000002</v>
      </c>
    </row>
    <row r="110" spans="1:22" x14ac:dyDescent="0.15">
      <c r="A110" s="99">
        <f t="shared" si="25"/>
        <v>101</v>
      </c>
      <c r="B110" s="101">
        <v>78111800</v>
      </c>
      <c r="C110" s="100" t="s">
        <v>324</v>
      </c>
      <c r="D110" s="110" t="s">
        <v>30</v>
      </c>
      <c r="E110" s="111">
        <v>1</v>
      </c>
      <c r="F110" s="102" t="s">
        <v>192</v>
      </c>
      <c r="G110" s="121">
        <v>1583711.31</v>
      </c>
      <c r="H110" s="113">
        <v>0</v>
      </c>
      <c r="I110" s="122">
        <f t="shared" si="26"/>
        <v>0</v>
      </c>
      <c r="J110" s="114">
        <f t="shared" si="27"/>
        <v>1583711.31</v>
      </c>
      <c r="K110" s="122">
        <v>1568031</v>
      </c>
      <c r="L110" s="113">
        <v>0</v>
      </c>
      <c r="M110" s="122">
        <f t="shared" si="16"/>
        <v>0</v>
      </c>
      <c r="N110" s="122">
        <f t="shared" si="17"/>
        <v>1568031</v>
      </c>
      <c r="O110" s="112">
        <v>1599391.62</v>
      </c>
      <c r="P110" s="115">
        <v>0</v>
      </c>
      <c r="Q110" s="116">
        <f t="shared" si="18"/>
        <v>0</v>
      </c>
      <c r="R110" s="117">
        <f t="shared" si="19"/>
        <v>1599391.62</v>
      </c>
      <c r="S110" s="116">
        <f t="shared" si="23"/>
        <v>1583711.3099999998</v>
      </c>
      <c r="T110" s="118">
        <v>0</v>
      </c>
      <c r="U110" s="116">
        <f t="shared" si="20"/>
        <v>0</v>
      </c>
      <c r="V110" s="116">
        <f t="shared" si="24"/>
        <v>1583711.3099999998</v>
      </c>
    </row>
    <row r="111" spans="1:22" x14ac:dyDescent="0.15">
      <c r="A111" s="99">
        <f t="shared" si="25"/>
        <v>102</v>
      </c>
      <c r="B111" s="101">
        <v>78111800</v>
      </c>
      <c r="C111" s="100" t="s">
        <v>325</v>
      </c>
      <c r="D111" s="110" t="s">
        <v>30</v>
      </c>
      <c r="E111" s="111">
        <v>1</v>
      </c>
      <c r="F111" s="102" t="s">
        <v>192</v>
      </c>
      <c r="G111" s="121">
        <v>1494979.78</v>
      </c>
      <c r="H111" s="113">
        <v>0</v>
      </c>
      <c r="I111" s="122">
        <f t="shared" si="26"/>
        <v>0</v>
      </c>
      <c r="J111" s="114">
        <f t="shared" si="27"/>
        <v>1494979.78</v>
      </c>
      <c r="K111" s="122">
        <v>1480178</v>
      </c>
      <c r="L111" s="113">
        <v>0</v>
      </c>
      <c r="M111" s="122">
        <f t="shared" si="16"/>
        <v>0</v>
      </c>
      <c r="N111" s="122">
        <f t="shared" si="17"/>
        <v>1480178</v>
      </c>
      <c r="O111" s="112">
        <v>1509781.56</v>
      </c>
      <c r="P111" s="115">
        <v>0</v>
      </c>
      <c r="Q111" s="116">
        <f t="shared" si="18"/>
        <v>0</v>
      </c>
      <c r="R111" s="117">
        <f t="shared" si="19"/>
        <v>1509781.56</v>
      </c>
      <c r="S111" s="116">
        <f t="shared" si="23"/>
        <v>1494979.78</v>
      </c>
      <c r="T111" s="118">
        <v>0</v>
      </c>
      <c r="U111" s="116">
        <f t="shared" si="20"/>
        <v>0</v>
      </c>
      <c r="V111" s="116">
        <f t="shared" si="24"/>
        <v>1494979.78</v>
      </c>
    </row>
    <row r="112" spans="1:22" x14ac:dyDescent="0.15">
      <c r="A112" s="99">
        <f t="shared" si="25"/>
        <v>103</v>
      </c>
      <c r="B112" s="101">
        <v>78111800</v>
      </c>
      <c r="C112" s="100" t="s">
        <v>326</v>
      </c>
      <c r="D112" s="110" t="s">
        <v>30</v>
      </c>
      <c r="E112" s="111">
        <v>1</v>
      </c>
      <c r="F112" s="102" t="s">
        <v>192</v>
      </c>
      <c r="G112" s="121">
        <v>1050526.25</v>
      </c>
      <c r="H112" s="113">
        <v>0</v>
      </c>
      <c r="I112" s="122">
        <f t="shared" si="26"/>
        <v>0</v>
      </c>
      <c r="J112" s="114">
        <f t="shared" si="27"/>
        <v>1050526.25</v>
      </c>
      <c r="K112" s="122">
        <v>1040125</v>
      </c>
      <c r="L112" s="113">
        <v>0</v>
      </c>
      <c r="M112" s="122">
        <f t="shared" si="16"/>
        <v>0</v>
      </c>
      <c r="N112" s="122">
        <f t="shared" si="17"/>
        <v>1040125</v>
      </c>
      <c r="O112" s="112">
        <v>1060927.5</v>
      </c>
      <c r="P112" s="115">
        <v>0</v>
      </c>
      <c r="Q112" s="116">
        <f t="shared" si="18"/>
        <v>0</v>
      </c>
      <c r="R112" s="117">
        <f t="shared" si="19"/>
        <v>1060927.5</v>
      </c>
      <c r="S112" s="116">
        <f t="shared" si="23"/>
        <v>1050526.25</v>
      </c>
      <c r="T112" s="118">
        <v>0</v>
      </c>
      <c r="U112" s="116">
        <f t="shared" si="20"/>
        <v>0</v>
      </c>
      <c r="V112" s="116">
        <f t="shared" si="24"/>
        <v>1050526.25</v>
      </c>
    </row>
    <row r="113" spans="1:22" x14ac:dyDescent="0.15">
      <c r="A113" s="99">
        <f t="shared" si="25"/>
        <v>104</v>
      </c>
      <c r="B113" s="101">
        <v>78111800</v>
      </c>
      <c r="C113" s="100" t="s">
        <v>327</v>
      </c>
      <c r="D113" s="110" t="s">
        <v>30</v>
      </c>
      <c r="E113" s="111">
        <v>1</v>
      </c>
      <c r="F113" s="102" t="s">
        <v>192</v>
      </c>
      <c r="G113" s="121">
        <v>2627010</v>
      </c>
      <c r="H113" s="113">
        <v>0</v>
      </c>
      <c r="I113" s="122">
        <f t="shared" si="26"/>
        <v>0</v>
      </c>
      <c r="J113" s="114">
        <f t="shared" si="27"/>
        <v>2627010</v>
      </c>
      <c r="K113" s="122">
        <v>2601000</v>
      </c>
      <c r="L113" s="113">
        <v>0</v>
      </c>
      <c r="M113" s="122">
        <f t="shared" si="16"/>
        <v>0</v>
      </c>
      <c r="N113" s="122">
        <f t="shared" si="17"/>
        <v>2601000</v>
      </c>
      <c r="O113" s="112">
        <v>2653020</v>
      </c>
      <c r="P113" s="115">
        <v>0</v>
      </c>
      <c r="Q113" s="116">
        <f t="shared" si="18"/>
        <v>0</v>
      </c>
      <c r="R113" s="117">
        <f t="shared" si="19"/>
        <v>2653020</v>
      </c>
      <c r="S113" s="116">
        <f t="shared" si="23"/>
        <v>2627010</v>
      </c>
      <c r="T113" s="118">
        <v>0</v>
      </c>
      <c r="U113" s="116">
        <f t="shared" si="20"/>
        <v>0</v>
      </c>
      <c r="V113" s="116">
        <f t="shared" si="24"/>
        <v>2627010</v>
      </c>
    </row>
    <row r="114" spans="1:22" x14ac:dyDescent="0.15">
      <c r="A114" s="99">
        <f t="shared" si="25"/>
        <v>105</v>
      </c>
      <c r="B114" s="101">
        <v>78111800</v>
      </c>
      <c r="C114" s="100" t="s">
        <v>328</v>
      </c>
      <c r="D114" s="110" t="s">
        <v>30</v>
      </c>
      <c r="E114" s="111">
        <v>1</v>
      </c>
      <c r="F114" s="102" t="s">
        <v>192</v>
      </c>
      <c r="G114" s="121">
        <v>2189175</v>
      </c>
      <c r="H114" s="113">
        <v>0</v>
      </c>
      <c r="I114" s="122">
        <f t="shared" si="26"/>
        <v>0</v>
      </c>
      <c r="J114" s="114">
        <f t="shared" si="27"/>
        <v>2189175</v>
      </c>
      <c r="K114" s="122">
        <v>2167500</v>
      </c>
      <c r="L114" s="113">
        <v>0</v>
      </c>
      <c r="M114" s="122">
        <f t="shared" si="16"/>
        <v>0</v>
      </c>
      <c r="N114" s="122">
        <f t="shared" si="17"/>
        <v>2167500</v>
      </c>
      <c r="O114" s="112">
        <v>2210850</v>
      </c>
      <c r="P114" s="115">
        <v>0</v>
      </c>
      <c r="Q114" s="116">
        <f t="shared" si="18"/>
        <v>0</v>
      </c>
      <c r="R114" s="117">
        <f t="shared" si="19"/>
        <v>2210850</v>
      </c>
      <c r="S114" s="116">
        <f t="shared" si="23"/>
        <v>2189175</v>
      </c>
      <c r="T114" s="118">
        <v>0</v>
      </c>
      <c r="U114" s="116">
        <f t="shared" si="20"/>
        <v>0</v>
      </c>
      <c r="V114" s="116">
        <f t="shared" si="24"/>
        <v>2189175</v>
      </c>
    </row>
    <row r="115" spans="1:22" x14ac:dyDescent="0.15">
      <c r="A115" s="99">
        <f t="shared" si="25"/>
        <v>106</v>
      </c>
      <c r="B115" s="101">
        <v>78111800</v>
      </c>
      <c r="C115" s="100" t="s">
        <v>329</v>
      </c>
      <c r="D115" s="110" t="s">
        <v>30</v>
      </c>
      <c r="E115" s="111">
        <v>1</v>
      </c>
      <c r="F115" s="102" t="s">
        <v>192</v>
      </c>
      <c r="G115" s="121">
        <v>1751340</v>
      </c>
      <c r="H115" s="113">
        <v>0</v>
      </c>
      <c r="I115" s="122">
        <f t="shared" si="26"/>
        <v>0</v>
      </c>
      <c r="J115" s="114">
        <f t="shared" si="27"/>
        <v>1751340</v>
      </c>
      <c r="K115" s="122">
        <v>1734000</v>
      </c>
      <c r="L115" s="113">
        <v>0</v>
      </c>
      <c r="M115" s="122">
        <f t="shared" si="16"/>
        <v>0</v>
      </c>
      <c r="N115" s="122">
        <f t="shared" si="17"/>
        <v>1734000</v>
      </c>
      <c r="O115" s="112">
        <v>1768680</v>
      </c>
      <c r="P115" s="115">
        <v>0</v>
      </c>
      <c r="Q115" s="116">
        <f t="shared" si="18"/>
        <v>0</v>
      </c>
      <c r="R115" s="117">
        <f t="shared" si="19"/>
        <v>1768680</v>
      </c>
      <c r="S115" s="116">
        <f t="shared" si="23"/>
        <v>1751340</v>
      </c>
      <c r="T115" s="118">
        <v>0</v>
      </c>
      <c r="U115" s="116">
        <f t="shared" si="20"/>
        <v>0</v>
      </c>
      <c r="V115" s="116">
        <f t="shared" si="24"/>
        <v>1751340</v>
      </c>
    </row>
    <row r="116" spans="1:22" x14ac:dyDescent="0.15">
      <c r="A116" s="99">
        <f t="shared" si="25"/>
        <v>107</v>
      </c>
      <c r="B116" s="101">
        <v>78111800</v>
      </c>
      <c r="C116" s="100" t="s">
        <v>330</v>
      </c>
      <c r="D116" s="110" t="s">
        <v>30</v>
      </c>
      <c r="E116" s="111">
        <v>1</v>
      </c>
      <c r="F116" s="102" t="s">
        <v>192</v>
      </c>
      <c r="G116" s="121">
        <v>1313505</v>
      </c>
      <c r="H116" s="113">
        <v>0</v>
      </c>
      <c r="I116" s="122">
        <f t="shared" si="26"/>
        <v>0</v>
      </c>
      <c r="J116" s="114">
        <f t="shared" si="27"/>
        <v>1313505</v>
      </c>
      <c r="K116" s="122">
        <v>1300500</v>
      </c>
      <c r="L116" s="113">
        <v>0</v>
      </c>
      <c r="M116" s="122">
        <f t="shared" si="16"/>
        <v>0</v>
      </c>
      <c r="N116" s="122">
        <f t="shared" si="17"/>
        <v>1300500</v>
      </c>
      <c r="O116" s="112">
        <v>1326510</v>
      </c>
      <c r="P116" s="115">
        <v>0</v>
      </c>
      <c r="Q116" s="116">
        <f t="shared" si="18"/>
        <v>0</v>
      </c>
      <c r="R116" s="117">
        <f t="shared" si="19"/>
        <v>1326510</v>
      </c>
      <c r="S116" s="116">
        <f t="shared" si="23"/>
        <v>1313505</v>
      </c>
      <c r="T116" s="118">
        <v>0</v>
      </c>
      <c r="U116" s="116">
        <f t="shared" si="20"/>
        <v>0</v>
      </c>
      <c r="V116" s="116">
        <f t="shared" si="24"/>
        <v>1313505</v>
      </c>
    </row>
    <row r="117" spans="1:22" x14ac:dyDescent="0.15">
      <c r="A117" s="99">
        <f t="shared" si="25"/>
        <v>108</v>
      </c>
      <c r="B117" s="101">
        <v>78111800</v>
      </c>
      <c r="C117" s="100" t="s">
        <v>331</v>
      </c>
      <c r="D117" s="110" t="s">
        <v>30</v>
      </c>
      <c r="E117" s="111">
        <v>1</v>
      </c>
      <c r="F117" s="102" t="s">
        <v>192</v>
      </c>
      <c r="G117" s="121">
        <v>5254020</v>
      </c>
      <c r="H117" s="113">
        <v>0</v>
      </c>
      <c r="I117" s="122">
        <f t="shared" si="26"/>
        <v>0</v>
      </c>
      <c r="J117" s="114">
        <f t="shared" si="27"/>
        <v>5254020</v>
      </c>
      <c r="K117" s="122">
        <v>5202000</v>
      </c>
      <c r="L117" s="113">
        <v>0</v>
      </c>
      <c r="M117" s="122">
        <f t="shared" ref="M117:M124" si="28">+K117*L117</f>
        <v>0</v>
      </c>
      <c r="N117" s="122">
        <f t="shared" ref="N117:N124" si="29">+(K117+M117)*E117</f>
        <v>5202000</v>
      </c>
      <c r="O117" s="112">
        <v>5306040</v>
      </c>
      <c r="P117" s="115">
        <v>0</v>
      </c>
      <c r="Q117" s="116">
        <f t="shared" ref="Q117:Q124" si="30">+O117*P117</f>
        <v>0</v>
      </c>
      <c r="R117" s="117">
        <f t="shared" ref="R117:R124" si="31">+(O117+Q117)*E117</f>
        <v>5306040</v>
      </c>
      <c r="S117" s="116">
        <f t="shared" si="23"/>
        <v>5254020</v>
      </c>
      <c r="T117" s="118">
        <v>0</v>
      </c>
      <c r="U117" s="116">
        <f t="shared" ref="U117:U124" si="32">+S117*T117</f>
        <v>0</v>
      </c>
      <c r="V117" s="116">
        <f t="shared" si="24"/>
        <v>5254020</v>
      </c>
    </row>
    <row r="118" spans="1:22" x14ac:dyDescent="0.15">
      <c r="A118" s="99">
        <f t="shared" si="25"/>
        <v>109</v>
      </c>
      <c r="B118" s="101">
        <v>78111800</v>
      </c>
      <c r="C118" s="100" t="s">
        <v>332</v>
      </c>
      <c r="D118" s="110" t="s">
        <v>30</v>
      </c>
      <c r="E118" s="111">
        <v>1</v>
      </c>
      <c r="F118" s="102" t="s">
        <v>192</v>
      </c>
      <c r="G118" s="121">
        <v>4086460</v>
      </c>
      <c r="H118" s="113">
        <v>0</v>
      </c>
      <c r="I118" s="122">
        <f t="shared" si="26"/>
        <v>0</v>
      </c>
      <c r="J118" s="114">
        <f t="shared" si="27"/>
        <v>4086460</v>
      </c>
      <c r="K118" s="122">
        <v>4046000</v>
      </c>
      <c r="L118" s="113">
        <v>0</v>
      </c>
      <c r="M118" s="122">
        <f t="shared" si="28"/>
        <v>0</v>
      </c>
      <c r="N118" s="122">
        <f t="shared" si="29"/>
        <v>4046000</v>
      </c>
      <c r="O118" s="112">
        <v>4126920</v>
      </c>
      <c r="P118" s="115">
        <v>0</v>
      </c>
      <c r="Q118" s="116">
        <f t="shared" si="30"/>
        <v>0</v>
      </c>
      <c r="R118" s="117">
        <f t="shared" si="31"/>
        <v>4126920</v>
      </c>
      <c r="S118" s="116">
        <f t="shared" si="23"/>
        <v>4086460</v>
      </c>
      <c r="T118" s="118">
        <v>0</v>
      </c>
      <c r="U118" s="116">
        <f t="shared" si="32"/>
        <v>0</v>
      </c>
      <c r="V118" s="116">
        <f t="shared" si="24"/>
        <v>4086460</v>
      </c>
    </row>
    <row r="119" spans="1:22" x14ac:dyDescent="0.15">
      <c r="A119" s="99">
        <f t="shared" si="25"/>
        <v>110</v>
      </c>
      <c r="B119" s="101">
        <v>78111800</v>
      </c>
      <c r="C119" s="100" t="s">
        <v>333</v>
      </c>
      <c r="D119" s="110" t="s">
        <v>30</v>
      </c>
      <c r="E119" s="111">
        <v>1</v>
      </c>
      <c r="F119" s="102" t="s">
        <v>192</v>
      </c>
      <c r="G119" s="121">
        <v>3502680</v>
      </c>
      <c r="H119" s="113">
        <v>0</v>
      </c>
      <c r="I119" s="122">
        <f t="shared" si="26"/>
        <v>0</v>
      </c>
      <c r="J119" s="114">
        <f t="shared" si="27"/>
        <v>3502680</v>
      </c>
      <c r="K119" s="122">
        <v>3468000</v>
      </c>
      <c r="L119" s="113">
        <v>0</v>
      </c>
      <c r="M119" s="122">
        <f t="shared" si="28"/>
        <v>0</v>
      </c>
      <c r="N119" s="122">
        <f t="shared" si="29"/>
        <v>3468000</v>
      </c>
      <c r="O119" s="112">
        <v>3537360</v>
      </c>
      <c r="P119" s="115">
        <v>0</v>
      </c>
      <c r="Q119" s="116">
        <f t="shared" si="30"/>
        <v>0</v>
      </c>
      <c r="R119" s="117">
        <f t="shared" si="31"/>
        <v>3537360</v>
      </c>
      <c r="S119" s="116">
        <f t="shared" si="23"/>
        <v>3502680</v>
      </c>
      <c r="T119" s="118">
        <v>0</v>
      </c>
      <c r="U119" s="116">
        <f t="shared" si="32"/>
        <v>0</v>
      </c>
      <c r="V119" s="116">
        <f t="shared" si="24"/>
        <v>3502680</v>
      </c>
    </row>
    <row r="120" spans="1:22" x14ac:dyDescent="0.15">
      <c r="A120" s="99">
        <f t="shared" si="25"/>
        <v>111</v>
      </c>
      <c r="B120" s="101">
        <v>78111800</v>
      </c>
      <c r="C120" s="100" t="s">
        <v>334</v>
      </c>
      <c r="D120" s="110" t="s">
        <v>30</v>
      </c>
      <c r="E120" s="111">
        <v>1</v>
      </c>
      <c r="F120" s="102" t="s">
        <v>192</v>
      </c>
      <c r="G120" s="121">
        <v>2627010</v>
      </c>
      <c r="H120" s="113">
        <v>0</v>
      </c>
      <c r="I120" s="122">
        <f t="shared" si="26"/>
        <v>0</v>
      </c>
      <c r="J120" s="114">
        <f t="shared" si="27"/>
        <v>2627010</v>
      </c>
      <c r="K120" s="122">
        <v>2601000</v>
      </c>
      <c r="L120" s="113">
        <v>0</v>
      </c>
      <c r="M120" s="122">
        <f t="shared" si="28"/>
        <v>0</v>
      </c>
      <c r="N120" s="122">
        <f t="shared" si="29"/>
        <v>2601000</v>
      </c>
      <c r="O120" s="112">
        <v>2653020</v>
      </c>
      <c r="P120" s="115">
        <v>0</v>
      </c>
      <c r="Q120" s="116">
        <f t="shared" si="30"/>
        <v>0</v>
      </c>
      <c r="R120" s="117">
        <f t="shared" si="31"/>
        <v>2653020</v>
      </c>
      <c r="S120" s="116">
        <f t="shared" si="23"/>
        <v>2627010</v>
      </c>
      <c r="T120" s="118">
        <v>0</v>
      </c>
      <c r="U120" s="116">
        <f t="shared" si="32"/>
        <v>0</v>
      </c>
      <c r="V120" s="116">
        <f t="shared" si="24"/>
        <v>2627010</v>
      </c>
    </row>
    <row r="121" spans="1:22" x14ac:dyDescent="0.15">
      <c r="A121" s="99">
        <f t="shared" si="25"/>
        <v>112</v>
      </c>
      <c r="B121" s="101">
        <v>78111800</v>
      </c>
      <c r="C121" s="100" t="s">
        <v>335</v>
      </c>
      <c r="D121" s="110" t="s">
        <v>30</v>
      </c>
      <c r="E121" s="111">
        <v>1</v>
      </c>
      <c r="F121" s="102" t="s">
        <v>192</v>
      </c>
      <c r="G121" s="121">
        <v>8172920</v>
      </c>
      <c r="H121" s="113">
        <v>0</v>
      </c>
      <c r="I121" s="122">
        <f t="shared" si="26"/>
        <v>0</v>
      </c>
      <c r="J121" s="114">
        <f t="shared" si="27"/>
        <v>8172920</v>
      </c>
      <c r="K121" s="122">
        <v>8092000</v>
      </c>
      <c r="L121" s="113">
        <v>0</v>
      </c>
      <c r="M121" s="122">
        <f t="shared" si="28"/>
        <v>0</v>
      </c>
      <c r="N121" s="122">
        <f t="shared" si="29"/>
        <v>8092000</v>
      </c>
      <c r="O121" s="112">
        <v>8253840</v>
      </c>
      <c r="P121" s="115">
        <v>0</v>
      </c>
      <c r="Q121" s="116">
        <f t="shared" si="30"/>
        <v>0</v>
      </c>
      <c r="R121" s="117">
        <f t="shared" si="31"/>
        <v>8253840</v>
      </c>
      <c r="S121" s="116">
        <f t="shared" si="23"/>
        <v>8172920</v>
      </c>
      <c r="T121" s="118">
        <v>0</v>
      </c>
      <c r="U121" s="116">
        <f t="shared" si="32"/>
        <v>0</v>
      </c>
      <c r="V121" s="116">
        <f t="shared" si="24"/>
        <v>8172920</v>
      </c>
    </row>
    <row r="122" spans="1:22" x14ac:dyDescent="0.15">
      <c r="A122" s="99">
        <f t="shared" si="25"/>
        <v>113</v>
      </c>
      <c r="B122" s="101">
        <v>78111800</v>
      </c>
      <c r="C122" s="100" t="s">
        <v>336</v>
      </c>
      <c r="D122" s="110" t="s">
        <v>30</v>
      </c>
      <c r="E122" s="111">
        <v>1</v>
      </c>
      <c r="F122" s="102" t="s">
        <v>192</v>
      </c>
      <c r="G122" s="121">
        <v>6421580</v>
      </c>
      <c r="H122" s="113">
        <v>0</v>
      </c>
      <c r="I122" s="122">
        <f t="shared" si="26"/>
        <v>0</v>
      </c>
      <c r="J122" s="114">
        <f t="shared" si="27"/>
        <v>6421580</v>
      </c>
      <c r="K122" s="122">
        <v>6358000</v>
      </c>
      <c r="L122" s="113">
        <v>0</v>
      </c>
      <c r="M122" s="122">
        <f t="shared" si="28"/>
        <v>0</v>
      </c>
      <c r="N122" s="122">
        <f t="shared" si="29"/>
        <v>6358000</v>
      </c>
      <c r="O122" s="112">
        <v>6485160</v>
      </c>
      <c r="P122" s="115">
        <v>0</v>
      </c>
      <c r="Q122" s="116">
        <f t="shared" si="30"/>
        <v>0</v>
      </c>
      <c r="R122" s="117">
        <f t="shared" si="31"/>
        <v>6485160</v>
      </c>
      <c r="S122" s="116">
        <f t="shared" si="23"/>
        <v>6421580</v>
      </c>
      <c r="T122" s="118">
        <v>0</v>
      </c>
      <c r="U122" s="116">
        <f t="shared" si="32"/>
        <v>0</v>
      </c>
      <c r="V122" s="116">
        <f t="shared" si="24"/>
        <v>6421580</v>
      </c>
    </row>
    <row r="123" spans="1:22" x14ac:dyDescent="0.15">
      <c r="A123" s="99">
        <f t="shared" si="25"/>
        <v>114</v>
      </c>
      <c r="B123" s="101">
        <v>78111800</v>
      </c>
      <c r="C123" s="100" t="s">
        <v>337</v>
      </c>
      <c r="D123" s="110" t="s">
        <v>30</v>
      </c>
      <c r="E123" s="111">
        <v>1</v>
      </c>
      <c r="F123" s="102" t="s">
        <v>192</v>
      </c>
      <c r="G123" s="121">
        <v>5254020</v>
      </c>
      <c r="H123" s="113">
        <v>0</v>
      </c>
      <c r="I123" s="122">
        <f t="shared" si="26"/>
        <v>0</v>
      </c>
      <c r="J123" s="114">
        <f t="shared" si="27"/>
        <v>5254020</v>
      </c>
      <c r="K123" s="122">
        <v>5202000</v>
      </c>
      <c r="L123" s="113">
        <v>0</v>
      </c>
      <c r="M123" s="122">
        <f t="shared" si="28"/>
        <v>0</v>
      </c>
      <c r="N123" s="122">
        <f t="shared" si="29"/>
        <v>5202000</v>
      </c>
      <c r="O123" s="112">
        <v>5306040</v>
      </c>
      <c r="P123" s="115">
        <v>0</v>
      </c>
      <c r="Q123" s="116">
        <f t="shared" si="30"/>
        <v>0</v>
      </c>
      <c r="R123" s="117">
        <f t="shared" si="31"/>
        <v>5306040</v>
      </c>
      <c r="S123" s="116">
        <f t="shared" si="23"/>
        <v>5254020</v>
      </c>
      <c r="T123" s="118">
        <v>0</v>
      </c>
      <c r="U123" s="116">
        <f t="shared" si="32"/>
        <v>0</v>
      </c>
      <c r="V123" s="116">
        <f t="shared" si="24"/>
        <v>5254020</v>
      </c>
    </row>
    <row r="124" spans="1:22" x14ac:dyDescent="0.15">
      <c r="A124" s="99">
        <f t="shared" si="25"/>
        <v>115</v>
      </c>
      <c r="B124" s="101">
        <v>78111800</v>
      </c>
      <c r="C124" s="100" t="s">
        <v>338</v>
      </c>
      <c r="D124" s="110" t="s">
        <v>30</v>
      </c>
      <c r="E124" s="111">
        <v>1</v>
      </c>
      <c r="F124" s="102" t="s">
        <v>192</v>
      </c>
      <c r="G124" s="121">
        <v>4086460</v>
      </c>
      <c r="H124" s="113">
        <v>0</v>
      </c>
      <c r="I124" s="122">
        <f t="shared" si="26"/>
        <v>0</v>
      </c>
      <c r="J124" s="114">
        <f t="shared" si="27"/>
        <v>4086460</v>
      </c>
      <c r="K124" s="122">
        <v>4046000</v>
      </c>
      <c r="L124" s="113">
        <v>0</v>
      </c>
      <c r="M124" s="122">
        <f t="shared" si="28"/>
        <v>0</v>
      </c>
      <c r="N124" s="122">
        <f t="shared" si="29"/>
        <v>4046000</v>
      </c>
      <c r="O124" s="112">
        <v>4126920</v>
      </c>
      <c r="P124" s="115">
        <v>0</v>
      </c>
      <c r="Q124" s="116">
        <f t="shared" si="30"/>
        <v>0</v>
      </c>
      <c r="R124" s="117">
        <f t="shared" si="31"/>
        <v>4126920</v>
      </c>
      <c r="S124" s="116">
        <f t="shared" si="23"/>
        <v>4086460</v>
      </c>
      <c r="T124" s="118">
        <v>0</v>
      </c>
      <c r="U124" s="116">
        <f t="shared" si="32"/>
        <v>0</v>
      </c>
      <c r="V124" s="116">
        <f t="shared" si="24"/>
        <v>4086460</v>
      </c>
    </row>
    <row r="125" spans="1:22" x14ac:dyDescent="0.2">
      <c r="A125" s="90"/>
      <c r="B125" s="123"/>
      <c r="C125" s="124"/>
      <c r="D125" s="125"/>
      <c r="E125" s="126"/>
      <c r="F125" s="123"/>
      <c r="G125" s="127"/>
      <c r="H125" s="128"/>
      <c r="I125" s="129" t="s">
        <v>170</v>
      </c>
      <c r="J125" s="129">
        <f>SUM(J10:J124)</f>
        <v>541001746.5410924</v>
      </c>
      <c r="K125" s="130"/>
      <c r="L125" s="128"/>
      <c r="M125" s="131" t="s">
        <v>170</v>
      </c>
      <c r="N125" s="131">
        <f>SUM(N10:N124)</f>
        <v>535645293.60504204</v>
      </c>
      <c r="O125" s="132"/>
      <c r="P125" s="128"/>
      <c r="Q125" s="131" t="s">
        <v>170</v>
      </c>
      <c r="R125" s="131">
        <f>SUM(R10:R124)</f>
        <v>546358199.47714281</v>
      </c>
      <c r="S125" s="130"/>
      <c r="T125" s="128"/>
      <c r="U125" s="131" t="s">
        <v>170</v>
      </c>
      <c r="V125" s="133">
        <f>SUM(V10:V124)</f>
        <v>541001746.5410924</v>
      </c>
    </row>
    <row r="126" spans="1:22" x14ac:dyDescent="0.2">
      <c r="A126" s="70"/>
      <c r="C126" s="70"/>
      <c r="E126" s="70"/>
      <c r="G126" s="76"/>
      <c r="I126" s="76"/>
      <c r="J126" s="86"/>
      <c r="K126" s="76"/>
      <c r="M126" s="76"/>
      <c r="N126" s="86"/>
      <c r="O126" s="87"/>
      <c r="P126" s="78"/>
      <c r="Q126" s="87"/>
      <c r="R126" s="86"/>
      <c r="S126" s="88"/>
      <c r="T126" s="88"/>
      <c r="U126" s="88"/>
      <c r="V126" s="86"/>
    </row>
    <row r="127" spans="1:22" ht="18.75" customHeight="1" thickBot="1" x14ac:dyDescent="0.25">
      <c r="A127" s="70"/>
      <c r="C127" s="70"/>
      <c r="E127" s="70"/>
      <c r="H127" s="70"/>
      <c r="J127" s="89"/>
      <c r="L127" s="70"/>
      <c r="P127" s="79"/>
      <c r="Q127" s="79"/>
      <c r="R127" s="79"/>
      <c r="S127" s="73"/>
    </row>
    <row r="128" spans="1:22" ht="69" customHeight="1" thickBot="1" x14ac:dyDescent="0.25">
      <c r="B128" s="140" t="s">
        <v>348</v>
      </c>
      <c r="C128" s="141"/>
      <c r="D128" s="141"/>
      <c r="E128" s="141"/>
      <c r="F128" s="141"/>
      <c r="G128" s="141"/>
      <c r="H128" s="141"/>
      <c r="I128" s="141"/>
      <c r="J128" s="141"/>
      <c r="K128" s="141"/>
      <c r="L128" s="141"/>
      <c r="M128" s="141"/>
      <c r="N128" s="141"/>
      <c r="O128" s="142"/>
    </row>
    <row r="129" spans="2:6" x14ac:dyDescent="0.2">
      <c r="F129" s="85"/>
    </row>
    <row r="131" spans="2:6" ht="16" x14ac:dyDescent="0.2">
      <c r="C131" s="71" t="s">
        <v>344</v>
      </c>
    </row>
    <row r="132" spans="2:6" ht="16" x14ac:dyDescent="0.2">
      <c r="B132" s="71" t="s">
        <v>183</v>
      </c>
      <c r="C132" s="74"/>
      <c r="D132" s="75"/>
    </row>
    <row r="133" spans="2:6" ht="16" x14ac:dyDescent="0.2">
      <c r="C133" s="71" t="s">
        <v>186</v>
      </c>
    </row>
    <row r="136" spans="2:6" ht="16" x14ac:dyDescent="0.2">
      <c r="C136" s="71" t="s">
        <v>345</v>
      </c>
    </row>
    <row r="138" spans="2:6" x14ac:dyDescent="0.2">
      <c r="C138" s="74"/>
    </row>
    <row r="139" spans="2:6" ht="16" x14ac:dyDescent="0.2">
      <c r="C139" s="134" t="s">
        <v>346</v>
      </c>
    </row>
    <row r="140" spans="2:6" ht="16" x14ac:dyDescent="0.2">
      <c r="C140" s="134" t="s">
        <v>347</v>
      </c>
    </row>
  </sheetData>
  <mergeCells count="13">
    <mergeCell ref="A6:R6"/>
    <mergeCell ref="A1:R1"/>
    <mergeCell ref="A2:R2"/>
    <mergeCell ref="A3:R3"/>
    <mergeCell ref="A4:R4"/>
    <mergeCell ref="A5:R5"/>
    <mergeCell ref="B128:O128"/>
    <mergeCell ref="S8:V8"/>
    <mergeCell ref="A8:F8"/>
    <mergeCell ref="A7:N7"/>
    <mergeCell ref="G8:J8"/>
    <mergeCell ref="K8:N8"/>
    <mergeCell ref="O8:R8"/>
  </mergeCells>
  <phoneticPr fontId="29" type="noConversion"/>
  <pageMargins left="0.7" right="0.7" top="0.75" bottom="0.75" header="0.3" footer="0.3"/>
  <pageSetup orientation="portrait" horizontalDpi="360" verticalDpi="360"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7EB7C-B555-4675-B0B7-1B880F59A87A}">
  <dimension ref="C1:L122"/>
  <sheetViews>
    <sheetView workbookViewId="0">
      <selection activeCell="J101" sqref="J101"/>
    </sheetView>
  </sheetViews>
  <sheetFormatPr baseColWidth="10" defaultRowHeight="15" x14ac:dyDescent="0.2"/>
  <cols>
    <col min="10" max="10" width="80.33203125" bestFit="1" customWidth="1"/>
    <col min="11" max="11" width="12.5" bestFit="1" customWidth="1"/>
    <col min="12" max="12" width="44.6640625" bestFit="1" customWidth="1"/>
  </cols>
  <sheetData>
    <row r="1" spans="3:12" ht="16" thickBot="1" x14ac:dyDescent="0.25"/>
    <row r="2" spans="3:12" ht="16" thickBot="1" x14ac:dyDescent="0.25">
      <c r="C2" s="103">
        <v>396000</v>
      </c>
      <c r="D2" s="104">
        <f>C2/1.19</f>
        <v>332773.10924369749</v>
      </c>
      <c r="E2" s="105">
        <v>403920</v>
      </c>
      <c r="F2" s="104">
        <f>E2/1.19</f>
        <v>339428.57142857142</v>
      </c>
      <c r="I2" s="91" t="s">
        <v>187</v>
      </c>
      <c r="J2" s="92" t="s">
        <v>188</v>
      </c>
      <c r="K2" s="92" t="s">
        <v>189</v>
      </c>
      <c r="L2" s="92" t="s">
        <v>190</v>
      </c>
    </row>
    <row r="3" spans="3:12" ht="16" thickBot="1" x14ac:dyDescent="0.25">
      <c r="C3" s="103">
        <v>243000</v>
      </c>
      <c r="D3" s="104">
        <f t="shared" ref="D3:D66" si="0">C3/1.19</f>
        <v>204201.68067226891</v>
      </c>
      <c r="E3" s="105">
        <v>247860</v>
      </c>
      <c r="F3" s="104">
        <f t="shared" ref="F3:F66" si="1">E3/1.19</f>
        <v>208285.71428571429</v>
      </c>
      <c r="I3" s="93">
        <v>1</v>
      </c>
      <c r="J3" s="94" t="s">
        <v>191</v>
      </c>
      <c r="K3" s="94">
        <v>90151600</v>
      </c>
      <c r="L3" s="94" t="s">
        <v>192</v>
      </c>
    </row>
    <row r="4" spans="3:12" ht="16" thickBot="1" x14ac:dyDescent="0.25">
      <c r="C4" s="103">
        <v>180000</v>
      </c>
      <c r="D4" s="104">
        <f t="shared" si="0"/>
        <v>151260.50420168068</v>
      </c>
      <c r="E4" s="105">
        <v>183600</v>
      </c>
      <c r="F4" s="104">
        <f t="shared" si="1"/>
        <v>154285.71428571429</v>
      </c>
      <c r="I4" s="93">
        <v>2</v>
      </c>
      <c r="J4" s="94" t="s">
        <v>193</v>
      </c>
      <c r="K4" s="94">
        <v>90151600</v>
      </c>
      <c r="L4" s="94" t="s">
        <v>192</v>
      </c>
    </row>
    <row r="5" spans="3:12" ht="16" thickBot="1" x14ac:dyDescent="0.25">
      <c r="C5" s="103">
        <v>16200000</v>
      </c>
      <c r="D5" s="104">
        <f t="shared" si="0"/>
        <v>13613445.37815126</v>
      </c>
      <c r="E5" s="105">
        <v>16524000</v>
      </c>
      <c r="F5" s="104">
        <f t="shared" si="1"/>
        <v>13885714.285714285</v>
      </c>
      <c r="I5" s="93">
        <v>3</v>
      </c>
      <c r="J5" s="94" t="s">
        <v>194</v>
      </c>
      <c r="K5" s="94">
        <v>90151600</v>
      </c>
      <c r="L5" s="94" t="s">
        <v>192</v>
      </c>
    </row>
    <row r="6" spans="3:12" ht="16" thickBot="1" x14ac:dyDescent="0.25">
      <c r="C6" s="103">
        <v>23562000</v>
      </c>
      <c r="D6" s="104">
        <f t="shared" si="0"/>
        <v>19800000</v>
      </c>
      <c r="E6" s="105">
        <v>24033240</v>
      </c>
      <c r="F6" s="104">
        <f t="shared" si="1"/>
        <v>20196000</v>
      </c>
      <c r="I6" s="93">
        <v>4</v>
      </c>
      <c r="J6" s="94" t="s">
        <v>195</v>
      </c>
      <c r="K6" s="94">
        <v>90151800</v>
      </c>
      <c r="L6" s="94" t="s">
        <v>196</v>
      </c>
    </row>
    <row r="7" spans="3:12" ht="16" thickBot="1" x14ac:dyDescent="0.25">
      <c r="C7" s="103">
        <v>9000000</v>
      </c>
      <c r="D7" s="104">
        <f t="shared" si="0"/>
        <v>7563025.2100840341</v>
      </c>
      <c r="E7" s="105">
        <v>9180000</v>
      </c>
      <c r="F7" s="104">
        <f t="shared" si="1"/>
        <v>7714285.7142857146</v>
      </c>
      <c r="I7" s="93">
        <v>5</v>
      </c>
      <c r="J7" s="94" t="s">
        <v>197</v>
      </c>
      <c r="K7" s="94">
        <v>90151800</v>
      </c>
      <c r="L7" s="94" t="s">
        <v>196</v>
      </c>
    </row>
    <row r="8" spans="3:12" ht="16" thickBot="1" x14ac:dyDescent="0.25">
      <c r="C8" s="103">
        <v>3240000</v>
      </c>
      <c r="D8" s="104">
        <f t="shared" si="0"/>
        <v>2722689.0756302522</v>
      </c>
      <c r="E8" s="105">
        <v>3304800</v>
      </c>
      <c r="F8" s="104">
        <f t="shared" si="1"/>
        <v>2777142.8571428573</v>
      </c>
      <c r="I8" s="93">
        <v>6</v>
      </c>
      <c r="J8" s="94" t="s">
        <v>198</v>
      </c>
      <c r="K8" s="94">
        <v>90151800</v>
      </c>
      <c r="L8" s="94" t="s">
        <v>196</v>
      </c>
    </row>
    <row r="9" spans="3:12" ht="16" thickBot="1" x14ac:dyDescent="0.25">
      <c r="C9" s="103">
        <v>1440000</v>
      </c>
      <c r="D9" s="104">
        <f t="shared" si="0"/>
        <v>1210084.0336134455</v>
      </c>
      <c r="E9" s="105">
        <v>1468800</v>
      </c>
      <c r="F9" s="104">
        <f t="shared" si="1"/>
        <v>1234285.7142857143</v>
      </c>
      <c r="I9" s="93">
        <v>7</v>
      </c>
      <c r="J9" s="94" t="s">
        <v>199</v>
      </c>
      <c r="K9" s="94">
        <v>90151700</v>
      </c>
      <c r="L9" s="94" t="s">
        <v>200</v>
      </c>
    </row>
    <row r="10" spans="3:12" ht="16" thickBot="1" x14ac:dyDescent="0.25">
      <c r="C10" s="103">
        <v>1980000</v>
      </c>
      <c r="D10" s="104">
        <f t="shared" si="0"/>
        <v>1663865.5462184874</v>
      </c>
      <c r="E10" s="105">
        <v>2019600</v>
      </c>
      <c r="F10" s="104">
        <f t="shared" si="1"/>
        <v>1697142.8571428573</v>
      </c>
      <c r="I10" s="93">
        <v>8</v>
      </c>
      <c r="J10" s="94" t="s">
        <v>201</v>
      </c>
      <c r="K10" s="94">
        <v>90151700</v>
      </c>
      <c r="L10" s="94" t="s">
        <v>200</v>
      </c>
    </row>
    <row r="11" spans="3:12" ht="16" thickBot="1" x14ac:dyDescent="0.25">
      <c r="C11" s="103">
        <v>2700000</v>
      </c>
      <c r="D11" s="104">
        <f t="shared" si="0"/>
        <v>2268907.5630252101</v>
      </c>
      <c r="E11" s="105">
        <v>2754000</v>
      </c>
      <c r="F11" s="104">
        <f t="shared" si="1"/>
        <v>2314285.7142857146</v>
      </c>
      <c r="I11" s="93">
        <v>9</v>
      </c>
      <c r="J11" s="94" t="s">
        <v>202</v>
      </c>
      <c r="K11" s="94">
        <v>90151700</v>
      </c>
      <c r="L11" s="94" t="s">
        <v>200</v>
      </c>
    </row>
    <row r="12" spans="3:12" ht="16" thickBot="1" x14ac:dyDescent="0.25">
      <c r="C12" s="103">
        <v>1980000</v>
      </c>
      <c r="D12" s="104">
        <f t="shared" si="0"/>
        <v>1663865.5462184874</v>
      </c>
      <c r="E12" s="105">
        <v>2019600</v>
      </c>
      <c r="F12" s="104">
        <f t="shared" si="1"/>
        <v>1697142.8571428573</v>
      </c>
      <c r="I12" s="93">
        <v>10</v>
      </c>
      <c r="J12" s="94" t="s">
        <v>203</v>
      </c>
      <c r="K12" s="94">
        <v>90151700</v>
      </c>
      <c r="L12" s="94" t="s">
        <v>200</v>
      </c>
    </row>
    <row r="13" spans="3:12" ht="16" thickBot="1" x14ac:dyDescent="0.25">
      <c r="C13" s="103">
        <v>1620000</v>
      </c>
      <c r="D13" s="104">
        <f t="shared" si="0"/>
        <v>1361344.5378151261</v>
      </c>
      <c r="E13" s="105">
        <v>1652400</v>
      </c>
      <c r="F13" s="104">
        <f t="shared" si="1"/>
        <v>1388571.4285714286</v>
      </c>
      <c r="I13" s="93">
        <v>11</v>
      </c>
      <c r="J13" s="94" t="s">
        <v>204</v>
      </c>
      <c r="K13" s="94">
        <v>90151700</v>
      </c>
      <c r="L13" s="94" t="s">
        <v>200</v>
      </c>
    </row>
    <row r="14" spans="3:12" ht="16" thickBot="1" x14ac:dyDescent="0.25">
      <c r="C14" s="103">
        <v>2160000</v>
      </c>
      <c r="D14" s="104">
        <f t="shared" si="0"/>
        <v>1815126.0504201681</v>
      </c>
      <c r="E14" s="105">
        <v>2203200</v>
      </c>
      <c r="F14" s="104">
        <f t="shared" si="1"/>
        <v>1851428.5714285716</v>
      </c>
      <c r="I14" s="93">
        <v>12</v>
      </c>
      <c r="J14" s="94" t="s">
        <v>205</v>
      </c>
      <c r="K14" s="94">
        <v>90151700</v>
      </c>
      <c r="L14" s="94" t="s">
        <v>200</v>
      </c>
    </row>
    <row r="15" spans="3:12" ht="16" thickBot="1" x14ac:dyDescent="0.25">
      <c r="C15" s="103">
        <v>5400000</v>
      </c>
      <c r="D15" s="104">
        <f t="shared" si="0"/>
        <v>4537815.1260504201</v>
      </c>
      <c r="E15" s="105">
        <v>5508000</v>
      </c>
      <c r="F15" s="104">
        <f t="shared" si="1"/>
        <v>4628571.4285714291</v>
      </c>
      <c r="I15" s="93">
        <v>13</v>
      </c>
      <c r="J15" s="94" t="s">
        <v>206</v>
      </c>
      <c r="K15" s="94">
        <v>90151700</v>
      </c>
      <c r="L15" s="94" t="s">
        <v>200</v>
      </c>
    </row>
    <row r="16" spans="3:12" ht="16" thickBot="1" x14ac:dyDescent="0.25">
      <c r="C16" s="103">
        <v>1620000</v>
      </c>
      <c r="D16" s="104">
        <f t="shared" si="0"/>
        <v>1361344.5378151261</v>
      </c>
      <c r="E16" s="105">
        <v>1652400</v>
      </c>
      <c r="F16" s="104">
        <f t="shared" si="1"/>
        <v>1388571.4285714286</v>
      </c>
      <c r="I16" s="93">
        <v>14</v>
      </c>
      <c r="J16" s="94" t="s">
        <v>207</v>
      </c>
      <c r="K16" s="94">
        <v>90151700</v>
      </c>
      <c r="L16" s="94" t="s">
        <v>200</v>
      </c>
    </row>
    <row r="17" spans="3:12" ht="16" thickBot="1" x14ac:dyDescent="0.25">
      <c r="C17" s="103">
        <v>1440000</v>
      </c>
      <c r="D17" s="104">
        <f t="shared" si="0"/>
        <v>1210084.0336134455</v>
      </c>
      <c r="E17" s="105">
        <v>1468800</v>
      </c>
      <c r="F17" s="104">
        <f t="shared" si="1"/>
        <v>1234285.7142857143</v>
      </c>
      <c r="I17" s="93">
        <v>15</v>
      </c>
      <c r="J17" s="94" t="s">
        <v>208</v>
      </c>
      <c r="K17" s="94">
        <v>90151700</v>
      </c>
      <c r="L17" s="94" t="s">
        <v>200</v>
      </c>
    </row>
    <row r="18" spans="3:12" ht="16" thickBot="1" x14ac:dyDescent="0.25">
      <c r="C18" s="103">
        <v>14400000</v>
      </c>
      <c r="D18" s="104">
        <f t="shared" si="0"/>
        <v>12100840.336134454</v>
      </c>
      <c r="E18" s="105">
        <v>14688000</v>
      </c>
      <c r="F18" s="104">
        <f t="shared" si="1"/>
        <v>12342857.142857144</v>
      </c>
      <c r="I18" s="93">
        <v>16</v>
      </c>
      <c r="J18" s="94" t="s">
        <v>209</v>
      </c>
      <c r="K18" s="94">
        <v>90151700</v>
      </c>
      <c r="L18" s="94" t="s">
        <v>200</v>
      </c>
    </row>
    <row r="19" spans="3:12" ht="16" thickBot="1" x14ac:dyDescent="0.25">
      <c r="C19" s="103">
        <v>225000</v>
      </c>
      <c r="D19" s="104">
        <f t="shared" si="0"/>
        <v>189075.63025210085</v>
      </c>
      <c r="E19" s="105">
        <v>229500</v>
      </c>
      <c r="F19" s="104">
        <f t="shared" si="1"/>
        <v>192857.14285714287</v>
      </c>
      <c r="I19" s="93">
        <v>17</v>
      </c>
      <c r="J19" s="94" t="s">
        <v>210</v>
      </c>
      <c r="K19" s="94">
        <v>86101705</v>
      </c>
      <c r="L19" s="94" t="s">
        <v>211</v>
      </c>
    </row>
    <row r="20" spans="3:12" ht="16" thickBot="1" x14ac:dyDescent="0.25">
      <c r="C20" s="103">
        <v>800000</v>
      </c>
      <c r="D20" s="104">
        <f t="shared" si="0"/>
        <v>672268.90756302525</v>
      </c>
      <c r="E20" s="105">
        <v>816000</v>
      </c>
      <c r="F20" s="104">
        <f t="shared" si="1"/>
        <v>685714.2857142858</v>
      </c>
      <c r="I20" s="93">
        <v>18</v>
      </c>
      <c r="J20" s="94" t="s">
        <v>212</v>
      </c>
      <c r="K20" s="94">
        <v>90151804</v>
      </c>
      <c r="L20" s="94" t="s">
        <v>213</v>
      </c>
    </row>
    <row r="21" spans="3:12" ht="16" thickBot="1" x14ac:dyDescent="0.25">
      <c r="C21" s="103">
        <v>2880000</v>
      </c>
      <c r="D21" s="104">
        <f t="shared" si="0"/>
        <v>2420168.0672268909</v>
      </c>
      <c r="E21" s="105">
        <v>2937600</v>
      </c>
      <c r="F21" s="104">
        <f t="shared" si="1"/>
        <v>2468571.4285714286</v>
      </c>
      <c r="I21" s="93">
        <v>19</v>
      </c>
      <c r="J21" s="94" t="s">
        <v>214</v>
      </c>
      <c r="K21" s="94">
        <v>90151700</v>
      </c>
      <c r="L21" s="94" t="s">
        <v>215</v>
      </c>
    </row>
    <row r="22" spans="3:12" ht="16" thickBot="1" x14ac:dyDescent="0.25">
      <c r="C22" s="103">
        <v>1800000</v>
      </c>
      <c r="D22" s="104">
        <f t="shared" si="0"/>
        <v>1512605.0420168068</v>
      </c>
      <c r="E22" s="105">
        <v>1836000</v>
      </c>
      <c r="F22" s="104">
        <f t="shared" si="1"/>
        <v>1542857.142857143</v>
      </c>
      <c r="I22" s="93">
        <v>20</v>
      </c>
      <c r="J22" s="94" t="s">
        <v>216</v>
      </c>
      <c r="K22" s="94">
        <v>90151802</v>
      </c>
      <c r="L22" s="94" t="s">
        <v>217</v>
      </c>
    </row>
    <row r="23" spans="3:12" ht="16" thickBot="1" x14ac:dyDescent="0.25">
      <c r="C23" s="103">
        <v>4500000</v>
      </c>
      <c r="D23" s="104">
        <f t="shared" si="0"/>
        <v>3781512.6050420171</v>
      </c>
      <c r="E23" s="105">
        <v>4590000</v>
      </c>
      <c r="F23" s="104">
        <f t="shared" si="1"/>
        <v>3857142.8571428573</v>
      </c>
      <c r="I23" s="93">
        <v>21</v>
      </c>
      <c r="J23" s="94" t="s">
        <v>218</v>
      </c>
      <c r="K23" s="94">
        <v>90151802</v>
      </c>
      <c r="L23" s="94" t="s">
        <v>219</v>
      </c>
    </row>
    <row r="24" spans="3:12" ht="16" thickBot="1" x14ac:dyDescent="0.25">
      <c r="C24" s="103">
        <v>900000</v>
      </c>
      <c r="D24" s="104">
        <f t="shared" si="0"/>
        <v>756302.52100840339</v>
      </c>
      <c r="E24" s="105">
        <v>918000</v>
      </c>
      <c r="F24" s="104">
        <f t="shared" si="1"/>
        <v>771428.57142857148</v>
      </c>
      <c r="I24" s="93">
        <v>22</v>
      </c>
      <c r="J24" s="94" t="s">
        <v>220</v>
      </c>
      <c r="K24" s="94">
        <v>90151802</v>
      </c>
      <c r="L24" s="94" t="s">
        <v>219</v>
      </c>
    </row>
    <row r="25" spans="3:12" ht="16" thickBot="1" x14ac:dyDescent="0.25">
      <c r="C25" s="103">
        <v>1260000</v>
      </c>
      <c r="D25" s="104">
        <f t="shared" si="0"/>
        <v>1058823.5294117648</v>
      </c>
      <c r="E25" s="105">
        <v>1285200</v>
      </c>
      <c r="F25" s="104">
        <f t="shared" si="1"/>
        <v>1080000</v>
      </c>
      <c r="I25" s="93">
        <v>23</v>
      </c>
      <c r="J25" s="94" t="s">
        <v>221</v>
      </c>
      <c r="K25" s="94">
        <v>90151700</v>
      </c>
      <c r="L25" s="94" t="s">
        <v>222</v>
      </c>
    </row>
    <row r="26" spans="3:12" ht="16" thickBot="1" x14ac:dyDescent="0.25">
      <c r="C26" s="103">
        <v>37800</v>
      </c>
      <c r="D26" s="104">
        <f t="shared" si="0"/>
        <v>31764.705882352944</v>
      </c>
      <c r="E26" s="105">
        <v>38556</v>
      </c>
      <c r="F26" s="104">
        <f t="shared" si="1"/>
        <v>32400</v>
      </c>
      <c r="I26" s="93">
        <v>24</v>
      </c>
      <c r="J26" s="94" t="s">
        <v>223</v>
      </c>
      <c r="K26" s="94">
        <v>90151700</v>
      </c>
      <c r="L26" s="94" t="s">
        <v>224</v>
      </c>
    </row>
    <row r="27" spans="3:12" ht="16" thickBot="1" x14ac:dyDescent="0.25">
      <c r="C27" s="103">
        <v>32400</v>
      </c>
      <c r="D27" s="104">
        <f t="shared" si="0"/>
        <v>27226.89075630252</v>
      </c>
      <c r="E27" s="105">
        <v>33048</v>
      </c>
      <c r="F27" s="104">
        <f t="shared" si="1"/>
        <v>27771.428571428572</v>
      </c>
      <c r="I27" s="93">
        <v>25</v>
      </c>
      <c r="J27" s="94" t="s">
        <v>225</v>
      </c>
      <c r="K27" s="94">
        <v>90101603</v>
      </c>
      <c r="L27" s="94" t="s">
        <v>226</v>
      </c>
    </row>
    <row r="28" spans="3:12" ht="16" thickBot="1" x14ac:dyDescent="0.25">
      <c r="C28" s="103">
        <v>23400</v>
      </c>
      <c r="D28" s="104">
        <f t="shared" si="0"/>
        <v>19663.865546218487</v>
      </c>
      <c r="E28" s="105">
        <v>23868</v>
      </c>
      <c r="F28" s="104">
        <f t="shared" si="1"/>
        <v>20057.142857142859</v>
      </c>
      <c r="I28" s="93">
        <v>26</v>
      </c>
      <c r="J28" s="94" t="s">
        <v>227</v>
      </c>
      <c r="K28" s="94">
        <v>90101603</v>
      </c>
      <c r="L28" s="94" t="s">
        <v>226</v>
      </c>
    </row>
    <row r="29" spans="3:12" ht="16" thickBot="1" x14ac:dyDescent="0.25">
      <c r="C29" s="103">
        <v>108000</v>
      </c>
      <c r="D29" s="104">
        <f t="shared" si="0"/>
        <v>90756.302521008402</v>
      </c>
      <c r="E29" s="105">
        <v>110160</v>
      </c>
      <c r="F29" s="104">
        <f t="shared" si="1"/>
        <v>92571.42857142858</v>
      </c>
      <c r="I29" s="93">
        <v>27</v>
      </c>
      <c r="J29" s="94" t="s">
        <v>228</v>
      </c>
      <c r="K29" s="94">
        <v>90101603</v>
      </c>
      <c r="L29" s="94" t="s">
        <v>226</v>
      </c>
    </row>
    <row r="30" spans="3:12" ht="16" thickBot="1" x14ac:dyDescent="0.25">
      <c r="C30" s="103">
        <v>153000</v>
      </c>
      <c r="D30" s="104">
        <f t="shared" si="0"/>
        <v>128571.42857142858</v>
      </c>
      <c r="E30" s="105">
        <v>156060</v>
      </c>
      <c r="F30" s="104">
        <f t="shared" si="1"/>
        <v>131142.85714285716</v>
      </c>
      <c r="I30" s="93">
        <v>28</v>
      </c>
      <c r="J30" s="94" t="s">
        <v>229</v>
      </c>
      <c r="K30" s="94">
        <v>90101603</v>
      </c>
      <c r="L30" s="94" t="s">
        <v>226</v>
      </c>
    </row>
    <row r="31" spans="3:12" ht="16" thickBot="1" x14ac:dyDescent="0.25">
      <c r="C31" s="103">
        <v>198000</v>
      </c>
      <c r="D31" s="104">
        <f t="shared" si="0"/>
        <v>166386.55462184874</v>
      </c>
      <c r="E31" s="105">
        <v>201960</v>
      </c>
      <c r="F31" s="104">
        <f t="shared" si="1"/>
        <v>169714.28571428571</v>
      </c>
      <c r="I31" s="93">
        <v>29</v>
      </c>
      <c r="J31" s="94" t="s">
        <v>230</v>
      </c>
      <c r="K31" s="94">
        <v>90101603</v>
      </c>
      <c r="L31" s="94" t="s">
        <v>226</v>
      </c>
    </row>
    <row r="32" spans="3:12" ht="16" thickBot="1" x14ac:dyDescent="0.25">
      <c r="C32" s="103">
        <v>90000</v>
      </c>
      <c r="D32" s="104">
        <f t="shared" si="0"/>
        <v>75630.252100840342</v>
      </c>
      <c r="E32" s="105">
        <v>91800</v>
      </c>
      <c r="F32" s="104">
        <f t="shared" si="1"/>
        <v>77142.857142857145</v>
      </c>
      <c r="I32" s="93">
        <v>30</v>
      </c>
      <c r="J32" s="94" t="s">
        <v>231</v>
      </c>
      <c r="K32" s="94">
        <v>90101603</v>
      </c>
      <c r="L32" s="94" t="s">
        <v>226</v>
      </c>
    </row>
    <row r="33" spans="3:12" ht="16" thickBot="1" x14ac:dyDescent="0.25">
      <c r="C33" s="103">
        <v>27000</v>
      </c>
      <c r="D33" s="104">
        <f t="shared" si="0"/>
        <v>22689.0756302521</v>
      </c>
      <c r="E33" s="105">
        <v>27540</v>
      </c>
      <c r="F33" s="104">
        <f t="shared" si="1"/>
        <v>23142.857142857145</v>
      </c>
      <c r="I33" s="93">
        <v>31</v>
      </c>
      <c r="J33" s="94" t="s">
        <v>232</v>
      </c>
      <c r="K33" s="94">
        <v>90101603</v>
      </c>
      <c r="L33" s="94" t="s">
        <v>226</v>
      </c>
    </row>
    <row r="34" spans="3:12" ht="16" thickBot="1" x14ac:dyDescent="0.25">
      <c r="C34" s="103">
        <v>63000</v>
      </c>
      <c r="D34" s="104">
        <f t="shared" si="0"/>
        <v>52941.176470588238</v>
      </c>
      <c r="E34" s="105">
        <v>64260</v>
      </c>
      <c r="F34" s="104">
        <f t="shared" si="1"/>
        <v>54000</v>
      </c>
      <c r="I34" s="93">
        <v>32</v>
      </c>
      <c r="J34" s="94" t="s">
        <v>233</v>
      </c>
      <c r="K34" s="94">
        <v>90101603</v>
      </c>
      <c r="L34" s="94" t="s">
        <v>226</v>
      </c>
    </row>
    <row r="35" spans="3:12" ht="16" thickBot="1" x14ac:dyDescent="0.25">
      <c r="C35" s="103">
        <v>54000</v>
      </c>
      <c r="D35" s="104">
        <f t="shared" si="0"/>
        <v>45378.151260504201</v>
      </c>
      <c r="E35" s="105">
        <v>55080</v>
      </c>
      <c r="F35" s="104">
        <f t="shared" si="1"/>
        <v>46285.71428571429</v>
      </c>
      <c r="I35" s="93">
        <v>33</v>
      </c>
      <c r="J35" s="94" t="s">
        <v>234</v>
      </c>
      <c r="K35" s="94">
        <v>90101603</v>
      </c>
      <c r="L35" s="94" t="s">
        <v>226</v>
      </c>
    </row>
    <row r="36" spans="3:12" ht="16" thickBot="1" x14ac:dyDescent="0.25">
      <c r="C36" s="103">
        <v>54000</v>
      </c>
      <c r="D36" s="104">
        <f t="shared" si="0"/>
        <v>45378.151260504201</v>
      </c>
      <c r="E36" s="105">
        <v>55080</v>
      </c>
      <c r="F36" s="104">
        <f t="shared" si="1"/>
        <v>46285.71428571429</v>
      </c>
      <c r="I36" s="93">
        <v>34</v>
      </c>
      <c r="J36" s="94" t="s">
        <v>235</v>
      </c>
      <c r="K36" s="94">
        <v>90101603</v>
      </c>
      <c r="L36" s="94" t="s">
        <v>226</v>
      </c>
    </row>
    <row r="37" spans="3:12" ht="16" thickBot="1" x14ac:dyDescent="0.25">
      <c r="C37" s="103">
        <v>57600</v>
      </c>
      <c r="D37" s="104">
        <f t="shared" si="0"/>
        <v>48403.361344537814</v>
      </c>
      <c r="E37" s="105">
        <v>58752</v>
      </c>
      <c r="F37" s="104">
        <f t="shared" si="1"/>
        <v>49371.428571428572</v>
      </c>
      <c r="I37" s="93">
        <v>35</v>
      </c>
      <c r="J37" s="94" t="s">
        <v>236</v>
      </c>
      <c r="K37" s="94">
        <v>90101603</v>
      </c>
      <c r="L37" s="94" t="s">
        <v>226</v>
      </c>
    </row>
    <row r="38" spans="3:12" ht="16" thickBot="1" x14ac:dyDescent="0.25">
      <c r="C38" s="103">
        <v>39600</v>
      </c>
      <c r="D38" s="104">
        <f t="shared" si="0"/>
        <v>33277.310924369747</v>
      </c>
      <c r="E38" s="105">
        <v>40392</v>
      </c>
      <c r="F38" s="104">
        <f t="shared" si="1"/>
        <v>33942.857142857145</v>
      </c>
      <c r="I38" s="93">
        <v>36</v>
      </c>
      <c r="J38" s="94" t="s">
        <v>237</v>
      </c>
      <c r="K38" s="94">
        <v>90101603</v>
      </c>
      <c r="L38" s="94" t="s">
        <v>226</v>
      </c>
    </row>
    <row r="39" spans="3:12" ht="16" thickBot="1" x14ac:dyDescent="0.25">
      <c r="C39" s="103">
        <v>5400</v>
      </c>
      <c r="D39" s="104">
        <f t="shared" si="0"/>
        <v>4537.8151260504201</v>
      </c>
      <c r="E39" s="105">
        <v>5508</v>
      </c>
      <c r="F39" s="104">
        <f t="shared" si="1"/>
        <v>4628.5714285714284</v>
      </c>
      <c r="I39" s="93">
        <v>37</v>
      </c>
      <c r="J39" s="94" t="s">
        <v>238</v>
      </c>
      <c r="K39" s="94">
        <v>90101603</v>
      </c>
      <c r="L39" s="94" t="s">
        <v>226</v>
      </c>
    </row>
    <row r="40" spans="3:12" ht="16" thickBot="1" x14ac:dyDescent="0.25">
      <c r="C40" s="103">
        <v>540000</v>
      </c>
      <c r="D40" s="104">
        <f t="shared" si="0"/>
        <v>453781.51260504202</v>
      </c>
      <c r="E40" s="105">
        <v>550800</v>
      </c>
      <c r="F40" s="104">
        <f t="shared" si="1"/>
        <v>462857.1428571429</v>
      </c>
      <c r="I40" s="93">
        <v>38</v>
      </c>
      <c r="J40" s="94" t="s">
        <v>239</v>
      </c>
      <c r="K40" s="94">
        <v>90101603</v>
      </c>
      <c r="L40" s="94" t="s">
        <v>240</v>
      </c>
    </row>
    <row r="41" spans="3:12" ht="16" thickBot="1" x14ac:dyDescent="0.25">
      <c r="C41" s="103">
        <v>27000</v>
      </c>
      <c r="D41" s="104">
        <f t="shared" si="0"/>
        <v>22689.0756302521</v>
      </c>
      <c r="E41" s="105">
        <v>27540</v>
      </c>
      <c r="F41" s="104">
        <f t="shared" si="1"/>
        <v>23142.857142857145</v>
      </c>
      <c r="I41" s="93">
        <v>39</v>
      </c>
      <c r="J41" s="94" t="s">
        <v>241</v>
      </c>
      <c r="K41" s="94">
        <v>90151800</v>
      </c>
      <c r="L41" s="94" t="s">
        <v>242</v>
      </c>
    </row>
    <row r="42" spans="3:12" ht="16" thickBot="1" x14ac:dyDescent="0.25">
      <c r="C42" s="103">
        <v>25200</v>
      </c>
      <c r="D42" s="104">
        <f t="shared" si="0"/>
        <v>21176.470588235294</v>
      </c>
      <c r="E42" s="105">
        <v>25704</v>
      </c>
      <c r="F42" s="104">
        <f t="shared" si="1"/>
        <v>21600</v>
      </c>
      <c r="I42" s="93">
        <v>40</v>
      </c>
      <c r="J42" s="94" t="s">
        <v>243</v>
      </c>
      <c r="K42" s="94">
        <v>90101603</v>
      </c>
      <c r="L42" s="94" t="s">
        <v>244</v>
      </c>
    </row>
    <row r="43" spans="3:12" ht="16" thickBot="1" x14ac:dyDescent="0.25">
      <c r="C43" s="103">
        <v>20700</v>
      </c>
      <c r="D43" s="104">
        <f t="shared" si="0"/>
        <v>17394.957983193279</v>
      </c>
      <c r="E43" s="105">
        <v>21114</v>
      </c>
      <c r="F43" s="104">
        <f t="shared" si="1"/>
        <v>17742.857142857145</v>
      </c>
      <c r="I43" s="93">
        <v>41</v>
      </c>
      <c r="J43" s="94" t="s">
        <v>245</v>
      </c>
      <c r="K43" s="94">
        <v>90101603</v>
      </c>
      <c r="L43" s="94" t="s">
        <v>244</v>
      </c>
    </row>
    <row r="44" spans="3:12" ht="16" thickBot="1" x14ac:dyDescent="0.25">
      <c r="C44" s="103">
        <v>18000</v>
      </c>
      <c r="D44" s="104">
        <f t="shared" si="0"/>
        <v>15126.050420168069</v>
      </c>
      <c r="E44" s="105">
        <v>18360</v>
      </c>
      <c r="F44" s="104">
        <f t="shared" si="1"/>
        <v>15428.571428571429</v>
      </c>
      <c r="I44" s="93">
        <v>42</v>
      </c>
      <c r="J44" s="94" t="s">
        <v>246</v>
      </c>
      <c r="K44" s="94">
        <v>90101603</v>
      </c>
      <c r="L44" s="94" t="s">
        <v>244</v>
      </c>
    </row>
    <row r="45" spans="3:12" ht="16" thickBot="1" x14ac:dyDescent="0.25">
      <c r="C45" s="103">
        <v>18000</v>
      </c>
      <c r="D45" s="104">
        <f t="shared" si="0"/>
        <v>15126.050420168069</v>
      </c>
      <c r="E45" s="105">
        <v>18360</v>
      </c>
      <c r="F45" s="104">
        <f t="shared" si="1"/>
        <v>15428.571428571429</v>
      </c>
      <c r="I45" s="93">
        <v>43</v>
      </c>
      <c r="J45" s="94" t="s">
        <v>247</v>
      </c>
      <c r="K45" s="94">
        <v>90101603</v>
      </c>
      <c r="L45" s="94" t="s">
        <v>244</v>
      </c>
    </row>
    <row r="46" spans="3:12" ht="16" thickBot="1" x14ac:dyDescent="0.25">
      <c r="C46" s="103">
        <v>32400</v>
      </c>
      <c r="D46" s="104">
        <f t="shared" si="0"/>
        <v>27226.89075630252</v>
      </c>
      <c r="E46" s="105">
        <v>33048</v>
      </c>
      <c r="F46" s="104">
        <f t="shared" si="1"/>
        <v>27771.428571428572</v>
      </c>
      <c r="I46" s="93">
        <v>44</v>
      </c>
      <c r="J46" s="94" t="s">
        <v>248</v>
      </c>
      <c r="K46" s="94">
        <v>90101603</v>
      </c>
      <c r="L46" s="94" t="s">
        <v>244</v>
      </c>
    </row>
    <row r="47" spans="3:12" ht="16" thickBot="1" x14ac:dyDescent="0.25">
      <c r="C47" s="103">
        <v>2700000</v>
      </c>
      <c r="D47" s="104">
        <f t="shared" si="0"/>
        <v>2268907.5630252101</v>
      </c>
      <c r="E47" s="105">
        <v>2754000</v>
      </c>
      <c r="F47" s="104">
        <f t="shared" si="1"/>
        <v>2314285.7142857146</v>
      </c>
      <c r="I47" s="93">
        <v>45</v>
      </c>
      <c r="J47" s="94" t="s">
        <v>249</v>
      </c>
      <c r="K47" s="94">
        <v>90101603</v>
      </c>
      <c r="L47" s="94" t="s">
        <v>244</v>
      </c>
    </row>
    <row r="48" spans="3:12" ht="16" thickBot="1" x14ac:dyDescent="0.25">
      <c r="C48" s="103">
        <v>5400000</v>
      </c>
      <c r="D48" s="104">
        <f t="shared" si="0"/>
        <v>4537815.1260504201</v>
      </c>
      <c r="E48" s="105">
        <v>5508000</v>
      </c>
      <c r="F48" s="104">
        <f t="shared" si="1"/>
        <v>4628571.4285714291</v>
      </c>
      <c r="I48" s="93">
        <v>46</v>
      </c>
      <c r="J48" s="94" t="s">
        <v>250</v>
      </c>
      <c r="K48" s="94">
        <v>90151800</v>
      </c>
      <c r="L48" s="94" t="s">
        <v>251</v>
      </c>
    </row>
    <row r="49" spans="3:12" ht="16" thickBot="1" x14ac:dyDescent="0.25">
      <c r="C49" s="103">
        <v>9000000</v>
      </c>
      <c r="D49" s="104">
        <f t="shared" si="0"/>
        <v>7563025.2100840341</v>
      </c>
      <c r="E49" s="105">
        <v>9180000</v>
      </c>
      <c r="F49" s="104">
        <f t="shared" si="1"/>
        <v>7714285.7142857146</v>
      </c>
      <c r="I49" s="93">
        <v>47</v>
      </c>
      <c r="J49" s="94" t="s">
        <v>252</v>
      </c>
      <c r="K49" s="94">
        <v>90151800</v>
      </c>
      <c r="L49" s="94" t="s">
        <v>251</v>
      </c>
    </row>
    <row r="50" spans="3:12" ht="16" thickBot="1" x14ac:dyDescent="0.25">
      <c r="C50" s="103">
        <v>18000000</v>
      </c>
      <c r="D50" s="104">
        <f t="shared" si="0"/>
        <v>15126050.420168068</v>
      </c>
      <c r="E50" s="105">
        <v>18360000</v>
      </c>
      <c r="F50" s="104">
        <f t="shared" si="1"/>
        <v>15428571.428571429</v>
      </c>
      <c r="I50" s="93">
        <v>48</v>
      </c>
      <c r="J50" s="94" t="s">
        <v>253</v>
      </c>
      <c r="K50" s="94">
        <v>90151800</v>
      </c>
      <c r="L50" s="94" t="s">
        <v>251</v>
      </c>
    </row>
    <row r="51" spans="3:12" ht="16" thickBot="1" x14ac:dyDescent="0.25">
      <c r="C51" s="103">
        <v>270000</v>
      </c>
      <c r="D51" s="104">
        <f t="shared" si="0"/>
        <v>226890.75630252101</v>
      </c>
      <c r="E51" s="105">
        <v>275400</v>
      </c>
      <c r="F51" s="104">
        <f t="shared" si="1"/>
        <v>231428.57142857145</v>
      </c>
      <c r="I51" s="93">
        <v>49</v>
      </c>
      <c r="J51" s="94" t="s">
        <v>254</v>
      </c>
      <c r="K51" s="94">
        <v>90151800</v>
      </c>
      <c r="L51" s="94" t="s">
        <v>251</v>
      </c>
    </row>
    <row r="52" spans="3:12" ht="16" thickBot="1" x14ac:dyDescent="0.25">
      <c r="C52" s="103">
        <v>234000</v>
      </c>
      <c r="D52" s="104">
        <f t="shared" si="0"/>
        <v>196638.65546218489</v>
      </c>
      <c r="E52" s="105">
        <v>238680</v>
      </c>
      <c r="F52" s="104">
        <f t="shared" si="1"/>
        <v>200571.42857142858</v>
      </c>
      <c r="I52" s="93">
        <v>50</v>
      </c>
      <c r="J52" s="94" t="s">
        <v>255</v>
      </c>
      <c r="K52" s="94">
        <v>90151800</v>
      </c>
      <c r="L52" s="94" t="s">
        <v>256</v>
      </c>
    </row>
    <row r="53" spans="3:12" ht="16" thickBot="1" x14ac:dyDescent="0.25">
      <c r="C53" s="103">
        <v>270000</v>
      </c>
      <c r="D53" s="104">
        <f t="shared" si="0"/>
        <v>226890.75630252101</v>
      </c>
      <c r="E53" s="105">
        <v>275400</v>
      </c>
      <c r="F53" s="104">
        <f t="shared" si="1"/>
        <v>231428.57142857145</v>
      </c>
      <c r="I53" s="93">
        <v>51</v>
      </c>
      <c r="J53" s="94" t="s">
        <v>257</v>
      </c>
      <c r="K53" s="94">
        <v>90151800</v>
      </c>
      <c r="L53" s="94" t="s">
        <v>256</v>
      </c>
    </row>
    <row r="54" spans="3:12" ht="16" thickBot="1" x14ac:dyDescent="0.25">
      <c r="C54" s="103">
        <v>324000</v>
      </c>
      <c r="D54" s="104">
        <f t="shared" si="0"/>
        <v>272268.90756302525</v>
      </c>
      <c r="E54" s="105">
        <v>330480</v>
      </c>
      <c r="F54" s="104">
        <f t="shared" si="1"/>
        <v>277714.28571428574</v>
      </c>
      <c r="I54" s="93">
        <v>52</v>
      </c>
      <c r="J54" s="94" t="s">
        <v>258</v>
      </c>
      <c r="K54" s="94">
        <v>90151800</v>
      </c>
      <c r="L54" s="94" t="s">
        <v>256</v>
      </c>
    </row>
    <row r="55" spans="3:12" ht="16" thickBot="1" x14ac:dyDescent="0.25">
      <c r="C55" s="103">
        <v>522000</v>
      </c>
      <c r="D55" s="104">
        <f t="shared" si="0"/>
        <v>438655.46218487399</v>
      </c>
      <c r="E55" s="105">
        <v>532440</v>
      </c>
      <c r="F55" s="104">
        <f t="shared" si="1"/>
        <v>447428.57142857142</v>
      </c>
      <c r="I55" s="93">
        <v>53</v>
      </c>
      <c r="J55" s="94" t="s">
        <v>259</v>
      </c>
      <c r="K55" s="94">
        <v>90151800</v>
      </c>
      <c r="L55" s="94" t="s">
        <v>260</v>
      </c>
    </row>
    <row r="56" spans="3:12" ht="16" thickBot="1" x14ac:dyDescent="0.25">
      <c r="C56" s="103">
        <v>14400000</v>
      </c>
      <c r="D56" s="104">
        <f t="shared" si="0"/>
        <v>12100840.336134454</v>
      </c>
      <c r="E56" s="105">
        <v>14688000</v>
      </c>
      <c r="F56" s="104">
        <f t="shared" si="1"/>
        <v>12342857.142857144</v>
      </c>
      <c r="I56" s="93">
        <v>54</v>
      </c>
      <c r="J56" s="94" t="s">
        <v>261</v>
      </c>
      <c r="K56" s="94">
        <v>90151800</v>
      </c>
      <c r="L56" s="94" t="s">
        <v>260</v>
      </c>
    </row>
    <row r="57" spans="3:12" ht="16" thickBot="1" x14ac:dyDescent="0.25">
      <c r="C57" s="103">
        <v>558000</v>
      </c>
      <c r="D57" s="104">
        <f t="shared" si="0"/>
        <v>468907.56302521011</v>
      </c>
      <c r="E57" s="105">
        <v>569160</v>
      </c>
      <c r="F57" s="104">
        <f t="shared" si="1"/>
        <v>478285.71428571432</v>
      </c>
      <c r="I57" s="93">
        <v>55</v>
      </c>
      <c r="J57" s="94" t="s">
        <v>262</v>
      </c>
      <c r="K57" s="94">
        <v>90151800</v>
      </c>
      <c r="L57" s="94" t="s">
        <v>263</v>
      </c>
    </row>
    <row r="58" spans="3:12" ht="16" thickBot="1" x14ac:dyDescent="0.25">
      <c r="C58" s="103">
        <v>378000</v>
      </c>
      <c r="D58" s="104">
        <f t="shared" si="0"/>
        <v>317647.0588235294</v>
      </c>
      <c r="E58" s="105">
        <v>385560</v>
      </c>
      <c r="F58" s="104">
        <f t="shared" si="1"/>
        <v>324000</v>
      </c>
      <c r="I58" s="93">
        <v>56</v>
      </c>
      <c r="J58" s="94" t="s">
        <v>264</v>
      </c>
      <c r="K58" s="94">
        <v>90151800</v>
      </c>
      <c r="L58" s="94" t="s">
        <v>265</v>
      </c>
    </row>
    <row r="59" spans="3:12" ht="16" thickBot="1" x14ac:dyDescent="0.25">
      <c r="C59" s="103">
        <v>3240000</v>
      </c>
      <c r="D59" s="104">
        <f t="shared" si="0"/>
        <v>2722689.0756302522</v>
      </c>
      <c r="E59" s="105">
        <v>3304800</v>
      </c>
      <c r="F59" s="104">
        <f t="shared" si="1"/>
        <v>2777142.8571428573</v>
      </c>
      <c r="I59" s="93">
        <v>57</v>
      </c>
      <c r="J59" s="94" t="s">
        <v>266</v>
      </c>
      <c r="K59" s="94">
        <v>90151800</v>
      </c>
      <c r="L59" s="94" t="s">
        <v>267</v>
      </c>
    </row>
    <row r="60" spans="3:12" ht="16" thickBot="1" x14ac:dyDescent="0.25">
      <c r="C60" s="103">
        <v>6480000</v>
      </c>
      <c r="D60" s="104">
        <f t="shared" si="0"/>
        <v>5445378.1512605045</v>
      </c>
      <c r="E60" s="105">
        <v>6609600</v>
      </c>
      <c r="F60" s="104">
        <f t="shared" si="1"/>
        <v>5554285.7142857146</v>
      </c>
      <c r="I60" s="93">
        <v>58</v>
      </c>
      <c r="J60" s="94" t="s">
        <v>268</v>
      </c>
      <c r="K60" s="94">
        <v>90151800</v>
      </c>
      <c r="L60" s="94" t="s">
        <v>269</v>
      </c>
    </row>
    <row r="61" spans="3:12" ht="16" thickBot="1" x14ac:dyDescent="0.25">
      <c r="C61" s="103">
        <v>7800000</v>
      </c>
      <c r="D61" s="104">
        <f t="shared" si="0"/>
        <v>6554621.8487394964</v>
      </c>
      <c r="E61" s="105">
        <v>7956000</v>
      </c>
      <c r="F61" s="104">
        <f t="shared" si="1"/>
        <v>6685714.2857142864</v>
      </c>
      <c r="I61" s="93">
        <v>59</v>
      </c>
      <c r="J61" s="94" t="s">
        <v>270</v>
      </c>
      <c r="K61" s="94">
        <v>90151800</v>
      </c>
      <c r="L61" s="94" t="s">
        <v>269</v>
      </c>
    </row>
    <row r="62" spans="3:12" ht="16" thickBot="1" x14ac:dyDescent="0.25">
      <c r="C62" s="103">
        <v>10300000</v>
      </c>
      <c r="D62" s="104">
        <f t="shared" si="0"/>
        <v>8655462.1848739497</v>
      </c>
      <c r="E62" s="105">
        <v>10506000</v>
      </c>
      <c r="F62" s="104">
        <f t="shared" si="1"/>
        <v>8828571.4285714291</v>
      </c>
      <c r="I62" s="93">
        <v>60</v>
      </c>
      <c r="J62" s="94" t="s">
        <v>271</v>
      </c>
      <c r="K62" s="94">
        <v>90151800</v>
      </c>
      <c r="L62" s="94" t="s">
        <v>269</v>
      </c>
    </row>
    <row r="63" spans="3:12" ht="16" thickBot="1" x14ac:dyDescent="0.25">
      <c r="C63" s="103">
        <v>18500000</v>
      </c>
      <c r="D63" s="104">
        <f t="shared" si="0"/>
        <v>15546218.487394959</v>
      </c>
      <c r="E63" s="105">
        <v>18870000</v>
      </c>
      <c r="F63" s="104">
        <f t="shared" si="1"/>
        <v>15857142.857142858</v>
      </c>
      <c r="I63" s="93">
        <v>61</v>
      </c>
      <c r="J63" s="94" t="s">
        <v>272</v>
      </c>
      <c r="K63" s="94">
        <v>90151800</v>
      </c>
      <c r="L63" s="94" t="s">
        <v>269</v>
      </c>
    </row>
    <row r="64" spans="3:12" ht="16" thickBot="1" x14ac:dyDescent="0.25">
      <c r="C64" s="103">
        <v>371000</v>
      </c>
      <c r="D64" s="104">
        <f t="shared" si="0"/>
        <v>311764.70588235295</v>
      </c>
      <c r="E64" s="105">
        <v>378420</v>
      </c>
      <c r="F64" s="104">
        <f t="shared" si="1"/>
        <v>318000</v>
      </c>
      <c r="I64" s="93">
        <v>62</v>
      </c>
      <c r="J64" s="94" t="s">
        <v>273</v>
      </c>
      <c r="K64" s="94">
        <v>90151800</v>
      </c>
      <c r="L64" s="94" t="s">
        <v>269</v>
      </c>
    </row>
    <row r="65" spans="3:12" ht="16" thickBot="1" x14ac:dyDescent="0.25">
      <c r="C65" s="103">
        <v>700000</v>
      </c>
      <c r="D65" s="104">
        <f t="shared" si="0"/>
        <v>588235.29411764711</v>
      </c>
      <c r="E65" s="105">
        <v>714000</v>
      </c>
      <c r="F65" s="104">
        <f t="shared" si="1"/>
        <v>600000</v>
      </c>
      <c r="I65" s="93">
        <v>63</v>
      </c>
      <c r="J65" s="94" t="s">
        <v>274</v>
      </c>
      <c r="K65" s="94">
        <v>90151800</v>
      </c>
      <c r="L65" s="94" t="s">
        <v>275</v>
      </c>
    </row>
    <row r="66" spans="3:12" ht="16" thickBot="1" x14ac:dyDescent="0.25">
      <c r="C66" s="103">
        <v>2600000</v>
      </c>
      <c r="D66" s="104">
        <f t="shared" si="0"/>
        <v>2184873.9495798321</v>
      </c>
      <c r="E66" s="105">
        <v>2652000</v>
      </c>
      <c r="F66" s="104">
        <f t="shared" si="1"/>
        <v>2228571.4285714286</v>
      </c>
      <c r="I66" s="93">
        <v>64</v>
      </c>
      <c r="J66" s="94" t="s">
        <v>276</v>
      </c>
      <c r="K66" s="94">
        <v>90151800</v>
      </c>
      <c r="L66" s="94" t="s">
        <v>275</v>
      </c>
    </row>
    <row r="67" spans="3:12" ht="16" thickBot="1" x14ac:dyDescent="0.25">
      <c r="C67" s="103">
        <v>3060000</v>
      </c>
      <c r="D67" s="104">
        <f t="shared" ref="D67:D116" si="2">C67/1.19</f>
        <v>2571428.5714285714</v>
      </c>
      <c r="E67" s="105">
        <v>3121200</v>
      </c>
      <c r="F67" s="104">
        <f t="shared" ref="F67:F116" si="3">E67/1.19</f>
        <v>2622857.1428571432</v>
      </c>
      <c r="I67" s="93">
        <v>65</v>
      </c>
      <c r="J67" s="94" t="s">
        <v>277</v>
      </c>
      <c r="K67" s="94">
        <v>90151800</v>
      </c>
      <c r="L67" s="94" t="s">
        <v>278</v>
      </c>
    </row>
    <row r="68" spans="3:12" ht="16" thickBot="1" x14ac:dyDescent="0.25">
      <c r="C68" s="103">
        <v>11890000</v>
      </c>
      <c r="D68" s="104">
        <f t="shared" si="2"/>
        <v>9991596.6386554632</v>
      </c>
      <c r="E68" s="105">
        <v>12127800</v>
      </c>
      <c r="F68" s="104">
        <f t="shared" si="3"/>
        <v>10191428.571428573</v>
      </c>
      <c r="I68" s="93">
        <v>66</v>
      </c>
      <c r="J68" s="94" t="s">
        <v>279</v>
      </c>
      <c r="K68" s="94">
        <v>90151800</v>
      </c>
      <c r="L68" s="94" t="s">
        <v>278</v>
      </c>
    </row>
    <row r="69" spans="3:12" ht="16" thickBot="1" x14ac:dyDescent="0.25">
      <c r="C69" s="103">
        <v>1440000</v>
      </c>
      <c r="D69" s="104">
        <f t="shared" si="2"/>
        <v>1210084.0336134455</v>
      </c>
      <c r="E69" s="105">
        <v>1468800</v>
      </c>
      <c r="F69" s="104">
        <f t="shared" si="3"/>
        <v>1234285.7142857143</v>
      </c>
      <c r="I69" s="93">
        <v>67</v>
      </c>
      <c r="J69" s="94" t="s">
        <v>280</v>
      </c>
      <c r="K69" s="94">
        <v>90151800</v>
      </c>
      <c r="L69" s="94" t="s">
        <v>281</v>
      </c>
    </row>
    <row r="70" spans="3:12" ht="16" thickBot="1" x14ac:dyDescent="0.25">
      <c r="C70" s="103">
        <v>2160000</v>
      </c>
      <c r="D70" s="104">
        <f t="shared" si="2"/>
        <v>1815126.0504201681</v>
      </c>
      <c r="E70" s="105">
        <v>2203200</v>
      </c>
      <c r="F70" s="104">
        <f t="shared" si="3"/>
        <v>1851428.5714285716</v>
      </c>
      <c r="I70" s="93">
        <v>68</v>
      </c>
      <c r="J70" s="94" t="s">
        <v>282</v>
      </c>
      <c r="K70" s="94">
        <v>90151800</v>
      </c>
      <c r="L70" s="94" t="s">
        <v>283</v>
      </c>
    </row>
    <row r="71" spans="3:12" ht="16" thickBot="1" x14ac:dyDescent="0.25">
      <c r="C71" s="103">
        <v>6660000</v>
      </c>
      <c r="D71" s="104">
        <f t="shared" si="2"/>
        <v>5596638.6554621849</v>
      </c>
      <c r="E71" s="105">
        <v>6793200</v>
      </c>
      <c r="F71" s="104">
        <f t="shared" si="3"/>
        <v>5708571.4285714291</v>
      </c>
      <c r="I71" s="93">
        <v>69</v>
      </c>
      <c r="J71" s="94" t="s">
        <v>284</v>
      </c>
      <c r="K71" s="94">
        <v>90151800</v>
      </c>
      <c r="L71" s="94" t="s">
        <v>285</v>
      </c>
    </row>
    <row r="72" spans="3:12" ht="16" thickBot="1" x14ac:dyDescent="0.25">
      <c r="C72" s="103">
        <v>4680000</v>
      </c>
      <c r="D72" s="104">
        <f t="shared" si="2"/>
        <v>3932773.1092436975</v>
      </c>
      <c r="E72" s="105">
        <v>4773600</v>
      </c>
      <c r="F72" s="104">
        <f t="shared" si="3"/>
        <v>4011428.5714285718</v>
      </c>
      <c r="I72" s="93">
        <v>70</v>
      </c>
      <c r="J72" s="94" t="s">
        <v>286</v>
      </c>
      <c r="K72" s="94">
        <v>90151800</v>
      </c>
      <c r="L72" s="94" t="s">
        <v>285</v>
      </c>
    </row>
    <row r="73" spans="3:12" ht="16" thickBot="1" x14ac:dyDescent="0.25">
      <c r="C73" s="103">
        <v>9540000</v>
      </c>
      <c r="D73" s="104">
        <f t="shared" si="2"/>
        <v>8016806.7226890763</v>
      </c>
      <c r="E73" s="105">
        <v>9730800</v>
      </c>
      <c r="F73" s="104">
        <f t="shared" si="3"/>
        <v>8177142.8571428573</v>
      </c>
      <c r="I73" s="93">
        <v>71</v>
      </c>
      <c r="J73" s="94" t="s">
        <v>287</v>
      </c>
      <c r="K73" s="94">
        <v>90151800</v>
      </c>
      <c r="L73" s="94" t="s">
        <v>285</v>
      </c>
    </row>
    <row r="74" spans="3:12" ht="16" thickBot="1" x14ac:dyDescent="0.25">
      <c r="C74" s="103">
        <v>6840000</v>
      </c>
      <c r="D74" s="104">
        <f t="shared" si="2"/>
        <v>5747899.1596638653</v>
      </c>
      <c r="E74" s="105">
        <v>6976800</v>
      </c>
      <c r="F74" s="104">
        <f t="shared" si="3"/>
        <v>5862857.1428571427</v>
      </c>
      <c r="I74" s="93">
        <v>72</v>
      </c>
      <c r="J74" s="94" t="s">
        <v>288</v>
      </c>
      <c r="K74" s="94">
        <v>90151800</v>
      </c>
      <c r="L74" s="94" t="s">
        <v>285</v>
      </c>
    </row>
    <row r="75" spans="3:12" ht="16" thickBot="1" x14ac:dyDescent="0.25">
      <c r="C75" s="103">
        <v>23400000</v>
      </c>
      <c r="D75" s="104">
        <f t="shared" si="2"/>
        <v>19663865.546218488</v>
      </c>
      <c r="E75" s="105">
        <v>23868000</v>
      </c>
      <c r="F75" s="104">
        <f t="shared" si="3"/>
        <v>20057142.857142858</v>
      </c>
      <c r="I75" s="93">
        <v>73</v>
      </c>
      <c r="J75" s="94" t="s">
        <v>289</v>
      </c>
      <c r="K75" s="94">
        <v>90151800</v>
      </c>
      <c r="L75" s="94" t="s">
        <v>285</v>
      </c>
    </row>
    <row r="76" spans="3:12" ht="16" thickBot="1" x14ac:dyDescent="0.25">
      <c r="C76" s="103">
        <v>16560000</v>
      </c>
      <c r="D76" s="104">
        <f t="shared" si="2"/>
        <v>13915966.386554623</v>
      </c>
      <c r="E76" s="105">
        <v>16891200</v>
      </c>
      <c r="F76" s="104">
        <f t="shared" si="3"/>
        <v>14194285.714285715</v>
      </c>
      <c r="I76" s="93">
        <v>74</v>
      </c>
      <c r="J76" s="94" t="s">
        <v>290</v>
      </c>
      <c r="K76" s="94">
        <v>90151800</v>
      </c>
      <c r="L76" s="94" t="s">
        <v>285</v>
      </c>
    </row>
    <row r="77" spans="3:12" ht="16" thickBot="1" x14ac:dyDescent="0.25">
      <c r="C77" s="103">
        <v>32400000</v>
      </c>
      <c r="D77" s="104">
        <f t="shared" si="2"/>
        <v>27226890.756302521</v>
      </c>
      <c r="E77" s="105">
        <v>33048000</v>
      </c>
      <c r="F77" s="104">
        <f t="shared" si="3"/>
        <v>27771428.571428571</v>
      </c>
      <c r="I77" s="93">
        <v>75</v>
      </c>
      <c r="J77" s="94" t="s">
        <v>291</v>
      </c>
      <c r="K77" s="94">
        <v>90151800</v>
      </c>
      <c r="L77" s="94" t="s">
        <v>285</v>
      </c>
    </row>
    <row r="78" spans="3:12" ht="16" thickBot="1" x14ac:dyDescent="0.25">
      <c r="C78" s="103">
        <v>21600000</v>
      </c>
      <c r="D78" s="104">
        <f t="shared" si="2"/>
        <v>18151260.50420168</v>
      </c>
      <c r="E78" s="105">
        <v>22032000</v>
      </c>
      <c r="F78" s="104">
        <f t="shared" si="3"/>
        <v>18514285.714285716</v>
      </c>
      <c r="I78" s="93">
        <v>76</v>
      </c>
      <c r="J78" s="94" t="s">
        <v>292</v>
      </c>
      <c r="K78" s="94">
        <v>90151800</v>
      </c>
      <c r="L78" s="94" t="s">
        <v>285</v>
      </c>
    </row>
    <row r="79" spans="3:12" ht="16" thickBot="1" x14ac:dyDescent="0.25">
      <c r="C79" s="103">
        <v>330000</v>
      </c>
      <c r="D79" s="104">
        <f t="shared" si="2"/>
        <v>277310.92436974793</v>
      </c>
      <c r="E79" s="105">
        <v>336600</v>
      </c>
      <c r="F79" s="104">
        <f t="shared" si="3"/>
        <v>282857.1428571429</v>
      </c>
      <c r="I79" s="93">
        <v>77</v>
      </c>
      <c r="J79" s="94" t="s">
        <v>293</v>
      </c>
      <c r="K79" s="94">
        <v>90151800</v>
      </c>
      <c r="L79" s="94" t="s">
        <v>285</v>
      </c>
    </row>
    <row r="80" spans="3:12" ht="16" thickBot="1" x14ac:dyDescent="0.25">
      <c r="C80" s="103">
        <v>717808</v>
      </c>
      <c r="D80" s="104">
        <f t="shared" si="2"/>
        <v>603200</v>
      </c>
      <c r="E80" s="105">
        <v>732164.16</v>
      </c>
      <c r="F80" s="104">
        <f t="shared" si="3"/>
        <v>615264</v>
      </c>
      <c r="I80" s="93">
        <v>78</v>
      </c>
      <c r="J80" s="94" t="s">
        <v>294</v>
      </c>
      <c r="K80" s="94">
        <v>90151800</v>
      </c>
      <c r="L80" s="94" t="s">
        <v>295</v>
      </c>
    </row>
    <row r="81" spans="3:12" ht="16" thickBot="1" x14ac:dyDescent="0.25">
      <c r="C81" s="103">
        <v>2200000</v>
      </c>
      <c r="D81" s="104">
        <f t="shared" si="2"/>
        <v>1848739.4957983193</v>
      </c>
      <c r="E81" s="105">
        <v>2244000</v>
      </c>
      <c r="F81" s="104">
        <f t="shared" si="3"/>
        <v>1885714.2857142859</v>
      </c>
      <c r="I81" s="93">
        <v>79</v>
      </c>
      <c r="J81" s="94" t="s">
        <v>296</v>
      </c>
      <c r="K81" s="94">
        <v>90151800</v>
      </c>
      <c r="L81" s="94" t="s">
        <v>295</v>
      </c>
    </row>
    <row r="82" spans="3:12" ht="16" thickBot="1" x14ac:dyDescent="0.25">
      <c r="C82" s="103">
        <v>3592848</v>
      </c>
      <c r="D82" s="104">
        <f t="shared" si="2"/>
        <v>3019200</v>
      </c>
      <c r="E82" s="105">
        <v>3664704.96</v>
      </c>
      <c r="F82" s="104">
        <f t="shared" si="3"/>
        <v>3079584</v>
      </c>
      <c r="I82" s="93">
        <v>80</v>
      </c>
      <c r="J82" s="94" t="s">
        <v>297</v>
      </c>
      <c r="K82" s="94">
        <v>90151800</v>
      </c>
      <c r="L82" s="94" t="s">
        <v>295</v>
      </c>
    </row>
    <row r="83" spans="3:12" ht="16" thickBot="1" x14ac:dyDescent="0.25">
      <c r="C83" s="103">
        <v>8922944</v>
      </c>
      <c r="D83" s="104">
        <f t="shared" si="2"/>
        <v>7498272.2689075638</v>
      </c>
      <c r="E83" s="105">
        <v>9101402.8800000008</v>
      </c>
      <c r="F83" s="104">
        <f t="shared" si="3"/>
        <v>7648237.7142857155</v>
      </c>
      <c r="I83" s="93">
        <v>81</v>
      </c>
      <c r="J83" s="94" t="s">
        <v>298</v>
      </c>
      <c r="K83" s="94">
        <v>90151800</v>
      </c>
      <c r="L83" s="94" t="s">
        <v>295</v>
      </c>
    </row>
    <row r="84" spans="3:12" ht="16" thickBot="1" x14ac:dyDescent="0.25">
      <c r="C84" s="103">
        <v>13982976</v>
      </c>
      <c r="D84" s="104">
        <f t="shared" si="2"/>
        <v>11750400</v>
      </c>
      <c r="E84" s="105">
        <v>14262635.52</v>
      </c>
      <c r="F84" s="104">
        <f t="shared" si="3"/>
        <v>11985408</v>
      </c>
      <c r="I84" s="93">
        <v>82</v>
      </c>
      <c r="J84" s="94" t="s">
        <v>299</v>
      </c>
      <c r="K84" s="94">
        <v>90151800</v>
      </c>
      <c r="L84" s="94" t="s">
        <v>295</v>
      </c>
    </row>
    <row r="85" spans="3:12" ht="16" thickBot="1" x14ac:dyDescent="0.25">
      <c r="C85" s="103">
        <v>17276000</v>
      </c>
      <c r="D85" s="104">
        <f t="shared" si="2"/>
        <v>14517647.05882353</v>
      </c>
      <c r="E85" s="105">
        <v>17621520</v>
      </c>
      <c r="F85" s="104">
        <f t="shared" si="3"/>
        <v>14808000</v>
      </c>
      <c r="I85" s="93">
        <v>83</v>
      </c>
      <c r="J85" s="94" t="s">
        <v>300</v>
      </c>
      <c r="K85" s="94">
        <v>90151800</v>
      </c>
      <c r="L85" s="94" t="s">
        <v>295</v>
      </c>
    </row>
    <row r="86" spans="3:12" ht="16" thickBot="1" x14ac:dyDescent="0.25">
      <c r="C86" s="103">
        <v>18507176</v>
      </c>
      <c r="D86" s="104">
        <f t="shared" si="2"/>
        <v>15552248.739495799</v>
      </c>
      <c r="E86" s="105">
        <v>18877319.52</v>
      </c>
      <c r="F86" s="104">
        <f t="shared" si="3"/>
        <v>15863293.714285715</v>
      </c>
      <c r="I86" s="93">
        <v>84</v>
      </c>
      <c r="J86" s="94" t="s">
        <v>301</v>
      </c>
      <c r="K86" s="94">
        <v>90151800</v>
      </c>
      <c r="L86" s="94" t="s">
        <v>295</v>
      </c>
    </row>
    <row r="87" spans="3:12" ht="16" thickBot="1" x14ac:dyDescent="0.25">
      <c r="C87" s="103">
        <v>21600000</v>
      </c>
      <c r="D87" s="104">
        <f t="shared" si="2"/>
        <v>18151260.50420168</v>
      </c>
      <c r="E87" s="105">
        <v>22032000</v>
      </c>
      <c r="F87" s="104">
        <f t="shared" si="3"/>
        <v>18514285.714285716</v>
      </c>
      <c r="I87" s="93">
        <v>85</v>
      </c>
      <c r="J87" s="94" t="s">
        <v>302</v>
      </c>
      <c r="K87" s="94">
        <v>90151800</v>
      </c>
      <c r="L87" s="94" t="s">
        <v>295</v>
      </c>
    </row>
    <row r="88" spans="3:12" ht="16" thickBot="1" x14ac:dyDescent="0.25">
      <c r="C88" s="103">
        <v>7700</v>
      </c>
      <c r="D88" s="104">
        <f t="shared" si="2"/>
        <v>6470.588235294118</v>
      </c>
      <c r="E88" s="105">
        <v>7854</v>
      </c>
      <c r="F88" s="104">
        <f t="shared" si="3"/>
        <v>6600</v>
      </c>
      <c r="I88" s="93">
        <v>86</v>
      </c>
      <c r="J88" s="94" t="s">
        <v>303</v>
      </c>
      <c r="K88" s="94">
        <v>90151800</v>
      </c>
      <c r="L88" s="94" t="s">
        <v>295</v>
      </c>
    </row>
    <row r="89" spans="3:12" ht="16" thickBot="1" x14ac:dyDescent="0.25">
      <c r="C89" s="103">
        <v>3917</v>
      </c>
      <c r="D89" s="104">
        <f t="shared" si="2"/>
        <v>3291.5966386554624</v>
      </c>
      <c r="E89" s="105">
        <v>3995.34</v>
      </c>
      <c r="F89" s="104">
        <f t="shared" si="3"/>
        <v>3357.4285714285716</v>
      </c>
      <c r="I89" s="93">
        <v>87</v>
      </c>
      <c r="J89" s="94" t="s">
        <v>304</v>
      </c>
      <c r="K89" s="94">
        <v>90151800</v>
      </c>
      <c r="L89" s="94" t="s">
        <v>305</v>
      </c>
    </row>
    <row r="90" spans="3:12" ht="16" thickBot="1" x14ac:dyDescent="0.25">
      <c r="C90" s="103">
        <v>17300</v>
      </c>
      <c r="D90" s="104">
        <f t="shared" si="2"/>
        <v>14537.81512605042</v>
      </c>
      <c r="E90" s="105">
        <v>17646</v>
      </c>
      <c r="F90" s="104">
        <f t="shared" si="3"/>
        <v>14828.571428571429</v>
      </c>
      <c r="I90" s="93">
        <v>88</v>
      </c>
      <c r="J90" s="94" t="s">
        <v>306</v>
      </c>
      <c r="K90" s="94">
        <v>90151800</v>
      </c>
      <c r="L90" s="94" t="s">
        <v>305</v>
      </c>
    </row>
    <row r="91" spans="3:12" ht="16" thickBot="1" x14ac:dyDescent="0.25">
      <c r="C91" s="103">
        <v>30844</v>
      </c>
      <c r="D91" s="104">
        <f t="shared" si="2"/>
        <v>25919.327731092439</v>
      </c>
      <c r="E91" s="105">
        <v>31460.880000000001</v>
      </c>
      <c r="F91" s="104">
        <f t="shared" si="3"/>
        <v>26437.714285714286</v>
      </c>
      <c r="I91" s="93">
        <v>89</v>
      </c>
      <c r="J91" s="94" t="s">
        <v>307</v>
      </c>
      <c r="K91" s="94">
        <v>90151800</v>
      </c>
      <c r="L91" s="94" t="s">
        <v>305</v>
      </c>
    </row>
    <row r="92" spans="3:12" ht="16" thickBot="1" x14ac:dyDescent="0.25">
      <c r="C92" s="103">
        <v>739000</v>
      </c>
      <c r="D92" s="104">
        <f t="shared" si="2"/>
        <v>621008.40336134459</v>
      </c>
      <c r="E92" s="105">
        <v>753780</v>
      </c>
      <c r="F92" s="104">
        <f t="shared" si="3"/>
        <v>633428.57142857148</v>
      </c>
      <c r="I92" s="93">
        <v>90</v>
      </c>
      <c r="J92" s="94" t="s">
        <v>308</v>
      </c>
      <c r="K92" s="94">
        <v>90151800</v>
      </c>
      <c r="L92" s="94" t="s">
        <v>305</v>
      </c>
    </row>
    <row r="93" spans="3:12" ht="16" thickBot="1" x14ac:dyDescent="0.25">
      <c r="C93" s="103">
        <v>7200000</v>
      </c>
      <c r="D93" s="104">
        <f t="shared" si="2"/>
        <v>6050420.1680672271</v>
      </c>
      <c r="E93" s="105">
        <v>7344000</v>
      </c>
      <c r="F93" s="104">
        <f t="shared" si="3"/>
        <v>6171428.5714285718</v>
      </c>
      <c r="I93" s="93">
        <v>91</v>
      </c>
      <c r="J93" s="94" t="s">
        <v>309</v>
      </c>
      <c r="K93" s="94">
        <v>90151800</v>
      </c>
      <c r="L93" s="94" t="s">
        <v>305</v>
      </c>
    </row>
    <row r="94" spans="3:12" ht="16" thickBot="1" x14ac:dyDescent="0.25">
      <c r="C94" s="103">
        <v>14760000</v>
      </c>
      <c r="D94" s="104">
        <f t="shared" si="2"/>
        <v>12403361.344537815</v>
      </c>
      <c r="E94" s="105">
        <v>15055200</v>
      </c>
      <c r="F94" s="104">
        <f t="shared" si="3"/>
        <v>12651428.571428573</v>
      </c>
      <c r="I94" s="93">
        <v>92</v>
      </c>
      <c r="J94" s="94" t="s">
        <v>310</v>
      </c>
      <c r="K94" s="94">
        <v>90151800</v>
      </c>
      <c r="L94" s="94" t="s">
        <v>311</v>
      </c>
    </row>
    <row r="95" spans="3:12" ht="16" thickBot="1" x14ac:dyDescent="0.25">
      <c r="C95" s="103">
        <v>23400000</v>
      </c>
      <c r="D95" s="104">
        <f t="shared" si="2"/>
        <v>19663865.546218488</v>
      </c>
      <c r="E95" s="105">
        <v>23868000</v>
      </c>
      <c r="F95" s="104">
        <f t="shared" si="3"/>
        <v>20057142.857142858</v>
      </c>
      <c r="I95" s="93">
        <v>93</v>
      </c>
      <c r="J95" s="94" t="s">
        <v>312</v>
      </c>
      <c r="K95" s="94">
        <v>90151800</v>
      </c>
      <c r="L95" s="94" t="s">
        <v>311</v>
      </c>
    </row>
    <row r="96" spans="3:12" ht="16" thickBot="1" x14ac:dyDescent="0.25">
      <c r="C96" s="103">
        <v>9900</v>
      </c>
      <c r="D96" s="104">
        <f t="shared" si="2"/>
        <v>8319.3277310924368</v>
      </c>
      <c r="E96" s="105">
        <v>10098</v>
      </c>
      <c r="F96" s="104">
        <f t="shared" si="3"/>
        <v>8485.7142857142862</v>
      </c>
      <c r="I96" s="93">
        <v>94</v>
      </c>
      <c r="J96" s="94" t="s">
        <v>313</v>
      </c>
      <c r="K96" s="94">
        <v>90151800</v>
      </c>
      <c r="L96" s="94" t="s">
        <v>311</v>
      </c>
    </row>
    <row r="97" spans="3:12" ht="16" thickBot="1" x14ac:dyDescent="0.25">
      <c r="C97" s="103">
        <v>4500</v>
      </c>
      <c r="D97" s="104">
        <f t="shared" si="2"/>
        <v>3781.5126050420172</v>
      </c>
      <c r="E97" s="105">
        <v>4590</v>
      </c>
      <c r="F97" s="104">
        <f t="shared" si="3"/>
        <v>3857.1428571428573</v>
      </c>
      <c r="I97" s="93">
        <v>95</v>
      </c>
      <c r="J97" s="94" t="s">
        <v>314</v>
      </c>
      <c r="K97" s="94">
        <v>60101606</v>
      </c>
      <c r="L97" s="94" t="s">
        <v>315</v>
      </c>
    </row>
    <row r="98" spans="3:12" ht="16" thickBot="1" x14ac:dyDescent="0.25">
      <c r="C98" s="103">
        <v>2700000</v>
      </c>
      <c r="D98" s="104">
        <f t="shared" si="2"/>
        <v>2268907.5630252101</v>
      </c>
      <c r="E98" s="105">
        <v>2754000</v>
      </c>
      <c r="F98" s="104">
        <f t="shared" si="3"/>
        <v>2314285.7142857146</v>
      </c>
      <c r="I98" s="93">
        <v>96</v>
      </c>
      <c r="J98" s="94" t="s">
        <v>316</v>
      </c>
      <c r="K98" s="94">
        <v>55121802</v>
      </c>
      <c r="L98" s="94" t="s">
        <v>317</v>
      </c>
    </row>
    <row r="99" spans="3:12" ht="16" thickBot="1" x14ac:dyDescent="0.25">
      <c r="C99" s="103">
        <v>2900000</v>
      </c>
      <c r="D99" s="104">
        <f t="shared" si="2"/>
        <v>2436974.7899159663</v>
      </c>
      <c r="E99" s="105">
        <v>2958000</v>
      </c>
      <c r="F99" s="104">
        <f t="shared" si="3"/>
        <v>2485714.2857142859</v>
      </c>
      <c r="I99" s="93">
        <v>97</v>
      </c>
      <c r="J99" s="94" t="s">
        <v>318</v>
      </c>
      <c r="K99" s="94">
        <v>72154066</v>
      </c>
      <c r="L99" s="94" t="s">
        <v>319</v>
      </c>
    </row>
    <row r="100" spans="3:12" ht="16" thickBot="1" x14ac:dyDescent="0.25">
      <c r="C100" s="103">
        <v>3277260</v>
      </c>
      <c r="D100" s="104">
        <f t="shared" si="2"/>
        <v>2754000</v>
      </c>
      <c r="E100" s="105">
        <v>3342805.2</v>
      </c>
      <c r="F100" s="104">
        <f t="shared" si="3"/>
        <v>2809080.0000000005</v>
      </c>
      <c r="I100" s="93">
        <v>98</v>
      </c>
      <c r="J100" s="94" t="s">
        <v>320</v>
      </c>
      <c r="K100" s="94">
        <v>72154066</v>
      </c>
      <c r="L100" s="94" t="s">
        <v>319</v>
      </c>
    </row>
    <row r="101" spans="3:12" ht="16" thickBot="1" x14ac:dyDescent="0.25">
      <c r="C101" s="103">
        <v>2280274</v>
      </c>
      <c r="D101" s="104">
        <f t="shared" si="2"/>
        <v>1916196.6386554623</v>
      </c>
      <c r="E101" s="105">
        <v>2325879.48</v>
      </c>
      <c r="F101" s="104">
        <f t="shared" si="3"/>
        <v>1954520.5714285716</v>
      </c>
      <c r="I101" s="93">
        <v>99</v>
      </c>
      <c r="J101" s="94" t="s">
        <v>321</v>
      </c>
      <c r="K101" s="94">
        <v>72154066</v>
      </c>
      <c r="L101" s="94" t="s">
        <v>319</v>
      </c>
    </row>
    <row r="102" spans="3:12" ht="16" thickBot="1" x14ac:dyDescent="0.25">
      <c r="C102" s="103">
        <v>1568031</v>
      </c>
      <c r="D102" s="104">
        <f t="shared" si="2"/>
        <v>1317673.1092436975</v>
      </c>
      <c r="E102" s="105">
        <v>1599391.62</v>
      </c>
      <c r="F102" s="104">
        <f t="shared" si="3"/>
        <v>1344026.5714285716</v>
      </c>
      <c r="I102" s="93">
        <v>100</v>
      </c>
      <c r="J102" s="94" t="s">
        <v>322</v>
      </c>
      <c r="K102" s="94">
        <v>78111800</v>
      </c>
      <c r="L102" s="94" t="s">
        <v>323</v>
      </c>
    </row>
    <row r="103" spans="3:12" ht="16" thickBot="1" x14ac:dyDescent="0.25">
      <c r="C103" s="103">
        <v>1480178</v>
      </c>
      <c r="D103" s="104">
        <f t="shared" si="2"/>
        <v>1243847.0588235294</v>
      </c>
      <c r="E103" s="105">
        <v>1509781.56</v>
      </c>
      <c r="F103" s="104">
        <f t="shared" si="3"/>
        <v>1268724</v>
      </c>
      <c r="I103" s="93">
        <v>101</v>
      </c>
      <c r="J103" s="94" t="s">
        <v>324</v>
      </c>
      <c r="K103" s="94">
        <v>78111800</v>
      </c>
      <c r="L103" s="94" t="s">
        <v>323</v>
      </c>
    </row>
    <row r="104" spans="3:12" ht="16" thickBot="1" x14ac:dyDescent="0.25">
      <c r="C104" s="103">
        <v>1040125</v>
      </c>
      <c r="D104" s="104">
        <f t="shared" si="2"/>
        <v>874054.62184873957</v>
      </c>
      <c r="E104" s="105">
        <v>1060927.5</v>
      </c>
      <c r="F104" s="104">
        <f t="shared" si="3"/>
        <v>891535.71428571432</v>
      </c>
      <c r="I104" s="93">
        <v>102</v>
      </c>
      <c r="J104" s="94" t="s">
        <v>325</v>
      </c>
      <c r="K104" s="94">
        <v>78111800</v>
      </c>
      <c r="L104" s="94" t="s">
        <v>323</v>
      </c>
    </row>
    <row r="105" spans="3:12" ht="16" thickBot="1" x14ac:dyDescent="0.25">
      <c r="C105" s="103">
        <v>2601000</v>
      </c>
      <c r="D105" s="104">
        <f t="shared" si="2"/>
        <v>2185714.2857142859</v>
      </c>
      <c r="E105" s="105">
        <v>2653020</v>
      </c>
      <c r="F105" s="104">
        <f t="shared" si="3"/>
        <v>2229428.5714285714</v>
      </c>
      <c r="I105" s="93">
        <v>103</v>
      </c>
      <c r="J105" s="94" t="s">
        <v>326</v>
      </c>
      <c r="K105" s="94">
        <v>78111800</v>
      </c>
      <c r="L105" s="94" t="s">
        <v>323</v>
      </c>
    </row>
    <row r="106" spans="3:12" ht="16" thickBot="1" x14ac:dyDescent="0.25">
      <c r="C106" s="103">
        <v>2167500</v>
      </c>
      <c r="D106" s="104">
        <f t="shared" si="2"/>
        <v>1821428.5714285716</v>
      </c>
      <c r="E106" s="105">
        <v>2210850</v>
      </c>
      <c r="F106" s="104">
        <f t="shared" si="3"/>
        <v>1857857.142857143</v>
      </c>
      <c r="I106" s="93">
        <v>104</v>
      </c>
      <c r="J106" s="94" t="s">
        <v>327</v>
      </c>
      <c r="K106" s="94">
        <v>78111800</v>
      </c>
      <c r="L106" s="94" t="s">
        <v>323</v>
      </c>
    </row>
    <row r="107" spans="3:12" ht="16" thickBot="1" x14ac:dyDescent="0.25">
      <c r="C107" s="103">
        <v>1734000</v>
      </c>
      <c r="D107" s="104">
        <f t="shared" si="2"/>
        <v>1457142.8571428573</v>
      </c>
      <c r="E107" s="105">
        <v>1768680</v>
      </c>
      <c r="F107" s="104">
        <f t="shared" si="3"/>
        <v>1486285.7142857143</v>
      </c>
      <c r="I107" s="93">
        <v>105</v>
      </c>
      <c r="J107" s="94" t="s">
        <v>328</v>
      </c>
      <c r="K107" s="94">
        <v>78111800</v>
      </c>
      <c r="L107" s="94" t="s">
        <v>323</v>
      </c>
    </row>
    <row r="108" spans="3:12" ht="16" thickBot="1" x14ac:dyDescent="0.25">
      <c r="C108" s="103">
        <v>1300500</v>
      </c>
      <c r="D108" s="104">
        <f t="shared" si="2"/>
        <v>1092857.142857143</v>
      </c>
      <c r="E108" s="105">
        <v>1326510</v>
      </c>
      <c r="F108" s="104">
        <f t="shared" si="3"/>
        <v>1114714.2857142857</v>
      </c>
      <c r="I108" s="93">
        <v>106</v>
      </c>
      <c r="J108" s="94" t="s">
        <v>329</v>
      </c>
      <c r="K108" s="94">
        <v>78111800</v>
      </c>
      <c r="L108" s="94" t="s">
        <v>323</v>
      </c>
    </row>
    <row r="109" spans="3:12" ht="16" thickBot="1" x14ac:dyDescent="0.25">
      <c r="C109" s="103">
        <v>5202000</v>
      </c>
      <c r="D109" s="104">
        <f t="shared" si="2"/>
        <v>4371428.5714285718</v>
      </c>
      <c r="E109" s="105">
        <v>5306040</v>
      </c>
      <c r="F109" s="104">
        <f t="shared" si="3"/>
        <v>4458857.1428571427</v>
      </c>
      <c r="I109" s="93">
        <v>107</v>
      </c>
      <c r="J109" s="94" t="s">
        <v>330</v>
      </c>
      <c r="K109" s="94">
        <v>78111800</v>
      </c>
      <c r="L109" s="94" t="s">
        <v>323</v>
      </c>
    </row>
    <row r="110" spans="3:12" ht="16" thickBot="1" x14ac:dyDescent="0.25">
      <c r="C110" s="103">
        <v>4046000</v>
      </c>
      <c r="D110" s="104">
        <f t="shared" si="2"/>
        <v>3400000</v>
      </c>
      <c r="E110" s="105">
        <v>4126920</v>
      </c>
      <c r="F110" s="104">
        <f t="shared" si="3"/>
        <v>3468000</v>
      </c>
      <c r="I110" s="93">
        <v>108</v>
      </c>
      <c r="J110" s="94" t="s">
        <v>331</v>
      </c>
      <c r="K110" s="94">
        <v>78111800</v>
      </c>
      <c r="L110" s="94" t="s">
        <v>323</v>
      </c>
    </row>
    <row r="111" spans="3:12" ht="16" thickBot="1" x14ac:dyDescent="0.25">
      <c r="C111" s="103">
        <v>3468000</v>
      </c>
      <c r="D111" s="104">
        <f t="shared" si="2"/>
        <v>2914285.7142857146</v>
      </c>
      <c r="E111" s="105">
        <v>3537360</v>
      </c>
      <c r="F111" s="104">
        <f t="shared" si="3"/>
        <v>2972571.4285714286</v>
      </c>
      <c r="I111" s="93">
        <v>109</v>
      </c>
      <c r="J111" s="94" t="s">
        <v>332</v>
      </c>
      <c r="K111" s="94">
        <v>78111800</v>
      </c>
      <c r="L111" s="94" t="s">
        <v>323</v>
      </c>
    </row>
    <row r="112" spans="3:12" ht="16" thickBot="1" x14ac:dyDescent="0.25">
      <c r="C112" s="103">
        <v>2601000</v>
      </c>
      <c r="D112" s="104">
        <f t="shared" si="2"/>
        <v>2185714.2857142859</v>
      </c>
      <c r="E112" s="105">
        <v>2653020</v>
      </c>
      <c r="F112" s="104">
        <f t="shared" si="3"/>
        <v>2229428.5714285714</v>
      </c>
      <c r="I112" s="93">
        <v>110</v>
      </c>
      <c r="J112" s="94" t="s">
        <v>333</v>
      </c>
      <c r="K112" s="94">
        <v>78111800</v>
      </c>
      <c r="L112" s="94" t="s">
        <v>323</v>
      </c>
    </row>
    <row r="113" spans="3:12" ht="16" thickBot="1" x14ac:dyDescent="0.25">
      <c r="C113" s="103">
        <v>8092000</v>
      </c>
      <c r="D113" s="104">
        <f t="shared" si="2"/>
        <v>6800000</v>
      </c>
      <c r="E113" s="105">
        <v>8253840</v>
      </c>
      <c r="F113" s="104">
        <f t="shared" si="3"/>
        <v>6936000</v>
      </c>
      <c r="I113" s="93">
        <v>111</v>
      </c>
      <c r="J113" s="94" t="s">
        <v>334</v>
      </c>
      <c r="K113" s="94">
        <v>78111800</v>
      </c>
      <c r="L113" s="94" t="s">
        <v>323</v>
      </c>
    </row>
    <row r="114" spans="3:12" ht="16" thickBot="1" x14ac:dyDescent="0.25">
      <c r="C114" s="103">
        <v>6358000</v>
      </c>
      <c r="D114" s="104">
        <f t="shared" si="2"/>
        <v>5342857.1428571427</v>
      </c>
      <c r="E114" s="105">
        <v>6485160</v>
      </c>
      <c r="F114" s="104">
        <f t="shared" si="3"/>
        <v>5449714.2857142864</v>
      </c>
      <c r="I114" s="93">
        <v>112</v>
      </c>
      <c r="J114" s="94" t="s">
        <v>335</v>
      </c>
      <c r="K114" s="94">
        <v>78111800</v>
      </c>
      <c r="L114" s="94" t="s">
        <v>323</v>
      </c>
    </row>
    <row r="115" spans="3:12" ht="16" thickBot="1" x14ac:dyDescent="0.25">
      <c r="C115" s="103">
        <v>5202000</v>
      </c>
      <c r="D115" s="104">
        <f t="shared" si="2"/>
        <v>4371428.5714285718</v>
      </c>
      <c r="E115" s="105">
        <v>5306040</v>
      </c>
      <c r="F115" s="104">
        <f t="shared" si="3"/>
        <v>4458857.1428571427</v>
      </c>
      <c r="I115" s="93">
        <v>113</v>
      </c>
      <c r="J115" s="94" t="s">
        <v>336</v>
      </c>
      <c r="K115" s="94">
        <v>78111800</v>
      </c>
      <c r="L115" s="94" t="s">
        <v>323</v>
      </c>
    </row>
    <row r="116" spans="3:12" ht="16" thickBot="1" x14ac:dyDescent="0.25">
      <c r="C116" s="103">
        <v>4046000</v>
      </c>
      <c r="D116" s="104">
        <f t="shared" si="2"/>
        <v>3400000</v>
      </c>
      <c r="E116" s="105">
        <v>4126920</v>
      </c>
      <c r="F116" s="104">
        <f t="shared" si="3"/>
        <v>3468000</v>
      </c>
      <c r="I116" s="93">
        <v>114</v>
      </c>
      <c r="J116" s="94" t="s">
        <v>337</v>
      </c>
      <c r="K116" s="94">
        <v>78111800</v>
      </c>
      <c r="L116" s="94" t="s">
        <v>323</v>
      </c>
    </row>
    <row r="117" spans="3:12" ht="16" thickBot="1" x14ac:dyDescent="0.25">
      <c r="E117" s="105"/>
      <c r="I117" s="93">
        <v>115</v>
      </c>
      <c r="J117" s="94" t="s">
        <v>338</v>
      </c>
      <c r="K117" s="94">
        <v>78111800</v>
      </c>
      <c r="L117" s="94" t="s">
        <v>323</v>
      </c>
    </row>
    <row r="118" spans="3:12" x14ac:dyDescent="0.2">
      <c r="I118" s="95"/>
    </row>
    <row r="119" spans="3:12" x14ac:dyDescent="0.2">
      <c r="I119" s="95"/>
    </row>
    <row r="120" spans="3:12" x14ac:dyDescent="0.2">
      <c r="I120" s="95"/>
    </row>
    <row r="121" spans="3:12" x14ac:dyDescent="0.2">
      <c r="I121" s="95"/>
    </row>
    <row r="122" spans="3:12" x14ac:dyDescent="0.2">
      <c r="I122" s="9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ESTUDIO DE MERCADO</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Sergio Fabian Beltran Palacios</cp:lastModifiedBy>
  <dcterms:created xsi:type="dcterms:W3CDTF">2024-02-05T21:26:08Z</dcterms:created>
  <dcterms:modified xsi:type="dcterms:W3CDTF">2026-05-19T17:51:21Z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2025-09-05T18:30:20Z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72c8b39e-1fd0-423e-997c-83494bedee14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