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codeName="ThisWorkbook"/>
  <mc:AlternateContent xmlns:mc="http://schemas.openxmlformats.org/markup-compatibility/2006">
    <mc:Choice Requires="x15">
      <x15ac:absPath xmlns:x15ac="http://schemas.microsoft.com/office/spreadsheetml/2010/11/ac" url="/Users/paolaromero/Downloads/"/>
    </mc:Choice>
  </mc:AlternateContent>
  <xr:revisionPtr revIDLastSave="0" documentId="13_ncr:1_{11D7B61A-2B6A-2D49-9240-55816792FD7B}" xr6:coauthVersionLast="36" xr6:coauthVersionMax="47" xr10:uidLastSave="{00000000-0000-0000-0000-000000000000}"/>
  <bookViews>
    <workbookView xWindow="0" yWindow="680" windowWidth="20640" windowHeight="11040" firstSheet="7" activeTab="9" xr2:uid="{BA969926-CBD2-483D-B70C-A424C0000278}"/>
  </bookViews>
  <sheets>
    <sheet name="TODO RIESGO DAÑOS MATERIALES" sheetId="8" r:id="rId1"/>
    <sheet name="RELACION BIENES ALCALDIA " sheetId="54" r:id="rId2"/>
    <sheet name="EQUIPO Y MAQUINARIA" sheetId="10" r:id="rId3"/>
    <sheet name="RELACIÓN EYM" sheetId="43" r:id="rId4"/>
    <sheet name="AUTOMOVILES" sheetId="12" r:id="rId5"/>
    <sheet name="RELACION AUTOS" sheetId="44" r:id="rId6"/>
    <sheet name="MANEJO ESTATAL" sheetId="9" r:id="rId7"/>
    <sheet name="IRF" sheetId="15" r:id="rId8"/>
    <sheet name="RCE " sheetId="11" r:id="rId9"/>
    <sheet name="RC SERVIDORES P" sheetId="17" r:id="rId10"/>
    <sheet name="RELACIÓN CARGOS" sheetId="45" r:id="rId11"/>
    <sheet name="CYBER" sheetId="16" r:id="rId12"/>
    <sheet name="VIDA GRUPO ALCALDE" sheetId="22" r:id="rId13"/>
    <sheet name="RELAICON ASEGURADOS" sheetId="46" r:id="rId14"/>
    <sheet name="VIDA GRUPO EDILES" sheetId="25" r:id="rId15"/>
    <sheet name="RELACION ASEGURADOS" sheetId="47" r:id="rId16"/>
    <sheet name="VIDA GRUPO DEUDOR" sheetId="27" r:id="rId17"/>
    <sheet name="RELACION DEUDORES" sheetId="48" r:id="rId18"/>
    <sheet name="VIDA GRUPO DEUDOR (2)" sheetId="28" r:id="rId19"/>
    <sheet name="RELACION DEUDORES 2" sheetId="49" r:id="rId20"/>
    <sheet name="VIDA GRUPO ALTO RIESGO" sheetId="31" r:id="rId21"/>
    <sheet name="RELACION ALTO RIESGO" sheetId="50" r:id="rId22"/>
    <sheet name="VIDA GRUPO BOMBEROS" sheetId="33" r:id="rId23"/>
    <sheet name="RELACION BOMBEROS" sheetId="51" r:id="rId24"/>
    <sheet name="VIDA GRUPO SINDICATO" sheetId="35" r:id="rId25"/>
    <sheet name="VG SINDICATO" sheetId="52" r:id="rId26"/>
    <sheet name="SOAT" sheetId="18" r:id="rId27"/>
    <sheet name="SOAT AUTOS" sheetId="53" r:id="rId28"/>
  </sheets>
  <definedNames>
    <definedName name="____DIA1">#REF!</definedName>
    <definedName name="____DIA2">#REF!</definedName>
    <definedName name="____EE1">#REF!</definedName>
    <definedName name="____GT1">#REF!</definedName>
    <definedName name="____GTO1">#REF!</definedName>
    <definedName name="____INC1">#REF!</definedName>
    <definedName name="____INI1">#REF!</definedName>
    <definedName name="____MA1">#REF!</definedName>
    <definedName name="____MES1">#REF!</definedName>
    <definedName name="____RC">#REF!</definedName>
    <definedName name="___DAT1">#REF!</definedName>
    <definedName name="___DIA1">#REF!</definedName>
    <definedName name="___DIA2">#REF!</definedName>
    <definedName name="___EE1">#REF!</definedName>
    <definedName name="___GT1">#REF!</definedName>
    <definedName name="___GTO1">#REF!</definedName>
    <definedName name="___INC1">#REF!</definedName>
    <definedName name="___INI1">#REF!</definedName>
    <definedName name="___MA1">#REF!</definedName>
    <definedName name="___MES1">#REF!</definedName>
    <definedName name="___RC">#REF!</definedName>
    <definedName name="__1Excel_BuiltIn_Print_Area_1_1">#REF!</definedName>
    <definedName name="__DAT1">#REF!</definedName>
    <definedName name="__DIA1">#REF!</definedName>
    <definedName name="__DIA2">#REF!</definedName>
    <definedName name="__EE1">#REF!</definedName>
    <definedName name="__GT1">#REF!</definedName>
    <definedName name="__GTO1">#REF!</definedName>
    <definedName name="__INC1">#REF!</definedName>
    <definedName name="__INI1">#REF!</definedName>
    <definedName name="__MA1">#REF!</definedName>
    <definedName name="__MES1">#REF!</definedName>
    <definedName name="__RC">#REF!</definedName>
    <definedName name="_1_b_1">#REF!</definedName>
    <definedName name="_1Excel_BuiltIn_Print_Area_1_1">#REF!</definedName>
    <definedName name="_2_m_1">#REF!</definedName>
    <definedName name="_2Excel_BuiltIn_Print_Area_1_1">#REF!</definedName>
    <definedName name="_3Excel_BuiltIn_Print_Area_2_1">#REF!</definedName>
    <definedName name="_b">#REF!</definedName>
    <definedName name="_DAT1">#REF!</definedName>
    <definedName name="_DIA1">#REF!</definedName>
    <definedName name="_DIA2">#REF!</definedName>
    <definedName name="_EE1">#REF!</definedName>
    <definedName name="_xlnm._FilterDatabase" localSheetId="2" hidden="1">'EQUIPO Y MAQUINARIA'!$A$11:$D$84</definedName>
    <definedName name="_xlnm._FilterDatabase" localSheetId="21" hidden="1">'RELACION ALTO RIESGO'!$A$4:$O$11</definedName>
    <definedName name="_xlnm._FilterDatabase" localSheetId="15" hidden="1">'RELACION ASEGURADOS'!$A$4:$N$148</definedName>
    <definedName name="_xlnm._FilterDatabase" localSheetId="5" hidden="1">'RELACION AUTOS'!$A$2:$J$81</definedName>
    <definedName name="_xlnm._FilterDatabase" localSheetId="1" hidden="1">'RELACION BIENES ALCALDIA '!$A$1:$D$196</definedName>
    <definedName name="_xlnm._FilterDatabase" localSheetId="23" hidden="1">'RELACION BOMBEROS'!$A$3:$Y$66</definedName>
    <definedName name="_xlnm._FilterDatabase" localSheetId="3" hidden="1">'RELACIÓN EYM'!$A$2:$F$26</definedName>
    <definedName name="_xlnm._FilterDatabase" localSheetId="27" hidden="1">'SOAT AUTOS'!$A$2:$G$95</definedName>
    <definedName name="_xlnm._FilterDatabase" localSheetId="0" hidden="1">'TODO RIESGO DAÑOS MATERIALES'!$A$60:$E$175</definedName>
    <definedName name="_GT1">#REF!</definedName>
    <definedName name="_GT2">#REF!</definedName>
    <definedName name="_GTO1">#REF!</definedName>
    <definedName name="_GTO11">#REF!</definedName>
    <definedName name="_INC1">#REF!</definedName>
    <definedName name="_INI1">#REF!</definedName>
    <definedName name="_m">#REF!</definedName>
    <definedName name="_MA1">#REF!</definedName>
    <definedName name="_MES1">#REF!</definedName>
    <definedName name="_RC">#REF!</definedName>
    <definedName name="_Toc124048707_1">#REF!</definedName>
    <definedName name="\b">#REF!</definedName>
    <definedName name="\m">#REF!</definedName>
    <definedName name="A">#REF!</definedName>
    <definedName name="A_impresión_IM">#REF!</definedName>
    <definedName name="anos">#REF!</definedName>
    <definedName name="AÑO">#REF!</definedName>
    <definedName name="AÑO1">#REF!</definedName>
    <definedName name="AÑO2">#REF!</definedName>
    <definedName name="APC">#REF!</definedName>
    <definedName name="APCOLECTIVO">#REF!</definedName>
    <definedName name="APESCOLAR">#REF!</definedName>
    <definedName name="_xlnm.Print_Area" localSheetId="1">'RELACION BIENES ALCALDIA '!#REF!</definedName>
    <definedName name="_xlnm.Print_Area" localSheetId="23">'RELACION BOMBEROS'!$A$2:$M$58</definedName>
    <definedName name="_xlnm.Print_Area" localSheetId="0">'TODO RIESGO DAÑOS MATERIALES'!$A$170:$E$175</definedName>
    <definedName name="ASEG">#REF!</definedName>
    <definedName name="AU">#REF!</definedName>
    <definedName name="B">#REF!</definedName>
    <definedName name="BASE">#REF!</definedName>
    <definedName name="_xlnm.Database">#REF!</definedName>
    <definedName name="BBB">#REF!</definedName>
    <definedName name="BuiltIn_AutoFilter___10">#REF!</definedName>
    <definedName name="BuiltIn_AutoFilter___10_1">#REF!</definedName>
    <definedName name="BuiltIn_AutoFilter___11">#REF!</definedName>
    <definedName name="BuiltIn_AutoFilter___12">#REF!</definedName>
    <definedName name="BuiltIn_AutoFilter___4">#REF!</definedName>
    <definedName name="BuiltIn_AutoFilter___5">#REF!</definedName>
    <definedName name="BuiltIn_AutoFilter___5_1">#REF!</definedName>
    <definedName name="BuiltIn_AutoFilter___6">#REF!</definedName>
    <definedName name="BuiltIn_AutoFilter___7">#REF!</definedName>
    <definedName name="BuiltIn_AutoFilter___9">#REF!</definedName>
    <definedName name="BuiltIn_AutoFilter___9_1">#REF!</definedName>
    <definedName name="BuiltIn_AutoFilter___9_2">#REF!</definedName>
    <definedName name="CASCO1">#REF!</definedName>
    <definedName name="COLECTIVO">#REF!</definedName>
    <definedName name="COLECTIVOS">#REF!</definedName>
    <definedName name="COM">#REF!</definedName>
    <definedName name="CONS">#REF!</definedName>
    <definedName name="CONS1">#REF!</definedName>
    <definedName name="CRITE">#REF!</definedName>
    <definedName name="CU">#REF!</definedName>
    <definedName name="DATOS">#REF!</definedName>
    <definedName name="DATOS1">#REF!</definedName>
    <definedName name="DATOS11">#REF!</definedName>
    <definedName name="DIA">#REF!</definedName>
    <definedName name="DIRECTORES">#REF!</definedName>
    <definedName name="DIS">#REF!</definedName>
    <definedName name="DVD">#REF!</definedName>
    <definedName name="EE">#REF!</definedName>
    <definedName name="Excel_BuiltIn__FilterDatabase_7">#REF!</definedName>
    <definedName name="Excel_BuiltIn_Print_Area_2">#REF!</definedName>
    <definedName name="FASECOLDA">#REF!</definedName>
    <definedName name="g">#REF!</definedName>
    <definedName name="GILDARDO">#REF!</definedName>
    <definedName name="GT">#REF!</definedName>
    <definedName name="GTO">#REF!</definedName>
    <definedName name="INC">#REF!</definedName>
    <definedName name="INI">#REF!</definedName>
    <definedName name="irf">#REF!</definedName>
    <definedName name="JA">#REF!</definedName>
    <definedName name="LC">#REF!</definedName>
    <definedName name="LC_">#REF!</definedName>
    <definedName name="M">#REF!</definedName>
    <definedName name="MA">#REF!</definedName>
    <definedName name="MARCA">#REF!</definedName>
    <definedName name="MEN">#REF!</definedName>
    <definedName name="MENU">#REF!</definedName>
    <definedName name="MENU1">#REF!</definedName>
    <definedName name="MES">#REF!</definedName>
    <definedName name="MO">#REF!</definedName>
    <definedName name="PERFIL">#REF!</definedName>
    <definedName name="personas">#REF!</definedName>
    <definedName name="PRESENTA">#REF!</definedName>
    <definedName name="psiquiatricorc">#REF!</definedName>
    <definedName name="RAMOS">#REF!</definedName>
    <definedName name="RANGOS">#REF!</definedName>
    <definedName name="RANGOSS">#REF!</definedName>
    <definedName name="RM">#REF!</definedName>
    <definedName name="ROTURA">#REF!</definedName>
    <definedName name="ST">#REF!</definedName>
    <definedName name="TAB">#REF!</definedName>
    <definedName name="TABLA">#REF!</definedName>
    <definedName name="TIPO">#REF!</definedName>
    <definedName name="TR">#REF!</definedName>
    <definedName name="TRC">#REF!</definedName>
    <definedName name="TTO">#REF!</definedName>
    <definedName name="valores">"$#REF!.$A$1:$CG$31"</definedName>
    <definedName name="VCV">#REF!</definedName>
    <definedName name="vida">#REF!</definedName>
    <definedName name="XXXX">#REF!</definedName>
    <definedName name="XXXXXXX">#REF!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6" i="8" l="1"/>
  <c r="C25" i="8"/>
  <c r="C24" i="8"/>
  <c r="C23" i="8"/>
  <c r="C21" i="8"/>
  <c r="C20" i="8"/>
  <c r="C18" i="8"/>
  <c r="C15" i="8"/>
  <c r="B158" i="54"/>
  <c r="B157" i="54"/>
  <c r="B156" i="54"/>
  <c r="B155" i="54"/>
  <c r="B154" i="54"/>
  <c r="B145" i="54"/>
  <c r="B144" i="54"/>
  <c r="B143" i="54"/>
  <c r="B142" i="54"/>
  <c r="B130" i="54"/>
  <c r="B128" i="54"/>
  <c r="B123" i="54"/>
  <c r="B122" i="54"/>
  <c r="B121" i="54"/>
  <c r="B120" i="54"/>
  <c r="B119" i="54"/>
  <c r="B118" i="54"/>
  <c r="B2" i="54"/>
  <c r="C12" i="8" s="1"/>
  <c r="J14" i="52"/>
  <c r="J5" i="52"/>
  <c r="J6" i="52"/>
  <c r="J7" i="52"/>
  <c r="J8" i="52"/>
  <c r="J9" i="52"/>
  <c r="J10" i="52"/>
  <c r="J11" i="52"/>
  <c r="J12" i="52"/>
  <c r="J13" i="52"/>
  <c r="J4" i="52"/>
  <c r="C16" i="8" l="1"/>
  <c r="I92" i="44"/>
  <c r="I95" i="44" s="1"/>
  <c r="I56" i="44"/>
  <c r="F28" i="43" l="1"/>
  <c r="F29" i="43" s="1"/>
  <c r="C18" i="35"/>
  <c r="N14" i="52"/>
  <c r="M14" i="52"/>
  <c r="C17" i="35" s="1"/>
  <c r="L14" i="52"/>
  <c r="P66" i="51"/>
  <c r="C18" i="33" s="1"/>
  <c r="O66" i="51"/>
  <c r="C17" i="33" s="1"/>
  <c r="N66" i="51"/>
  <c r="C18" i="31"/>
  <c r="C17" i="31"/>
  <c r="C16" i="31"/>
  <c r="C14" i="31"/>
  <c r="C13" i="31"/>
  <c r="C12" i="31"/>
  <c r="C11" i="31"/>
  <c r="N11" i="50"/>
  <c r="M11" i="50"/>
  <c r="L11" i="50"/>
  <c r="C11" i="28"/>
  <c r="C12" i="28" s="1"/>
  <c r="C18" i="25"/>
  <c r="C17" i="25"/>
  <c r="C16" i="25"/>
  <c r="C15" i="25"/>
  <c r="N148" i="47"/>
  <c r="M148" i="47"/>
  <c r="L148" i="47"/>
  <c r="K148" i="47"/>
  <c r="G5" i="47"/>
  <c r="H5" i="47" s="1"/>
  <c r="I5" i="47" s="1"/>
  <c r="G6" i="47"/>
  <c r="G7" i="47"/>
  <c r="G8" i="47"/>
  <c r="G9" i="47"/>
  <c r="G10" i="47"/>
  <c r="G11" i="47"/>
  <c r="G12" i="47"/>
  <c r="G13" i="47"/>
  <c r="G14" i="47"/>
  <c r="G15" i="47"/>
  <c r="G16" i="47"/>
  <c r="G17" i="47"/>
  <c r="G18" i="47"/>
  <c r="G19" i="47"/>
  <c r="G20" i="47"/>
  <c r="G21" i="47"/>
  <c r="G22" i="47"/>
  <c r="G23" i="47"/>
  <c r="G24" i="47"/>
  <c r="G25" i="47"/>
  <c r="G26" i="47"/>
  <c r="G27" i="47"/>
  <c r="G28" i="47"/>
  <c r="G29" i="47"/>
  <c r="G30" i="47"/>
  <c r="G31" i="47"/>
  <c r="G32" i="47"/>
  <c r="G33" i="47"/>
  <c r="G34" i="47"/>
  <c r="G35" i="47"/>
  <c r="G36" i="47"/>
  <c r="G37" i="47"/>
  <c r="G38" i="47"/>
  <c r="G39" i="47"/>
  <c r="G40" i="47"/>
  <c r="G41" i="47"/>
  <c r="G42" i="47"/>
  <c r="G43" i="47"/>
  <c r="G44" i="47"/>
  <c r="G45" i="47"/>
  <c r="G46" i="47"/>
  <c r="G47" i="47"/>
  <c r="G48" i="47"/>
  <c r="G49" i="47"/>
  <c r="G50" i="47"/>
  <c r="G51" i="47"/>
  <c r="G52" i="47"/>
  <c r="G53" i="47"/>
  <c r="G54" i="47"/>
  <c r="G55" i="47"/>
  <c r="G56" i="47"/>
  <c r="G57" i="47"/>
  <c r="G58" i="47"/>
  <c r="G59" i="47"/>
  <c r="G60" i="47"/>
  <c r="G61" i="47"/>
  <c r="G62" i="47"/>
  <c r="G63" i="47"/>
  <c r="G64" i="47"/>
  <c r="G65" i="47"/>
  <c r="G66" i="47"/>
  <c r="G67" i="47"/>
  <c r="G68" i="47"/>
  <c r="G69" i="47"/>
  <c r="G70" i="47"/>
  <c r="G71" i="47"/>
  <c r="G72" i="47"/>
  <c r="G73" i="47"/>
  <c r="G74" i="47"/>
  <c r="G75" i="47"/>
  <c r="G76" i="47"/>
  <c r="G77" i="47"/>
  <c r="G78" i="47"/>
  <c r="G79" i="47"/>
  <c r="G80" i="47"/>
  <c r="G81" i="47"/>
  <c r="G82" i="47"/>
  <c r="G83" i="47"/>
  <c r="G84" i="47"/>
  <c r="G85" i="47"/>
  <c r="G86" i="47"/>
  <c r="G87" i="47"/>
  <c r="G88" i="47"/>
  <c r="G89" i="47"/>
  <c r="G90" i="47"/>
  <c r="G91" i="47"/>
  <c r="G92" i="47"/>
  <c r="G93" i="47"/>
  <c r="G94" i="47"/>
  <c r="G95" i="47"/>
  <c r="G96" i="47"/>
  <c r="G97" i="47"/>
  <c r="G98" i="47"/>
  <c r="G99" i="47"/>
  <c r="G100" i="47"/>
  <c r="G101" i="47"/>
  <c r="G102" i="47"/>
  <c r="G103" i="47"/>
  <c r="G104" i="47"/>
  <c r="G105" i="47"/>
  <c r="G106" i="47"/>
  <c r="G107" i="47"/>
  <c r="G108" i="47"/>
  <c r="G109" i="47"/>
  <c r="G110" i="47"/>
  <c r="G111" i="47"/>
  <c r="G112" i="47"/>
  <c r="G113" i="47"/>
  <c r="G114" i="47"/>
  <c r="G115" i="47"/>
  <c r="G116" i="47"/>
  <c r="G117" i="47"/>
  <c r="G118" i="47"/>
  <c r="G119" i="47"/>
  <c r="G120" i="47"/>
  <c r="G121" i="47"/>
  <c r="G122" i="47"/>
  <c r="G123" i="47"/>
  <c r="G124" i="47"/>
  <c r="G125" i="47"/>
  <c r="G126" i="47"/>
  <c r="G127" i="47"/>
  <c r="G128" i="47"/>
  <c r="G129" i="47"/>
  <c r="G130" i="47"/>
  <c r="G131" i="47"/>
  <c r="G132" i="47"/>
  <c r="G133" i="47"/>
  <c r="G134" i="47"/>
  <c r="G135" i="47"/>
  <c r="G136" i="47"/>
  <c r="G137" i="47"/>
  <c r="G138" i="47"/>
  <c r="G139" i="47"/>
  <c r="G140" i="47"/>
  <c r="G141" i="47"/>
  <c r="G142" i="47"/>
  <c r="G143" i="47"/>
  <c r="G144" i="47"/>
  <c r="G145" i="47"/>
  <c r="G146" i="47"/>
  <c r="G147" i="47"/>
  <c r="C18" i="22"/>
  <c r="C17" i="22"/>
  <c r="L26" i="46"/>
  <c r="K26" i="46"/>
  <c r="J26" i="46"/>
  <c r="C16" i="22" s="1"/>
  <c r="E6" i="46"/>
  <c r="E7" i="46"/>
  <c r="E8" i="46"/>
  <c r="E9" i="46"/>
  <c r="E10" i="46"/>
  <c r="E11" i="46"/>
  <c r="E12" i="46"/>
  <c r="E13" i="46"/>
  <c r="E14" i="46"/>
  <c r="E15" i="46"/>
  <c r="E16" i="46"/>
  <c r="E17" i="46"/>
  <c r="E18" i="46"/>
  <c r="E19" i="46"/>
  <c r="E20" i="46"/>
  <c r="E21" i="46"/>
  <c r="E22" i="46"/>
  <c r="E23" i="46"/>
  <c r="E24" i="46"/>
  <c r="E25" i="46"/>
  <c r="E5" i="46"/>
  <c r="E26" i="45"/>
  <c r="I78" i="47" l="1"/>
  <c r="J78" i="47" s="1"/>
  <c r="J5" i="47"/>
  <c r="I141" i="47"/>
  <c r="J141" i="47" s="1"/>
  <c r="I133" i="47"/>
  <c r="J133" i="47" s="1"/>
  <c r="I125" i="47"/>
  <c r="J125" i="47" s="1"/>
  <c r="I117" i="47"/>
  <c r="J117" i="47" s="1"/>
  <c r="I109" i="47"/>
  <c r="J109" i="47" s="1"/>
  <c r="I101" i="47"/>
  <c r="J101" i="47" s="1"/>
  <c r="I93" i="47"/>
  <c r="J93" i="47" s="1"/>
  <c r="I85" i="47"/>
  <c r="J85" i="47" s="1"/>
  <c r="I140" i="47"/>
  <c r="J140" i="47" s="1"/>
  <c r="I132" i="47"/>
  <c r="J132" i="47" s="1"/>
  <c r="I124" i="47"/>
  <c r="J124" i="47" s="1"/>
  <c r="I116" i="47"/>
  <c r="J116" i="47" s="1"/>
  <c r="I108" i="47"/>
  <c r="J108" i="47" s="1"/>
  <c r="I100" i="47"/>
  <c r="J100" i="47" s="1"/>
  <c r="I92" i="47"/>
  <c r="J92" i="47" s="1"/>
  <c r="I84" i="47"/>
  <c r="J84" i="47" s="1"/>
  <c r="I147" i="47"/>
  <c r="J147" i="47" s="1"/>
  <c r="I83" i="47"/>
  <c r="J83" i="47" s="1"/>
  <c r="I146" i="47"/>
  <c r="J146" i="47" s="1"/>
  <c r="I138" i="47"/>
  <c r="J138" i="47" s="1"/>
  <c r="I130" i="47"/>
  <c r="J130" i="47" s="1"/>
  <c r="I122" i="47"/>
  <c r="J122" i="47" s="1"/>
  <c r="I114" i="47"/>
  <c r="J114" i="47" s="1"/>
  <c r="I106" i="47"/>
  <c r="J106" i="47" s="1"/>
  <c r="I98" i="47"/>
  <c r="J98" i="47" s="1"/>
  <c r="I90" i="47"/>
  <c r="J90" i="47" s="1"/>
  <c r="I82" i="47"/>
  <c r="J82" i="47" s="1"/>
  <c r="I91" i="47"/>
  <c r="J91" i="47" s="1"/>
  <c r="I145" i="47"/>
  <c r="J145" i="47" s="1"/>
  <c r="I137" i="47"/>
  <c r="J137" i="47" s="1"/>
  <c r="I129" i="47"/>
  <c r="J129" i="47" s="1"/>
  <c r="I121" i="47"/>
  <c r="J121" i="47" s="1"/>
  <c r="I113" i="47"/>
  <c r="J113" i="47" s="1"/>
  <c r="I105" i="47"/>
  <c r="J105" i="47" s="1"/>
  <c r="I97" i="47"/>
  <c r="J97" i="47" s="1"/>
  <c r="I89" i="47"/>
  <c r="J89" i="47" s="1"/>
  <c r="I81" i="47"/>
  <c r="J81" i="47" s="1"/>
  <c r="I123" i="47"/>
  <c r="J123" i="47" s="1"/>
  <c r="I99" i="47"/>
  <c r="J99" i="47" s="1"/>
  <c r="I144" i="47"/>
  <c r="J144" i="47" s="1"/>
  <c r="I136" i="47"/>
  <c r="J136" i="47" s="1"/>
  <c r="I128" i="47"/>
  <c r="J128" i="47" s="1"/>
  <c r="I120" i="47"/>
  <c r="J120" i="47" s="1"/>
  <c r="I112" i="47"/>
  <c r="J112" i="47" s="1"/>
  <c r="I104" i="47"/>
  <c r="J104" i="47" s="1"/>
  <c r="I96" i="47"/>
  <c r="J96" i="47" s="1"/>
  <c r="I88" i="47"/>
  <c r="J88" i="47" s="1"/>
  <c r="I80" i="47"/>
  <c r="J80" i="47" s="1"/>
  <c r="I131" i="47"/>
  <c r="J131" i="47" s="1"/>
  <c r="I107" i="47"/>
  <c r="J107" i="47" s="1"/>
  <c r="I143" i="47"/>
  <c r="J143" i="47" s="1"/>
  <c r="I135" i="47"/>
  <c r="J135" i="47" s="1"/>
  <c r="I127" i="47"/>
  <c r="J127" i="47" s="1"/>
  <c r="I119" i="47"/>
  <c r="J119" i="47" s="1"/>
  <c r="I111" i="47"/>
  <c r="J111" i="47" s="1"/>
  <c r="I103" i="47"/>
  <c r="J103" i="47" s="1"/>
  <c r="I95" i="47"/>
  <c r="J95" i="47" s="1"/>
  <c r="I87" i="47"/>
  <c r="J87" i="47" s="1"/>
  <c r="I79" i="47"/>
  <c r="J79" i="47" s="1"/>
  <c r="I139" i="47"/>
  <c r="J139" i="47" s="1"/>
  <c r="I115" i="47"/>
  <c r="J115" i="47" s="1"/>
  <c r="I142" i="47"/>
  <c r="J142" i="47" s="1"/>
  <c r="I134" i="47"/>
  <c r="J134" i="47" s="1"/>
  <c r="I126" i="47"/>
  <c r="J126" i="47" s="1"/>
  <c r="I118" i="47"/>
  <c r="J118" i="47" s="1"/>
  <c r="I110" i="47"/>
  <c r="J110" i="47" s="1"/>
  <c r="I102" i="47"/>
  <c r="J102" i="47" s="1"/>
  <c r="I94" i="47"/>
  <c r="J94" i="47" s="1"/>
  <c r="I86" i="47"/>
  <c r="J86" i="47" s="1"/>
  <c r="G14" i="52" l="1"/>
  <c r="C11" i="35" s="1"/>
  <c r="C12" i="35" s="1"/>
  <c r="C13" i="35" s="1"/>
  <c r="C14" i="35" s="1"/>
  <c r="H14" i="52"/>
  <c r="I14" i="52"/>
  <c r="K14" i="52"/>
  <c r="C15" i="35" s="1"/>
  <c r="C16" i="35" s="1"/>
  <c r="I66" i="51"/>
  <c r="C11" i="33" s="1"/>
  <c r="C12" i="33" s="1"/>
  <c r="C13" i="33" s="1"/>
  <c r="C14" i="33" s="1"/>
  <c r="J66" i="51"/>
  <c r="K66" i="51"/>
  <c r="L66" i="51"/>
  <c r="C15" i="33" s="1"/>
  <c r="C16" i="33" s="1"/>
  <c r="G5" i="50"/>
  <c r="I5" i="50"/>
  <c r="J5" i="50"/>
  <c r="G6" i="50"/>
  <c r="I6" i="50"/>
  <c r="J6" i="50"/>
  <c r="G7" i="50"/>
  <c r="I7" i="50"/>
  <c r="J7" i="50"/>
  <c r="G8" i="50"/>
  <c r="I8" i="50"/>
  <c r="J8" i="50"/>
  <c r="G9" i="50"/>
  <c r="I9" i="50"/>
  <c r="I11" i="50" s="1"/>
  <c r="J9" i="50"/>
  <c r="G10" i="50"/>
  <c r="I10" i="50"/>
  <c r="J10" i="50"/>
  <c r="H11" i="50"/>
  <c r="K11" i="50"/>
  <c r="C15" i="31" s="1"/>
  <c r="C5" i="49"/>
  <c r="C8" i="49"/>
  <c r="C11" i="49"/>
  <c r="C13" i="49"/>
  <c r="C15" i="49"/>
  <c r="C17" i="49"/>
  <c r="C20" i="49"/>
  <c r="C23" i="49"/>
  <c r="C25" i="49"/>
  <c r="C27" i="49"/>
  <c r="C28" i="49" s="1"/>
  <c r="G15" i="48"/>
  <c r="G16" i="48" s="1"/>
  <c r="C11" i="27" s="1"/>
  <c r="C12" i="27" s="1"/>
  <c r="F15" i="48"/>
  <c r="F16" i="48" s="1"/>
  <c r="E15" i="48"/>
  <c r="E16" i="48" s="1"/>
  <c r="H6" i="47"/>
  <c r="I6" i="47" s="1"/>
  <c r="I7" i="47"/>
  <c r="J7" i="47" s="1"/>
  <c r="H8" i="47"/>
  <c r="I8" i="47"/>
  <c r="J8" i="47" s="1"/>
  <c r="H9" i="47"/>
  <c r="I9" i="47"/>
  <c r="J9" i="47" s="1"/>
  <c r="H10" i="47"/>
  <c r="I10" i="47"/>
  <c r="J10" i="47" s="1"/>
  <c r="H11" i="47"/>
  <c r="I11" i="47"/>
  <c r="J11" i="47" s="1"/>
  <c r="H12" i="47"/>
  <c r="I12" i="47"/>
  <c r="J12" i="47" s="1"/>
  <c r="H13" i="47"/>
  <c r="I13" i="47"/>
  <c r="J13" i="47" s="1"/>
  <c r="H14" i="47"/>
  <c r="I14" i="47"/>
  <c r="J14" i="47" s="1"/>
  <c r="H15" i="47"/>
  <c r="I15" i="47"/>
  <c r="J15" i="47" s="1"/>
  <c r="H16" i="47"/>
  <c r="I16" i="47"/>
  <c r="J16" i="47" s="1"/>
  <c r="H17" i="47"/>
  <c r="I17" i="47"/>
  <c r="J17" i="47" s="1"/>
  <c r="H18" i="47"/>
  <c r="I18" i="47"/>
  <c r="J18" i="47" s="1"/>
  <c r="H19" i="47"/>
  <c r="I19" i="47"/>
  <c r="J19" i="47" s="1"/>
  <c r="H20" i="47"/>
  <c r="I20" i="47"/>
  <c r="J20" i="47" s="1"/>
  <c r="H21" i="47"/>
  <c r="I21" i="47"/>
  <c r="J21" i="47" s="1"/>
  <c r="H22" i="47"/>
  <c r="I22" i="47"/>
  <c r="J22" i="47" s="1"/>
  <c r="H23" i="47"/>
  <c r="I23" i="47"/>
  <c r="J23" i="47" s="1"/>
  <c r="H24" i="47"/>
  <c r="I24" i="47"/>
  <c r="J24" i="47" s="1"/>
  <c r="H25" i="47"/>
  <c r="I25" i="47"/>
  <c r="J25" i="47" s="1"/>
  <c r="H26" i="47"/>
  <c r="I26" i="47"/>
  <c r="J26" i="47" s="1"/>
  <c r="H27" i="47"/>
  <c r="I27" i="47"/>
  <c r="J27" i="47" s="1"/>
  <c r="H28" i="47"/>
  <c r="I28" i="47"/>
  <c r="J28" i="47" s="1"/>
  <c r="H29" i="47"/>
  <c r="I29" i="47"/>
  <c r="J29" i="47" s="1"/>
  <c r="H30" i="47"/>
  <c r="I30" i="47"/>
  <c r="J30" i="47" s="1"/>
  <c r="H31" i="47"/>
  <c r="I31" i="47"/>
  <c r="J31" i="47" s="1"/>
  <c r="H32" i="47"/>
  <c r="I32" i="47"/>
  <c r="J32" i="47" s="1"/>
  <c r="H33" i="47"/>
  <c r="I33" i="47"/>
  <c r="J33" i="47" s="1"/>
  <c r="H34" i="47"/>
  <c r="I34" i="47"/>
  <c r="J34" i="47" s="1"/>
  <c r="H35" i="47"/>
  <c r="I35" i="47"/>
  <c r="J35" i="47" s="1"/>
  <c r="H36" i="47"/>
  <c r="I36" i="47"/>
  <c r="J36" i="47" s="1"/>
  <c r="H37" i="47"/>
  <c r="I37" i="47"/>
  <c r="J37" i="47" s="1"/>
  <c r="H38" i="47"/>
  <c r="I38" i="47"/>
  <c r="J38" i="47" s="1"/>
  <c r="H39" i="47"/>
  <c r="I39" i="47"/>
  <c r="J39" i="47" s="1"/>
  <c r="H40" i="47"/>
  <c r="I40" i="47"/>
  <c r="J40" i="47" s="1"/>
  <c r="H41" i="47"/>
  <c r="I41" i="47"/>
  <c r="J41" i="47" s="1"/>
  <c r="H42" i="47"/>
  <c r="I42" i="47"/>
  <c r="J42" i="47" s="1"/>
  <c r="H43" i="47"/>
  <c r="I43" i="47"/>
  <c r="J43" i="47" s="1"/>
  <c r="H44" i="47"/>
  <c r="I44" i="47"/>
  <c r="J44" i="47" s="1"/>
  <c r="H45" i="47"/>
  <c r="I45" i="47"/>
  <c r="J45" i="47" s="1"/>
  <c r="H46" i="47"/>
  <c r="I46" i="47"/>
  <c r="J46" i="47" s="1"/>
  <c r="H47" i="47"/>
  <c r="I47" i="47"/>
  <c r="J47" i="47" s="1"/>
  <c r="H48" i="47"/>
  <c r="I48" i="47"/>
  <c r="J48" i="47" s="1"/>
  <c r="H49" i="47"/>
  <c r="I49" i="47"/>
  <c r="J49" i="47" s="1"/>
  <c r="H50" i="47"/>
  <c r="I50" i="47"/>
  <c r="J50" i="47" s="1"/>
  <c r="H51" i="47"/>
  <c r="I51" i="47"/>
  <c r="J51" i="47" s="1"/>
  <c r="H52" i="47"/>
  <c r="I52" i="47"/>
  <c r="J52" i="47" s="1"/>
  <c r="H53" i="47"/>
  <c r="I53" i="47"/>
  <c r="J53" i="47" s="1"/>
  <c r="H54" i="47"/>
  <c r="I54" i="47"/>
  <c r="J54" i="47" s="1"/>
  <c r="H55" i="47"/>
  <c r="I55" i="47"/>
  <c r="J55" i="47" s="1"/>
  <c r="H56" i="47"/>
  <c r="I56" i="47"/>
  <c r="J56" i="47" s="1"/>
  <c r="H57" i="47"/>
  <c r="I57" i="47"/>
  <c r="J57" i="47" s="1"/>
  <c r="H58" i="47"/>
  <c r="I58" i="47"/>
  <c r="J58" i="47" s="1"/>
  <c r="H59" i="47"/>
  <c r="I59" i="47"/>
  <c r="J59" i="47" s="1"/>
  <c r="H60" i="47"/>
  <c r="I60" i="47"/>
  <c r="J60" i="47" s="1"/>
  <c r="H61" i="47"/>
  <c r="I61" i="47"/>
  <c r="J61" i="47" s="1"/>
  <c r="H62" i="47"/>
  <c r="I62" i="47"/>
  <c r="J62" i="47" s="1"/>
  <c r="H63" i="47"/>
  <c r="I63" i="47"/>
  <c r="J63" i="47" s="1"/>
  <c r="H64" i="47"/>
  <c r="I64" i="47"/>
  <c r="J64" i="47" s="1"/>
  <c r="H65" i="47"/>
  <c r="I65" i="47"/>
  <c r="J65" i="47" s="1"/>
  <c r="H66" i="47"/>
  <c r="I66" i="47"/>
  <c r="J66" i="47" s="1"/>
  <c r="H67" i="47"/>
  <c r="I67" i="47"/>
  <c r="J67" i="47" s="1"/>
  <c r="H68" i="47"/>
  <c r="I68" i="47"/>
  <c r="J68" i="47" s="1"/>
  <c r="H69" i="47"/>
  <c r="I69" i="47"/>
  <c r="J69" i="47" s="1"/>
  <c r="H70" i="47"/>
  <c r="I70" i="47"/>
  <c r="J70" i="47" s="1"/>
  <c r="H71" i="47"/>
  <c r="I71" i="47"/>
  <c r="J71" i="47" s="1"/>
  <c r="H72" i="47"/>
  <c r="I72" i="47"/>
  <c r="J72" i="47" s="1"/>
  <c r="H73" i="47"/>
  <c r="I73" i="47"/>
  <c r="J73" i="47" s="1"/>
  <c r="H74" i="47"/>
  <c r="I74" i="47"/>
  <c r="J74" i="47" s="1"/>
  <c r="H75" i="47"/>
  <c r="I75" i="47"/>
  <c r="J75" i="47" s="1"/>
  <c r="H76" i="47"/>
  <c r="I76" i="47"/>
  <c r="J76" i="47" s="1"/>
  <c r="H77" i="47"/>
  <c r="I77" i="47"/>
  <c r="J77" i="47" s="1"/>
  <c r="H78" i="47"/>
  <c r="H79" i="47"/>
  <c r="H80" i="47"/>
  <c r="H81" i="47"/>
  <c r="H82" i="47"/>
  <c r="H83" i="47"/>
  <c r="H84" i="47"/>
  <c r="H85" i="47"/>
  <c r="H86" i="47"/>
  <c r="H87" i="47"/>
  <c r="H88" i="47"/>
  <c r="H89" i="47"/>
  <c r="H90" i="47"/>
  <c r="H91" i="47"/>
  <c r="H92" i="47"/>
  <c r="H93" i="47"/>
  <c r="H94" i="47"/>
  <c r="H95" i="47"/>
  <c r="H96" i="47"/>
  <c r="H97" i="47"/>
  <c r="H98" i="47"/>
  <c r="H99" i="47"/>
  <c r="H100" i="47"/>
  <c r="H101" i="47"/>
  <c r="H102" i="47"/>
  <c r="H103" i="47"/>
  <c r="H104" i="47"/>
  <c r="H105" i="47"/>
  <c r="H106" i="47"/>
  <c r="H107" i="47"/>
  <c r="H108" i="47"/>
  <c r="H109" i="47"/>
  <c r="H110" i="47"/>
  <c r="H111" i="47"/>
  <c r="H112" i="47"/>
  <c r="H113" i="47"/>
  <c r="H114" i="47"/>
  <c r="H115" i="47"/>
  <c r="H116" i="47"/>
  <c r="H117" i="47"/>
  <c r="H118" i="47"/>
  <c r="H119" i="47"/>
  <c r="H120" i="47"/>
  <c r="H121" i="47"/>
  <c r="H122" i="47"/>
  <c r="H123" i="47"/>
  <c r="H124" i="47"/>
  <c r="H125" i="47"/>
  <c r="H126" i="47"/>
  <c r="H127" i="47"/>
  <c r="H128" i="47"/>
  <c r="H129" i="47"/>
  <c r="H130" i="47"/>
  <c r="H131" i="47"/>
  <c r="H132" i="47"/>
  <c r="H133" i="47"/>
  <c r="H134" i="47"/>
  <c r="H135" i="47"/>
  <c r="H136" i="47"/>
  <c r="H137" i="47"/>
  <c r="H138" i="47"/>
  <c r="H139" i="47"/>
  <c r="H140" i="47"/>
  <c r="H141" i="47"/>
  <c r="H142" i="47"/>
  <c r="H143" i="47"/>
  <c r="H144" i="47"/>
  <c r="H145" i="47"/>
  <c r="H146" i="47"/>
  <c r="H147" i="47"/>
  <c r="D5" i="46"/>
  <c r="F5" i="46"/>
  <c r="D6" i="46"/>
  <c r="H6" i="46"/>
  <c r="D7" i="46"/>
  <c r="F7" i="46"/>
  <c r="G7" i="46" s="1"/>
  <c r="H7" i="46"/>
  <c r="D8" i="46"/>
  <c r="D9" i="46"/>
  <c r="D10" i="46"/>
  <c r="D11" i="46"/>
  <c r="D12" i="46"/>
  <c r="D13" i="46"/>
  <c r="D14" i="46"/>
  <c r="D15" i="46"/>
  <c r="D16" i="46"/>
  <c r="D17" i="46"/>
  <c r="D18" i="46"/>
  <c r="D19" i="46"/>
  <c r="D20" i="46"/>
  <c r="D21" i="46"/>
  <c r="D22" i="46"/>
  <c r="D23" i="46"/>
  <c r="D24" i="46"/>
  <c r="D25" i="46"/>
  <c r="M26" i="46"/>
  <c r="B6" i="18"/>
  <c r="E74" i="35"/>
  <c r="F19" i="35"/>
  <c r="E74" i="33"/>
  <c r="F19" i="33"/>
  <c r="E74" i="31"/>
  <c r="F19" i="31"/>
  <c r="F13" i="28"/>
  <c r="F13" i="27"/>
  <c r="E74" i="25"/>
  <c r="F19" i="25"/>
  <c r="J6" i="47" l="1"/>
  <c r="J148" i="47" s="1"/>
  <c r="C14" i="25" s="1"/>
  <c r="I148" i="47"/>
  <c r="C13" i="25" s="1"/>
  <c r="J11" i="50"/>
  <c r="H7" i="47"/>
  <c r="H148" i="47" s="1"/>
  <c r="C12" i="25" s="1"/>
  <c r="F6" i="46"/>
  <c r="G6" i="46" s="1"/>
  <c r="G5" i="46"/>
  <c r="G23" i="46" s="1"/>
  <c r="F11" i="46"/>
  <c r="F16" i="46"/>
  <c r="F13" i="46"/>
  <c r="F18" i="46"/>
  <c r="F23" i="46"/>
  <c r="F8" i="46"/>
  <c r="F25" i="46"/>
  <c r="F15" i="46"/>
  <c r="F20" i="46"/>
  <c r="F22" i="46"/>
  <c r="F19" i="46"/>
  <c r="F24" i="46"/>
  <c r="F21" i="46"/>
  <c r="F10" i="46"/>
  <c r="F17" i="46"/>
  <c r="F14" i="46"/>
  <c r="F12" i="46"/>
  <c r="F9" i="46"/>
  <c r="I26" i="46"/>
  <c r="C15" i="22" s="1"/>
  <c r="H5" i="46"/>
  <c r="H20" i="46" s="1"/>
  <c r="B62" i="11"/>
  <c r="B45" i="11"/>
  <c r="B48" i="11" s="1"/>
  <c r="B43" i="11"/>
  <c r="G148" i="47" l="1"/>
  <c r="C11" i="25" s="1"/>
  <c r="G19" i="46"/>
  <c r="F26" i="46"/>
  <c r="H16" i="46"/>
  <c r="G12" i="46"/>
  <c r="G25" i="46"/>
  <c r="G14" i="46"/>
  <c r="G17" i="46"/>
  <c r="G18" i="46"/>
  <c r="G13" i="46"/>
  <c r="G24" i="46"/>
  <c r="G9" i="46"/>
  <c r="G11" i="46"/>
  <c r="G10" i="46"/>
  <c r="G15" i="46"/>
  <c r="G20" i="46"/>
  <c r="G8" i="46"/>
  <c r="E26" i="46"/>
  <c r="H12" i="46"/>
  <c r="G16" i="46"/>
  <c r="G22" i="46"/>
  <c r="H8" i="46"/>
  <c r="H21" i="46"/>
  <c r="H11" i="46"/>
  <c r="H13" i="46"/>
  <c r="H18" i="46"/>
  <c r="H23" i="46"/>
  <c r="H25" i="46"/>
  <c r="H10" i="46"/>
  <c r="H15" i="46"/>
  <c r="H9" i="46"/>
  <c r="H14" i="46"/>
  <c r="H19" i="46"/>
  <c r="H17" i="46"/>
  <c r="H22" i="46"/>
  <c r="H24" i="46"/>
  <c r="G21" i="46"/>
  <c r="B47" i="11"/>
  <c r="B29" i="9"/>
  <c r="B28" i="9"/>
  <c r="B26" i="9"/>
  <c r="B27" i="9" s="1"/>
  <c r="B9" i="10"/>
  <c r="B8" i="12" s="1"/>
  <c r="B8" i="9" s="1"/>
  <c r="B11" i="15" s="1"/>
  <c r="B13" i="11" s="1"/>
  <c r="B8" i="17" s="1"/>
  <c r="B8" i="16" s="1"/>
  <c r="B6" i="10"/>
  <c r="B5" i="12" s="1"/>
  <c r="B5" i="9" s="1"/>
  <c r="B8" i="15" s="1"/>
  <c r="B10" i="11" s="1"/>
  <c r="B5" i="17" s="1"/>
  <c r="B5" i="16" s="1"/>
  <c r="B3" i="10"/>
  <c r="B2" i="12" s="1"/>
  <c r="B2" i="9" s="1"/>
  <c r="B5" i="15" s="1"/>
  <c r="B7" i="11" s="1"/>
  <c r="B2" i="17" s="1"/>
  <c r="B2" i="16" s="1"/>
  <c r="C13" i="22" l="1"/>
  <c r="C14" i="22" s="1"/>
  <c r="C12" i="22"/>
  <c r="C11" i="22"/>
  <c r="G26" i="46"/>
  <c r="H26" i="46"/>
  <c r="B5" i="31"/>
  <c r="B5" i="27"/>
  <c r="B5" i="22"/>
  <c r="B5" i="33"/>
  <c r="B5" i="25"/>
  <c r="B5" i="35"/>
  <c r="B5" i="18" s="1"/>
  <c r="B5" i="28"/>
  <c r="B8" i="31"/>
  <c r="B8" i="27"/>
  <c r="B8" i="22"/>
  <c r="B8" i="33"/>
  <c r="B8" i="28"/>
  <c r="B8" i="35"/>
  <c r="B8" i="25"/>
  <c r="B2" i="35"/>
  <c r="B2" i="18" s="1"/>
  <c r="B3" i="18" s="1"/>
  <c r="B2" i="31"/>
  <c r="B2" i="27"/>
  <c r="B2" i="22"/>
  <c r="B2" i="25"/>
  <c r="B2" i="28"/>
  <c r="B2" i="33"/>
  <c r="E73" i="22" l="1"/>
  <c r="F19" i="22"/>
  <c r="F87" i="15" l="1"/>
  <c r="B3" i="16" l="1"/>
  <c r="B4" i="16" s="1"/>
  <c r="B3" i="12" l="1"/>
  <c r="B8" i="11"/>
  <c r="C4" i="10"/>
  <c r="B4" i="10"/>
  <c r="C5" i="10" s="1"/>
  <c r="B4" i="12" l="1"/>
  <c r="B4" i="9" s="1"/>
  <c r="B7" i="15" s="1"/>
  <c r="B3" i="9"/>
  <c r="B6" i="15" s="1"/>
  <c r="B9" i="11"/>
  <c r="B5" i="10"/>
  <c r="B3" i="8" l="1"/>
  <c r="B4" i="8" s="1"/>
  <c r="C27" i="8" l="1"/>
  <c r="C30"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AGENTESEGUROS</author>
  </authors>
  <commentList>
    <comment ref="A69" authorId="0" shapeId="0" xr:uid="{85B65AB2-D9CE-4D63-8BA2-0D5336D26770}">
      <text>
        <r>
          <rPr>
            <b/>
            <sz val="9"/>
            <color indexed="81"/>
            <rFont val="Tahoma"/>
            <family val="2"/>
          </rPr>
          <t>AGENTESEGUROS:</t>
        </r>
        <r>
          <rPr>
            <sz val="9"/>
            <color indexed="81"/>
            <rFont val="Tahoma"/>
            <family val="2"/>
          </rPr>
          <t xml:space="preserve">
</t>
        </r>
      </text>
    </comment>
  </commentList>
</comments>
</file>

<file path=xl/sharedStrings.xml><?xml version="1.0" encoding="utf-8"?>
<sst xmlns="http://schemas.openxmlformats.org/spreadsheetml/2006/main" count="4896" uniqueCount="2397">
  <si>
    <t>TERCEROS AFECTADOS</t>
  </si>
  <si>
    <t>COBERTURAS</t>
  </si>
  <si>
    <t>VIGENCIA</t>
  </si>
  <si>
    <t xml:space="preserve"> </t>
  </si>
  <si>
    <t xml:space="preserve">TOMADOR: </t>
  </si>
  <si>
    <t xml:space="preserve">ASEGURADO : </t>
  </si>
  <si>
    <t xml:space="preserve">BENEFICIARIO: </t>
  </si>
  <si>
    <t>NIT</t>
  </si>
  <si>
    <t>CONDICIONES TECNICAS BASICAS OBLIGATORIAS</t>
  </si>
  <si>
    <t>DESCRIPCION  DE  LA  ACTIVIDAD DEL ASEGURADO</t>
  </si>
  <si>
    <t>DIRECCIONCOMERCIAL</t>
  </si>
  <si>
    <t>DIRECCION DEL RIESGO</t>
  </si>
  <si>
    <t>Territorio Colombiano</t>
  </si>
  <si>
    <t>VALORES ASEGURADOS OBLIGATORIOS</t>
  </si>
  <si>
    <t>NOMBRE Y FIRMA REPRESENTANTE LEGAL</t>
  </si>
  <si>
    <t>INTERMEDIARIO</t>
  </si>
  <si>
    <t>GONSEGUROS CORREDORES DE SEGUROS S.A.</t>
  </si>
  <si>
    <t>CONVENIO PARA EL PLAZO DEL PAGO DE LA PRIMA</t>
  </si>
  <si>
    <t xml:space="preserve">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</si>
  <si>
    <t>CONOCIMIENTO DEL RIESGO</t>
  </si>
  <si>
    <t>COBRO POSTERIOR DE DEDUCIBLE</t>
  </si>
  <si>
    <t>DEDUCIBLES</t>
  </si>
  <si>
    <t xml:space="preserve">CLAUSULA DE APLICACIÓN DE CONDICIONES PARTICULARES </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</si>
  <si>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</si>
  <si>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TOMADOR</t>
  </si>
  <si>
    <t>AMPAROS</t>
  </si>
  <si>
    <t>DESCRIPCION DE LA ACTIVIDAD DEL ASEGURADO</t>
  </si>
  <si>
    <t>DIRECCION COMERCIAL /TELEFONO</t>
  </si>
  <si>
    <t xml:space="preserve">DIRECCION DEL RIESGO </t>
  </si>
  <si>
    <t xml:space="preserve">Territorio Colombiano </t>
  </si>
  <si>
    <t>ASONADA, MOTIN, CONMOCION CIVIL O POPULAR, HUELGA, CONFLICTOS COLECTIVOS DE TRABAJO, ACTOS MAL INTENCIONADOS DE TERCEROS, INCLUYENDO LOS ACTOS TERRORISTAS Y DE MOVIMIENTOS SUBVERSIVOS</t>
  </si>
  <si>
    <t xml:space="preserve">CONOCIMIENTO DEL RIESGO
</t>
  </si>
  <si>
    <t>MODIFICACIÓN DEL ESTADO DEL RIESGO</t>
  </si>
  <si>
    <t xml:space="preserve">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  </t>
  </si>
  <si>
    <t>ERRORES, OMISIONES E INEXACTITUDES NO INTENCIONALES</t>
  </si>
  <si>
    <t>PRIMERA OPCIÓN DE COMPRA</t>
  </si>
  <si>
    <t>PAGO DE INDEMNIZACIONES</t>
  </si>
  <si>
    <t xml:space="preserve">No obstante lo estipulado en la Cláusula de Indemnizaciones del presente Contrato, se conviene entre las partes, que el pago de la indemnización o la autorización de reparar ó reponer el bien afectado por la realización de un riesgo amparado, se hará a quién designe el Asegurado, en los términos consignados en la correspondiente solicitud de indemnización, todo teniendo en cuenta, los procesos internos para contratación que tiene establecidos la empresa asegurada. Igualmente, se conviene que en caso de reparación o reposición, se dará prelación, por la firma con la cual el Asegurado posea contratos de suministro y/o mantenimiento, debiendo presentar dos cotizaciones alternativas, siempre y cuando exista más de un proveedor en el mercado. </t>
  </si>
  <si>
    <t>Aplica hasta por el 50% del valor del siniestro, una vez la aseguradora reciba el informe preliminar del ajustador indicando que el reclamo es procedente.</t>
  </si>
  <si>
    <t xml:space="preserve"> NOMBRAMIENTO DE AJUSTADOR 
</t>
  </si>
  <si>
    <t xml:space="preserve">ACUERDO PARA AJUSTE EN CASO DE SINIESTRO. </t>
  </si>
  <si>
    <t>Por medio de la presente Cláusula  se conviene que todos  los siniestros serán ajustados conforme al procedimiento  especial de ajuste que se acuerde entre el Asegurador y  Asegurado, y que bajo estas condiciones, operará el Ajustador que se designe cuando sea necesario</t>
  </si>
  <si>
    <t>SALVAMENTOS</t>
  </si>
  <si>
    <t>Por la presente cláusula queda establecido y convenido que si como consecuencia del pago de una indemnización por un siniestro, queda un salvamento de éste, dicho salvamento será de propiedad de la aseguradora, sin perjuicio de los derechos que sobre ellos le otorguen la póliza al asegurado.  La Entidad no está obligada a comprarlo, pero si tiene la primera opción de compra.</t>
  </si>
  <si>
    <t xml:space="preserve">DEDUCIBLES MINIMOS REQUERIDOS 
</t>
  </si>
  <si>
    <t>PROPUESTA ASEGURADORA</t>
  </si>
  <si>
    <t xml:space="preserve">CLAUSULAS PARTICULARES SOLICITADAS :Si la clausula es aceptada anotar una S, si es negada una N o si es aceptada con desviacion, indicar en el formato de desviaciones el texto propuesto. </t>
  </si>
  <si>
    <t xml:space="preserve">INTERES ASEGURADO </t>
  </si>
  <si>
    <t>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la Entidad no está obligada a comprarlo, pero si tiene la primera opción de compra.</t>
  </si>
  <si>
    <t xml:space="preserve">RAMO </t>
  </si>
  <si>
    <t xml:space="preserve">Entidad Pública </t>
  </si>
  <si>
    <t xml:space="preserve">No obstante lo dispuesto en las condiciones de la Póliza o en sus anexos, por la presente cláusula se conviene entre las partes, un término sesenta (60) días calendario para que el Asegurado de aviso al Asegurador de cualquier evento que afecte a la presente Póliza, contados a partir de la fecha en que haya tenido conocimiento de dicho evento, sin perjuicio de lo establecido en el artículo 1081 del Código de Comercio. </t>
  </si>
  <si>
    <t>Mediante la presente cláusula queda entendido, convenido y aceptado que la aseguradora ha inspeccionado los riesgos a que estan sujetos los bienes muebles e inmuebles, activos e intereses patrimoniales de la entidad, razon por la cual deja constancia del conocimiento y aceptacion de los hechos, circunstancias y, en general condiciones de las mismas.  La Aseguradora se reserva el derecho de repetir dicha inspección cuantas veces lo juzgue pertinente</t>
  </si>
  <si>
    <t>CONDICIONES TÉCNICAS BÁSICAS OBLIGATORIAS</t>
  </si>
  <si>
    <t>RAMO</t>
  </si>
  <si>
    <t>OBJETO DEL SEGURO</t>
  </si>
  <si>
    <t>ASEGURADO</t>
  </si>
  <si>
    <t>BENEFICIARIO</t>
  </si>
  <si>
    <t>TOMADOR:</t>
  </si>
  <si>
    <t>ASEGURADO:</t>
  </si>
  <si>
    <t>BENEFICIARIO:</t>
  </si>
  <si>
    <t>NIT:</t>
  </si>
  <si>
    <t>TODO RIESGO DAÑOS MATERIALES</t>
  </si>
  <si>
    <t>INTERMEDIARIO:</t>
  </si>
  <si>
    <t>GONSEGUROS CORREDORES DE SEGUROS S.A</t>
  </si>
  <si>
    <t>VIGENCIA:</t>
  </si>
  <si>
    <t>CONDICIONES MINIMAS REQUERIDAS OBLIGATORIAS</t>
  </si>
  <si>
    <t>BIENES ASEGURADOS</t>
  </si>
  <si>
    <t>VALOR ASEGURABLE</t>
  </si>
  <si>
    <t>VALOR ASEGURADO</t>
  </si>
  <si>
    <t>PROPUESTA DE LA COMPAÑÍA</t>
  </si>
  <si>
    <t>TASA</t>
  </si>
  <si>
    <t>PRIMA</t>
  </si>
  <si>
    <t>Dinero en Efectivo (Dentro y o fuera de caja fuerte)</t>
  </si>
  <si>
    <t>Totales</t>
  </si>
  <si>
    <t>TOTAL</t>
  </si>
  <si>
    <t xml:space="preserve">PRIMA NETA </t>
  </si>
  <si>
    <t>IVA</t>
  </si>
  <si>
    <t xml:space="preserve">TOTAL </t>
  </si>
  <si>
    <t>COBERTURA OBLIGATORIA</t>
  </si>
  <si>
    <t>BIENES ASEGURADOS (INTERES ASEGURABLE) OBLIGATORIA</t>
  </si>
  <si>
    <t>DIRECCION UBICACIÓN RIESGOS</t>
  </si>
  <si>
    <t>Actos Mal intencionados de terceros ,sabotaje , Terrorismo, Huelga, Motín, Asonada, conmoción o popular.</t>
  </si>
  <si>
    <t>Rotura de Maquinaria:</t>
  </si>
  <si>
    <t>Equipos electricos y electronicos:</t>
  </si>
  <si>
    <t>Frigorificos y Bienes Refrigerados</t>
  </si>
  <si>
    <t>Amparar todos los  activos (bienes inmuebles y muebles) de propiedad de la ENTIDAD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 ENTIDAD.</t>
  </si>
  <si>
    <t>DOCUMENTO PARA SUSTENTAR RECLAMO</t>
  </si>
  <si>
    <t>GARANTIAS</t>
  </si>
  <si>
    <t>DEDUCIBLES PARA EQUIPOS MOVILES</t>
  </si>
  <si>
    <t xml:space="preserve"> El deducible que figura en la póliza para equipos móviles y portátiles solo opera cuando dichos bienes se encuentran fuera de los predios descritos en la póliza. En los demas casos se aplicará el que corresponda a los equipos dentro de los predios. </t>
  </si>
  <si>
    <t xml:space="preserve"> Para equipos móviles fuera de los predios del asegurado.</t>
  </si>
  <si>
    <t>BIENES A LA INTEMPERIE</t>
  </si>
  <si>
    <t>RESTABLECIMIENTO AUTOMATICO DEL VALOR ASEGURADO  POR PAGO DE  SINIESTRO, NO APLICA  PARA HAMCCOP, AMIT Y TERRORISMO</t>
  </si>
  <si>
    <t xml:space="preserve">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t>
  </si>
  <si>
    <t>CLAUSULA DE ANTICIPO DE LA INDEMNIZACION HASTA 50%</t>
  </si>
  <si>
    <t>DEFINICION DE EDIFICIOS</t>
  </si>
  <si>
    <t xml:space="preserve">DEFINICION DE MAQUINARIA Y EQUIPO </t>
  </si>
  <si>
    <t xml:space="preserve"> Toda la  maquinaria , equipo , accesorios , herramientas., repuestos, tanques de almacenamiento, instalaciones eléctricas, vapor, aire, líquidos y de agua que correspondan a maquinaria, equipos fijos para manejo y movilización de materiales, transformadores, subestaciones, plantas eléctricas, calderas, equipos para extensión de incendio en general todo elemento correspondiente a maquinaria, siempre que su valor quede incluido dentro de la suma asegurada, de propiedad del asegurado, o por lo que sea responsable  siempre y cuando no estén cubiertos por otra póliza y que se especifiquen con su correspondiente valor, contenidos dentro de cualquier edificio en la póliza</t>
  </si>
  <si>
    <t>DEFINICION DE MERCANCIAS</t>
  </si>
  <si>
    <t xml:space="preserve">DEFINICION DE EQUIPOS MOVILES Y PORTATILES </t>
  </si>
  <si>
    <t xml:space="preserve">En adición a los términos, exclusiones, cláusulas y condiciones contenidas en la Póliza o en sus anexos, este seguro se extiende a cubrir toda pérdida o daño material (todo riesgo) incluyendo hurto y hurto calificado, Huelga, Motín, Asonada, Actos mal Intencionados de Terceros, actos subversivos y terroristas para equipos móviles y/ó portátiles, sean equipos de computo o equipos medicos o quirurgicos, herramientas de operación, investigación, medición y similares; eléctricas, electrónicas y mecánicas, incluyendo los equipos de laboratorio y accesorios especiales instalados en vehículos del ASEGURADO,  mientras se hallen o sean movilizados, dentro y/ó fuera de los predios asegurados en territorio de la República de Colombia, incluyendo su transporte en vehículo de servicio público o privado, vehículos de propiedad deL ASEGURADO, de funcionarios del ASEGURADO  y /o sus contratistas y subcontratistas. </t>
  </si>
  <si>
    <t>DEFINICION DE EQUIPO ELECTRICO Y/O ELECTRONICO</t>
  </si>
  <si>
    <t xml:space="preserve">PERDIDA DE CONTENIDOS EN TANQUES </t>
  </si>
  <si>
    <t xml:space="preserve">DESIGNACIÓN DE BIENES </t>
  </si>
  <si>
    <t>NO CONCURRENCIA DE DEDUCIBLES</t>
  </si>
  <si>
    <t xml:space="preserve"> ACTOS DE AUTORIDAD</t>
  </si>
  <si>
    <t xml:space="preserve"> PRIMERA OPCIÓN DE COMPRA DEL SALVAMENTO</t>
  </si>
  <si>
    <t xml:space="preserve"> 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EL ASEGURADO, no está obligada a comprarlo, pero si tiene la primera opción de compra.</t>
  </si>
  <si>
    <t>COBERTURA PARA DAÑOS EN EL EQUIPO DE CLIMATIZACIÓN.</t>
  </si>
  <si>
    <t xml:space="preserve">PAGO DE INDEMNIZACIONES </t>
  </si>
  <si>
    <t xml:space="preserve">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 </t>
  </si>
  <si>
    <t>COBERTURA AUTOMATICA</t>
  </si>
  <si>
    <t>AMPARO AUTOMÁTICO DE BIENES, NUEVOS PREDIOS Y PROPIEDADES</t>
  </si>
  <si>
    <t>INCREMENTO POR COSTO DE OPERACIONES E.E</t>
  </si>
  <si>
    <t xml:space="preserve"> REPOSICION DE TITULOS VALORES </t>
  </si>
  <si>
    <t>SUSPENSIÓN DE ENERGÍA., AGUA, GAS O TELECOMUNICACIONES</t>
  </si>
  <si>
    <t>REPOSICIÓN Ó REEMPLAZO EN PÉRDIDAS TOTALES POR DAÑOS MATERIALES</t>
  </si>
  <si>
    <t>AUTORIZACIÓN PARA REPARACIONES EN CASO DE SINIESTRO</t>
  </si>
  <si>
    <t>EXTENSION DE COBERTURA PARA EQUIPOS QUE ESTEN O NO TRABAJANDO</t>
  </si>
  <si>
    <t>INCREMENTO  EN COSTOS DE CONSTRUCCIÓN POR ADECUACIÓN A LA NORMA DE SISMO RESISTENCIA</t>
  </si>
  <si>
    <t xml:space="preserve"> La suma asegurada y el valor a indemnizar en caso de siniestro incluyen el sobre-costo (si lo hubiere), de adecuar la construcción a las normas de sismo resistencia vigentes, hasta por el limite estipulado en la póliza. En caso de siniestro se reconocerá sin afectar la suma asegurada principal, el sobre costo de adecuar la construcción a las normas de sismo resistencia vigentes. Esta cobertura opera aún en el caso de que el asegurado no haya efectuado el estudio ó la adecuación a sus inmuebles y aún en el caso que no se presenten daños estructurales .</t>
  </si>
  <si>
    <t>CLAUSULA DE TUBOS Y VALVULAS</t>
  </si>
  <si>
    <t xml:space="preserve"> El seguro se extiende a cubrir daños en los tubos de rayos x, válvulas, tubos de vacío, tubos amplificadores de imagen, etc limitado al valor actualque estos bienes tengan inmediatamente antes de ocurrir el daño, incluidos fletes ordinarios, costos de desmontaje y remontaje así como eventuales derehos de aduana etc.  Para la cobertura prevista en esta cláusula, se indemnizarán solo aquellos daños que sean a consecuencia directa de otro daño indemnizable en los bienes asegurados pero no se indemnizarà los daños que en opinión de peritos del fabricante o proveedor sean considerados como daño por desgaste. </t>
  </si>
  <si>
    <t>DEFINICION DE MUEBLES Y ENSERES</t>
  </si>
  <si>
    <t>DINERO Y TITULOS VALORES</t>
  </si>
  <si>
    <t xml:space="preserve">PROPIEDAD HORIZONTAL </t>
  </si>
  <si>
    <t xml:space="preserve">Se hace constar que esta póliza ampara exclusivamente la parte del edificio de propiedad del Asegurado, bajo su control, custodia o por la cual sea legalmente responsable. En consecuencia las pérdidas ocurridas en aquellas partes de la construcción que sean de servicio común y por consiguiente de la Propiedad  colectiva, quedarán amparados únicamente en proporción al derecho que sobre ellas tenga el Asegurado. </t>
  </si>
  <si>
    <t>COBERTURA DE INUNDACION O ENLODAMIENTO</t>
  </si>
  <si>
    <t xml:space="preserve">BIENES DE TERCEROS BAJO CUIDADO, CONTROL Y/O CUSTODIA </t>
  </si>
  <si>
    <t>DEMOLICION POR ORDEN DE AUTORIDAD COMPETENTE</t>
  </si>
  <si>
    <t>FERIAS Y EXPOSICIONES</t>
  </si>
  <si>
    <t>COBERTURA EN MOTORES DE COMBUSTION INTERNA Y GENERADORES REFRIGERADOS POR HIDROGENO</t>
  </si>
  <si>
    <t>CLAUSULA DE APLICACION DE CONDICIONES PARTICULARES</t>
  </si>
  <si>
    <t>REVOCACIÓN, NO RENOVACIÓN O MODIFICACIONES DE LA PÓLIZA Y SUS ANEXOS</t>
  </si>
  <si>
    <t xml:space="preserve">DAÑOS POR TERREMOTO </t>
  </si>
  <si>
    <t>AMPARO DE EXTENDED COVERAGE, ( ampliacion de la cobertura)</t>
  </si>
  <si>
    <t>MAQUINARIA , HERRAMIENTAS, EQUIPO MOVIL Y PORTATIL FUERA DE LOS PREDIOS</t>
  </si>
  <si>
    <t>NO TASACION DE LA PROPIEDAD NO DAÑADA</t>
  </si>
  <si>
    <t>AUTORIZACION PARA REPARACIONES TEMPORALES</t>
  </si>
  <si>
    <t xml:space="preserve"> DAÑOS POR VEHÍCULOS PROPIOS</t>
  </si>
  <si>
    <t>GASTOS PARA LA EXTINCION Y EVITAR LA PROPAGACION  DEL SINIESTRO</t>
  </si>
  <si>
    <t>GASTOS POR REPOSICION DE INFORMACION, ARCHIVOS Y DOCUMENTOS</t>
  </si>
  <si>
    <t>ROTURA DE VIDRIOS</t>
  </si>
  <si>
    <t>GASTOS DE SALVAMENTO, PRESERVACION O MANTENIMIENTO DE LOS BIENES ASEGURADOS</t>
  </si>
  <si>
    <t xml:space="preserve">GASTOS PARA LA DEMOSTRACION Y CUANTIFICACION DE LA PERDIDA </t>
  </si>
  <si>
    <t xml:space="preserve"> Ampara las perdidas o danos materiales  que sufran los bienes de propiedad  de los empleados del asegurado, excluyendo especificamente  vehiculos, joyas, dinero, que se hallen dentro de los predios del asegurado, como consecuencia de cualquier evento amparado bajo la presente poliza. </t>
  </si>
  <si>
    <t>GASTOS PARA LA OBTENCION DE LICENCIAS Y PERMISOS PARA RECONSTRUIR EL EDIFICIO</t>
  </si>
  <si>
    <t>HONORARIOS PROFESIONALES INCLUIDOS VIAJES DE ESTADIA</t>
  </si>
  <si>
    <t xml:space="preserve"> MODIFICACIÓN DEL ESTADO DEL RIESGO </t>
  </si>
  <si>
    <t>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</si>
  <si>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 xml:space="preserve"> Se entiende como tal las construcciones  fijas con todas sus adiciones y/o anexos, incluyendo instalaciones de caneria sanitaria, e hidraulicas  las instalaciones electricas, aparatos, maquinariay accesorios estacionarios para calefaccion, refrigeracion, ventiliacion, alumbrado, ascensores, divisiones, rejas, vidrios, puertas, ventanas, avisos, chimeneas, mejores locativas, refacciones y en general todos los implementeos e instalaciones permanente que formen parte de la construccion, incluyendo cimientos, zapatas, muros de cerramiento y contencion, los costos de direccion de obra e interventoria, cuyo valor esta incluido en la suma asegurada.Incluye la Norma Retie y  Retilap.  </t>
  </si>
  <si>
    <t xml:space="preserve"> Se definen como tal todos los equipos de procesamiento de datos son sus accesorios  tales como pero  o limitado a  Equipos medicos quirurgicos y cientificos incluye instrumental medico y quirurgico , equipos de comunicacion, equipos de computo fijos y portátiles, impresoras, reguladoras de voltaje, unidad interrumpida de poder, unidad de procesamiento central,  equipos de climatización, acometidas eléctricas, equipos de comunicación, intercomunicación y similares, equipos móviles y portátiles, copiado o fotocopiado, equipos técnicos y de precisión, de laboratorio, sistemas de video, proyección sistemas de seguridad y prevención y demás equipos similares que formen parte del giro normal y de la actividad  propia del asegurado.   </t>
  </si>
  <si>
    <t xml:space="preserve">DOMICILIO </t>
  </si>
  <si>
    <t xml:space="preserve">Para la demostración de la propiedad de los bienes del asegurados, La Entidad. aportará la factura de compra o en su defecto la certificación expedida y firmada por el jefe del departamento de Gestión de Servicio Administrativo  o quien haga sus veces donde conste que el bien materia del siniestro se encontraba incluido en su sistema de inventarios. </t>
  </si>
  <si>
    <t>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</si>
  <si>
    <t>En adición a los términos y condiciones contenidas en la póliza y sus anexos, la Aseguradora acepta el titulo, nombre, denominación, nomenclatura con que el Asegurado identifica o describe los bienes asegurados en sus registros o libros de comercio o contabilidad</t>
  </si>
  <si>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</si>
  <si>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 xml:space="preserve">Este seguro se extiende a cubrir los daños o pérdidas de los bienes asegurados causados por un daño en el equipo de climatización. </t>
  </si>
  <si>
    <t xml:space="preserve">En adición a los términos y condiciones contenidos en la presente póliza y sus anexos, ésta se hace extensiva a amparar todos aquellos equipos que sean instalados en reemplazo de los asegurados inicialmente, mientras dure el período de reacondicionamiento, revisión, mantenimiento y fines similares. Así mismo se cubren automáticamente los nuevos equipos de su propiedad ó por los que sea responsable y los cuales se instalen para reponer o reemplazar los asegurados bajo la póliza.   </t>
  </si>
  <si>
    <t xml:space="preserve">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 </t>
  </si>
  <si>
    <t xml:space="preserve">La presente póliza se extiende a cubrir las pérdidas ó daños a la propiedad asegurada causados por avenidas, inundaciones, enlodamiento, corrimientos de tierra, desprendimiento de tierra o de rocas, hundimientos, desplazamientos, agrietamientos y asentamiento de muros, pisos, techos, túneles, galerías, pavimentos, cimientos ó similares, ocasionados por eventos amparados en la poliza </t>
  </si>
  <si>
    <t xml:space="preserve">No obstante lo que en contrario se diga en las condiciones generales de la póliza o en sus anexos, mediante la presente cláusula se amparan las pérdidas o daños materiales de los bienes descritos en la misma, causados directa o indirectamente por vehículos, cuyo propietario o conductor sea el asegurado, contratista, subcontratista, arrendatario, usufructuario o tenedor de los bienes amparados. </t>
  </si>
  <si>
    <t xml:space="preserve">Ampara las perdidas o daños que sufra la maquinaria, herramientas y equipo, movil o portatil   como consecuencia directa de cuaoquiera de los eventos cubiertos contratados por el asegurado, Incluido el hurto simple. </t>
  </si>
  <si>
    <t>Consistente principalmente  en toda clase de muebles, enseres, equipos, utensilios de las diferentes dependencias  del asegurado  tales como pero no limitados a  maquinas de escribir, protectora de cheques y  toda clase de maquinas , equipos y utensilios de oficina , armas de fuego, cuadros, estanterías, lámparas, alfombras  etc., aunque se hayan determinado específicamente  de propiedad del asegurado  o por los que sea responsable siempre y cuando  en este ultimo caso , no estén cubiertos por otras pólizas  y se encuentre  contenidos  en los diferentes riesgos amparado bajo la presente póliza.</t>
  </si>
  <si>
    <t>Se entiende como tal las maquinas manuales,  de escribir, sumar, calcular, protectoras de cheques, electrodomesticos, relojes de control para el personal y celaduria, alarmas, sistemas de seguridad de toda clase(  todos estos no electronicos), y  demas similares aunque no se hayan determinado especificamente, de propiedad del asegurado o por los cuales sea responsable,</t>
  </si>
  <si>
    <t>VALORES ASEGURADOS GLOBALES</t>
  </si>
  <si>
    <t>TABLA DE DEMERITO  PARA ROTURA DE MAQUINARIA Y EQUIPO ELECTRONICO:  No aplica para las herramientas que tengan componentes electricos u/o electronicos</t>
  </si>
  <si>
    <t>AÑOS</t>
  </si>
  <si>
    <t>DEMERITO ANUAL</t>
  </si>
  <si>
    <t>DEMERITO ACUMULADO</t>
  </si>
  <si>
    <t>1 A 3 AÑOS</t>
  </si>
  <si>
    <t>DE 4 A 10 AÑOS</t>
  </si>
  <si>
    <t>DE 11 A 20 AÑOS</t>
  </si>
  <si>
    <t>DE 21 0 MAS AÑOS</t>
  </si>
  <si>
    <t>TABLA DE DEMERITO</t>
  </si>
  <si>
    <t>La indemnización por perdidas totales pagadera bajo la poliza eventos ocurridos bajo las coberturas de daños o hurtos propios de los seguros de equipo electrónico y rotura de maquinaria, sera igual a su valor de reposición , sujeto a la tabla de demerito por uso, vetustez y obsolescencia tecnológica</t>
  </si>
  <si>
    <t>ANTICIPO DE LA INDEMNIZACION</t>
  </si>
  <si>
    <t xml:space="preserve">Se amparan las perdidas y/o daños  debido a explosiones  en motores de combustión interna o generadores refrigerados por hidrogeno.  </t>
  </si>
  <si>
    <t>Las pérdidas o daños por terremoto, temblor y/o erupción volcánica se indemnizarán al 100 % del valor asegurado (el cual incluye el mayor valor por adecuación a la normatividad vigente sobre sismo resistencia) menos el deducible respectivo, y siempre hasta el límite asegurado.</t>
  </si>
  <si>
    <t xml:space="preserve">Todos los bienes de  propiedad real o personal del ASEGURADO, o en los que tuviere interés asegurable , o los recibidos a cualquier titulo, los tomados en arriendo, los recibidos en dación de pagos  o los recibidos a cualquier titulo,  comodato, los de terceros o aquellos por los cuales sea o pueda llegar a ser responsable, que se encuentren  bajo su cuidado, control y custodia, utilizados en el desarrollo del objeto social del asegurado, consistentes principalmente en, pero no limitados a : edificios, estructuras, cimientos, muros de contención, cercas, escaleras externas, vidrios planos, patios, avisos, torres, toldos, techos, estacionamientos, vías de acceso, otras construcciones separadas de las edificaciones,  instalaciones subterráneas, instalaciones eléctricas, de cableado estructural, de aires acondicionados, electrónicas, de comunicación,  para conducción de gas sean  o no subterráneas, tuberías. conductos, desagües, y en general todo tipo de  instalación y equipos que se encuentren por debajo del nivel del suelo, instalaciones fijas de protección contra incendio,   instalaciones eléctricas, alarmas, cámaras y circuitos cerrados de televisión, maquinaria, equipos, herramientas, ascensores, subestaciones y /o plantas eléctricas, motores, transformadores, muebles e inmuebles  de todo tipo y descripción. enseres, equipos de construcción, equipos de oficina, de procesamiento de datos, equipos de comunicación, de audiovisuales, de sistemas, de laboratorios, equipos de hospitalización, equipos de apoyo, equipos de diagnostico, equipos de apoyo terapéutico, equipos médicos y científicos, instrumental médico mejoras locativas (acabados y obras realizadas en el edificio, mercancías,  repuestos, insumos, armas de fuego, equipos  móviles y portátiles,  vehículos inmovilizados ( en reposo), dinero en efectivo,  medallas, plata labrada, obras de arte, estatuas, frescos, colecciones, y muebles que tengan valor artístico, científico e histórico, manuscritos, planos, croquis, patrones, sellos, monedas, libros de comercio, títulos valores y billetes de bancos, instrumentos musicales, equipos de sonidos, bienes que por su naturaleza deben permanecer a la intemperie    televisores,  equipos de video, cámaras fotográficas, electrodomésticos, equipos para el manejo y movilización de materiales, camillas,    papelería, mercancìas azarosas necesarias para el normal funcionamiento del establecimiento y demás bienes que aunque no hayan sido mencionados  específicamente se encuentren localizados dentro o fuera de los predios asegurados y/o   donde el asegurado desarrolle su actividad dentro del territorio de la republica de Colombia..  </t>
  </si>
  <si>
    <t xml:space="preserve">Terremoto, temblor, erupcion volcanica y demas eventos de la naturaleza </t>
  </si>
  <si>
    <t xml:space="preserve">Daños Materiales </t>
  </si>
  <si>
    <t xml:space="preserve">Se extiende a cubrir hasta concurrencia de la suma asegurada, la demolición del bien asegurado ordenado por la autoridad competente, como consecuencia de daños producidos  por un evento cubierto por la póliza. </t>
  </si>
  <si>
    <t>GASTOS ADICIONALES Y EXTRAORDINARIOS POR HORAS EXTRA, TRABAJO EN DIAS FESTIVOS, TRABAJO NOCTURNO, FLETE EXPRESO, FLETE AÉREO.</t>
  </si>
  <si>
    <t xml:space="preserve">FRIGORIFICOS Y/O BIENES REFRIGERADOS </t>
  </si>
  <si>
    <t xml:space="preserve">AMPAROS ADICIONALES SUBLIMITADOS  EN CASO DE SINIESTRO LA COMPAÑÍA CUBRIRA LOS GASTOS RAZONABLES EN QUE INCURRA EL ASEGURADO POR UNO, VARIOS O TODOS ESTOS CONCEPTOS SIN EXCEDER EL 20% DE LA SUMA ASEGURADA DE LOS BIENES AFECTADOS </t>
  </si>
  <si>
    <t xml:space="preserve">PARA LOS SIGUIENTES AMPAROS ADICIONALES SUBLIMITADOS NO HAY APLICACIÓN DE DEDUCIBLE </t>
  </si>
  <si>
    <t xml:space="preserve">Por la presente cláusula y no obstante lo que se diga en contrario en las condiciones generales de la Póliza y sus anexos, este seguro cubre los gastos extraordinarios, honorarios profesionales, en que incurra el Asegurado por concepto de tiempo extra, trabajo nocturno, trabajo en días festivos, envíos por expreso, gastos  adicionales por arrendamiento de otros equipos, reposición de material y pérdida de información en portadores externos de datos, con ocasión de cualquier daño o pérdida, amparada por la presente póliza </t>
  </si>
  <si>
    <t xml:space="preserve"> Los gastos en quen incurra el asegurado para la remocion de escombros o el desmantelamiento, demolicion o apuntalamiento de la parte o parte de los bienes amparados que hayna sido danados  o destruidos a consecuencia de la realizacion de cualquier riesgo cubierto bajo la presente poliza.</t>
  </si>
  <si>
    <t>Gastos en que incurra el asegurado por la utilizacion de productos y sustancias  dirigidas a la extincion del siniestro  o evitar su propagacion, asi como los elementos o equipos dstaruidos  total o parcialmente  como consecuencia de la actividad dirigida a este proposito.</t>
  </si>
  <si>
    <t xml:space="preserve">Se cubre la reproducción ó reemplazo de la información contenida en documentos manuscritos, planos, cintas magnéticas, sistemas electrónicos de procesamiento de datos y demás sistemas de almacenamiento de información, archivos de contabilidad y registros, incluyendo el arrendamiento de equipos y el pago de digitadores, programadores de sistemas, ingenieros y dibujantes, entre otros, necesarios para recopilar o reconstruir de nuevo toda la información destruida, averiada o inutilizada de la contabilidad por el limite  estipulado en la póliza. </t>
  </si>
  <si>
    <t xml:space="preserve"> Se amparan los gastos en que incurra el asegurado, por las medidas en que necesaria y razonablemente  adopte, como consecuencia del siniestro con el el fin de efectuar  reparaciones o construcciones provisionales o transitorias.</t>
  </si>
  <si>
    <t xml:space="preserve"> Se cubren los gastos y costos en que necesaria y nrazonablemente  incurra  el asegurado, para la demostracion de lan ocurrencia  y cuantia del siniestro, distintos   a los que constituyen  costos o gastos fijos de su propia organizacion  o los necesarios para la actualizacion de la contabilidad.</t>
  </si>
  <si>
    <t>Se cubre el costo razonable de los honorarios y materiales necesarios  pra obtener las licencias y permisos  necesarios para reconstruir el edificion, siempre y cuando dichos gastos se hayan generado  en conexion con cualquier perdida  o dano amterial  indemnizable a los bienes inmuebles asegurados bajo la poliza.</t>
  </si>
  <si>
    <t xml:space="preserve"> Se reconoce el costo de honorarios, incluyendo  los gastos de viaje y estadia  diferentes a los que normalmente  forman parte de  una indemnizacion, bajo la cobertura otorgada, de tecnicos, expertos, interventores, ingenieros, consultores, arquitectos u otros profesionales  para la planificacion, reconstruccion, reposicion, reeemplazo,  reparacion de los bienes e intereses asegurados, sin exceder de las tarifas autorizadas por las respectivas agremiaciones o colegios profesionales  y, a  falta de uno u otras  de las que sean usuales o comunes. En las mismas condiciones que para las anteriores, la Compania indemnizara los honorarios  de auditores, revisores, contadores, para obtener y certificar la informacion de la contabilidad  del establecimiento y demas informacion documentos y testimonios que sean requeridos en una reclamacion.</t>
  </si>
  <si>
    <t>Se cubre las perdidas y daños ocasionados a los productos que se encuentren dentro de las camaras frigorificas, por falta de funcionamiento de los aparatos frigorificos, por mas de 48 horas consecutivas, causado directamente por cualquiera de los eventos amparados en la poliza.</t>
  </si>
  <si>
    <t xml:space="preserve">Queda establecido y convenidos por la presente cláusulas que en el caso de perdida o daños al interés asegurado como consecuencia de cualquier accidente incendio u otra causa cubierta por la presente póliza, la responsabilidad de la aseguradora se limitará a las costas y/o cargos incurridos por el asegurado en la reimpresión y obtención de la reexpedición del interés perdido/dañado. Esta cláusula actuará sin perjuicio de lo establecido en la cobertura “extensión para costo financiero” y no será contraria al interés cubierto bajo la póliza. </t>
  </si>
  <si>
    <t>AMPAROS OBLIGATORIOS</t>
  </si>
  <si>
    <t>Delitos  contra la Administración Pública</t>
  </si>
  <si>
    <t>Delitos contra el patrimonio económico.</t>
  </si>
  <si>
    <t>Gastos de  reconstrucción de  cuentas.</t>
  </si>
  <si>
    <t>Gastos de  rendición de  cuentas.</t>
  </si>
  <si>
    <t>Amparo básico</t>
  </si>
  <si>
    <t>Empleados no identificados  100% del valor  asegurado principal</t>
  </si>
  <si>
    <t>Protección de depósitos bancarios: 
100% del valor asegurado principal.</t>
  </si>
  <si>
    <t>Empleados de firmas temporales y especializadas, de cooperativas y empresas asociativas:  100% del valor asegurado principal.</t>
  </si>
  <si>
    <t>Costas en juicios y honorarios profesionales 
40% del Valor Asegurado</t>
  </si>
  <si>
    <t>Bienes bajo cuidado, tenencia o control declarados por el asegurado. 40% del valor asegurado</t>
  </si>
  <si>
    <t>Gastos de Reconstrucción de cuentas</t>
  </si>
  <si>
    <t>Gastos de Rendición de cuentas</t>
  </si>
  <si>
    <t xml:space="preserve">Juicios por Responsabilidad Fiscal </t>
  </si>
  <si>
    <t>CLAUSULAS Y SUBLIMITES OBLIGATORIOS
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</si>
  <si>
    <t>EMPLEADOS NO IDENTIFICADOS</t>
  </si>
  <si>
    <t>PROTECCIÓN DE DEPÓSITOS BANCARIOS</t>
  </si>
  <si>
    <t>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 la Entidad o por su representante a favor de un tercero y entregado al representante de éste que resultare endosado o cobrado por persona distinta de aquel a quien se giró.
• y, Cualquier cheque o giro con destino al pago de salarios que habiendo sido girado u ordenado por la Entidad, resultare endosado y cobrado por un tercero obrando supuestamente a nombre del girador, o de aquel a quien se debía hacer el pago.
Para efectos de esta cobertura, las firmas estampadas por medios mecánicos, se consideran como firmas autografas</t>
  </si>
  <si>
    <t>EXTENSION DE COBERTURA PARA EMPLEADOS OCASIONALES, TEMPORALES Y TRANSITORIOS</t>
  </si>
  <si>
    <t>EXTENSION DE COBERTURA PARA EMPLEADOS DE FIRMAS ESPECIALIZADAS Y OTROS</t>
  </si>
  <si>
    <t>CLAUSULAS  PARTICULARES Y CONDICIONES ESPECIALES OBLITATORIAS</t>
  </si>
  <si>
    <t>AMPARO AUTOMATICO NUEVOS CARGOS</t>
  </si>
  <si>
    <t>REVISION DE LOS TERMINOS PARA PRORROGA</t>
  </si>
  <si>
    <t>MODIFICACIÓN DE CARGOS</t>
  </si>
  <si>
    <t>DEFINICIÓN DE TRABAJADOR O EMPLEADO</t>
  </si>
  <si>
    <t>DESIGNACIÓN DE BIENES</t>
  </si>
  <si>
    <t>La Compañía acepta el título, nombre, denominación o nomenclatura con que el asegurado identifica o describe los bienes asegurados en sus registros, inventarios, bases de datos, libros de comercio o contabilidad o similares.</t>
  </si>
  <si>
    <t>MODIFICACIONES A FAVOR DEL ASEGURADO</t>
  </si>
  <si>
    <t>CAJAS MENORES</t>
  </si>
  <si>
    <t>Por medio de la presente clausula queda expresamente acordado que se otrorga cobertura para los dineros en cajas menores sin aplicación de decucible y sin limite por evento o en la vigencia</t>
  </si>
  <si>
    <t>RESTABLECIMIENTO AUTOMÁTICO DEL VALOR ASEGURADO POR PAGO DE SINIESTRO CON  COBRO DE PRIMA (1) VEZ</t>
  </si>
  <si>
    <t>Se deja constancia que en caso de existir alguna controversia, ésta se dirimirá de acuerdo con lo establecido en la Ley y los diferentes mecanismos de solucion de conflictos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</si>
  <si>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</si>
  <si>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DETERMINACION PERDIDA INDEMNIZABLE</t>
  </si>
  <si>
    <t>Bajo esta cláusula, la aseguradora acepta expresamente,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</si>
  <si>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El Oferente debe contemplar bajo esta condición, el otorgamiento de las siguientes condiciones: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</si>
  <si>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PERÍODO ADICIONAL DE COBERTURAS</t>
  </si>
  <si>
    <t>Por medio de la presente cláusula se deja establecido y convenido que las personas al servicio del asegurado, continuarán amparadas los treinta (30) días inmediatamente siguientes a la fecha de retiro, con sujeción a las Cláusulas relativas a vigencia, terminación y revocación de la Póliza.</t>
  </si>
  <si>
    <t>PAGO DE LA INDEMNIZACION</t>
  </si>
  <si>
    <t>GASTOS ADICIONALES DE HORAS EXTRAS Y TRABAJO NOCTURNO</t>
  </si>
  <si>
    <t>La aseguradora no podrá a su arbitrio aplicar en la liquidación de valor de las indemnizaciones de los reclamos que afecten esta póliza, sumas de dinero que la Entidad asegurada adeude al (los) empleado(s) involucrado (s) en las acciones, omisiones y/o delitos contra la administración pública, que dan lugar al siniestro, a menos que exista fallo judicial debidamente ejecutoriado que así lo determine.</t>
  </si>
  <si>
    <t>GASTOS POR PAGOS DE AUDITORES  REVISORES Y CONTADORES (Sublimite 20%)</t>
  </si>
  <si>
    <t>La cobertura de esta póliza debe extenderse a amparar los gastos en que incurra el asegurado, por pago a auditores, revisores y contadores, que se requieran para analizar y certificar los datos extraídos de los libros de contabilidad y demás documentos del asegurado, al igual que cualquier otra información que sea solicitada por la compañía al asegurado para el ajuste y definición de los reclamos.</t>
  </si>
  <si>
    <t>PERIODO ADICIONAL DE COBERTURA CONTINUIDAD DE AMPARO Y/O EXTENSIÓN DE COBERTURA</t>
  </si>
  <si>
    <t>Hasta 30 días después de desvinculado el funcionario, siempre y cuando este vigente la póliza.</t>
  </si>
  <si>
    <t>Todas las coberturas</t>
  </si>
  <si>
    <t>SIN DEDUCIBLE</t>
  </si>
  <si>
    <t>Cajas Menores</t>
  </si>
  <si>
    <t xml:space="preserve">INTERMEDIARIO </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</si>
  <si>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</si>
  <si>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Por la presente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</si>
  <si>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 xml:space="preserve">Bajo esta cláusula se otorga amparo automático  a todo nuevo cargo creado por la entidad, durante la vigencia de la misma, sin que exista obligación por parte de la entidad asegurada de reportarle dichos nuevos cargos. desde que los cargos a incluir cuenten con las mismas seguridades y controles que los reportados. </t>
  </si>
  <si>
    <t>Bajo esta cláusula se ampara en forma automática todo cambio de denominación o modificaciones que sufran los mismos,  que durante la vigencia de la póliza realice la entidd, sin que éste se obligue a reportarle tales cambios y/o modificaciones.</t>
  </si>
  <si>
    <t>890.399.029-5</t>
  </si>
  <si>
    <t>TODO RIESGO DANO MATERIAL</t>
  </si>
  <si>
    <t>DESDE:  xx de xxxx  DEL 2012 HORA: 00,00 HASTA:  xxx  DEL  XXXXX  2013 HORA:00,00</t>
  </si>
  <si>
    <t>• Vehículos a motor destinados para transitar en vias públicas y provistos de una licencia y/o placa para tal fin, cuando la operación de los mismos sea la movilización en vías públicas y esten asegurados en pólizas de autos.
• Embarcaciones, naves flotantes, aeronaves o máquinas que hagan parte de ellas.</t>
  </si>
  <si>
    <t>Bajo esta condición la cobertura de la póliza se extiende a amparar los gastos extras por arrendamientos de bienes, equipos, instalaciones y edificios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t>
  </si>
  <si>
    <t>La póliza cubre los daños o pérdidas materiales de los bienes asegurados, causados directamente por la acción de la autoridad legalmente constituida, ejercida con el fin de disminuir o aminorar las consecuencias de cualquiera de los riesgos amparados por esta póliza.</t>
  </si>
  <si>
    <t>Aplicación  de demérito por uso y/o mejora tecnológica, unicamente para eventos de daños internos, eléctricos  y electrónicos y solo para bienes con edad superior a siete (7) años. Se calificará en condiciones complementarias el término adicional ofrecido.</t>
  </si>
  <si>
    <t>INDEMNIZACIÓN A VALOR DE REPOSICIÓN EN CASO DE PÉRDIDAS TOTALES</t>
  </si>
  <si>
    <t>La compañía debe aceptar el título, nombre, denominación o nomenclatura con que el asegurado identifica o describe los bienes asegurados en sus registros o libros de comercio o contabilidad.</t>
  </si>
  <si>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t>
  </si>
  <si>
    <t>Bajo esta cláusula la aseguradora se compromete que a petición escrita del asegurado, anticipará pagos parciales sobre el valor del reclamo, con base en el valor de la estimación preliminar de la pérdida, aceptada por el ajustador en los casos en que haya nombramiento, para adelantar la reparación, reposición o reemplazo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diez (10) días a partir de la fecha de solicitud del mismo.
Igualmente cualquier suma anticipada, incluidas las de gastos adicionales que puedan surgir en el desarrollo del ajuste de la reclamación, serán girados a terceros, previa solicitud de la entidad. Igualmente cualquier suma anticipada, incluidas las de gastos adicionales que puedan surgir en el desarrollo del ajuste de la reclamación, serán girados a terceros, previa solicitud de la entidad.</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</si>
  <si>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</si>
  <si>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Los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(Excluye tránsito).</t>
  </si>
  <si>
    <t>La aseguradora acepta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la(s) alternativa(s) de reemplazo que presentará el asegurado.</t>
  </si>
  <si>
    <t>Bajo esta cláusula la Compañía pagará la indemnización por el valor de la reposición o reemplazo de los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</si>
  <si>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1. Por igual valor de reposición o reemplazo se hará la indemnización de las secciones, partes o piezas de tales bienes, cuando en vez de reponerse o reemplazarse el conjunto o la totalidad de ellos o cada uno de ellos, se proceda a su reconstrucción o reparación necesaria para que no haya perjuicio alguno en la calidad o eficiencia de la producción u operación.</t>
  </si>
  <si>
    <t>2. Se entiende por valor de reposición de la totalidad de los bienes, de un conjunto o grupo de ellos o cada uno de ellos individualmente considerando, el valor a nuevo de los mismos, sin deducción alguna por depreciación, demérito, uso, vetustez, o en fin, por cualquier otro concepto.</t>
  </si>
  <si>
    <t>3. Si con ocasión del siniestro, la reposición o reparación del conjunto o totalidad de los bienes, ó de un grupo de éstos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</si>
  <si>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4. La compañía aseguradora también se obliga a indemnizar el siniestro total o parcial con base en el valor de la reconstrucción, reposición, reparación o reemplazo.</t>
  </si>
  <si>
    <t xml:space="preserve">Entidad Pública - </t>
  </si>
  <si>
    <t>Amparar las pérdidas o daños materiales que sufran los bienes de propiedad de la entidad, bajo su responsabilidad, tenencia y/o control, y en general los recibidos a cualquier titulo y/o por los que tenga algún interés asegurable, de acuerdo con el tipo de maquinaria de la relación asegurada, en sus operaciones sobre cualquier terreno y zona en el cual realizan sus operaciones.</t>
  </si>
  <si>
    <t>Mediante la presente clausula, los oferentes aceptan que la entidad, les ha brindado la oportunidad para realizar la inspección de los bienes y riesgos a que están sujetos los mismos y el patrimonio del Asegurado, razón por la cual se deja constancia del conocimiento y aceptación de los hechos, circunstancias, condiciones de operación y en general, condiciones de los mismos. La compañía se reserva el derecho de llevar a cabo la inspección cuantas veces lo juzgue pertinente.</t>
  </si>
  <si>
    <t>Seguro de Responsabilidad Civil Extracontractual</t>
  </si>
  <si>
    <t xml:space="preserve">Numero de empleados </t>
  </si>
  <si>
    <t>UBICACIÓN GEOGRAFICA</t>
  </si>
  <si>
    <t>Republica de Colombia</t>
  </si>
  <si>
    <t>JURISDICCION</t>
  </si>
  <si>
    <t>Esta póliza ampara en todas partes del mundo, con sujeción a la Ley Colombiana. La cobertura mundial, operará solo para viajes de servidores públicos al exterior, en calidad de trabajo.</t>
  </si>
  <si>
    <t>Se cubren los perjuicios patrimoniales y extrapatrimoniales que se causen a terceros con motivo de la responsabilidad civil en que incurra el asegurado de acuerdo con la Ley Colombiana, por lesiones o muerte a personas y/o destrucción de bienes y  perjuicios económicos, incluyendo lucro cesante y daños morales, como consecuencia de tales daños  personales y/ materiales, causados durante el giro normal de su actividad, llevados a cabo en cualquier lugar dentro del territorio Colombiano.</t>
  </si>
  <si>
    <t>COBERTURAS VALORES ASEGURADOS  Y SUBLIMITES OBLIGATORIOS</t>
  </si>
  <si>
    <t>Predios, Labores y operaciones. (PLO)</t>
  </si>
  <si>
    <t>Actividades de cargue, descargue y transporte de bienes, incluyendo eventualmente los azarosos e inflamables.</t>
  </si>
  <si>
    <t>Transporte y Manejo de Materias prima y Productos</t>
  </si>
  <si>
    <t>Actividades deportivas, culturales y sociales dentro y fuera de los predios del asegurado</t>
  </si>
  <si>
    <t>Avisos, vallas y letreros dentro y fuera de predios, sean o no instalados por el asegurado</t>
  </si>
  <si>
    <t>Perjuicios causados por directivos, representantes  y empleados del asegurado, en el desempeño de sus funciones y dentro de las actividades del asegurado, dentro y fuera de Colombia, incluyendo en viajes. La presente cobertura no ampara la responsabilidad civil profesional, ni RC Servidores Publicos</t>
  </si>
  <si>
    <t xml:space="preserve">Contaminación accidental, súbita e imprevista </t>
  </si>
  <si>
    <t>Eventos sociales organizados por el asegurado, desarrollados dentro y fuera de sus predios.</t>
  </si>
  <si>
    <t>RC Incendio y explosión.</t>
  </si>
  <si>
    <t>Participación del asegurado en ferias y exposiciones nacionales e internacionales</t>
  </si>
  <si>
    <t>Posesión, uso y mantenimiento de depósitos, tanques y tuberías o redes.</t>
  </si>
  <si>
    <t>Uso de Restaurantes y cafeterías, campos deportivos, clubes y casinos.</t>
  </si>
  <si>
    <t>Uso de ascensores, elevadores, escaleras automáticas, grúas, montacargas y equipos de trabajo y transporte dentro de predios.</t>
  </si>
  <si>
    <t>Actividades propias del asegurado que realicen sus empleados temporales, ocasionales o transitorios, excluyendo errores y omisiones.</t>
  </si>
  <si>
    <t xml:space="preserve">Propietarios, Arrendatarios y/o poseedores </t>
  </si>
  <si>
    <t>Contratistas y subcontratistas independientes. Incluyendo trabajos de mantenimiento, reparaciones y modificaciones de predios.</t>
  </si>
  <si>
    <t xml:space="preserve">Evento </t>
  </si>
  <si>
    <t>Vigencia</t>
  </si>
  <si>
    <t>Bienes bajo cuidado, tenencia y control y custodia, declarados o no.</t>
  </si>
  <si>
    <t>R.C. Parqueaderos.</t>
  </si>
  <si>
    <t>R.C. Cruzada.</t>
  </si>
  <si>
    <t>R.C. Patronal. En exceso de la seguridad social.</t>
  </si>
  <si>
    <t>R.C. Vehículos propios y no propios.</t>
  </si>
  <si>
    <t>Gastos Médicos, hospitalarios y traslado de víctimas.</t>
  </si>
  <si>
    <t>Otras propiedades adyacentes</t>
  </si>
  <si>
    <t>R.C. Errores de Puntería, uso de armas de fuego : Incluye personal contratista de firma especializada que la Entidad, utiliza para labores de vigilancia o de seguridad, escoltas y uso de perros guardianes.</t>
  </si>
  <si>
    <t>Hasta 400 SMMLV.</t>
  </si>
  <si>
    <t>COBERTURA BASICA</t>
  </si>
  <si>
    <t>BIENES BAJO CUIDADO, TENENCIA Y CONTROL</t>
  </si>
  <si>
    <t>Se cubren los daños que dichos bienes causen a terceros.</t>
  </si>
  <si>
    <t>RESPONSABILIDAD CIVIL CRUZADA.</t>
  </si>
  <si>
    <t xml:space="preserve">La presente cobertura se extiende a amparar las reclamaciones presentadas entre si por cada uno de los contratistas que desarrollen simultáneamente proyectos relacionados con la misión y objeto de Entidad. en la misma forma en que se aplicaría si a cada uno de ellos se hubiera expedido una póliza por separado. </t>
  </si>
  <si>
    <t>El asegurado puede efectuar las modificaciones dentro del riesgo, que juzgue  necesarias para el funcionamiento de su objeto o negocio. Cuando tales modificaciones varíen sustancial, objetiva y materialmente los riesgos conocidos y aceptados por la compañía, el asegurado deberá avisar de ellas por escrito a la compañía dentro de los noventa (90) días comunes contados a partir del final de estas modificaciones, sí éstos constituyen agravación de los riesgos.</t>
  </si>
  <si>
    <t xml:space="preserve">NO CONCURRENCIA DE DEDUCIBLES: </t>
  </si>
  <si>
    <t>Mediante la presente cláusula queda entendido, convenido y aceptado que la aseguradora ha inspeccionado los riesgos a que estan sujetos los bienes muebles e inmuebles, activos e intereses patrimoniales de la CVC, razon por la cual deja constancia del conocimiento y aceptacion de los hechos, circunstancias y, en general condiciones de las mismas.  La Aseguradora se reserva el derecho de repetir dicha inspección cuantas veces lo juzgue pertinente</t>
  </si>
  <si>
    <t>COSTOS E INTERESES DE MORA</t>
  </si>
  <si>
    <t>En adición a las indemnizaciones a que haya lugar, la Compañía reembolsará al Asegurado los gastos que se generen con ocasión de: la Condena en costos e intereses de mora acumulados a cargo del Asegurado, desde cuando la sentencia se declare en firme hasta cuando la Compañía haya reembolsado al Asegurado o consignado en nombre de éste en el juzgado, su participación en tales gastos.</t>
  </si>
  <si>
    <t>INDEMNIZACIÓN POR CLARA EVIDENCIA SIN QUE EXISTA PREVIO FALLO JUDICIAL.</t>
  </si>
  <si>
    <t>COSTAS LEGALES Y HONORARIOS DE ABOGADOS</t>
  </si>
  <si>
    <t>Los cuales el asegurado debe asumir en la defensa de sus intereses, como consecuencia de una demanda, por la víctima, de alguna petición, judicial o extrajudicial, aún cuando dicha demanda fuere infundada, falsa o fraudulenta.</t>
  </si>
  <si>
    <t>DEPOSITOS, TANQUES Y TUBERIAS EN PREDIOS</t>
  </si>
  <si>
    <t>Posesión, uso y mantenimiento de depósitos, tanques y tuberías, ubicados o instalados dentro de los predios del asegurado.</t>
  </si>
  <si>
    <t xml:space="preserve">USO DE ARMAS DE FUEGO Y ERRORES DE PUNTERÍA.     </t>
  </si>
  <si>
    <t>Por la presente cláusula y no obstante lo que en contrario  se diga en las condiciones generales de la Póliza o en sus anexos, la aseguradora ampara la responsabilidad civil de La Entidad frente a terceros por perjuicios patrimoniales y extrapatrimoniales, causados por vigilantes y personal de seguridad, en el cumplimiento de sus obligaciones y de los ocasionados por su negligencia o imprudencia, incluso, los que se ocasionen como consecuencia del uso de armas de fuego, en  cualquier parte del territorio de la República de  Colombia. 
Se cubre la responsabilidad civil derivada del servicio de vigilancia; vigilantes propios sujetos al cumplimiento de los establecido en el Decreto 356/94; vigilantes no propios en exceso del límite detallado en el Decreto 356/94 y otras normas complementarias.
Tratándose de vigilantes no propios, esta cobertura operará en exceso de la póliza de responsabilidad civil de la empresa de vigilancia, siempre que la póliza exista y se logre obtener la indemnización en caso de reclamo bajo dicha póliza con su límite asegurado, de lo contrario operará la presente póliza como primera capa.</t>
  </si>
  <si>
    <t>SELECCIÓN DE PROFESIONALES PARA LA DEFENSA</t>
  </si>
  <si>
    <t>Los profesionales encargados de la defensa, corresponderá a  La Entidad, o a los funcionarios que ésta designe, quienes para su aprobación presentarán a la Aseguradora la propuesta correspondiente. La Aseguradora podrá previo común acuerdo con La Entidad, asumir la defensa de cualquier litigio o procedimiento legal a nombre del asegurado, a través de abogados elegidos por éste.</t>
  </si>
  <si>
    <t xml:space="preserve">COBERTURA PARA VEHICULOS PROPIOS Y NO PROPIOS </t>
  </si>
  <si>
    <t>RESPONSABILIDAD CIVIL PATRONAL</t>
  </si>
  <si>
    <t xml:space="preserve">En exceso de la seguridad social. La compañía indemnizará los perjuicios patrimoniales que cause el asegurado con ocasión de la responsabilidad civil extracontractual en que incurra por muerte o lesiones corporales a empleados derivados de accidentes de trabajo en cuanto excedan cualquier cobertura de ley, de conformidad con el articulo 216 del código sustantivo del trabajo. 
Este amparo cubre igualmente la responsabilidad civil extracontractual del asegurado por demandas que sus empleados le presenten bajo el articulo arriba citado y teniendo en cuenta que cualquier indemnización se hará en exceso de las prestaciones establecidas en el código sustantivo del trabajo y/o cualquier otra indemnización que haya sido tomada para el mismo fin. </t>
  </si>
  <si>
    <t xml:space="preserve">GASTOS MÉDICOS, HOSPITALARIOS Y TRASLADO DE VICTIMAS. </t>
  </si>
  <si>
    <t>Sin aplicación de deducible. La compañía reembolsará al asegurado dentro de los términos, con sujeción a las condiciones de este seguro, los gastos razonables que se causen dentro de los trenita (30) días calendarios siguientes a la fecha del evento, por concepto de primeros auxilios inmediatos, servicios médicos, quirúrgicos, de ambulancia de hospital, de enfermeras y medicamentos, como consecuencia de las lesiones corporales producidas a terceros en desarrollo de las actividades de La Entidad. 
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</si>
  <si>
    <t>DEFINICION DE TERCEROS</t>
  </si>
  <si>
    <t>a. Se deja constancia que los usuarios de cualquier servicio ofrecido por la Entidad se consideraran terceros para efectos de cualquier reclamacion que deban formularle a la Entidad, incluyendo servidores publicos (funcionarios publicos u oficiales al servicio de la Entidad), socios, directivos, representante legal, jubilados, contratistas, subcontratistas ó cualquier persona natural o juridica que tenga una relacion contractual con esta entidad pero exceptuando la responsabilidad que se derive de la ejecucion del contrato
b. Se consideran terceros las entidades o personas que se encuentran en predios de la Entidad y que desarrollan sus propias actividades de manera independiente a las ejecutadas por la Entidad.</t>
  </si>
  <si>
    <t>AMPARO AUTOMATICO PARA PREDIOS Y NUEVAS OPERACIONES</t>
  </si>
  <si>
    <t>Queda establecido y convenido por la presente cláusula, que este contrato de seguro se extiende a cubrir automáticamente operaciones adicionales o cambio de operaciones, realizadas en el predio descrito en la póliza siempre y cuando éstas no sean diferentes al giro de negocio del asegurado aceptado bajo esta póliza.
También se hace extensivo a otras propiedades o bienes sobre los cuales el asegurado haya adquirido el dominio o control, a bienes tomados en arrendamiento o a cualquier otro titulo para su uso, situados dentro o fuera de los predios del asegurado.</t>
  </si>
  <si>
    <t>USO DE CAFETERÍAS, RESTAURANTES, CASINOS Y BARES AVISOS Y VALLAS</t>
  </si>
  <si>
    <t xml:space="preserve">Por la presente cláusula y no obstante lo que se diga en contrario en las condiciones generales de la póliza o en sus anexos, la Aseguradora cubre la responsabilidad civil del Asegurado, como consecuencia de la propiedad, posesión, tenencia, mantenimiento y uso de cafeterías, restaurantes, casinos y bares, así como de avisos, vallas y en general bienes utilizados para propaganda y  publicidad. </t>
  </si>
  <si>
    <t>ACTIVIDADES SOCIALES, CULTURALES Y DEPORTIVAS</t>
  </si>
  <si>
    <t>Por la presente cláusula y no obstante lo que se diga en contrario en las condiciones generales de la Póliza o en sus anexos, la Aseguradora cubre la responsabilidad civil imputable al Asegurado, derivada del ejercicio, dirección o supervisión de actividades deportivas,  sociales y culturales, que se desarrollen en cualquier parte del territorio de la República de Colombia, incluyendo la que se derive de las visitas a las dependencias de la Entidad, de estudiantes y visitantes en general.
No obstante el objeto social del asegurado, se deja constancia que aquellos eventos esporádicos que realice el asegurado o cualquier otra persona autorizada, con el fin de celebrar actividades sociales, recreativas y culturales, no serán consideradas como modificaciones ni agravaciones al riesgo asegurado; por lo tanto, no tendría aplicación los artículos 1058 y 1060 del Código de Comercio.</t>
  </si>
  <si>
    <t>TRANSPORTE Y MANEJO DE MATERIAS PRIMAS Y PRODUCTOS</t>
  </si>
  <si>
    <t>Por la presente cláusula queda aclarado y convenido que la Póliza ampara la responsabilidad civil, como consecuencia del transporte y manejo por parte del asegurado, contratistas ó subcontratistas, de materias primas y productos de cualquier naturaleza, incluyendo la manipulación, cargue y  descargue. Entendiéndose que toda esta operación puede ser ejecutada directamente por la Entidad ó contratada. Exceptuando  de esta cobertura los daños a la mercancía transportada y al vehículo transportador.</t>
  </si>
  <si>
    <t>EXTENSIÓN DEL SITIO Ó SITIOS DONDE SE ASEGURA EL RIESGO</t>
  </si>
  <si>
    <t>Por medio de la presente Cláusula se conviene en amparar en todas sus partes la Responsabilidad Civil del Asegurado, derivada de los perjuicios patrimoniales y extrapatrimoniales, por daños causados a bienes de terceros; lesiones personales ó muerte a terceros, por empleados, personal a su servicio, durante el desempeño de sus funciones en el giro normal de sus  negocios y en cualquier sitio o sitios, donde se hallen  desarrollando las mismas.</t>
  </si>
  <si>
    <t xml:space="preserve">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la Entidad asegurada. </t>
  </si>
  <si>
    <t>COBERTURA PARA ELEVADORES</t>
  </si>
  <si>
    <t>Por la presente cláusula y no obstante lo que en contrario se diga en las condiciones generales de la póliza o en sus anexos, mediante el presente seguro, se ampara la responsabilidad civil por los perjuicios patrimoniales y extrapatrimoniales que debiere pagar la Entidad como consecuencia del uso o manejo de elevadores, ascensores, cabrias, montacargas, carretas, escaleras metálicas y equipos similares dentro de los predios del asegurado.
La palabra elevadores comprenderá: ascensores, cabrias, carretas, escaleras mecánicas, montacargas, equipos similares así como los carros plataformas, pozos, cajas y maquinaria que de ellos forman parte.</t>
  </si>
  <si>
    <t>COBERTURA DE  CONTAMINACION ACCIDENTAL SUBITA E IMPREVISTA</t>
  </si>
  <si>
    <t>No obstante cualquier estipulación en contrario de las condiciones generales y particulares de la póliza y sus anexos, esta póliza de seguro cubre contaminación accidental subita  e imprevista, proveniente de cualquiera de las actividades desarrolladas por el asegurado.</t>
  </si>
  <si>
    <t>PROPIETARIOS, COPROPIETARIOS, ARRENDATARIOS Y POSEEDORES</t>
  </si>
  <si>
    <t>1. Hechos de porteros, conserjes, jardineros u otros dependientes del asegurado, con motivo de sus funciones al servicio del inmueble.</t>
  </si>
  <si>
    <t>2. Reparaciones, modificaciones o construcciones dentro de los mismos inmuebles.</t>
  </si>
  <si>
    <t>RESPONSABILIDAD CIVIL POR INCENDIO Y/Ó RAYO, EXPLOSIÓN</t>
  </si>
  <si>
    <t>La póliza se extiende a cubrir los daños y perjuicios patrimoniales y extrapatrimoniales ocasionados a terceros por Incendio, Rayo y Explosión.</t>
  </si>
  <si>
    <t>PARTICIPACIÓN DE LA ENTIDAD EN FERIAS Y EXPOSICIONES NACIONALES E INTERNACIONALES</t>
  </si>
  <si>
    <t>En el desarrollo de su actividad - Se excluye Estados Unidos, Puerto Rico y Canadá</t>
  </si>
  <si>
    <t>GASTOS DE DEFENSA, CAUCIONES Y COSTAS PROCESALES</t>
  </si>
  <si>
    <t>La presente póliza ampara, aún en exceso de la suma asegurada, los siguientes gastos:
1. Los honorarios de abogado y demás gastos que tenga que sufragar el Asegurado para la defensa de sus intereses, como consecuencia de la reclamación judicial o extrajudicial de la víctima o sus causahabientes, aún en el caso de que sea infundada, falsa o fraudulenta.
2. El costo de cualquier clase de caución que el Asegurado tenga que prestar en los procesos de que trata el numeral anterior. La Aseguradora no se obliga sin embargo, a otorgar dichas cauciones.</t>
  </si>
  <si>
    <t>En los casos en los que por no haber condena u obligación de indemnizar en cabeza del Asegurado, sólo haya lugar al reconocimiento de gastos de defensa y/o cauciones judiciales bajo esta póliza, no habrá lugar a la aplicación de deducible.
Las costas del proceso que el tercero damnificado o sus causahabientes promuevan en contra del asegurado y/o la Aseguradora, con la salvedad que si la condena por los perjuicios ocasionados a la víctima excede la suma asegurada, la Aseguradora sólo responderá por los costos del proceso en proporción a la cuota que le corresponda en la indemnización.</t>
  </si>
  <si>
    <t xml:space="preserve">Contempla bajo esta condición, el otorgamiento de las siguientes condiciones:
Al indemnizar un siniestro la aseguradora se subroga, por ministerio de la ley y hasta concurrencia de su importe, en los derechos del Asegurado contra las personas responsables del siniestro, no obstante la aseguradora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 
</t>
  </si>
  <si>
    <t>NOMBRAMIENTO DE AJUSTADOR</t>
  </si>
  <si>
    <t>EXTENSION DE COBERTURA PARA BIENES DE PROPIEDAD DE EMPLEADOS</t>
  </si>
  <si>
    <t xml:space="preserve">Esta cobertura se extiende a cubrir los daños materiales causados por el asegurado o sus dependientes, contratistas y subcontratistas, a bienes de propiedad de empleados ocasionados dentro ó fuera de los predios del asegurado. </t>
  </si>
  <si>
    <t xml:space="preserve">Queda expresamente convenido y acordado que para efectos de este seguro se entederán como terceros los familiares del personal del asegurado, siempre y cuando los mismos no tengan relación contractual con la entidad. </t>
  </si>
  <si>
    <t>ADICIONALMENTE LA COMPAÑÍA SERA RESPONSABLE POR:</t>
  </si>
  <si>
    <t>Gastos Médicos</t>
  </si>
  <si>
    <t xml:space="preserve">AUTOMOVILES </t>
  </si>
  <si>
    <t>Objeto del Seguro:</t>
  </si>
  <si>
    <t>LIMITES ASEGURADOS RESPONSABILIDAD CIVIL EXTRACONTRATUAL OBLIGATORIO</t>
  </si>
  <si>
    <t>AUTOMOVILES</t>
  </si>
  <si>
    <t>- Daños a bienes de terceros</t>
  </si>
  <si>
    <t>- Lesiones o muerte a una persona</t>
  </si>
  <si>
    <t>- Lesiones o muerte a dos o más personas</t>
  </si>
  <si>
    <t>COBERTURAS AL VEHICULO OBLIGATORIAS</t>
  </si>
  <si>
    <t>Pérdida Total por Daños</t>
  </si>
  <si>
    <t>Valor Guia de Valores (Tabla de Fasecolda) mas accesorios</t>
  </si>
  <si>
    <t>Pérdida Parcial por Daños</t>
  </si>
  <si>
    <t>Pérdida total o Parcial por Hurto</t>
  </si>
  <si>
    <t>Terremoto, temblor y/o erupción volcánica y otros eventos de la naturaleza.</t>
  </si>
  <si>
    <t>Amparo Patrimonial</t>
  </si>
  <si>
    <t>Asistencia Jurídica en Proceso Civil, Penal y Administrativo.</t>
  </si>
  <si>
    <t xml:space="preserve">Asistencia en viaje </t>
  </si>
  <si>
    <t xml:space="preserve">Incluyendo perímetro urbano y rural, excluye motos </t>
  </si>
  <si>
    <t>Casa Cárcel</t>
  </si>
  <si>
    <t>Gastos de transporte</t>
  </si>
  <si>
    <t>Con un tiempo mínimo de 60 días y $40.000 diarios.</t>
  </si>
  <si>
    <t>Gastos de grúa, transporte y protección al vehículo, para automóviles, vehículos livianos y camionetas.</t>
  </si>
  <si>
    <t>Sin limite de kilometraje</t>
  </si>
  <si>
    <t>Huelga, Motín, Asonada, Conmoción Civil o Popular, explosión, terrorismo (Actos Mal Intencionados de Terceros), movimientos subversivos o, en general, conmociones populares de cualquier clase.</t>
  </si>
  <si>
    <t>Incluidos actos terroristas y riesgos asegurados por pólizas contratadas por el gobierno nacional o entidades de cualquier orden</t>
  </si>
  <si>
    <t xml:space="preserve">Accidentes Personales para el conductor </t>
  </si>
  <si>
    <t>Valor asegurado $50.000.000</t>
  </si>
  <si>
    <t>Vehiculo de reemplazo</t>
  </si>
  <si>
    <t>Deducible</t>
  </si>
  <si>
    <t>No aplicación de deducible</t>
  </si>
  <si>
    <t>VALORES ASEGURADOS</t>
  </si>
  <si>
    <t>AUTOMÓVILES</t>
  </si>
  <si>
    <t>Ver relacion adjunta</t>
  </si>
  <si>
    <t>MOTOCICLETAS</t>
  </si>
  <si>
    <t xml:space="preserve">AMPARO AUTOMATICO VEHICULOS NUEVOS O USADOS
término de noventa (120) días para aviso. </t>
  </si>
  <si>
    <t xml:space="preserve">COBRO DE PRIMA </t>
  </si>
  <si>
    <t xml:space="preserve">Para efectos de la presentación de la propuesta, correspondiente a este ramo, las aseguradoras tomaran como base la relación de los vehiculos que se ha fijado en este Slip, sin embargo, la prima real a cobrar sera aquella que resulte de aplicar la tasa por el valor asegurado que reporte la Entidad antes de la suscripción de la póliza correspondiente.
</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</si>
  <si>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</si>
  <si>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</si>
  <si>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REVISION DE TERMINOS PARA PRORROGA</t>
  </si>
  <si>
    <t>DESIGNACION DE BIENES</t>
  </si>
  <si>
    <t>No obstante lo establecido en las condiciones generales de la póliza ó de sus amparos adicionales, se deja constancia que los hechos cometidos por movimientos subversivos o terroristas, serán considerados dentro de esta cobertura incluyendo la pérdida, daño, costo ó gasto causado directa ó indirectamente por el uso de armas convencionales y no convencionales, incluyendo cohetes y misiles.</t>
  </si>
  <si>
    <t>PAGO DE LA INDEMNIZACIÓN DIRECTAMENTE A CONTRATISTAS Y PROVEEDORES.</t>
  </si>
  <si>
    <t>ERRORES INVOLUNTARIOS EN LAS CARACTERÍSTICAS DE LOS VEHÍCULOS ASEGURADOS.</t>
  </si>
  <si>
    <t>En caso de ser indemnizada una pérdida en aplicación a la cobertura de Responsabilidad Civil Extracontractual, el límite de responsabilidad de la compañía se reducirá en una suma igual al monto de la indemnización pagada. Sin embargo, el restablecimiento de la suma asegurada a su valor inicial, se operará automáticamente desde el momento de la ocurrencia del siniestro, independiente que se haya o no realizado el pago de la indemnización.</t>
  </si>
  <si>
    <t>CLAUSULA DE 72 HORAS PARA LOS EVENTOS DE TERREMOTO, TEMBLOR, ERUPCION VOLCANICA, MAREMOTO, TSUNAMI, ANEGACIÓN, INUNDACIÓN Y/Ó OTROS EVENTOS DE LA NATURALEZA, HUELGA, MOTÍN, ASONADA, CONMOCIÓN CIVIL TERRORISMO Y ACTOS MAL INTENCIONADOS DE TERCEROS</t>
  </si>
  <si>
    <t>Por medio de la presente Cláusula se deja establecido y convenido que la aseguradora considerará como un solo siniestro todos los daños y pérdidas causadas a los bienes amparados por éstos eventos, que ocurran dentro de un lapso de 72 horas y así mismo se les aplicará un solo deducible.</t>
  </si>
  <si>
    <t>MODIFICACION DEL ESTADO DEL RIESGO</t>
  </si>
  <si>
    <t xml:space="preserve">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t>
  </si>
  <si>
    <t>MARCACION ANTIRROBO</t>
  </si>
  <si>
    <t>Mediante la presente clausula la aseguradora se compromte a ofrecer el servicio de marcanción antirrobo gratuita para los vehiculos asegurados</t>
  </si>
  <si>
    <t>COBERTURA BASICA DE RESPONSABILIDAD CIVIL EXTRACONTRACTUAL</t>
  </si>
  <si>
    <t>Adicional al alcance de la cobertura, la presente póliza ampara los perjuicios patrimoniales incluyendo el daño moral y lucro cesante.  Igualmente se amparan los perjuicios extrapatrimoniales incluyendo los daños morales, daños a la vida de relación, daños fisiológicos, alteraciones a las condiciones de existencia, daños al proyecto de vida, daños a la honra, daños sexuales, daños a la salud, daños estéticos y otros que se enmarquen como extrapatrimoniales.</t>
  </si>
  <si>
    <t>ACTOS DE AUTORIDAD</t>
  </si>
  <si>
    <t>No obstante lo estipulado en las condiciones generales de la póliza o en sus anexos, queda entendido y convenido que este seguro cubre las pérdidas o daños materiales por la destrucción ordenada ejecutado por actos de la autoridad competente con el fin de aminorar o evitar la propagación de las consecuencias de cualquier evento cubierto por la póliza.</t>
  </si>
  <si>
    <t>COBERTURA AUTOMÁTICA DE ACCESORIOS</t>
  </si>
  <si>
    <t>NO RESTRICCIÓN DE AMPARO O APLICACIÓN DE GARANTÍAS, POR TIPO, MODELO, CLASE, USO O ANTIGÜEDAD DE LOS VEHÍCULOS</t>
  </si>
  <si>
    <t xml:space="preserve">AUTORIZACIÓN PARA REPARACIONES EN CASO DE SINIESTRO </t>
  </si>
  <si>
    <t xml:space="preserve">Mediante esta condición la Compañia acepta que en caso de reclamos de pérdida parcial que afecten vehículos que se encuentren bajo garantía de compra, realizará el convenio respectivo con el concesionario, el taller, contratistas y/o proveedores, que ostentan la garantía; con el fin de autorizar a éstos la reparación y/o suministro de repuestos o partes y efectuar el pago de la indemnización directamente.
Para vehículos de modelo 2005 en adelante, y en talleres autorizados y/o especializados para vehículos de anteriores modelos. 
Los vehículos con modelo hasta cinco (5) años de antigüedad serán reparados en concesionarios. </t>
  </si>
  <si>
    <t>AUTORIZACIÓN DE REPARACIÓN DE LOS VEHÍCULOS, DENTRO DE LOS DOS (2) DÍAS HÁBILES SIGUIENTES A LA FORMALIZACIÓN DEL RECLAMO</t>
  </si>
  <si>
    <t>Mediante la presente cláusula, se deja expresamente señalado que el término de respuesta de la Compañía, para confirmar la autorización de la reparación de los vehículos en los siniestros que afecten la cobertura de pérdida parcial, es de máximo dos (2) días hábiles, contados a partir del momento en que la Entidad asegurada presenta la reclamación y formaliza la misma, de acuerdo con las condiciones señaladas en la oferta de que para tal efecto se encuentran establecidas.</t>
  </si>
  <si>
    <t>EXTENSION TERRITORIAL</t>
  </si>
  <si>
    <t>Los amparos otorgados mediante la presente póliza, operarán  mientras el vehículo se encuentre dentro del territorio de las repúblicas de Colombia, Bolivia, Ecuador, Peru y mediante  convenio expreso en otros países.</t>
  </si>
  <si>
    <t>AVISOS Y LETREROS.</t>
  </si>
  <si>
    <t>El oferente mediante esta cláusula acepta indemnizar el costo de la elaboración de los avisos y letreros, con que cuenten  los vehículos de propiedad de la Entidad y que  los daños sean como consecuencia de un evento amparado por la póliza</t>
  </si>
  <si>
    <t xml:space="preserve">CONTINUIDAD DE AMPARO PARA LOS VEHÍCULOS ACTUALMENTE ASEGURADOS </t>
  </si>
  <si>
    <t>Se deja constancia que los vehículos que figuran cubiertos en las pólizas suscritas por la Entidad en esta fecha, quedan asegurados automáticamente con todos sus elementos y accesorios aunque no se hayan detallado expresamente. este amparo automático se extiende a los vehículos omitidos involuntariamente en la relación inicial y se otorga un plazo de 90 días para su reporte. No inspección de vehículos nuevos ni de vehículos actualmente asegurados.</t>
  </si>
  <si>
    <t>COBERTURA PARA VEHÍCULOS BLINDADOS</t>
  </si>
  <si>
    <t xml:space="preserve">Se deja constancia que los vehículos de la entidad que pudieran  tener  algún tipo de blidaje,  quedan asegurados automáticamente con todos sus elementos y accesorios aunque no se hayan detallado expresamente. </t>
  </si>
  <si>
    <t>EXTENSIÓN DE RESPONSABILIDAD CIVIL</t>
  </si>
  <si>
    <t>Cuando el vehículo no esté siendo conducido.</t>
  </si>
  <si>
    <t>INEXISTENCIA DE PARTES EN EL MERCADO</t>
  </si>
  <si>
    <t>Debe contemplarse bajo esta cláusula que la Aseguradora acepta expresamente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</si>
  <si>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AMPARO AUTOMÁTICO PARA VEHÍCULOS OMITIDOS EN LA RELACIÓN INICIAL</t>
  </si>
  <si>
    <t>AMPLIACIÓN DEL RADIO DE OPERACIONES</t>
  </si>
  <si>
    <t>Para el amparo en los países del Pacto Andino incluyendo Venezuela</t>
  </si>
  <si>
    <t>NO EXIGENCIA DE DISPOSITIVOS DE SEGURIDAD CONTRA ROBO</t>
  </si>
  <si>
    <t>A menos que la aseguradora lo ofrezca por su cuenta</t>
  </si>
  <si>
    <t xml:space="preserve">NO SUBROGACIÓN. </t>
  </si>
  <si>
    <t xml:space="preserve">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 La presente cláusula no es aplicable cuando el servidor públicos haya actuado con dolo o culpa grave, la cual debe ser determinada por la autoridad competente. </t>
  </si>
  <si>
    <t>OPCIÓN DE RESTITUCIÓN O REPARACIÓN DEL BIEN O INDEMNIZACIÓN</t>
  </si>
  <si>
    <t xml:space="preserve">En dinero a conveniencia de la Entidad </t>
  </si>
  <si>
    <t>CLÁUSULA DE APLICACIÓN DE CONDICIONES PARTICULARES</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</si>
  <si>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</si>
  <si>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SERVICIO DE TRÁMITE DE TRASPASO</t>
  </si>
  <si>
    <t>PAGOS DE RESPONSABILIDAD CIVIL CON BASE EN MANIFIESTA RESPONSABILIDAD</t>
  </si>
  <si>
    <t xml:space="preserve">Amparar los daños y/o pérdidas que sufran los vehículos de propiedad, bajo tenencia, control o por los que sea legalmente responsable la entidad, o los perjuicios patrimoniales y/o extrapatrimoniales por daños a bienes o lesiones o muerte a terceros que causen. </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</si>
  <si>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</si>
  <si>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El oferente debe contemplar mediante esta cláusula que acepta los errores involuntarios en las características de los vehículos de propiedad o bajo responsabilidad de la entidad, sin aplicación de ninguna clase de restricción o limitación de cobertura y/o cualquier otro aspecto.</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</si>
  <si>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</si>
  <si>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y deducidos del valor de la indemnización. En ningun caso la Aseguradora asumira los costos de impuestos y multas o demas conceptos que adeude el asegurado.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</si>
  <si>
    <t>Se cubren los gastos de honorarios requeridos para asistir profesionalmente a la entidad, demandados como consecuencia de daños a cosas, o lesiones o muerte de terceras personas durante el ejercicio de sus actividades laborales.</t>
  </si>
  <si>
    <t>Los oferentes aceptan, en aquellos casos de responsabilidad civil en que resulte evidente la 
Responsabilidad del conductor del vehículo asegurado, a efectuar el pago indemnizatorio a los terceros afectados, según lo indicado en las condiciones generales de la póliza, sin la exigencia del fallo o resolución de las autoridades competentes. El asegurado no podrá declararse culpable sin previa autorización de la compañía de seguros</t>
  </si>
  <si>
    <t>NO APLICACIÓN DE INFRASEGURO</t>
  </si>
  <si>
    <t xml:space="preserve">AUTORIZACIONES </t>
  </si>
  <si>
    <t>BIENES BAJO CUIDADO TENENCIA Y CONTROL</t>
  </si>
  <si>
    <t xml:space="preserve">CLAUSULAS PARTICULARES OPCIONALES REQUERIDAS </t>
  </si>
  <si>
    <t>S/N/D</t>
  </si>
  <si>
    <t xml:space="preserve">INTERES ASEGURABLE </t>
  </si>
  <si>
    <t xml:space="preserve">Se cubren los perjuicios patrimoniales las pérdidas, daños y/o gastos en que tenga que incurrir el asegurado, como consecuencia de actos fraudulentos cometidos y/o causados por empleados y/o por terceros y/o por personal a su servicio y/o en complicidad con éstos y demás eventos amparados acorde con las condiciones de la pólza. </t>
  </si>
  <si>
    <t xml:space="preserve">VALOR ASEGURADO </t>
  </si>
  <si>
    <t>COBERTURA</t>
  </si>
  <si>
    <t>Ámbito</t>
  </si>
  <si>
    <t>Mundial</t>
  </si>
  <si>
    <t>Jurisdicción</t>
  </si>
  <si>
    <t>Colombia</t>
  </si>
  <si>
    <t>Tránsito de Valores u Otras Propiedades incluyendo mercancías</t>
  </si>
  <si>
    <t>Falsificación de cheques u otros documentos</t>
  </si>
  <si>
    <t>Falsificación extendida</t>
  </si>
  <si>
    <t>Pérdida de derechos de suscripción</t>
  </si>
  <si>
    <t>Costos legales y honorarios de abogados</t>
  </si>
  <si>
    <t>Manejo y negociación de  documentos seriales</t>
  </si>
  <si>
    <t>Pérdidas por amenaza y extorsión a la propiedad y a las personas</t>
  </si>
  <si>
    <t>Peculado.</t>
  </si>
  <si>
    <t>Peculado por apropiación</t>
  </si>
  <si>
    <t>Empleados No Identificados</t>
  </si>
  <si>
    <t>Protección de Depósitos Bancarios</t>
  </si>
  <si>
    <t>Costo neto financiero</t>
  </si>
  <si>
    <t>Se cubre el incendio y líneas aliadas incluyendo terremoto, HAMMC y AMIT, de dinero y títulos valores</t>
  </si>
  <si>
    <t>Se cubre la pérdida de otros bienes diferentes a dinero y títulos valores</t>
  </si>
  <si>
    <t>Restablecimiento automático del valor asegurado por pago de siniestro</t>
  </si>
  <si>
    <t xml:space="preserve">(1) vez con cobro de prima </t>
  </si>
  <si>
    <t>CONVENIO PARA EL PLAZO DE PAGO DE LA PRIMA</t>
  </si>
  <si>
    <t>En adición de los términos y condiciones contenidas en la póliza y sus anexos, la aseguradora acepta el titulo, nombre, denominación, nomenclatura con que el asegurado identifica o describe los bienes asegurado en sus registros o libros de comercio o contabilidad.</t>
  </si>
  <si>
    <t>NO CONCURRENCIA DE DEDUCIBLE</t>
  </si>
  <si>
    <t>De presentarse un evento indemnizable bajo la presente póliza en cualquiera de sus secciones o por cualquiera de los riesgos cubiertos por la misma que afecte a  dos o mas artículos o bienes amparados y si en los mismos figuran deducibles diferentes para los efectos de liquidación de siniestros, se aplicara únicamente el deducible cuya cobertura se afecto por el origen del siniestro, y no la sumatoria de ellos</t>
  </si>
  <si>
    <t>CONOCIMIENTO DE RIESGO</t>
  </si>
  <si>
    <t>Por medio de la presente clausula las compañías aseguradoras declaran que conocen los riesgos y por consiguiente dejan constancia del conocimiento y aceptación de las circunstancias y condiciones de los mismos</t>
  </si>
  <si>
    <t>MODIFICACIÓN DEL ESTADO DE RIESGO.</t>
  </si>
  <si>
    <t>No obstante lo estipulado en las condiciones generales de la póliza y sus anexos por la presente clausula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ampararan automáticamente los riesgos cuya agravación se informe hasta el pronunciamiento del asegurador en contrario</t>
  </si>
  <si>
    <t>AMPARO AUTOMÁTICO PARA NUEVOS CARGOS</t>
  </si>
  <si>
    <t>No obstante cualquier estipulación en contrario en las condiciones generales de la póliza, este seguro se extiende a cubrir todo nuevo cargo creado por el Asegurado</t>
  </si>
  <si>
    <t>CLAUSULA DE DESCUBRIMIENTO.</t>
  </si>
  <si>
    <t>No obstante cualquier estipulación en contrario en las condiciones generales y particulares de la póliza, se conviene que las pérdidas provenientes de los amparos del seguro, se regirán por el término descubrimiento y no ocurrencia, y por lo tanto quedan debidamente amparadas todas las pérdidas que se descubran durante la vigencia de la misma</t>
  </si>
  <si>
    <t>CLAUSULA DE RETROACTIVIDAD</t>
  </si>
  <si>
    <t>AMPARO POR DELITOS CONTRA LA ADMINISTRACIÓN PÚBLICA</t>
  </si>
  <si>
    <t>DEFINICIÓN DE EMPLEADO</t>
  </si>
  <si>
    <t>El  término empleado donde quiera que se utilice significará:
• Servidor público, empleado oficial o público.
• Oficinistas o empleados del asegurado.
• Estudiantes invitados mientras estén prosiguiendo estudios o deberes en los predios del asegurado.
• Contratistas, subcontratistas y sus empleados o visitantes especiales, expresamente autorizados por el asegurado para estar en sus predios.
• Personas suministradas por agencias de empleo, empresas de servicios temporales, empresas asociativas de trabajo y cooperativas.
• Cualquier persona o compañía empleada por el asegurado para prestar servicios de procesamiento de datos de cheques u otros récords de contabilidad del asegurado.
• Personas contratadas por el asegurado como asesores o consultores.
• Personas naturales que presten servicios en el establecimiento del asegurado bajo su dependencia y en desarrollo de cualquier contrato.
• Miembros del Consejo de Gobierno o Junta Directiva cualquiera sea el modo de vinculación</t>
  </si>
  <si>
    <t>EXTENSIÓN DE DIRECTORES</t>
  </si>
  <si>
    <t>REPOSICIÓN DE TÍTULOS VALORES</t>
  </si>
  <si>
    <t>En caso de pérdida o daño al interés asegurado, como consecuencia de cualquier evento cubierto por el seguro, la responsabilidad de la aseguradora se extenderá a cubrir las costas y cargos incurridos por el Asegurado en la reimpresión y obtención de la reexpedición del interés perdido o dañado.  Este amparo se aplicará sin perjuicio de lo establecido en la cobertura "Extensión para Costo Financiero", y no será contraria al interés cubierto bajo la póliza.</t>
  </si>
  <si>
    <t>ACUERDO PARA AJUSTE EN CASO DE SINIESTRO.</t>
  </si>
  <si>
    <t xml:space="preserve">Se conviene que todos  los siniestros serán ajustados conforme al procedimiento especial de ajuste que se acuerde entre el Asegurador y el Asegurado, y que bajo estas condiciones, operará el Ajustador que se designe cuando sea necesario. </t>
  </si>
  <si>
    <t>No obstante lo estipulado en las condiciones generales del seguro,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</si>
  <si>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Se deja establecido y convenido que las personas al servicio del asegurado, continuarán amparadas los treinta (30) días inmediatamente siguientes a la fecha de retiro, con sujeción a las Cláusulas relativas a vigencia, terminación y revocación de la  Póliza</t>
  </si>
  <si>
    <t>DESAPARICIÓN MISTERIOSA EN PREDIOS, DE ACUERDO CON EL CONDICIONADO GENERAL.</t>
  </si>
  <si>
    <t>ERRORES Y OMISIONES NO INTENCIONALES.</t>
  </si>
  <si>
    <t>PAGO DE LA INDEMNIZACIÓN A ELECCIÓN DEL ASEGURADO.</t>
  </si>
  <si>
    <t>En caso de siniestro, el asegurado se reserva el derecho de solicitar a la compañía de seguros el pago de la indemnización, en dinero o mediante la reparación, y/o reposición o reconstrucción del bien o bienes afectados, o mediante giro a los contratistas y/o proveedores de servicios o suministro de éstos u otros similares con los cuales la Entidad decida reemplazarlos. La compañía a petición escrita de la Entidad efectuará el pago de la indemnización bajo estas condiciones.</t>
  </si>
  <si>
    <t>ANTICIPO DE INDEMNIZACIÓN 50%</t>
  </si>
  <si>
    <t>El oferente debe contemplar bajo esta cláusula que, a petición escrita del asegurado, anticipará pagos parciales sobre el valor del reclamo, con base en el valor de la estimación preliminar de la pérdida, aceptada por el ajustador en los casos en que haya nombramiento, para adelantar la reparación, reposición o remplazo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cinco (5) días hábiles a partir de la fecha de solicitud del mismo.</t>
  </si>
  <si>
    <t>INFIDELIDAD Y RIESGOS FINANCIEROS</t>
  </si>
  <si>
    <t>GONSEGUROS CORREDODRES DE SEGUROS S.A.</t>
  </si>
  <si>
    <t>Predios sobre los cuales la entidad tenga interés</t>
  </si>
  <si>
    <t>Infidelidad de Empleados. Se cubren los perjuicios patrimoniales que sufra la entidad con motivo de actos deshonestos y fraudulentos de los servidores públicos a su servicio</t>
  </si>
  <si>
    <t>La Aseguradora deberá  dar aviso por escrito a la entidad con una anticipación de noventa (90) días, en caso que decida revocar o no renovar esta  póliza o alguno de sus amparos adicionales, o modificar sus condiciones. En caso de revocación  la aseguradora devolverá al asegurado, la proporción de prima correspondiente al tiempo  que falte para el vencimiento de la Póliza, liquidada a  prorrata</t>
  </si>
  <si>
    <t>Se conviene en amparar  a la entidad por las pérdidas o detrimentos patrimoniales que sufra por causa de los delitos cometidos por sus servidores públicos, empleados oficiales o públicos, contemplados en  la Ley</t>
  </si>
  <si>
    <t>El presente seguro se extiende a cubrir a los asegurados mientras actúen en representación de la entidad en otras Juntas directivas, así como a los miembros de la junta directiva cuando estén realizando actividades como funcionarios al servicio de la entidad</t>
  </si>
  <si>
    <t>REALIZACIÓN DE SURVEY FINANCIERO SIN COSTO PARA LA ENTIDAD</t>
  </si>
  <si>
    <t xml:space="preserve">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 la entidad, según las cláusulas de pago de indemnizaciones. Igualmente, se conviene que el Asegurado pagará a la Aseguradora con base en la cuenta que se presentará oportunamente y dentro de los noventa (90) días contados  a partir del recibo de las facturas en sus dependencias, el monto o porcentaje de la indemnización, correspondiente al deducible que quede a su cargo. </t>
  </si>
  <si>
    <t xml:space="preserve">LÍMITE ASEGURADO </t>
  </si>
  <si>
    <t>AMPAROS BÁSICOS</t>
  </si>
  <si>
    <t>RESPONSABILIDAD CIVIL POR FALLAS EN EL TRATAMIENTO DE LOS DATOS PERSONALES</t>
  </si>
  <si>
    <t xml:space="preserve">
La aseguradora se compromete a indemnizar los perjuicios por los que sea responsable el asegurado por una falla en el tratamiento de datos (violación de información personal) ya sea real o presunta, la cobertura debe operar independientemente del medio de fuga, siempre y cuando afecte lo que califica como datos personales y que el medio de fuga o violación de la seguridad de datos debe estar enmarcada en el objeto de cobertura.</t>
  </si>
  <si>
    <t>RESPONSABILIDAD CIVIL POR DATOS CORPORATIVOS</t>
  </si>
  <si>
    <t xml:space="preserve">
La aseguradora se compromete a indemnizar los perjuicios por los que sea responsable por la violación de la información corporativa ya sea real o presunta, la cobertura debe operar independientemente del medio de fuga, siempre y cuando afecte lo que califica como datos corporativos y que el medio de fuga o violación de la seguridad de datos debe estar enmarcada en el objeto de cobertura.
</t>
  </si>
  <si>
    <t>RESPONSABILIDAD CIVIL POR EMPRESAS SUBCONTRATISTAS</t>
  </si>
  <si>
    <t>La aseguradora se compromete a indemnizar cualquier pérdida derivada de violación de información personal y/o violación de información corporativa que resulte en un reclamo en contra del Asegurado como consecuencia del procesamiento o recopilación de datos personales y corporativos por una empresa subcontratista en nombre de la sociedad y por los cuales, la sociedad es responsable.</t>
  </si>
  <si>
    <t>CLÁUSULAS BÁSICAS</t>
  </si>
  <si>
    <t>EXCLUSIÓN DE ENFERMEDADES TRANSMISIBLES O CONTAGIOSAS (Pandemias/Epidemias/Enfermedades por Coronavirus)</t>
  </si>
  <si>
    <t xml:space="preserve">CONDICIONES TECNICA BASICAS OBLIGATORIAS </t>
  </si>
  <si>
    <t xml:space="preserve"> RESPONSABILIDAD CIVIL RIESGOS CIBERNETICOS - CYBER </t>
  </si>
  <si>
    <t>Sublimite del 30% del valor asegurado por reclamo y en el agregado anual. La aseguradora se compromete a indemnizar los honorarios, costos y gastos razonables en los que incurra el asegurado, con el previo consentimiento por escrito del asegurador, para su asesoramiento legal y su representación en relación con una investigación, esta cobertura opera sin aplicación de deducible.</t>
  </si>
  <si>
    <t>Sublimite del 30% del valor asegurado por reclamo y en el agregado anual. La aseguradora se compromete a indemnizar los honorarios, costos y gastos razonables incurridos por la sociedad en la obtención de asesoramiento por parte de un consultor independiente de relaciones públicas, con el previo consentimiento por escrito de la aseguradora, con el objeto de mitigar los daños a la reputación de la sociedad como consecuencia de un reclamo, una violación de información personal, una violación de información corporativa, o una violación de seguridad de datos, esta cobertura opera sin aplicación de deducible.</t>
  </si>
  <si>
    <t>Sublimite del 30% del valor asegurado por reclamo y en el agregado anual. a aseguradora se compromete a indemnizar los honorarios, costos y gastos razonables para la obtención de asesoramiento por parte de un consultor independiente de relaciones públicas incurridos, con el previo consentimiento por escrito del asegurador, por un miembro de junta directiva, el oficial de cumplimiento, el director de protección de datos, o el director jurídico de la Entidad o los altos cargos de ésta, con el objeto de mitigar el daño a su reputación (personal y profesional) como consecuencia de un reclamo, una violación de información personal, una violación de información corporativa, o una violación de seguridad de datos,  esta cobertura opera sin aplicación de deducible.</t>
  </si>
  <si>
    <t xml:space="preserve">RESTITUCIÓN DE LA IMAGEN PERSONAL. </t>
  </si>
  <si>
    <t>Sublimite del 30% del valor asegurado por reclamo y en la vigencia. La aseguradora se compromete a indemnizar los gastos de notificación y monitoreo en el caso de una violación de información personal o violación de seguridad de datos que ocurra por primera vez y se notifique durante el periodo de la póliza,  esta cobertura opera sin aplicación de deducible.</t>
  </si>
  <si>
    <t xml:space="preserve">NOTIFICACIÓN Y MONITOREO. </t>
  </si>
  <si>
    <t xml:space="preserve">DATOS ELECTRÓNICOS. </t>
  </si>
  <si>
    <t xml:space="preserve">Sublimite del 40% del valor asegurado por reclamo y en la vigencia. La aseguradora se compromete a indemnizar cualquier Pérdida derivada de cualquier acto real o presunto, error, declaración inexacta o incierta u omisión de un Asegurado en relación con la recopilación, creación, publicación, impresión, radiodifusión, o distribución de Material que resulte en:
1. Una infracción de derechos de autor (copyright), títulos, slogans, marcas registradas (trademarks), nombres comerciales, 
     infracción de nombres de dominio;
2. Plagio, piratería o apropiación indebida o robo de ideas;
3. Difamación, divulgación pública de hechos privados, calumnias o injurias cometidas sin mala intención por medio de   
    palabras escritas, habladas o retransmitidas, incluyendo peros sin limitarse a, el trastorno emocional o la angustia mental 
    en relación con dicha conducta; o
4. Una intromisión, invasión de la privacidad, entrada ilegal o desalojo, allanamiento de morada o escuchas.
</t>
  </si>
  <si>
    <t xml:space="preserve">CIBER EXTORSIÓN . </t>
  </si>
  <si>
    <t>Sublimite del 20% del valor asegurado por reclamo y en la vigencia. Periodo de horas de espera: 12 horas. La aseguradora se compromete a pagar al Asegurado cualquier Pérdida de la Red en la que incurra un Asegurado después del Período de Horas de Espera y únicamente como consecuencia de un Fallo de Seguridad.</t>
  </si>
  <si>
    <t xml:space="preserve">INTERRUPCIÓN DE LA RED. </t>
  </si>
  <si>
    <t>La aseguradora se compromete a indemnizar cualquier pérdida derivada  de un acto, error u omisión, real o presunto, que resulte en un reclamo contra el asegurado: 
1- Una contaminación de datos de terceros por medio de un software no autorizado, un código informático o virus específicamente diseñado para el sistema de cómputo de la sociedad; 
2- Una denegación inadecuada o errónea de los derechos de acceso a los datos a un tercero autorizado; 
3- Un ataque de denegación de servicio que produzca denegación inadecuada o errónea de los derechos de acceso a los datos a un tercero autorizado; 
4- La destrucción, modificación, contaminación, daño o eliminación de datos almacenados en cualquier sistema de cómputo como consecuencia de una violación de seguridad de datos; 
5- El robo físico del hardware controlado por la sociedad y dentro de sus predios; por cualquier persona diferente al asegurado y en el cual se encuentran datos almacenados y que dicho robo derive en una pérdida de datos; o 
6- La revelación de datos como consecuencia de una violación de seguridad de datos; 
Asimismo, se cubrirán las pérdidas que sufra la sociedad, derivadas de un acto intencional que provenga de cualquier empleado de la Entidad, en el caso que esta última sea legalmente responsable por dichos actos.</t>
  </si>
  <si>
    <t>La aseguradora tendrá el derecho de defender cualquier reclamo, por el que esta póliza pueda responder bajo sus coberturas. La aseguradora pagará los gastos de defensa incurridos para defender dicho reclamo, esta cobertura opera sin aplicación de deducible.
Por gastos de defensa se entienden los honorarios, costas y expensas razonables y necesarias en los que, con el previo consentimiento escrito de la Aseguradora, incurra el asegurado para la negociación de acuerdos o defensa de cualquier reclamación de responsabilidad, sea judicial o extrajudicial, adelantada por un tercero en contra del asegurado, fuere está fundada o infundada.
En el evento de que el asegurado fuere condenado por haber incurrido en una conducta dolosa, deberá reembolsar a la Aseguradora las sumas que le hayan sido anticipadas por esta cobertura.</t>
  </si>
  <si>
    <r>
      <rPr>
        <b/>
        <sz val="10"/>
        <color theme="1"/>
        <rFont val="Arial"/>
        <family val="2"/>
      </rPr>
      <t>REVOCACIÓN ,  NO RENOVACIÓN O MODIFICACIONES DE LA PÓLIZA Y SUS ANEXOS</t>
    </r>
    <r>
      <rPr>
        <sz val="10"/>
        <color theme="1"/>
        <rFont val="Arial"/>
        <family val="2"/>
      </rPr>
      <t xml:space="preserve">: </t>
    </r>
  </si>
  <si>
    <t>VER DEFINICION DE ASEGURADO</t>
  </si>
  <si>
    <t xml:space="preserve">NIT                                                   </t>
  </si>
  <si>
    <t>RC SERVIDORES PUBLICOS</t>
  </si>
  <si>
    <t xml:space="preserve">VIGENCIA                                 </t>
  </si>
  <si>
    <t>OBJETO</t>
  </si>
  <si>
    <t>CLAUSULAS PARTICULARES OPCIONALES REQUERIDAS</t>
  </si>
  <si>
    <t>S / N / D</t>
  </si>
  <si>
    <t xml:space="preserve"> BONO DEL 10% EN CASO DE NO RECLAMACION.</t>
  </si>
  <si>
    <t>DEDUCIBLES OBLIGATORIOS: SIN DEDUCIBLE</t>
  </si>
  <si>
    <t>Contratar la cobertura de seguro de responsabilidad civil servidores públicos, de conformidad con lo previsto en artículo 43 de la ley 2008 de 2019 y el articulo 46 del decreto 2411 de 2019, disposiciones que autorizan a las entidades estatales la contratación del seguro en los términos allí establecidos.
También podrán contratar un seguro de responsabilidad civil para servidores públicos, mediante el cual se ampare la responsabilidad de los mismos por actos o hechos no dolosos ocurridos en ejercicio de sus funciones, y los gastos de defensa en materia disciplinaria, penal y fiscal que deban realizar; estos últimos gastos los podrán pagar las entidades, siempre y cuando exista decisión definitiva que exonere de toda responsabilidad y no sea condenada la contraparte a las costas del proceso. amparar los perjuicios o detrimentos patrimoniales causados a la contraloría general de la república,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Al igual que asumir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investigaciones o procesos internos, o; por cualquier organismo oficial, en los que se discuta la responsabilidad correspondiente a los cargos asegurado.</t>
  </si>
  <si>
    <t>Ampara los perjuicios o detrimentos patrimoniales causados a la entidad y/o al estado, incluyendo la culpa grave como consecuencia de las decisiones de gestiones incorrectas pero no dolosas, adoptadas y/o ejecutadas o inejecutadas por los servidores públicos y/o funcionarios con regímenes de responsabilidad similares a los de los servidores públicos, cuyos cargos estén amparados en la póliza así mismo, esta cobertura se extiende para amparar los perjuicios por los que los funcionarios asegurados sean responsables por haber cometido algún acto incorrecto respecto del cual se les siga o debiera seguir, un juicio de responsabilidad fiscal de acuerdo con las previsiones de la ley 610 de 2000, así como la acción de repetición o de llamamiento en garantía con fines de repetición, contemplado en la ley 678 de 2001, articulo 90 de la cpc.</t>
  </si>
  <si>
    <t>Mediante esta cobertura se amparan los gastos de defensa (honorarios profesionales de abogados defensores y cauciones judiciales) en materia disciplinaria, penal, fiscal, administrativo (incluidos los de reparación directa), civil (incluidos, los artículos 64 y 65 del código general del proceso y la ley 1564 de 2012), investigaciones disciplinarias internas y en general los incurridos para defenderse en cualquier tipo de investigación o proceso adelantados por organismos oficiales, según los límites por: tipos de procesos y etapas procesales establecidos en este documento.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t>
  </si>
  <si>
    <t>MODIFICACIÓN EN LAS LEYES EXISTENTES O INTRODUCCIÓN DE NUEVA LEGISLACIÓN:</t>
  </si>
  <si>
    <t>SISTEMA DE COBERTURA</t>
  </si>
  <si>
    <t>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</si>
  <si>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</si>
  <si>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</si>
  <si>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Se cubren hechos ocurridos desde la fecha de retroactividad otorgada y notificada durante la vigencia que no hayan sido notificados por el asegurado antes del inicio de la vigencia. considerando que la cobertura opera sobre esta base.</t>
  </si>
  <si>
    <t>JURISDICCIÓN Y LIMITACIÓN TERRITORIAL</t>
  </si>
  <si>
    <t>Colombia. Aplica la legislación Colombiana.</t>
  </si>
  <si>
    <t>AMPARO AUTOMÁTICO PARA FUNCIONARIOS PASADOS, PRESENTES Y FUTUROS:</t>
  </si>
  <si>
    <t>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t>
  </si>
  <si>
    <t>HOMOLOGACIÓN DE CARGO:</t>
  </si>
  <si>
    <t>AMPARO DE RESPONSABILIDAD DE LOS FUNCIONARIOS ASEGURADOS QUE SE TRANSMITA POR MUERTE, INCPACIDAD, INHABILITACIÓN O INSOLVENCIA.</t>
  </si>
  <si>
    <t>Se ampara la responsabilidad de los funcionarios asegurados que se transmita por muerte, incapacidad, inhabilitación o
insolvencia.</t>
  </si>
  <si>
    <t>APLICACIÓN DE LAS DISPOSICIONES DEL CÓDIGO DE COMERCIO:</t>
  </si>
  <si>
    <t>Las reglas aplicables a los seguros en general y los principios, normas y reglas aplicables a los seguros de daños y responsabilidad civil serán aplicables, salvo disposición en contrario, al seguro objeto de esta contratación.</t>
  </si>
  <si>
    <t>NO APLICACIÓN DE TARIFAS DE COLEGIOS DE ABOGADOS:</t>
  </si>
  <si>
    <t>No aplicación de tarifa de colegios de abogados u otro criterio similar, para limitar y/o aceptar la propuesta de los honorarios de abogados, presentada por la entidad tomadora, los funcionarios que ésta designe o los asegurados.</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</si>
  <si>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</si>
  <si>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t>
  </si>
  <si>
    <t>PLAZO PARA LA ACEPTACIÓN DE GASTOS JUDICIALES Y/O COSTOS DE DEFENSA:</t>
  </si>
  <si>
    <t>COBERTURA DE ACCIÓN DE REPETICIÓN:</t>
  </si>
  <si>
    <t>Cubre los perjuicios por los que el asegurado resulte responsable en razón de actuaciones culposas realizadas dentro del ejercicio de sus funciones de su cargo, respecto de las cuales se le siga o debiera seguir una acción de repetición o llamamiento en garantía con fines de repetición por culpa grave, al tenor de la ley 678 de 2001 y concordantes, incluyendo los gastos de defensa.</t>
  </si>
  <si>
    <t>COBERTURA PARA CULPA Y FALTAS GRAVÍSIMAS:</t>
  </si>
  <si>
    <t>Se otorga únicamente gastos de defensa para atender investigaciones disciplinarias conforme al código único disciplinario. esta cobertura no implica el amparo de la culpa gravísima o dolo bajo ninguna circunstancia.</t>
  </si>
  <si>
    <t>COBERTURA PARA CULPA GRAVE:</t>
  </si>
  <si>
    <t>Queda entendido, convenido y aceptado que se amparan las reclamaciones presentadas contra las personas aseguradas, aun cuando el acto incorrecto generador de responsabilidad civil, se deba a una culpa grave, negligencia o falta de diligencia grave del asegurado siempre y cuando el acto no cuente con calificación dolosa.</t>
  </si>
  <si>
    <t>ANTICIPO DE INDEMNIZACIÓN PARA EL PAGO DE HONORARIOS DEL 50%:</t>
  </si>
  <si>
    <t xml:space="preserve">DEFINICIÓN DE ASEGURADO: </t>
  </si>
  <si>
    <t xml:space="preserve">Se considera asegurado: los administradores de la entidad, cuyos cargos se detallan en el formulario de solicitud adjunto a estos Pliegos de Condiciones. Cuando se dé un cambio de funcionario éste se cubre automáticamente, siempre y cuando el cargo que se ocupe se encuentre en la relación de los cargos asegurados. </t>
  </si>
  <si>
    <t>EXCLUSIÓN DE ENFERMEDADES TRANSMISIBLES ESTE SEGURO NO CUBRE CUALQUIER RECLAMO DE NINGUNA MANERA CAUSADO POR O COMO RESULTADO DE:</t>
  </si>
  <si>
    <t>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</si>
  <si>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PERJUICIOS O DETRIMENTO PATRIMONIAL</t>
  </si>
  <si>
    <t>GASTOS DE DEFENSA</t>
  </si>
  <si>
    <t>LA POLIZA</t>
  </si>
  <si>
    <t xml:space="preserve">Que se ofrezca puede tener  cualquier nombre comercial, pero es indispensable que su clausulado se adecue a la naturaleza juridica de la entidad asegurada, como entidad estatal. De no contemplar esta caracteristica, la propuesta de esta poliza no sera admitida.  </t>
  </si>
  <si>
    <t>RELACIÓN DE CARGOS A ASEGURAR</t>
  </si>
  <si>
    <t>CLÁUSULA DE REVISIÓN DE TERMINOS</t>
  </si>
  <si>
    <t>EXCLUSIONES:</t>
  </si>
  <si>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</si>
  <si>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A. EXCLUSIÓN DE PAGOS Y GRATIFICACIONES: 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</si>
  <si>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 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</si>
  <si>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 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</si>
  <si>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 xml:space="preserve">D. EXCLUSIÓN DE PÉRDIDAS PROVENIENTES DIRECTA O INDIRECTAMENTE DE LAVADO DE DINERO: 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
LAVADO SIGNIFICA:
a) el encubrimiento, o disfraz, o conversión, o transferencia, o traslado de la propiedad delictiva, (inclusive encubriendo o disfrazando su naturaleza, fuente, ubicación, disposición, movimiento o propiedad o cualquier derecho relacionado con ella).
b) el tomar parte en o favorecer en cualquier forma relacionada con un arreglo que es conocido o sospechoso para facilitar (por cualquier medio) la adquisición, retención, uso o control de la propiedad delictiva por o en nombre de otra persona.
c) la adquisición, uso o posesión de la propiedad delictiva.
d) cualquier acto que constituya una tentativa, conspiración o incitación para cometer cualquier acto o actos mencionados en los literales anteriores a), b) ó c). 
e) cualquier acto que constituya ayudar, incitar, asesorar o facilitar la comisión de cualquier acto o actos mencionados en los literales anteriores a), b) ó c).
</t>
  </si>
  <si>
    <t>E. EXCLUSIÓN DE RESPONSABILIDAD CIVIL PROFESIONAL: 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</si>
  <si>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F. EXCLUSIÓN DE RECLAMOS POR EVENTOS GENERADO A CONSECUENCIA DE RIESGOS ASEGURABLES BAJO LOS SEGUROS DE DAÑOS:  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</si>
  <si>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H. EXCLUSIÓN DE MULTAS O SANCIONES PENALES O ADMINISTRATIVAS IMPUESTAS A LA ENTIDAD TOMADORA O A LOS FUNCIONARIOS ASEGURADOS, CONTRIBUCIONES POLÍTICAS Y DONACIONES: 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t>
  </si>
  <si>
    <t>I. EXCLUSIÓN DE AVALES O GARANTÍAS PERSONALES OTORGADAS POR LOS FUNCIONARIOS ASEGURADOS: 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</si>
  <si>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FUNCIONES:No se ampara los daños o perdidas ocasionadas por incurrir el funcionario asegurado en faltas, errores u omisiones no directamente relacionadas con el desempeño de las funciones propias de su cargo, bien sea que las mismas constituyan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carácter de servidor público.</t>
  </si>
  <si>
    <t>K. EXCLUSIÓN DE ASBESTO: 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</si>
  <si>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 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cualquier acto de autoridad gubernamental o pública legítimamente constituida.</t>
  </si>
  <si>
    <t>M. EXCLUSIÓN RELATIVA A PENSIONES: 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</si>
  <si>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 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t>
  </si>
  <si>
    <t>Q. EXCLUSIÓN DE TERRORISMO:
1) 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proporción de, o llegando a constituirse en un levantamiento, poder militar o usurpado.                                                                                                                                         
2) 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así tales intereses sean declarados o no.</t>
  </si>
  <si>
    <t xml:space="preserve">S. CLÁUSULA DE EXCLUSIÓN DE PÉRDIDAS Y DATOS CIBERNÉTICOS 
 1.	No obstante, cualquier disposición contraria en esta póliza o cualquier suplemento a la misma, se excluye cualquier: 
1.1	Pérdida cibernética. 
1.2	Pérdida, daño, responsabilidad, reclamación, coste, gasto de cualquier naturaleza causado directa o indirectamente por, contribuido por, resultante de, que surja o esté relacionado con cualquier pérdida de uso, reducción de la funcionalidad, reparación, reemplazo, restauración o reproducción de cualesquiera datos, incluyendo cualquier  cantidad relacionada con el valor de dichos datos, independientemente de cualquier otra causa o evento que contribuya simultáneamente o en cualquier otra secuencia. 
2.	En el caso que cualquier parte de esta cláusula fuera considerada inválida o inaplicable, el resto permanecerá en pleno vigor y efecto.  
3.	Esta cláusula reemplaza y, si entra en conflicto con cualquier otra disposición de la póliza o cualquier suplemento que tenga relación con la pérdida cibernética o los datos, reemplaza esa disposición. 
DEFINICIONES 
A.	PÉRDIDA CIBERNÉTICA: 
Cualquier pérdida, daño, responsabilidad, reclamación, coste o gasto de cualquier naturaleza que directa o indirectamente sea causado o aportado por, resulte o surja de, o esté en conexión con un acto cibernético o un incidente cibernético incluyendo, pero sin limitarse a cualquier acción tomada con el fin de controlar, prevenir, suprimir o remediar cualquier acto cibernético o incidente cibernético. 
 B.	ACTO CIBERNÉTICO: 
Acto o serie de actos no autorizados, malintencionados o delictivos, sin consideración del tiempo y espacio, o la amenaza o engaño relacionados con el acceso, procesamiento, uso u operación de cualquier sistema informático. 
C.	INCIDENTE CIBERNÉTICO: 
Todo error u omisión o serie de errores u omisiones relacionados con el acceso, procesamiento, uso u operación de cualquier sistema informático; o Cualquier indisponibilidad o fallo parcial o total o serie de indisponibilidades o fallos parciales o totales para acceder, procesar, usar u operar cualquier sistema informático. 
D.	SISTEMA INFORMÁTICO: 
Cualquier ordenador, hardware, software, sistema de comunicación, equipo electrónico (incluyendo pero sin limitarse a teléfonos inteligentes, laptops, tablets, dispositivos portátiles), servidor, nube o microcontrolador incluyendo cualquier sistema similar o configuración de lo antes mencionado e incluyendo asimismo toda entrada y salida, dispositivo de almacenamiento de datos, equipo de redes o instalaciones de copias de respaldo, de propiedad u operadas por el asegurado o cualquier otra parte. 
E.	DATOS: 
Información, hechos, conceptos, código o cualquier otra información de cualquier naturaleza registrada y transmitida en cualquier forma para ser usada, accedida, procesada, transmitida o almacenada por un sistema informático. </t>
  </si>
  <si>
    <t>R. EXCLUSIÓN DE DAÑO MORAL, PERJUICIOS A LA REPUTACIÓN, TALES COMO: Injuria, calumnia, violación de intimidad, propiedad intelectual, desequilibrio emocional</t>
  </si>
  <si>
    <t>SUBLÍMITES BÁSICOS OBLIGATORIOS PARA LA COBERTURA DE GASTOS DE DEFENSA</t>
  </si>
  <si>
    <t xml:space="preserve">La propuesta debe contemplar el ofrecimiento de los siguientes sublimites de honorarios profesionales de abogados, los cuales deben operar exclusivamente  bajo la modalidad de: por persona y por cada proceso para cada una de de las personas cuyo cargo se encuentre asegurado, precisando que la presente cobertura será efectiva siempre y cuando en la reclamación este individualizado el cargo, la persona, y que la conducta a investigar goce de cobertura. </t>
  </si>
  <si>
    <t>DEFINICIONES</t>
  </si>
  <si>
    <t>Límite por etapa Persona por Proceso</t>
  </si>
  <si>
    <t>Cauciones judiciales hasta $30.000.000 por evento y $150.000.000 por vigencia.</t>
  </si>
  <si>
    <t>PROCESOS DE INDAGACIÓN O INVESTIGACIONES PRELIMINARES, Según el tipo de proceso con base en las siguientes definiciones:</t>
  </si>
  <si>
    <t>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t>
  </si>
  <si>
    <t>La indagación preliminar para este tipo de procesos es la fase de instrucción iniciada en caso de duda sobre la identificación o individualización del posible autor de una falta disciplinaria.</t>
  </si>
  <si>
    <t>DEFINICIÓN PARA PROCESOS PENALES</t>
  </si>
  <si>
    <t>Sistema Acusatorio (Ley 906 de 2004). Toda la etapa de instrucción adelantada por la Fiscalía de acuerdo con el procedimiento establecido para el sistema penal acusatorio hasta antes del auto de formulación de imputación (art. 286 y s.s.).</t>
  </si>
  <si>
    <t>DEFINICIÓN PARA PROCESOS ANTE OTROS ORGANISMOS</t>
  </si>
  <si>
    <t xml:space="preserve">VALORES  ASEGURADOS </t>
  </si>
  <si>
    <t>G. EXCLUSIÓN DE PÉRDIDAS O DAÑOS POR DEPRECIACIÓN, PÉRDIDAS DE INVIERSIONES, RESULTADOS DE FLUCTUACIONES EN LOS MERCADOS FINANCIEROS, OTORGAMIENTO DE CRÉDITOS Y RECUPERACIÓN DE CARTERA.</t>
  </si>
  <si>
    <t>A) 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</si>
  <si>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 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</si>
  <si>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C) formulada por, o por cuenta de, cualquier cliente de la entidad tomadora o de los asegurados como consecuencia de la inversión en, gestión de, o consejos relacionados con, cualquier patrimonio, fundación, fidecomiso o propiedad;</t>
  </si>
  <si>
    <t>D) 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</si>
  <si>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E) surgida única y exclusivamente del hecho de que los valores o mercaderías o inversiones no produzcan los resultados representados o esperados.</t>
  </si>
  <si>
    <t>F). exclusión de multas o sanciones penales o administrativas impuestas a la entidad tomadora o a los funcionarios asegurados, contribuciones.</t>
  </si>
  <si>
    <t xml:space="preserve">RAMO              </t>
  </si>
  <si>
    <t>SUBROGACION</t>
  </si>
  <si>
    <t>La Compañía  acepta bajo la presente cláusula, que el término "trabajador empleado" dondequiera que se utilice en la póliza significará:
. La persona natural que, dentro del desempeño del cargo asegurado, presta su servicio a la entidad, vinculada a éste mediante contrato de trabajo, orden de trabajo o mediante nombramiento por decreto o resolución.
·Los asesores y consultores que desarrollan funciones en la entidad.
·Uno o más oficinistas o empleados del asegurado.
·Estudiantes invitados mientras estén prosiguiendo estudios o deberes en los predios del asegurado.
·Contratistas bajo la Prestación de Servicios Profesionales. 
·Empleados de seguridad y contratistas y sus empleados, mientras dichos contratistas estén desarrollando servicios temporales para el asegurado.
·Personas suministradas por compañías especializadas para desarrollar trabajos propios del asegurado y bajo supervisión en cualquiera de las oficinas o predios del asegurado.
·Directores cuando sean empleados asalariados, pensionados o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
·Cualquier persona o compañía empleada por el asegurado para prestar servicios de procesamiento de datos, de cheques u otros récords de contabilidad del asegurado.
· Abogados contratados por el asegurado para la prestación de servicios para el mismo y los empleados de dichos abogados, mientras estén prestando servicios para el asegurado.
·Todas los anteriores se consideran empleados mientras estén prestando dichos servicios e incluye los primeros treinta (30) días siguientes a la dejación del cargo o a la terminación de sus servicios, según sea el caso y se otorga siempre y cuando el termino indicado se encuentre dentro de la vigencia de la poliza, sin exceder la fecha de finalización de vigencia.</t>
  </si>
  <si>
    <t>Cubrir las pérdidas patrimoniales  y Gastos de Defensa por la eventual responsabilidad de la entidad por pérdidas o daños ocasionados a terceros, y por los daños o pérdidas a sus propios bienes e intereses, derivados de situaciones de riesgo en el manejo de información, que son objeto de la cobertura de la póliza, dentro y fuera del Territorio nacional. Se precisa que la compañía de seguros conoce el riesgo con base en lo declarado por el asegurado en el formulario de declaración del riesgo aportado al presente proceso.</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</si>
  <si>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</si>
  <si>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Aviso 90 días.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</si>
  <si>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 xml:space="preserve">MODIFICACIÓN DEL ESTADO DEL RIESGO . </t>
  </si>
  <si>
    <t xml:space="preserve">NO CONCURRENCIA DE AMPAROS CLAUSULAS O CONDICIONES: </t>
  </si>
  <si>
    <t xml:space="preserve">Queda entendido convenido y aceptado que si dos o mas amparos clausulas o condiciones otorgan cobertura a un mismo evento se indemnizara con base en aquellas que ofrezcan mayor proteccion para los intereses dell asegurado. de igual manera prevaleceran los amparos clausulas o condiciones que otorgen coberturas sobre aquellos que las excluyan.
en todo caso y ante cualquier discrepancia sobre cual es el amparo clausula o condicion aplicable a un caso determinado se aplicara aquellas o aquellas que en conjunto determine el asegurado de acuerdo a su conveniencia.  </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</si>
  <si>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incluidos los contratistas para apoyo a la gestión misional de la Entidad, salvo el caso en que los daños hayan sido causados intencionalmente por ellos.</t>
  </si>
  <si>
    <t xml:space="preserve">EXPERTICIO TÉCNICO. </t>
  </si>
  <si>
    <t>Queda convenido, entendido y aceptado que en el evento de existir una discrepancia entre la compañía y el asegurado en cuanto a si el siniestro constituye una pérdida total o parcial, o con relación a otros aspectos de orden técnico, la cuestion sera sometida a  la decisión de ingenieros, técnicos o peritos expertos en la actividad que desarrolla el asegurado (peritos o a expertos en la materia de siniestros), según los  intereses afectados por el siniestro, siguiendo el procedimiento que para tal regulación previo los articulos 2026 y siguientes del código del comercio.</t>
  </si>
  <si>
    <t>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</si>
  <si>
    <t xml:space="preserve"> Queda expresamente acordado y aceptado que la cobertura otorgada bajo la presente póliza no queda sujeta al cumplimiento de ningún tipo de garantía por parte de la entidad asegurada.  </t>
  </si>
  <si>
    <t>Siempre y cuando la diferencia entre el valor asegurado y el valor asegurable no supere el 15%.</t>
  </si>
  <si>
    <t>Por la presente cláusula y no obstante lo que en contrario se diga en las condiciones generales de la póliza o en  sus anexos, y sujeto a que el Asegurado ha pagado la prima adicional acordada a la Aseguradora, le indemnizará  las sumas que debiere pagar en razón de su responsabilidad civil extracontractual por las lesiones personales o muerte  causadas a terceros, ó daños causados a  propiedades de terceros, como consecuencia de la  utilización de vehículos de transporte terrestre, que sean  o no de su propiedad y se extiende a amparar los equipos que no tengan tracción propia. 
Esta cobertura opera en exceso de los límites contratados en la Póliza de Automóviles si las hay. De no haber póliza de automóviles ó no haber sido indemnizado el reclamo, esta cobertura cubrirá como primera capa.
Tambien opera en exceso de las polizas de, maquinaria y equipo, casco embarcaciones y SOAT
PARAGRAFO: Los límites asegurados operan de manera independiente para el amparo de vehículos propios y para el amparo de vehículos no propios.</t>
  </si>
  <si>
    <t>AVISO DE SINIESTRO</t>
  </si>
  <si>
    <t xml:space="preserve">Se deben amparar los gastos adicionales por concepto de horas extras, trabajo nocturno o en días festivos, flete expreso y aéreo, que se incurran con motivo de una pérdida o daño amparado, en exceso del valor asegurado y con límite del 30% del valor asegurado. </t>
  </si>
  <si>
    <t>NO APLICACIÓN DE LA CONDICION DE COMPENSACIÓN, EN CASO DE SINIESTRO.</t>
  </si>
  <si>
    <t>NO CONCURRENCIA DE AMPAROS, CLÁUSULAS O CONDICIONES</t>
  </si>
  <si>
    <t xml:space="preserve"> AVISO DE SINIESTRO</t>
  </si>
  <si>
    <t>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al  asegurado, según las cláusulas de pago de indemnizaciones. Igualmente se conviene, que el Asegurado pagará a la Aseguradora con base en la cuenta que se presentará oportunamente y dentro de los noventa (90) días contados a partir del recibo de las facturas en sus dependencias, el monto ó porcentaje de la indemnización, correspondiente al deducible que quede a su cargo.</t>
  </si>
  <si>
    <t xml:space="preserve">Se deja aclarado y convenido que los proponentes que participen en la presente solicitud de ofertas, aceptan el manejo de valores asegurados globales. </t>
  </si>
  <si>
    <t xml:space="preserve"> la Aseguradora anticipara la indemnización, hasta por el 50%, con la demostración de la ocurrencia del siniestro por parte del asegurado, el valor de los daños y la comprobación de que existe cobertura y mientras se formaliza a cabalidad la indemnización Correspondiente. </t>
  </si>
  <si>
    <t>RESPONSABILIDAD CIVIL DEL ASEGURADO FRENTE A FAMILIARES DE LOS TRABAJADORES</t>
  </si>
  <si>
    <t xml:space="preserve"> NO CONCURRENCIA DE AMPAROS, CLAUSULAS O CONDICIONES</t>
  </si>
  <si>
    <t xml:space="preserve"> OBJETO DEL SEGURO</t>
  </si>
  <si>
    <t xml:space="preserve"> BIENES ASEGURADOS</t>
  </si>
  <si>
    <t xml:space="preserve"> BIENES NO ASEGURABLES</t>
  </si>
  <si>
    <t>DEMERITO POR USO</t>
  </si>
  <si>
    <r>
      <rPr>
        <b/>
        <sz val="10"/>
        <color theme="1"/>
        <rFont val="Arial"/>
        <family val="2"/>
      </rPr>
      <t>AVISO DE SINIESTRO.</t>
    </r>
    <r>
      <rPr>
        <sz val="10"/>
        <color theme="1"/>
        <rFont val="Arial"/>
        <family val="2"/>
      </rPr>
      <t xml:space="preserve"> </t>
    </r>
  </si>
  <si>
    <t>PRORROGAS</t>
  </si>
  <si>
    <t>Queda expresamente declarado y convenido  que  la (s) aseguradora (s) queda (n) obligadas (s) a otorgar la (s)   prorroga (s) que el Asegurado, solicite  en caso de que se requiera tiempo adicional para surtir los trámites internos de un nuevo proceso, en las mismas condiciones en que se encuentran suscritas las pólizas como tambien las modificaciones que se requieran en el transcurso de la vigencia sin condicionamiento alguno, incluido el intermediario.</t>
  </si>
  <si>
    <t>Bajo esta clusula la compañía podrá realizar revisión de términos para las prórrogas cuando la siniestralidad incurrida sobrepase el 60%. (Siniestralidad incurrida =siniestros pagos + reservas + 10% IBRN/primas netas).</t>
  </si>
  <si>
    <t>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t>
  </si>
  <si>
    <t>ERRORES, OMISIONES O INEXACTITUDES NO INTENCIONALES</t>
  </si>
  <si>
    <r>
      <rPr>
        <b/>
        <sz val="10"/>
        <color theme="1"/>
        <rFont val="Arial"/>
        <family val="2"/>
      </rPr>
      <t>ERRORES, OMISIONES O INEXACTITUDES NO INTENCIONALES</t>
    </r>
    <r>
      <rPr>
        <sz val="10"/>
        <color theme="1"/>
        <rFont val="Arial"/>
        <family val="2"/>
      </rPr>
      <t xml:space="preserve">. </t>
    </r>
  </si>
  <si>
    <t>CLAUSULA DE  JURISDICCION Y SOLUCION DE CONTROVERSIAS</t>
  </si>
  <si>
    <t>REPOSICION O REEMPLAZO</t>
  </si>
  <si>
    <t>DETERMINACION DE LA PERDIDA INDEMNIZABLE</t>
  </si>
  <si>
    <t>DERECHOS SOBRE EL SALVAMENTO</t>
  </si>
  <si>
    <t>RESTABLECIMIENTO AUTOMÁTICO DEL VALOR ASEGURADO POR PAGO DE SINIESTRO SIN COBRO DE PRIMA  PARA EL AMPARO DE RESPONSABILIDAD CIVIL EXTRACONTRACTUAL.</t>
  </si>
  <si>
    <t>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dentro de los noventa (90) días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</si>
  <si>
    <t>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t>
  </si>
  <si>
    <t xml:space="preserve">No obstante lo dispuesto en las condiciones la Póliza o en sus anexos,  por la presente cláusula se conviene entre las partes, un término sesenta (60) días habiles para que el Asegurado de aviso al Asegurador de cualquier evento que afecte a la presente Póliza, contados a partir de la fecha en que haya tenido conocimiento de dicho evento, sin perjuicio de lo establecido en el artículo 1081 del Código de Comercio. </t>
  </si>
  <si>
    <t>HURTO Y HURTO CALIFICADO EN PREDIOS</t>
  </si>
  <si>
    <t>HURTO</t>
  </si>
  <si>
    <t xml:space="preserve"> Consistentes principalmente en pero no limitados a  toda clase de repuestos, accesorios, material de empaque, y propaganda, suministros, herramientas, maquinaria, material biologico y en general todo elemento  que los asegurados determinen como mercancía aunque no se hayan determinado específicamente  de propiedad del asegurado o de terceros y/o por los cuales sea responsables y siempre y cuando no estén asegurados por otra pólizas se encuentren contenidos y ubicado en los riesgos amparados bajo la presente póliza.  </t>
  </si>
  <si>
    <t>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incluidos los generados por amit, sabotaje y terrorismo, tomas a poblaciones, municipios y ciudades por movimientos al margen de la ley.</t>
  </si>
  <si>
    <t xml:space="preserve">TRASLADO TEMPORAL DE BIENES DE CUALQUIER NATURALEZA TEMPORAL.   </t>
  </si>
  <si>
    <t xml:space="preserve">NO APLICACIÓN DE DÉMERITO POR USO O MEJORÁ TECNOLÓGICA PARA DAÑOS O PÉRDIDAS DE EQUIPOS ELÉCTRICOS, ELECTRÓNICOS Y/O  DE ROTURA DE MAQUINARÍA. </t>
  </si>
  <si>
    <t>Por medio de la presente cláusula se autoriza al asegurado para iniciar trabajos conducentes a identificar el alcance y magnitud de las fallas y/o adelantar las reparaciones necesarias inmediatamente después de un siniestro sin consultar previamente a la Aseguradora, siempre que estas reparaciones no excedan en más de $ 50.000.000 el deducible pactado y bajo el compromiso de</t>
  </si>
  <si>
    <t>Adecuación de construcciones a las normas de sismo resistencia.  Se extiende la cobertura del seguro a amparar los costos y gastos razonables en que incurra el asegurado, cuando a consecuencia de un evento amparado bajo la presente póliza, los edificios y obras civiles sufran daños estructurales, cuya reparación o reconstrucción conlleve la adecuación a normas sismo resistentes vigentes al momento de efectuarse la reparación o reconstrucción del bien asegurado hasta el 100% de los costos adicionales en que incurra el asegurado.  Para los casos que se haga necesario un rediseño para la reconstrucción o reparación con el fin de cumplir normas legales de sismo resistencia, la aseguradora reconocerá un 10% adicional sobre el valor asegurado del bien.   En caso de presentarse dichos costos no habrá lugar a aplicación de infraseguro, sino que el porcentaje mencionado se adicionará a la suma asegurada para efectos de la indemnización.</t>
  </si>
  <si>
    <t>DEFINICION DE MÁQUINAS EQUIPOS DE OFICINA EN GENERAL</t>
  </si>
  <si>
    <t>Dinero liquido representado por billetes y/o monedas  de cualquier pais. Bajo este concepto se incluye a su vez titulos valores, tales como  letras de cambio, pagares, certificados de deposito,  bonos, acciones, cheques bancarios, y otros titulos que representen garantia en dinero, dentro y/o fuera de caja fuerte.</t>
  </si>
  <si>
    <t>Cubre las perdidas o daños a la propiedad asegurada causados por inundación o enlodamiento como resultado  de rotura o estallido  de la tubería de conducción (tubería de presión suministrando el agua de accionamiento  para la maquinaria asegurada), válvulas de cierre, y/o bombas de retorno debido a los riesgos cubiertos por la presente póliza.</t>
  </si>
  <si>
    <t>REMOCION DE ESCOMBROS Y GASTOS DE DEMOLICIÓN</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</si>
  <si>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</si>
  <si>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 xml:space="preserve">GASTOS DE AUDITORES, REVISORES Y CONTADORES. </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</si>
  <si>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</si>
  <si>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</si>
  <si>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 xml:space="preserve">Mediante esta condición la cobertura de la póliza se extiende a amparar los gastos extras y razonables (en que incurra o deba incurrir) por arrendamientos de bienes, cualquier tipo de equipos, instalaciones y edificios (propios y no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</si>
  <si>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</si>
  <si>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GASTOS PARA REACONDICIONAMIENTOS,  REPARACIONES O RECONSTRUCCIONES PROVISONALES O TRANSITORIAS.</t>
  </si>
  <si>
    <t>GASTOS PARA LA RECUPERACIÓN DE INFORMACIÓN</t>
  </si>
  <si>
    <t>COBERTURAS Y SUBLIMITES</t>
  </si>
  <si>
    <t>Hurto y Hurto Calificado</t>
  </si>
  <si>
    <t>MODALIDAD DE COBERTURA</t>
  </si>
  <si>
    <t>Los amparos otorgados, en la presente póliza, operan bajo la modalidad de delimitación temporal de cobertura, denominada OCURRENCIA, es decir que se cubrirán las pérdidas que sufra o que se causen al asegurado durante la vigencia de la póliza.</t>
  </si>
  <si>
    <t xml:space="preserve">Pago del siniestro sin necesidad de Fallo Fiscal  </t>
  </si>
  <si>
    <t xml:space="preserve">EXTENSIÓN DE COBERTURA PARA PERDIDAS OCASIONADAS POR EMPLEADOS DE CONTRATISTAS INDEPENDIENTES  </t>
  </si>
  <si>
    <t>AL 100% DEL VALOR ASEGURADO.</t>
  </si>
  <si>
    <t xml:space="preserve">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t>
  </si>
  <si>
    <t>Cargos Asegurados</t>
  </si>
  <si>
    <t>Total Planta de cargos del Asegurado</t>
  </si>
  <si>
    <t>Amparar los riesgos que impliquen menoscabo de los fondos y/o bienes de propiedad de la entidad,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t>
  </si>
  <si>
    <t>PAGO DE INDEMNIZACIÓN  sin necesidad del fallo judicial o de responsabilidad fiscal</t>
  </si>
  <si>
    <t>GASTOS PARA LA DEMOSTRACIÓN DEL SINIESTRO</t>
  </si>
  <si>
    <t>COSTAS EN JUICIO, HONORARIOS PROFESIONALES Y SELECCIÓN DE PROFESIONALES PARA LA DEFENSA.</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</si>
  <si>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</si>
  <si>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t>
  </si>
  <si>
    <t>PÉRDIDAS A TRAVÉS DE SISTEMAS COMPUTARIZADOS</t>
  </si>
  <si>
    <t>De acuerdo con las condiciones generales y particulares de la póliza se amparan las pérdidas o daños que se originen o sean ocasionados a través de sistemas computarizados.</t>
  </si>
  <si>
    <t>FALTANTES DE INVENTARIOS 100% DEL LÍMITE ASEGURADO</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</si>
  <si>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</si>
  <si>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APLICACIÓN DE LA PÓLIZA, FRENTE AL SEGURO DE INFIDELIDAD Y RIESGOS FINANCIEROS (SI SE TIENE CONTRATADA PÓLIZA DE IRF).
(CADA PÓLIZA APLICA SUS DEDUCIBLES EN FORMA INDEPENDIENTE).</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</si>
  <si>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</si>
  <si>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t>
  </si>
  <si>
    <r>
      <t xml:space="preserve">Edificios: </t>
    </r>
    <r>
      <rPr>
        <sz val="12"/>
        <color theme="1"/>
        <rFont val="Arial"/>
        <family val="2"/>
      </rPr>
      <t>Toda clase de bienes e inmuebles de propiedad del asegurado o por los que sea responsable ubicados dentro o fuera de los predios asegurados (incluye, casetas, instalaciones deportivas, cerramientos, tanques, redes, lineas y cables.  Incluida la norma de sismoresistencia,  avisos, vias internas)
Se Amparan bienes que por su naturaleza deban permanecer a la intemperie.</t>
    </r>
  </si>
  <si>
    <r>
      <rPr>
        <b/>
        <sz val="12"/>
        <rFont val="Arial"/>
        <family val="2"/>
      </rPr>
      <t xml:space="preserve">MAQUINARIA EN GENERAL </t>
    </r>
    <r>
      <rPr>
        <sz val="12"/>
        <color theme="1"/>
        <rFont val="Arial"/>
        <family val="2"/>
      </rPr>
      <t>Consistente principalmente pero no limitado a: Maquinaria, equipo, maquinaria y equipo  subestaciones electricas, plantas de emergencia, calderas, ascensores, motores electricos, montacargas, aire acondicionado central, aire acondiconado de cada oficina, motobombas,  transformadores y equipos similares, propios y/o bajo la responsabilidad del asegurado aunque no se especifiquen  y demás bienes aunque no se hayan determinado específicamente.  Incluye muebles y enseres Hospitalarios).</t>
    </r>
  </si>
  <si>
    <r>
      <t>NOMBRAMIENTO DE AJUSTADOR</t>
    </r>
    <r>
      <rPr>
        <sz val="12"/>
        <rFont val="Arial"/>
        <family val="2"/>
      </rPr>
      <t xml:space="preserve">
</t>
    </r>
  </si>
  <si>
    <r>
      <t xml:space="preserve">INDEMNIZACIÓN A VALOR DE REPOSICIÓN EN CASO DE PÉRDIDAS TOTALES APLICABLE SOLO A ROTURA DE MAQUINARIA Y EQUIPO ELECTRONICO:              
Por la presente cláusula y no obstante lo que en contrario se diga en las condiciones generales de la Póliza, y sus anexos, la  indemnización pagadera por esta Póliza para un objeto asegurado bajo la misma, en caso de pérdidas totales, será  igual a su valor de reposición, sujeto a la siguiente tabla de demérito por uso, vetustez y obsolescencia tecnológica:
</t>
    </r>
    <r>
      <rPr>
        <b/>
        <sz val="12"/>
        <rFont val="Arial"/>
        <family val="2"/>
      </rPr>
      <t xml:space="preserve">Años Demérito      Anual Demérito        Acumulado
1 – 7                                   0 %                            0 %
7 – 15                                 2 %                            15 %
De 15 en adelante       1,5 %                         máximo  30 %
</t>
    </r>
    <r>
      <rPr>
        <sz val="12"/>
        <rFont val="Arial"/>
        <family val="2"/>
      </rPr>
      <t xml:space="preserve">
Esta cláusula no debe ser aplicada para las herramientas que tengan componentes eléctricos y electrónicos. Además se tendrá en cuenta para su aplicación no la fecha de adquisición, si no la fecha de entrada en funcionamiento, ó de repotenciación ó actualización del equipo.
No se aplicará tabla de deméritos ó descuentos adicionales al asegurado por rebobinado de transformadores en pérdidas totales ó parciales. 
La aseguradora acepta que solamente aplicará demérito por uso y/o mejora tecnológica, o deducción por cualquier otro concepto, en la liquidación de la indemnizaciones de los siniestros ocasionados por eventos de daños internos, electricos y/o electrónicos; en los casos en que los bienes tengan edad superior a siete (7) años. </t>
    </r>
  </si>
  <si>
    <r>
      <t xml:space="preserve">En caso de ocurrencia de cualquier pérdida, en la que  la entidad,  no pudiera determinar específicamente al empleado o los empleados responsables, la compañía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Los faltantes de inventario estarán amparados en los mismos términos establecidos anteriormente, siempre y cuando no sean atribuibles a entradas y salidas de almacén. Prevalecerá sobre esta condición el señalamiento de la pérdida por hurto simple cuando así lo indique la entidad. No se interpretara como faltante de inventario la pérdida de bienes en deposito y/o almacenados (guardados), que sean señaladas como hurto simple.  
</t>
    </r>
    <r>
      <rPr>
        <b/>
        <sz val="12"/>
        <color rgb="FFC00000"/>
        <rFont val="Arial"/>
        <family val="2"/>
      </rPr>
      <t>NOTA: Para faltantes de inventario, sublimite del 15%</t>
    </r>
  </si>
  <si>
    <r>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t>
    </r>
    <r>
      <rPr>
        <b/>
        <sz val="12"/>
        <color theme="1"/>
        <rFont val="Arial"/>
        <family val="2"/>
      </rPr>
      <t>hasta el 100% de los gastos demostrados.</t>
    </r>
  </si>
  <si>
    <t>Según relacion</t>
  </si>
  <si>
    <t>COBERTURA BASICA TODO RIESGO</t>
  </si>
  <si>
    <t>MODALIDAD DE VALOR ASEGURADO DE LOS BIENES ASEGURADOS</t>
  </si>
  <si>
    <t>EQUIPO Y MAQUINARÍA: Valor de reposición o reemplazo.</t>
  </si>
  <si>
    <t>TODO RIESGO EQUIPO Y MAQUINARIA</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</si>
  <si>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</si>
  <si>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</si>
  <si>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</si>
  <si>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</si>
  <si>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</si>
  <si>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</si>
  <si>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</si>
  <si>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</si>
  <si>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o reparaciones provisionales transitorias, con el objeto de salvar, preservar o conservar los bienes amparados. </t>
  </si>
  <si>
    <t>GASTOS RAZONABLES DE HORAS EXTRAS, TRABAJO NOCTURNO O EN DÍAS FESTIVOS Y FLETE EXPRESO Y AÉREO.</t>
  </si>
  <si>
    <t>GASTOS RAZONABLES DE VIAJES Y ESTADÍA.</t>
  </si>
  <si>
    <t xml:space="preserve">REMOCIÓN DE ESCOMBROS Y GASTOS DE DEMOLICIÓN. </t>
  </si>
  <si>
    <t xml:space="preserve">GASTOS PARA LA DEMOSTRACIÓN DEL SINIESTRO. </t>
  </si>
  <si>
    <t xml:space="preserve">PAGO DE HONORARIOS PROFESIONALES.  </t>
  </si>
  <si>
    <t xml:space="preserve">GASTOS PARA LA PRESERVACIÓN DE BIENES Y CONTINUACIÓN DE ACTIVIDADES. </t>
  </si>
  <si>
    <t>GASTOS PARA ACELERAR LA REPARACIÓN, REACONDICIONAMIENTO O EL REEMPLAZO DE LOS BIENES ASEGURADOS.</t>
  </si>
  <si>
    <t>GASTOS PARA REACONDICIONAMIENTOS O  REPARACIONES PROVISONALES O TRANSITORIAS.</t>
  </si>
  <si>
    <t>GASTOS PARA LA EXTINCIÓN DEL SINIESTRO.</t>
  </si>
  <si>
    <t>TODAS LAS COBERTURAS</t>
  </si>
  <si>
    <t>RCE</t>
  </si>
  <si>
    <t>RESTABLECIMIENTO AUTOMATICO DEL VALOR ASEGURADO  POR PAGO DE  SINIESTRO.</t>
  </si>
  <si>
    <t xml:space="preserve">RESPONSABILIDAD CIVIL CRUZADA ENTRE CONTRATISTAS. SUBLÍMITE DEL 55% DEL VALOR ASEGURADO. </t>
  </si>
  <si>
    <t xml:space="preserve">VARIACIONES DEL RIESGO, CON TÉRMINO DE REPORTE DE NOVENTA (90) DÍAS.  </t>
  </si>
  <si>
    <t>DEDUCIBLES OBLIGATORIOS
SIN APLICACIÓN DE DEDUCIBLE</t>
  </si>
  <si>
    <t>BIENES E INTERESES ASEGURABLES</t>
  </si>
  <si>
    <t xml:space="preserve">Se considerarán asegurados todos los predios y actividades que el asegurado posea y desarrolle, bien sea en arriendo, comodato, use o entregue en comodato y aquellos de terceros que la entidad use, mantenga, ocupe, y desempeñe sus actividades y operaciones, o que sea tenedor o a cualquier título y en general en los cuales desarrolle y realice las actividades propias de la administración municipal, control y de servicio a la comunidad, incluyendo los predios e instalaciones públicos que, de acuerdo a la ley, se encuentren bajo su responsabilidad, protección, administración y control.  </t>
  </si>
  <si>
    <t>CLÁUSULA DE CONJUNTOS</t>
  </si>
  <si>
    <t>Si como consecuencia de un riesgo amparado por la póliza, una máquina, pieza o equipo integrante de un conjunto, sufre daños o pérdidas, cuya reposición o reemplazo no se considere viable, o cuando la unidad, el conjunto, o la totalidad de ellos queden destruidos, o de tal modo averiados, que pierdan la aptitud para el fin a que están destinados o cuando, no obstante no perder esa aptitud o revestir la pérdida tales características, su reparación, aunque factible, no sea ni técnica ni económicamente aconsejable, la póliza en un todo de acuerdo con sus cláusulas y condiciones, indemnizará el valor total de la máquina o conjunto.</t>
  </si>
  <si>
    <t>CLAUSULAS OBLIGATORIAS</t>
  </si>
  <si>
    <t>Los amparos otorgados, en la presente póliza, operan bajo la modalidad Descubrimiento</t>
  </si>
  <si>
    <t>Falsificación de Documento de Retiro de Propiedad</t>
  </si>
  <si>
    <t>Moneda Falsificada y Giros Postales</t>
  </si>
  <si>
    <t>Hurto por Computador</t>
  </si>
  <si>
    <t>Fraude en Transferencia de Fondos</t>
  </si>
  <si>
    <t>Perdida de Clientes</t>
  </si>
  <si>
    <t>REPOSICION DE ARCHIVOS</t>
  </si>
  <si>
    <t>GASTOS DE INVESTIGACION</t>
  </si>
  <si>
    <t>GASTOS LEGALES</t>
  </si>
  <si>
    <t>GASTOS POR ACCESO NO AUTORIZADO AL SISTEMA INFORMATICO</t>
  </si>
  <si>
    <t>la compañía será responsable del costo de reproducción de cualquier información contenida en todo tipo de manuscritos, registros, cuentas, microfilmes, cintas u otros expedientes dañados o perdidos, que resulten de una pérdida directa amparada por esta póliza.</t>
  </si>
  <si>
    <t>la compañía será responsable de los gastos legales incurridos por un asegurado que resulten de una pérdida directa amparada por esta póliza.</t>
  </si>
  <si>
    <t xml:space="preserve">GRUPO VIDA </t>
  </si>
  <si>
    <t>Incapacidad Total y Permanente</t>
  </si>
  <si>
    <t>Enfermedades Graves (opera como anticipo)</t>
  </si>
  <si>
    <t>Indemnización adicional por muerte accidental</t>
  </si>
  <si>
    <t>Extensiones de cobertura para el amparo de indemnización adicional por muerte accidental</t>
  </si>
  <si>
    <t>• Contravenciones en normas de tránsito
• Homicidio 
• Embriaguez 
• Deportes de alto riesgo como aficionado 
• Muerte en intento de secuestro 
• Muerte accidental en motocicleta 
• Fenómenos de la naturaleza 
• Atraco, Riñas, peleas, picadura de serpientes, picadura de insectos y sus consecuencias, infecciones bacterianas, fenómenos de la naturaleza. 
• Terrorismo 
• Cobertura amplia de vuelo o embarcaciones</t>
  </si>
  <si>
    <t xml:space="preserve">Beneficios por Desmembración. </t>
  </si>
  <si>
    <t>Cuando dentro de los ciento ochenta (180) días comunes siguientes a la ocurrencia de un accidente amparado por esta póliza, el Asegurado padeciere como consecuencia de dicho evento alguna de las pérdidas o inutilizaciones descritas en las condiciones, LA COMPAÑÍA le pagará, de la suma asegurada alcanzada por este amparo a la fecha del accidente, los porcentajes indicados siempre y cuando sobreviva a la fecha del accidente al menos durante treinta (30) días comunes</t>
  </si>
  <si>
    <t>Bono canasta familiar por muerte e Incapacidad total y permanente</t>
  </si>
  <si>
    <t>Equivale a $ 6.000.000 (un solo pago)</t>
  </si>
  <si>
    <t>Auxilio Funerario como suma adicional</t>
  </si>
  <si>
    <t>Renta por Incapacidad Temporal</t>
  </si>
  <si>
    <t xml:space="preserve">4.5 SMDLV Hasta maximo por 10 dias a partir del tercer día,  Maximo 5 eventos vigencia por asegurado </t>
  </si>
  <si>
    <t xml:space="preserve">Renta por Hospitalizacion por 90 dias </t>
  </si>
  <si>
    <t>4.5 SMDLV</t>
  </si>
  <si>
    <t xml:space="preserve">Renta por Hospitalizacion en UCI por 10 dias </t>
  </si>
  <si>
    <t>CONDICIONES PARTICULARES OBLIGATORIAS</t>
  </si>
  <si>
    <t>Beneficiarios</t>
  </si>
  <si>
    <t>Ajuste de la pòliza</t>
  </si>
  <si>
    <t>Ajuste al final de la vigencia a prorrata</t>
  </si>
  <si>
    <t>Si por error u omisión involuntario del intermediario de seguros y/o tomador y/o aseguradora no se incluyan nuevos asegurados o se informen nuevos aumentos la aseguradora hará revisión del caso para el cobro de la prima a que haya lugar y al pago de la indemnización a que haya lugar de acuerdo a las condiciones establecidas en la póliza en el momento del siniestro. Siempre y cuando el cliente remita a la compañía de seguros, y confirme la información omitida, mediante una certificación de su revisor fiscal.</t>
  </si>
  <si>
    <t xml:space="preserve">CONTINUIDAD DE AMPARO </t>
  </si>
  <si>
    <t xml:space="preserve">COBERTURA PARA PREEXISTENCIAS PARA NUEVOS INGRESOS: </t>
  </si>
  <si>
    <t>Hasta por un valor asegurado individual máximo $30.000.000  por persona, quedando así amparados sin ningún tipo de exclusión por enfermedades preexistentes, independiente del valor asegurado que se tenga en el amparo básico.</t>
  </si>
  <si>
    <t>Bajo la cobertura de Enfermedades Graves, se consideran las siguientes</t>
  </si>
  <si>
    <t>ESCARLATINA</t>
  </si>
  <si>
    <t>Anexo de Cáncer in Situ</t>
  </si>
  <si>
    <t>En el evento que se diagnostique cáncer in situ, se indemniza el 25% de la suma asegurada como anticipo del amparo de enfermedades graves</t>
  </si>
  <si>
    <t>Condición especial</t>
  </si>
  <si>
    <t xml:space="preserve">TOTAL PUNTAJE </t>
  </si>
  <si>
    <t>Se deben mantener con cobertura a los exfuncionarios por un periodo de 30 días, posterior a la desvinculación como funcionario de la entidad, SIN COBRO ADICIONAL DE PRIMA.</t>
  </si>
  <si>
    <t xml:space="preserve"> ERRORES Y OMISIONES</t>
  </si>
  <si>
    <t xml:space="preserve"> AMPARO AUTOMATICO</t>
  </si>
  <si>
    <t xml:space="preserve"> EXTENSION DE COBERTURAS</t>
  </si>
  <si>
    <r>
      <rPr>
        <sz val="12"/>
        <rFont val="Arial"/>
        <family val="2"/>
      </rPr>
      <t>Toda la maquinaria y equipo de propiedad de la</t>
    </r>
    <r>
      <rPr>
        <b/>
        <sz val="12"/>
        <rFont val="Arial"/>
        <family val="2"/>
      </rPr>
      <t xml:space="preserve"> </t>
    </r>
    <r>
      <rPr>
        <sz val="12"/>
        <rFont val="Arial"/>
        <family val="2"/>
      </rPr>
      <t>entidad, que se hallen bajo su responsabilidad, tenencia y/o control, y en general los recibidos a cualquier titulo o por los que tenga algún interés asegurable y consistente principalmente, pero no limitados, en los siguientes:
Maquinaria y equipo consistente principalmente en: Buldoceres, Tractores, Motoniveladoras, Excavadoras, Retroexcavadoras, Equipos Agrícolas, Planchones y otras similares ubicados en el territorio nacional, de propiedad de la entidad, bajo su responsabilidad, tenencia y/o control.</t>
    </r>
  </si>
  <si>
    <t xml:space="preserve">IRREDUCTIBILIDAD: </t>
  </si>
  <si>
    <t>Transcurridos 2 años de la vida del asegurado desde la fecha de perfeccionamiento del contrato, el valor del seguro no podrá ser reducido por causa de error en la declaración de asegurabilidad sin perjuicio en lo establecido en la cláusula de “ERROR EN LA DECLARACIÓN DE EDAD</t>
  </si>
  <si>
    <t>MUERTE PRESUNTA POR DESPARECIMIENTO</t>
  </si>
  <si>
    <t xml:space="preserve">En caso de desaparición  (incluido la desaparición forzada), del asegurado amparado bajo la presente póliza, la ASEGURADORA indemnizará el siniestro cuando la autoridad competente declare la muerte presunta, de acuerdo con lo estipulado en el artículo 1145 del Código de comercio  </t>
  </si>
  <si>
    <t>NO APLICACIÓN DE PREEXISTENCIAS</t>
  </si>
  <si>
    <t>Queda entendido, convenido y aceptado que la compañía no aplicará preexistencias a cualquier persona que entre a formar o llegare a formar parte del grupo asegurado (ya sea que ingresen al momento de iniciar el seguro o durante cualquier tiempo durante su vigencia), quedando sin efecto las disposiciones que en contrario contengan las condiciones generales y particulares del seguro.</t>
  </si>
  <si>
    <t>NO EXIGENCIA DE REQUISITOS DE ASEGURABILIDAD</t>
  </si>
  <si>
    <t>Queda entendido, convenido y aceptado que la compañía no exigirá requisitos de asegurabilidad a cualquier persona que entre a formar o llegare a formar parte del grupo asegurado (ya sea que ingresen al momento de iniciar el seguro o durante cualquier tiempo durante su vigencia), quedando sin efecto las disposiciones que en contrario contengan las condiciones generales y particulares del seguro.</t>
  </si>
  <si>
    <t>NO EXIGENCIA DE SOLICITUD DE SEGURO</t>
  </si>
  <si>
    <t>Queda entendido, convenido y aceptado que la compañía no exigirá solicitud de seguro a cualquier persona que entre a formar o llegare formar parte del grupo asegurado de la Alcaldía (ya sea que ingresen al momento de iniciar el seguro o durante cualquier tiempo durante su vigencia), quedando sin efecto las disposiciones que en contrario contengan las condiciones generales y particulares del seguro.</t>
  </si>
  <si>
    <t>Desaparición en Catástrofes Naturales como Terremotos, Inundaciones y Maremotos. Desaparecidos en un Rio, Lago o Mar. Desaparición como consecuencia del extravío, caída, Explosión, Naufragio o encalladura de cualquier vehículo respecto del cual no exista exclusión expresa de cobertura. la compañía indemnizara una vez se declare la muerte presunta del asegurado por una entidad competente.</t>
  </si>
  <si>
    <t>INEXACTITUD EN LA DECLARACIÓN DE EDAD</t>
  </si>
  <si>
    <t>Si respecto a la edad del asegurado se comprobare error en la declaración de asegurabilidad se aplicarán las siguientes normas:
a. Si la edad verdadera está fuera de los límites autorizados por la compañía, el contrato quedará sujeto a la sanción prevista en el artículo 1058 del código del comercio
b. Si es mayor que la declarada, el seguro se reducirá en la proporción necesaria para que su valor guarde relación matemática con la prima anual percibida por la compañía
c. Si es menor el valor del seguro se aumentará en la misma proporción establecida en el literal b anterior.</t>
  </si>
  <si>
    <t>Como ésta póliza se expide en reemplazo inmediato de otra anterior, La compañía de seguros ampara a todas las personas que forman parte del grupo asegurado anterior, sin limitaciones de sus condiciones de salud o su edad, valor asegurado, etc, ni exigencias medicas,  otorgando por lo tanto continuidad de cobertura para todo el grupo que viene asegurado en la (s)  compañía (s)  anterior (es), desde la fecha en la persona ingresó en la (s)  póliza (S) contratada (s) por EL ASEGURADO.</t>
  </si>
  <si>
    <t>EXTENSIÓN DEL PERIODO DE CUBRIMIENTO DESPUES DE RETIRO DE LA ENTIDAD</t>
  </si>
  <si>
    <t xml:space="preserve">Queda entendido, convenido y aceptado que las coberturas de la presente póliza se extenderán cuando el (los) Asegurado (s) de la presente póliza se retire (n) de la entidad, hasta por un periodo de 30 días Calendario. </t>
  </si>
  <si>
    <t>DESAPARECIMIENTO</t>
  </si>
  <si>
    <t>CLAUSULA DE AMPARO AUTOMATICO</t>
  </si>
  <si>
    <t>Con sujeción a los valores asegurados pactados, la póliza ampara automáticamente a todas las personas que entren a formar parte del grupo asegurado, incluyendo cualquier variación en la suma asegurada que se presente, desde la fecha en que tales modificaciones aparezcan en los registros internos del ASEGURADO. El asegurado se compromete a reportar el número total de asegurados al final de la vigencia con base en lo cual se efectuara el ajuste anual de prima correspondiente.</t>
  </si>
  <si>
    <t>INTERES ASEGURADO</t>
  </si>
  <si>
    <t xml:space="preserve">LOS DESIGNADOS POR LOS ASEGURADOS O EN SU DEFECTO LOS ESTABLECIDOS POR LA LEY </t>
  </si>
  <si>
    <t>TASA por mil (%o)</t>
  </si>
  <si>
    <t>DETERMINACION DEL VALOR ASEGURADO INDIVIDUAL</t>
  </si>
  <si>
    <t>CONDICIONES ESPECIALES  REQUERIDAS</t>
  </si>
  <si>
    <t>EDAD  MAXIM\O DE INGRESO</t>
  </si>
  <si>
    <t>EDAD MAXIMA DE PERMANENCIA.</t>
  </si>
  <si>
    <t>Para efectos de este seguro  los beneficiarios seran los estipulados  por cada asegurado o en su defecto los de ley.</t>
  </si>
  <si>
    <t xml:space="preserve">AMPAROS </t>
  </si>
  <si>
    <t xml:space="preserve">Incapacidad Total y permanente </t>
  </si>
  <si>
    <t>Indemnizaciòn adicional por muerte accidental y Beneficios por Desmembracion accidental</t>
  </si>
  <si>
    <t xml:space="preserve">Enfermedades graves 50% de la suma asegurada  opera como anticipo </t>
  </si>
  <si>
    <t xml:space="preserve">Auxilio de Exequias </t>
  </si>
  <si>
    <t>Amparo basico y Aux. funerario</t>
  </si>
  <si>
    <t>Sin ningún tipo de limitación ni restricción</t>
  </si>
  <si>
    <t>Incapacidad total y permanente</t>
  </si>
  <si>
    <t>Enfermedades graves</t>
  </si>
  <si>
    <t>Indemnizacion adicional por muerte accidental</t>
  </si>
  <si>
    <t>Muerte por Cualquier Causa (En la cobertura basica se incluye suicidio, homicidio y sida desde inicio de vigencia Cubre Epidemia y Pandemia)</t>
  </si>
  <si>
    <t>TOTAL ASEGURADOS: Ver Relacion anexo xx</t>
  </si>
  <si>
    <t>Muerte por cualquier causa</t>
  </si>
  <si>
    <t>• Muerte por cualquier causa, Incluye  epidemia y pandemia 
• Cobertura de Suicidio y Homicidio desde el primer día de vigencia.
• Cobertura del SIDA
• Sin exclusiones</t>
  </si>
  <si>
    <t xml:space="preserve">Cuando dentro de los ciento ochenta (180) días comunes siguientes a la ocurrencia de un accidente amparado por esta póliza, el Asegurado falleciere como consecuencia de las lesiones sufridas en dicho evento, LA COMPAÑÍA pagará a los beneficiarios la suma asegurada alcanzada por este amparo a la fecha del accidente. </t>
  </si>
  <si>
    <t>• Se otorga amparo automático, con aviso dentro de los sesenta (60) días siguientes a la fecha en que figure en los registros del tomador, por valor máximo hasta de 125 SMMLV aproximado al millón superior.
• El valor asegurado se actualiza automáticamente con el valor del SMMLV sin exigir requisitos de asegurabilidad.</t>
  </si>
  <si>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t>
  </si>
  <si>
    <r>
      <t xml:space="preserve">• Si durante la vigencia del presente amparo, el Asegurado se invalida, tendrá derecho a reclamar el valor asegurado que tuviere a dicho momento. Se entenderá ocurrida la invalidez al momento de su estructuración y se exigira un periodo continuo no inferior a 120 dias de incapacidad..
</t>
    </r>
    <r>
      <rPr>
        <sz val="10"/>
        <color theme="1"/>
        <rFont val="Arial"/>
        <family val="2"/>
      </rPr>
      <t>• Para efectos de este amparo, la invalidez será la pérdida de capacidad laboral mayor o igual al 50% de acuerdo con los criterios establecidos en el Manual Único de Calificación de Invalidez (decreto 917 de 2001 o aquel vigente al momento de la calificación de la invalidez).
• La invalidez, siempre y cuando se califique con base en los criterios establecidos en el Manual Único de Calificación de Invalidez vigente al momento de la calificación, podrá ser certificada por la Administradora de Riesgos Profesionales (ARL), Entidad Promotora de Salud (EPS), por la Administradora de Fondo de Pensiones (AFP) a la cual se encuentra afiliado el Asegurado, por la Junta Regional de Calificación de Invalidez o entidad que haga sus veces, o por médico habilitado legalmente para ello (especialista en medicina laboral o salud ocupacional).</t>
    </r>
  </si>
  <si>
    <t>Auxilio Funerario (suma adicional)</t>
  </si>
  <si>
    <t>CEDULA</t>
  </si>
  <si>
    <t>FECHA DE NACIMIENTO</t>
  </si>
  <si>
    <t>DEFINICION DE BIENES</t>
  </si>
  <si>
    <t>CLAUSULAS Y COBERTURAS BASICAS</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</si>
  <si>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entidad asegurada y/o tomadora</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</si>
  <si>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</si>
  <si>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</si>
  <si>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Queda entendido, convenido y aceptado que la Compañía de Seguros indemnizará los daños y pérdidas ocasionados por cualquier siniestro amparado bajo la presente póliza, que afecte bienes muebles e inmuebles tomados en arriendo por el asegurado, siempre y cuando la responsabilidad sea imputable al asegurado y/o sus funcionarios (Declarados por la Entidad) .</t>
  </si>
  <si>
    <t>La Aseguradora contempla bajo esta condición, el otorgamiento de las siguientes condiciones: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</si>
  <si>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La Aseguradora contempla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la(s) alternativa(s) de reemplazo que presentará el asegurado.</t>
  </si>
  <si>
    <t>Lo siguientes bienes son exentos de aplicación de deducibles en la póliza de Todo Riesgo Daño Material: Celulares, computadores portátiles, radios de comunicación, grabadoras, vidrios y propiedad personal de empleados. 
Los deducibles para demás bienes diferentes a los mencionados anteriormente, a opción del oferente, se aplicarán de acuerdo con la tabla de calificación de deducibles.</t>
  </si>
  <si>
    <t>Queda expresamente acordado que la aseguradora se pronunciará sobre la aceptación de los reclamos, máximo dentro de los diez (10) días hábiles siguientes al recibo de la documentación que acredite la ocurrencia y cuantía de los siniestros. En caso contrario se entenderán formalizados los reclamos y aceptado el valor reclamado, de conformidad con la(s) cotización(es) presentada(s) por la Entidad o los asegurados y la Compañía aseguradora deberá proceder al giro de la indemnización en el término establecido para el pago de las indemnizaciones.</t>
  </si>
  <si>
    <t>Una vez formalizada la reclamación hasta 10 días hábiles. Queda expresamente convenido y aceptado, que la Aseguradora se compromete a efectuar el pago de la indemnización de los siniestros, dentro de los diez (10) días hábiles siguientes al término previsto para el pronunciamiento y aceptación de los reclamos.</t>
  </si>
  <si>
    <t>COBERTURA PARA SOFTWARE.</t>
  </si>
  <si>
    <t>EXPERTICIO TÉCNICO</t>
  </si>
  <si>
    <t>BIENES TOMADOS EN ARRIENDO POR EL ASEGURADO</t>
  </si>
  <si>
    <t>SUBROGACIÓN.</t>
  </si>
  <si>
    <t>DETERMINACIÓN DE LA PÉRDIDA INDEMNIZABLE.</t>
  </si>
  <si>
    <t>BIENES EXENTOS DE APLICACIÓN DE DEDUCIBLES.</t>
  </si>
  <si>
    <t>RIESGOS EXCLUIDOS.</t>
  </si>
  <si>
    <t>TÉRMINO PARA EL PRONUNCIAMIENTO Y ACEPTACIÓN DE LOS RECLAMOS.</t>
  </si>
  <si>
    <t>COMPROMISO DE LA ASEGURADORA PARA EL PAGO DE LAS INDEMNIZACIONES.</t>
  </si>
  <si>
    <t>CAMBIO DE AJUSTADOR</t>
  </si>
  <si>
    <t>En caso de que la Entidad considere que la labor del ajustador designado cuando a ello haya lugar, no es eficaz, la Compañía de Seguros con el solo requerimiento escrito de la Entidad procederá al cambio. De acuerdo con la clausula de Asignación de Ajustadores.</t>
  </si>
  <si>
    <t>ERRORES DE DISEÑO O CONSTRUCCION</t>
  </si>
  <si>
    <t>Se cubren las pérdidas a daños materiales de los bienes asegurados que sean consecuencia de errores de diseño o construcción   de obras civiles.</t>
  </si>
  <si>
    <t xml:space="preserve">Por medio de la presente cláusula se autoriza a la Entidad para iniciar trabajos conducentes a identificar el alcance y magnitud de las fallas y/o adelantar las reparaciones necesarias inmediatamente después de un siniestro sin consultar previamente a la Aseguradora, siempre que estas reparaciones no excedan en más de Cincuenta Millones de Pesos M/CTE (50.000.000), bajo el compromiso de:   
a. Informar el siniestro a la Aseguradora dentro de los treinta (30) días hábiles siguientes a la fecha del mismo.
b. Presentar un informe detallado del siniestro. 
c. Presentar todas las facturas relacionadas con la reparación. La Aseguradora se reserva el derecho de inspeccionar y pedir informes adicionales cuando a su juicio lo considere necesario, aún después de haber  sido hecha la reparación. </t>
  </si>
  <si>
    <t xml:space="preserve">COBERTURA PARA EQUIPOS EN GARANTIA </t>
  </si>
  <si>
    <t>Se  amparan las pérdidas ó daños por rotura de maquinaria ó daño interno de la maquinaria y equipos asegurados, aún en el caso de encontrarse éstos en garantía del fabricante ó proveedor.</t>
  </si>
  <si>
    <t>NO EXIGENCIA DE AVALUO</t>
  </si>
  <si>
    <t xml:space="preserve">No obstante lo establecido en las condiciones generales de la póliza, la aseguradora acepta que en caso de siniestro por un riesgo amparado, la liquidación de la pérdida se hará sin la aplicación de la cláusula de seguro insuficiente, es decir bajo la modalidad de Primera Pérdida Absoluta. 
Esta cláusula se otorga sin la exigencia de que el asegurado deba presentar avalúo de los bienes asegurados. </t>
  </si>
  <si>
    <t>OXIDACIÓN, ENMOHECIMIENTO, CORROSIÓN, HERRUMBRES, INCRUSTACIONES, HUMEDAD Y RASPADURAS</t>
  </si>
  <si>
    <t>Se amparan todos los eventos con ocasión a lo definido en la presente clausula.</t>
  </si>
  <si>
    <t>ASENTAMIENTOS, HUNDIMIENTOS Y/O DESPLAZAMIENTOS DEL TERRENO Y SUELOS INESTABLES</t>
  </si>
  <si>
    <t>EDIFICIOS O BIENES QUE SE ENCUENTREN EN PROCESO DE CONSTRUCCIÓN, RECONSTRUCCIÓN O REMODELACIÓN</t>
  </si>
  <si>
    <t xml:space="preserve">APROPIACIÓN DE LOS BIENES ASEGURADOS  </t>
  </si>
  <si>
    <t>Por parte de terceros durante el siniestro o después del mismo</t>
  </si>
  <si>
    <t>IMPRECISIONES EN LA PRESENTACION DE LA INFORMACION SOBRE BIENES ASEGURADOS Y/O A ASEGURAR.</t>
  </si>
  <si>
    <t>Bajo esta clausula el oferente se compromete a indemnizar la pérdida y/o daño de bienes sobre los cuales se haya presentado información imprecisa sobre la identificación de los mismos, siempre y cuando se pueda evidenciar que la Entidad asegurada, tenia la intensión de asegurar o se pagó la prima correspondiente a la aseguradora.</t>
  </si>
  <si>
    <t>PUNTOS</t>
  </si>
  <si>
    <t xml:space="preserve">HURTO Y HURTO CALIFICADO: % DEL VALOR DE LA PERDIDA, MINIMO  SMMLV </t>
  </si>
  <si>
    <t>OTROS EVENTOS: % DEL VALOR DE LA PERDIDA, MINIMO  SMMLV</t>
  </si>
  <si>
    <t>CELULARES, BEEPERS, RADIO TELEFONOS: SIN DEDUCIBLE</t>
  </si>
  <si>
    <t xml:space="preserve">El incremento de valores asegurados originados por la inclusion  de nuevos bienes o propiedades, quedan amparadas automaticamente hasta un 20% del vr asegurado total que aparezca en la poliza.  Asi mismo no se requiere informar dichos incrementos  de valor asegurado, mientras no excedan el mencionado porcentaje.                                                                                                                                                                                                                                                     Para incrementps superiores a dicho 20%  se cobrara la prima sobre el valor total del aumento. </t>
  </si>
  <si>
    <t>INCLUSION NUEVOS BIENES</t>
  </si>
  <si>
    <t>MUNICIPIO DE PEREIRA</t>
  </si>
  <si>
    <t>891.480.030-2.</t>
  </si>
  <si>
    <t>Adecuación  a NSR 2010 antes  NSR 98</t>
  </si>
  <si>
    <r>
      <rPr>
        <b/>
        <sz val="12"/>
        <rFont val="Arial"/>
        <family val="2"/>
      </rPr>
      <t>CONTENIDOS EN GENERAL</t>
    </r>
    <r>
      <rPr>
        <sz val="12"/>
        <rFont val="Arial"/>
        <family val="2"/>
      </rPr>
      <t>: 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del ENTIDAD</t>
    </r>
  </si>
  <si>
    <r>
      <rPr>
        <b/>
        <sz val="12"/>
        <rFont val="Arial"/>
        <family val="2"/>
      </rPr>
      <t>CONTENIDOS EN GENERAL INSTITUCIONES EDUCATIVAS</t>
    </r>
    <r>
      <rPr>
        <sz val="12"/>
        <rFont val="Arial"/>
        <family val="2"/>
      </rPr>
      <t>: 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del ENTIDAD</t>
    </r>
  </si>
  <si>
    <t>INSTRUMENTOS MUSICALES</t>
  </si>
  <si>
    <r>
      <rPr>
        <b/>
        <sz val="12"/>
        <color theme="1"/>
        <rFont val="Arial"/>
        <family val="2"/>
      </rPr>
      <t>EQUIPOS ELECTRICOS Y  ELECTRONICOS</t>
    </r>
    <r>
      <rPr>
        <sz val="12"/>
        <color theme="1"/>
        <rFont val="Arial"/>
        <family val="2"/>
      </rPr>
      <t xml:space="preserve"> </t>
    </r>
    <r>
      <rPr>
        <b/>
        <sz val="12"/>
        <color theme="1"/>
        <rFont val="Arial"/>
        <family val="2"/>
      </rPr>
      <t xml:space="preserve">INCLUYE  CABLEADO ESTRUCTURADO </t>
    </r>
    <r>
      <rPr>
        <sz val="12"/>
        <color theme="1"/>
        <rFont val="Arial"/>
        <family val="2"/>
      </rPr>
      <t>(equipos de comuniciacion, y similares, equipos de computo fijos y portatiles y similares aunque no se especifiquen,  incluye equipos en comodatos de terceros al ENTIDAD y del ENTIDAD a terceros).</t>
    </r>
  </si>
  <si>
    <t>OBRAS DE ARTE Y PIEZAS ARQUEOLOGICAS</t>
  </si>
  <si>
    <t>40 BICICLETAS</t>
  </si>
  <si>
    <t>Bibliotecas (Libros, enciclopedias y contenidos en general de estas)</t>
  </si>
  <si>
    <t>Bienes en reposo</t>
  </si>
  <si>
    <r>
      <t xml:space="preserve">RENTA: 12 MESES: </t>
    </r>
    <r>
      <rPr>
        <b/>
        <sz val="12"/>
        <color theme="1"/>
        <rFont val="Arial"/>
        <family val="2"/>
      </rPr>
      <t>$250,000,000</t>
    </r>
    <r>
      <rPr>
        <b/>
        <sz val="12"/>
        <color rgb="FFFF0000"/>
        <rFont val="Arial"/>
        <family val="2"/>
      </rPr>
      <t xml:space="preserve"> </t>
    </r>
    <r>
      <rPr>
        <b/>
        <sz val="12"/>
        <rFont val="Arial"/>
        <family val="2"/>
      </rPr>
      <t xml:space="preserve">MENSUALES  </t>
    </r>
  </si>
  <si>
    <r>
      <t xml:space="preserve">Total Indice Variable </t>
    </r>
    <r>
      <rPr>
        <b/>
        <sz val="12"/>
        <color rgb="FFFF0000"/>
        <rFont val="Arial"/>
        <family val="2"/>
      </rPr>
      <t xml:space="preserve">( </t>
    </r>
    <r>
      <rPr>
        <b/>
        <sz val="12"/>
        <color theme="1"/>
        <rFont val="Arial"/>
        <family val="2"/>
      </rPr>
      <t>6</t>
    </r>
    <r>
      <rPr>
        <b/>
        <sz val="12"/>
        <rFont val="Arial"/>
        <family val="2"/>
      </rPr>
      <t>%)</t>
    </r>
  </si>
  <si>
    <r>
      <t>Cra. 7 No. 18-55 Pereira - Risaralda</t>
    </r>
    <r>
      <rPr>
        <sz val="12"/>
        <color rgb="FFFF0000"/>
        <rFont val="Arial"/>
        <family val="2"/>
      </rPr>
      <t xml:space="preserve">. </t>
    </r>
    <r>
      <rPr>
        <sz val="12"/>
        <color theme="1"/>
        <rFont val="Arial"/>
        <family val="2"/>
      </rPr>
      <t>y demas riesgos donde el asegurado ejerce su actividad, aunque no esten determinados especificamente ubicados en el territorio Colombiano.</t>
    </r>
  </si>
  <si>
    <t>Sublimite de $120,000,000,000 combinado para los bienes por vigencia</t>
  </si>
  <si>
    <r>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t>
    </r>
    <r>
      <rPr>
        <sz val="12"/>
        <color theme="1"/>
        <rFont val="Arial"/>
        <family val="2"/>
      </rPr>
      <t>Este último con un Sublímite de $150,000.000 por evento, para este tipo de hurto</t>
    </r>
    <r>
      <rPr>
        <sz val="12"/>
        <color rgb="FFC00000"/>
        <rFont val="Arial"/>
        <family val="2"/>
      </rPr>
      <t xml:space="preserve">. </t>
    </r>
  </si>
  <si>
    <r>
      <t xml:space="preserve">Se ampara todo tipo de bien de propiedad del asegurado y/o bajo su responsabilidad, cuidado, tenencia o control que por su naturaleza deban permanecer a la intemperie. Tales como pero no limitados a  cercas, avisos, vallas y similares. </t>
    </r>
    <r>
      <rPr>
        <sz val="12"/>
        <color theme="1"/>
        <rFont val="Arial"/>
        <family val="2"/>
      </rPr>
      <t>SUBLIMITE $500,000,000</t>
    </r>
  </si>
  <si>
    <r>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Entidad y la Aseguradora.
• La terna debe corresponder a firmas de Ajustadores con sede </t>
    </r>
    <r>
      <rPr>
        <sz val="12"/>
        <color theme="1"/>
        <rFont val="Arial"/>
        <family val="2"/>
      </rPr>
      <t>principal u oficina similar en la Cuidad de Pereira,Armenia, manizales o Cali</t>
    </r>
    <r>
      <rPr>
        <sz val="12"/>
        <color rgb="FFFF0000"/>
        <rFont val="Arial"/>
        <family val="2"/>
      </rPr>
      <t xml:space="preserve">. </t>
    </r>
    <r>
      <rPr>
        <sz val="12"/>
        <rFont val="Arial"/>
        <family val="2"/>
      </rPr>
      <t xml:space="preserve">
• La escogencia del Ajustador se efectuará de común acuerdo entre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r>
  </si>
  <si>
    <r>
      <t xml:space="preserve">Este contrato de seguro se extiende a cubrir las pérdidas ó daños de bienes contenidos en tanques,  o similares, como consecuencia de eventos cubiertos bajo la póliza, que afecten los equipos que la contienen (no aplica deducible). HASTA </t>
    </r>
    <r>
      <rPr>
        <sz val="12"/>
        <color theme="1"/>
        <rFont val="Arial"/>
        <family val="2"/>
      </rPr>
      <t xml:space="preserve">$100,000,000 </t>
    </r>
    <r>
      <rPr>
        <sz val="12"/>
        <rFont val="Arial"/>
        <family val="2"/>
      </rPr>
      <t>Siempre y cuando el valor de los contenidos se encuentren inlcuidos en el valor asegurado.</t>
    </r>
  </si>
  <si>
    <r>
      <t xml:space="preserve"> Los bienes de cualquier naturaleza amparados por esta póliza que sean trasladados temporalmente dentro de los establecimientos asegurados, o a otros sitios diferentes a los predios del asegurado, para reparación, limpieza, renovación, acondicionamiento, revisión, mantenimiento,  dados en arrendamiento ó comodato, o fines similares, estarán amparados por los mismos eventos  cubiertos en la poliza y sus anexos de acuerdo a sus respectivas condiciones, mientras estén en tránsito para tales fines y durante el período que permanezca en dicho otro sitio en el territorio de la República de Colombia. Sublimite </t>
    </r>
    <r>
      <rPr>
        <sz val="12"/>
        <color theme="1"/>
        <rFont val="Arial"/>
        <family val="2"/>
      </rPr>
      <t>$5,000,000</t>
    </r>
    <r>
      <rPr>
        <sz val="12"/>
        <rFont val="Arial"/>
        <family val="2"/>
      </rPr>
      <t>,000</t>
    </r>
  </si>
  <si>
    <t>Para Remodelaciones, nuevas edificaciones,montaje de  nuevas plantas y/o maquinaria y equipo  que no haya  estado previamente operando dentro de los predios asegurados, siempre que el valor final  de dichas edificaciones, plantas, maquinario o equipo no superen los $5,000,000,000</t>
  </si>
  <si>
    <r>
      <t xml:space="preserve">AMPARO AUTOMATICO PARA EQUIPOS EN DEMOSTRACION HASTA POR LA SUMA DE </t>
    </r>
    <r>
      <rPr>
        <b/>
        <sz val="12"/>
        <color theme="1"/>
        <rFont val="Arial"/>
        <family val="2"/>
      </rPr>
      <t>$ 1,000,000,000</t>
    </r>
  </si>
  <si>
    <t>COBERTURA AUTOMÁTICA PARA EQUIPOS DE REEMPLAZO AVISO DE 60 DIAS, HASTA POR LA SUMA DE  $1,000,000,000</t>
  </si>
  <si>
    <t xml:space="preserve">   En caso que el asegurado adquiera a cualquier título algún interés asegurable sobre bienes similares a   los amparados bajo la presente póliza, estén o no trabajando,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  En este caso el asegurado estará obligado a avisar por escrito a la compañía dentro de los sesenta (60) días calendarios contados a partir de la fecha de su adquisición para el correspondiente cobro de prima, siempre y cuando el valor total de reposición de dichos bienes no sea superior a  $ 1,000,000,000</t>
  </si>
  <si>
    <r>
      <t xml:space="preserve"> Por medio de la presente cláusula se extiende el amparo de la Póliza para los equipos cubiertos por la misma, ya sea que tales equipos estén o no trabajando o hayan sido desmontados para reparación, limpieza, revisión, reacondicionamiento o cuando sean desmontados, trasladados, montados y probados dentro de los predios del Asegurado</t>
    </r>
    <r>
      <rPr>
        <sz val="12"/>
        <color rgb="FFC00000"/>
        <rFont val="Arial"/>
        <family val="2"/>
      </rPr>
      <t xml:space="preserve">. </t>
    </r>
    <r>
      <rPr>
        <sz val="12"/>
        <color theme="1"/>
        <rFont val="Arial"/>
        <family val="2"/>
      </rPr>
      <t>$500,000,000 SIEMPRE Y CUANDO LA AFECTACIÓN SEA POR UN EVENTO AMPARADO POR LA PÓLIZA Y ESTEN BAJO EL CONTROL DEL ASEGURADO.</t>
    </r>
  </si>
  <si>
    <r>
      <t xml:space="preserve"> Incluyendo los generados por Hmacc, Amit y terrorismo,</t>
    </r>
    <r>
      <rPr>
        <sz val="12"/>
        <color theme="1"/>
        <rFont val="Arial"/>
        <family val="2"/>
      </rPr>
      <t xml:space="preserve"> hasta la suma de  $40,000,000,000(Sin aplicacion de deducible)</t>
    </r>
  </si>
  <si>
    <t xml:space="preserve"> Por medio del presente anexo,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t>
  </si>
  <si>
    <r>
      <t xml:space="preserve">Se  amparan automaticamente los bienes asegurados que sean trasladados temporalemten  a otro (s) sitio (s), a los predios donde el asegurado ejerce su actividad, con destino a participar en ferias y/o exposiciones dentro del territorio de la Republica de Colombia. Por un periodo no mayor a 60 dias y </t>
    </r>
    <r>
      <rPr>
        <sz val="12"/>
        <color theme="1"/>
        <rFont val="Arial"/>
        <family val="2"/>
      </rPr>
      <t>sublimite  de $1,000,000,000</t>
    </r>
  </si>
  <si>
    <r>
      <t xml:space="preserve">En caso  de siniestro cuando la cuantia reclamada sea igual  inferior a  </t>
    </r>
    <r>
      <rPr>
        <sz val="12"/>
        <color theme="1"/>
        <rFont val="Arial"/>
        <family val="2"/>
      </rPr>
      <t xml:space="preserve"> $100,000,000</t>
    </r>
    <r>
      <rPr>
        <sz val="12"/>
        <rFont val="Arial"/>
        <family val="2"/>
      </rPr>
      <t xml:space="preserve"> no se realizara tasacion de la propiedad  no dañada.  </t>
    </r>
  </si>
  <si>
    <r>
      <rPr>
        <sz val="12"/>
        <color theme="1"/>
        <rFont val="Arial"/>
        <family val="2"/>
      </rPr>
      <t>HASTA POR LA SUMA DE  $3,000,000,000</t>
    </r>
    <r>
      <rPr>
        <sz val="12"/>
        <rFont val="Arial"/>
        <family val="2"/>
      </rPr>
      <t xml:space="preserve">: No obstante cualquier estipulación en contrario en las condiciones generales y particulares de la póliza se autoriza al asegurado para efectuar las alteraciones y/o reparaciones temporales tendientes a disminuir la pérdida transitorias. </t>
    </r>
  </si>
  <si>
    <r>
      <t>SEGURO PORTADOR EXTERNO DE DATOS</t>
    </r>
    <r>
      <rPr>
        <b/>
        <sz val="12"/>
        <color rgb="FFFF0000"/>
        <rFont val="Arial"/>
        <family val="2"/>
      </rPr>
      <t xml:space="preserve"> </t>
    </r>
    <r>
      <rPr>
        <b/>
        <sz val="12"/>
        <color theme="1"/>
        <rFont val="Arial"/>
        <family val="2"/>
      </rPr>
      <t xml:space="preserve">(incluye software) </t>
    </r>
  </si>
  <si>
    <r>
      <rPr>
        <sz val="12"/>
        <color theme="1"/>
        <rFont val="Arial"/>
        <family val="2"/>
      </rPr>
      <t xml:space="preserve">HASTA LA SUMA DE  $2,000,000,000 </t>
    </r>
    <r>
      <rPr>
        <sz val="12"/>
        <rFont val="Arial"/>
        <family val="2"/>
      </rPr>
      <t>Ampara  las perdidas o danos materiales  que sufran los portadores externos  de datos,  excluyendo la informacion en ellos contenidas, que se hallen dentro y/o fuera de los predios  asegurados como consecuencia directa de cualquiera  de los eventos amparados bajo la presente poliza.</t>
    </r>
  </si>
  <si>
    <r>
      <t xml:space="preserve">PROPIEDAD PERSONAL DE EMPLEADOS ( Excluye vehiculos, joyas y dinero), </t>
    </r>
    <r>
      <rPr>
        <b/>
        <sz val="12"/>
        <color theme="1"/>
        <rFont val="Arial"/>
        <family val="2"/>
      </rPr>
      <t>hasta la suma de $300,000,000 Vigencia $10,000,000 Empleado</t>
    </r>
  </si>
  <si>
    <r>
      <t>ARCHIVOS Y DOCUMENTOS. Sin aplicación de deducible.
Sublímite de</t>
    </r>
    <r>
      <rPr>
        <b/>
        <sz val="12"/>
        <color rgb="FFFF0000"/>
        <rFont val="Arial"/>
        <family val="2"/>
      </rPr>
      <t xml:space="preserve"> </t>
    </r>
    <r>
      <rPr>
        <b/>
        <sz val="12"/>
        <color theme="1"/>
        <rFont val="Arial"/>
        <family val="2"/>
      </rPr>
      <t xml:space="preserve">$5,000,000,000 por evento/ vigencia. </t>
    </r>
  </si>
  <si>
    <r>
      <t>GASTOS EXTRAORDINARIOS. Sin aplicación de deducible. $50,000,000,000
Sublímite de</t>
    </r>
    <r>
      <rPr>
        <b/>
        <sz val="12"/>
        <color rgb="FFFF0000"/>
        <rFont val="Arial"/>
        <family val="2"/>
      </rPr>
      <t xml:space="preserve"> </t>
    </r>
    <r>
      <rPr>
        <b/>
        <sz val="12"/>
        <color theme="1"/>
        <rFont val="Arial"/>
        <family val="2"/>
      </rPr>
      <t xml:space="preserve">por evento/ vigencia. </t>
    </r>
  </si>
  <si>
    <t>Bajo este amparo se cubren los gastos en que debe incurrir el asegurado para la reinstalación y/o recuperación del software, incluidas pruebas y ajustes, los cuales se generen como consecuencia de daños o pérdidas producidos por un evento amparado bajo la presente póliza. Así mismo, el amparo de este seguro se extiende a cubrir la reposición de las licencias y/o costos en que incurra la entidad asegurada para reposición e instalación de programas, por pérdidas y/o daños de software ocurridos como consecuencia de los riesgos amparados bajo la presente póliza. Para efectos de esta cobertura, la entidad asegurada se compromete a mantener respaldo sistematizado de la información, de los programas y de las licencias, en sitios que ofrezcan protección.</t>
  </si>
  <si>
    <t>Sin perjuicios de las disposiciones procesales para los efectos relacionados con el presente contrato, se fija como domicilio de las partes la ciudad de Pererira, Risaralda en la República de Colombia.</t>
  </si>
  <si>
    <t xml:space="preserve"> No obstante cualquier estipulación en contrario en las condiciones generales  de la póliza y sus anexos, las pérdidas o daños ocasionados por un fenómeno eléctrico o electromagnético generado por la falla o interrupción en el aprovisionamiento de corriente eléctrica, agua o gas y su posterior restablecimiento.  Hasta $500,000,000</t>
  </si>
  <si>
    <t>Queda expresamente acordado que la aseguradora no realizará  aplicación de Avance Tecnológico o Démerito por uso,  para equipos adquiridos por las Entidades aseguradas  a partir del 01 de enero de 2010. En caso de siniestro que afecte los equipos amparados bajo la presente póliza y que deban ser indemnizados por pérdidas totales, no se dará aplicación a ningún porcentaje o valor por concepto de avance tecnológico de los equipos afectados por el hecho que dio origen a la reclamación.</t>
  </si>
  <si>
    <t>En materia de riesgos excluidos la entidad, acepta únicamente los expresamente mencionados como exclusiones absolutas de cobertura las que figuran en el texto del condicionado general depositado por la Aseguradora en la Superintendencia Financiera con anterioridad no inferior a quince (15) días hábiles al cierre del proceso. Serán válidas las exclusiones relativas consignadas en los mencionados condicionados generales solo cuando no contradigan las condiciones técnicas del presente anexo, en cuyo caso prevalecerán las condiciones técnicas del anexo.</t>
  </si>
  <si>
    <t>TERREMOTO, TEMBLOR Y/O ERUPCION VOLCANICA: % DEL VALOR PERDIDA, MINIMO  SMMLV (EXCEPTO EQUIPO ELECTRONICO)</t>
  </si>
  <si>
    <t>ASONADA, MOTIN, CONMOCION CIVIL POPULAR O HUELGAS: % DEL VALOR DE LA PERDIDA, MINIMO  SMMLV (EXCEPTO EQUIPO ELECTRONICO)</t>
  </si>
  <si>
    <t>DESDE LAS 00:00 HORAS DEL 19 DE SEPTIEMBRE DE 2025  HASTA LAS 24:00 HORAS DEL 19 DE SEPTIEMBRE DE 2026</t>
  </si>
  <si>
    <t>Cra. 7 No. 18-55 Pereira - Risaralda.</t>
  </si>
  <si>
    <r>
      <t xml:space="preserve">La aseguradora se obliga a indemnizar al asegurado los daños y/o pérdidas que sufran los intereses asegurados, así como los costos y/o gastos en que incurra, o todos combinados, por cualquier causa, como consecuencia de los riesgos que a continuación se enuncian y sujeto a los riesgos excluidos: Incendio y/o Rayo, Explosión, Impacto directo de rayo, Terremoto, Temblor y/o Erupción, Maremoto (100%). Actos Mal Intencionados de Terceros, Asonada, Motín, Conmoción Civil o Popular y Huelga. (Incluido Terrorismo). 100% del valor asegurado. 
Cobertura para Daño interno, si a consecuencia de tal daño interno o desarreglo surge un accidente que produce daños externos, este daño consecuencial será indemnizable sujeto a la demostración del mantenimiento. Cobertura para partes Eléctricas y/o Electrónicas. 
Sustracción con y sin violencia (Hurto y Hurto Calificado). 
Daños por agua Anegación Extended coverage Errores de Diseño y Defectos de Fabricación. Movilización por sus propios medios
Volcamiento 
Responsabilidad Civil básico obligatorio de </t>
    </r>
    <r>
      <rPr>
        <sz val="12"/>
        <color theme="1"/>
        <rFont val="Arial"/>
        <family val="2"/>
      </rPr>
      <t>500,000,000</t>
    </r>
    <r>
      <rPr>
        <sz val="12"/>
        <rFont val="Arial"/>
        <family val="2"/>
      </rPr>
      <t xml:space="preserve">
Colisión con objetos en movimiento o estacionarios</t>
    </r>
  </si>
  <si>
    <t>Sin perjuicios de las disposiciones procesales para los efectos relacionados con el presente contrato, se fija como domicilio de las partes la ciudad de Pereira, Risaralda, en la República de Colombia.</t>
  </si>
  <si>
    <t xml:space="preserve">ACTOS DE AUTORIDAD. </t>
  </si>
  <si>
    <t>GASTOS EXTRAORDINARIOS.</t>
  </si>
  <si>
    <r>
      <t xml:space="preserve">La presente clausula se amplia hasta </t>
    </r>
    <r>
      <rPr>
        <sz val="12"/>
        <color theme="1"/>
        <rFont val="Arial"/>
        <family val="2"/>
      </rPr>
      <t xml:space="preserve">$1.000,000,000 </t>
    </r>
    <r>
      <rPr>
        <sz val="12"/>
        <rFont val="Arial"/>
        <family val="2"/>
      </rPr>
      <t>para otorgar cobertura automática, a partir del momento en que el asegurado asuma la responsabilidad por los bienes hasta la suma asegurada, sujeto a que éste queda obligado a dar aviso a la aseguradora dentro de los 90 días siguientes. 
Se precisa, que la aplicación de esta cobertura dará derecho a la compañía al cobro de la prima proporcional calculada a prorrata, de acuerdo con las tasas ofrecidas en este proceso y correspondiente al periodo de amparo, incluido el término automático otorgado para esta condición.</t>
    </r>
  </si>
  <si>
    <t>COBERTURA AUTOMÁTICA PARA NUEVOS BIENES. SUBLÍMITE DE $1.000.000.000</t>
  </si>
  <si>
    <t>CONOCIMIENTO DEL RIESGO.</t>
  </si>
  <si>
    <t xml:space="preserve">ANTICIPO DE INDEMNIZACIONES. HASTA EL 50%.  </t>
  </si>
  <si>
    <t>TRASLADO TEMPORAL DE BIENES.  SUBLÍMITE DE $600,000,000</t>
  </si>
  <si>
    <r>
      <t xml:space="preserve">Esta póliza cubre el interés del asegurado y la responsabilidad por propiedad privada perteneciente a otros, parcial o totalmente, pero en poder del asegurado o por los que sea legalmente o contractualmente responsable, ya sea porque se haya vendido pero no entregado, se encuentren en almacenaje, para reparación o procesamiento, en demostración, en reemplazo temporal de otros equipos y/o recibidos provisionalmente y por cualquier otro motivo. Igualmente se extiende a amparar los bienes de propiedad de terceros en poder  y/o bajo control del asegurado, ya sea en calidad de préstamo, arrendamiento, concesión u otro concepto. </t>
    </r>
    <r>
      <rPr>
        <b/>
        <sz val="12"/>
        <color indexed="8"/>
        <rFont val="Arial"/>
        <family val="2"/>
      </rPr>
      <t xml:space="preserve">Sublímite de </t>
    </r>
    <r>
      <rPr>
        <sz val="12"/>
        <color theme="1"/>
        <rFont val="Arial"/>
        <family val="2"/>
      </rPr>
      <t>$500,000,000</t>
    </r>
  </si>
  <si>
    <r>
      <rPr>
        <b/>
        <sz val="12"/>
        <color theme="1"/>
        <rFont val="Arial"/>
        <family val="2"/>
      </rPr>
      <t>Cobertura para accesorios y equipo móvil</t>
    </r>
    <r>
      <rPr>
        <sz val="12"/>
        <color theme="1"/>
        <rFont val="Arial"/>
        <family val="2"/>
      </rPr>
      <t>: sublimite $250,000,000 Evento / Vigencia</t>
    </r>
  </si>
  <si>
    <t>Se ampara todo tipo de bien de propiedad del asegurado y/po bajo su responabilidad, cuidado, tenencia o control que por su naturaleza deban permanecer a la intemperie.</t>
  </si>
  <si>
    <r>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la Entidad y la Aseguradora.
• La terna debe corresponder a firmas de Ajustadores con sede principal u </t>
    </r>
    <r>
      <rPr>
        <sz val="12"/>
        <color theme="1"/>
        <rFont val="Arial"/>
        <family val="2"/>
      </rPr>
      <t>oficina similar en Pereira, Armenia, Manizales o Cali</t>
    </r>
    <r>
      <rPr>
        <sz val="12"/>
        <color rgb="FFFF0000"/>
        <rFont val="Arial"/>
        <family val="2"/>
      </rPr>
      <t xml:space="preserve">. </t>
    </r>
    <r>
      <rPr>
        <sz val="12"/>
        <rFont val="Arial"/>
        <family val="2"/>
      </rPr>
      <t xml:space="preserve">
• La escogencia del Ajustador se efectuará de común acuerdo entre la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r>
  </si>
  <si>
    <t>$1,500,000,000 AUTOS $300,000,000 MOTOS</t>
  </si>
  <si>
    <t>$3,000,000,000 AUTOS $600,000,000 MOTOS</t>
  </si>
  <si>
    <t>SI</t>
  </si>
  <si>
    <t>50 SMDLV</t>
  </si>
  <si>
    <t>10 dias perdidas parciales / 15 dias perdida total</t>
  </si>
  <si>
    <t xml:space="preserve">ASESORIA Y CAPACITACIÓN EN PESV </t>
  </si>
  <si>
    <t xml:space="preserve">EVENTOS DE GUERRA, REBELIÓN Y SEDICIÓN  </t>
  </si>
  <si>
    <t>No obstante lo establecido en las condiciones generales de la póliza, se deja constancia que los hechos cometidos por movimientos subversivos o terroristas, serán considerados dentro de las coberturas de Asonada, motín, conmoción civil o popular y huelga y Actos mal intencionados de terceros.</t>
  </si>
  <si>
    <t xml:space="preserve">DAÑOS MUTUOS REMOLCADOR Y REMOLQUE </t>
  </si>
  <si>
    <t>Se deja constancia que se cubren los daños materiales que se puedan causar entre el remolcador y el remolque como consecuencia de eventos cubiertos por la póliza.</t>
  </si>
  <si>
    <t>DAÑOS POR AMIT, SABOTAJE Y TERRORISMO.</t>
  </si>
  <si>
    <t>Deben ser indemnizados directamente por la aseguradora sin exigencia al asegurado de reclamarle al estado o a la entidad competente que lo represente.</t>
  </si>
  <si>
    <t>AFECTADOS EN ACCIDENTES EN LOS CUALES SEA EVIDENTE LA RESPONSABILIDAD DEL ASEGURADO.</t>
  </si>
  <si>
    <t>COBERTURA PARA VEHICULOS DE FUNCIONARIOS EN COMISION</t>
  </si>
  <si>
    <t>Afectados en accidentes en los cuales sea evidente la responsabilidad del Asegurado.</t>
  </si>
  <si>
    <t>Por daños y hurto de vehículos de propiedad de funcionarios en comisión de servicios autorizada en sus propios vehículos. . Límite de $40.000.000 evento $80.000.000 vigencia</t>
  </si>
  <si>
    <t xml:space="preserve"> la Aseguradora anticipara la indemnización, hasta por el 50%, con la demostración de la ocurrencia del siniestro por parte del asegurado, el valor de los daños y la comprobación de que existe cobertura y mientras se formaliza a cabalidad la indemnización Correspondiente</t>
  </si>
  <si>
    <t>CLAUSULA DE ANTICIPO DE LA INDEMNIZACION HASTA 50%:</t>
  </si>
  <si>
    <t xml:space="preserve"> AMPARO AUTOMÁTICO DE BIENES, NUEVOS PREDIOS Y PROPIEDADES:</t>
  </si>
  <si>
    <t xml:space="preserve"> Por medio de la presente cláusula se deja constancia que en los casos donde la responsabilidad del asegurado sea evidente, la compañía de seguros se compromete a realizar el proceso de conciliación con los terceros afectados, una vez el tercero vincule a la compñia de seguros en la reclamación.</t>
  </si>
  <si>
    <t>CONCILIACION POR RESPONSABILIDAD CIVIL:</t>
  </si>
  <si>
    <t xml:space="preserve">CLAUSULAS PARTICULARES OPCIONALES  REQUERIDAS </t>
  </si>
  <si>
    <t xml:space="preserve"> PUNTOS</t>
  </si>
  <si>
    <t xml:space="preserve">NOTA: SE DEBE DILIGENCIAR UNICAMENTE LA PARTE SOMBREADA EN GRIS. LAS DEMAS AREAS DEL CUADRO NO DEBEN SER MODIFICADAS   </t>
  </si>
  <si>
    <t xml:space="preserve"> No obstante cualquier estipulación en contrario en las condiciones generales y particulares de la póliza se autoriza al asegurado para efectuar las alteraciones y/o reparaciones temporales tendientes a disminuir la pérdida transitorias. Sin aplicacion de deducible aviso 60 dias </t>
  </si>
  <si>
    <t xml:space="preserve">INCREMENTO EN LOS COSTOS DE OPERACIÓN </t>
  </si>
  <si>
    <t>Incremento en los costos de operación 60 dias por bien asegurado límite diario de $2,000,000 agregado anual de $120,000,000, siempre y cuando se derive de un evento amparado en la poliza</t>
  </si>
  <si>
    <t xml:space="preserve">NO APLICACIÓN DE DEMÉRITOS </t>
  </si>
  <si>
    <t>Queda entendido, convenido  y aceptado que en  caso de pérdida total o parcial que afecte los bienes asegurados por la presente póliza el ajuste de pérdidas parciales o totales se hará sin tener en cuenta  el demérito por uso, los deméritos tecnológicos o cualquier otro tipo de deméritos y se tomará como base de indemnización el valor de reposición a nuevo de un equipo de similares características y capacidad.</t>
  </si>
  <si>
    <t>SERVICIO DE GRUA  PARA LA MAQUINARIA</t>
  </si>
  <si>
    <t xml:space="preserve">  En caso que el asegurado adquiera a cualquier título algún interés asegurable sobre bienes similares a   los amparados bajo la presente póliza, estén o no trabajando,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  En este caso el asegurado estará obligado a avisar por escrito a la compañía dentro de los sesenta (60) días calendarios contados a partir de la fecha de su adquisición para el correspondiente cobro de prima, siempre y cuando el valor total de reposición de dichos bienes no sea superior a COL $ 800.000.000.   </t>
  </si>
  <si>
    <t>AUTORIZACION PARA REPARACIONES TEMPORALES:  HASTA POR LA SUMA DE  $ 250,000,000</t>
  </si>
  <si>
    <t>Queda entendido y convenido que en adición a los términos, exclusiones, cláusulas y condiciones contenidos en la póliza a ella anexados, este seguro se extiende a cubrir los daños o pérdidas de los bienes asegurados mientras que éstos se movilicen por sus propios medios y/o sean transportados en camabaja y/o equipo especializado para transporte de maquinaria pesada.</t>
  </si>
  <si>
    <t xml:space="preserve">MOVILIZACION PARA MAQUINARIA Y EQUIPO </t>
  </si>
  <si>
    <t>SEGURO DE MANEJO ENTIDADES ESTATALES</t>
  </si>
  <si>
    <t>Sin perjuicios de las disposiciones procesales para los efectos relacionados con el presente contrato, se fija como domicilio de las partes la ciudad de Pereir, Risaralda, en la República de Colombia.</t>
  </si>
  <si>
    <t>Mediante la presente cláusula queda entendido, convenido y aceptado que la aseguradora ha inspeccionado los riesgos a que estan sujetos los bienes muebles e inmuebles, activos e intereses patrimoniales de la Entidad, razon por la cual deja constancia del conocimiento y aceptacion de los hechos, circunstancias y, en general condiciones de las mismas.  La Aseguradora se reserva el derecho de repetir dicha inspección cuantas veces lo juzgue pertinente</t>
  </si>
  <si>
    <r>
      <t>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Entidad y la Aseguradora.
• La terna debe corresponder a firmas de Ajustadores con sede principal u oficin</t>
    </r>
    <r>
      <rPr>
        <sz val="12"/>
        <color rgb="FFFF0000"/>
        <rFont val="Arial"/>
        <family val="2"/>
      </rPr>
      <t xml:space="preserve">a </t>
    </r>
    <r>
      <rPr>
        <sz val="12"/>
        <color theme="1"/>
        <rFont val="Arial"/>
        <family val="2"/>
      </rPr>
      <t>Pereira, Armenia, Manizales o Cali</t>
    </r>
    <r>
      <rPr>
        <sz val="12"/>
        <color rgb="FFFF0000"/>
        <rFont val="Arial"/>
        <family val="2"/>
      </rPr>
      <t xml:space="preserve">. </t>
    </r>
    <r>
      <rPr>
        <sz val="12"/>
        <rFont val="Arial"/>
        <family val="2"/>
      </rPr>
      <t xml:space="preserve">
• La escogencia del Ajustador se efectuará de común acuerdo entre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r>
  </si>
  <si>
    <t>HONORARIOS PROFESIONALES DE ABOGADOS, CONSULTORES,  AUDITORES, INTERVENTORES, ETC
Sublímite 40% del límite asegurado.</t>
  </si>
  <si>
    <t>GASTOS ADICIONALES.
Sublímite 20% del límite asegurado.</t>
  </si>
  <si>
    <t xml:space="preserve"> NO CONCURRENCIA DE DEDUCIBLES: </t>
  </si>
  <si>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</si>
  <si>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DESAPARICIONES MISTERIOSAS</t>
  </si>
  <si>
    <t xml:space="preserve">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 Sublímite de $50.000.000 Evento/vigencia. </t>
  </si>
  <si>
    <t>PERDIDAS OCASIONADAS POR MERMAS</t>
  </si>
  <si>
    <t>No obstante lo que se diga en contrario en las condiciones generales de la póliza, por la presente cláusula  se cubren las pérdidas ocasionadas por mermas, diferencias de inventarios, desapariciones o pérdidas no imputables al empleado. No obstante para que esta cobertura opere se deberá presumir que uno de los empleados del asegurado estuvo involucrado bajo cualquiera de las modalidades antes indicadas.</t>
  </si>
  <si>
    <t xml:space="preserve">Entidad territorial que representa el gobierno municipal y ejerce el poder ejecutivo en el territorio, encargada de administrar los recursos del municipio, garantizar la prestación de servicios públicos, velar por el bienestar de la comunidad, y promover el desarrollo local. </t>
  </si>
  <si>
    <t>150.000.000 por mes / 1.800.000.000 por vigencia
Tasa mensual 2.5%</t>
  </si>
  <si>
    <t>Se otorga cobertura retroactiva desde enero 01 de 2016 , fecha a partir de la cual la entidad tiene suscrita esta póliza.</t>
  </si>
  <si>
    <t>Sin perjuicios de las disposiciones procesales para los efectos relacionados con el presente contrato, se fija como domicilio de las partes la ciudad de Pereíra Risaralda, en la República de Colombia.</t>
  </si>
  <si>
    <t>se anula toda exclusión referente a la perdida como resultado directo o indirecto de que el personal no tome obligatoriamente dos semanas consecutivas de vacaciones por año.</t>
  </si>
  <si>
    <t>se anula toda exclusión referente a perdidas que sean consecuencia a falta de segregación de funciones, sistema de custodia conjunta y control dual.</t>
  </si>
  <si>
    <t>Por medio de la presente cláusula se anula toda exclusión referente a la perdida como resultado directo o indirecto de que el personal no tome obligatoriamente dos semanas consecutivas de vacaciones por año.</t>
  </si>
  <si>
    <t>Sin costo para la entidad</t>
  </si>
  <si>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la Entidad y la Aseguradora.
• La terna debe corresponder a firmas de Ajustadores con sede principal o sucursal  en Pereira, Armena, Manizales o Cali
• La escogencia del Ajustador se efectuará de común acuerdo entre la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</si>
  <si>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t xml:space="preserve">RESPONSABILIDAD CIVIL DERIVADA DE MONTAJES, CONSTRUCCIONES Y OBRAS CIVILES PARA EL MANTENIMIENTO O AMPLIACIÓN DE PREDIOS. </t>
  </si>
  <si>
    <t>Si. Se otorga sublimite d e$ 1.500.000.000
Se otorgará el mayor puntaje al proponente que ofrezca el mayor límite de cobertura en este amparo. Los demás  submites puntuarán de manera proporcional.</t>
  </si>
  <si>
    <t xml:space="preserve">RESPONSABILIDAD CIVIL POR ACTOS TERRORISTAS </t>
  </si>
  <si>
    <t>Sublimite  minimo de $1.000.000.000
Se otorgará el mayor puntaje al proponente que ofrezca el mayor límite de cobertura en este amparo. Los demás  submites puntuarán de manera proporcional.</t>
  </si>
  <si>
    <t xml:space="preserve"> AMPARO POR CULPA GRAVE: </t>
  </si>
  <si>
    <t>No obstante lo establecido en las condiciones particulares y generales de la póliza y sus anexos, por la presente cláusula queda establecido y convenido que la presente póliza se extiende a amparar la culpa grave de los asegurados - Se ampara en los terminos estatuidos en la Ley</t>
  </si>
  <si>
    <t>AMPARO DE CIMENTACIÓN Y/O ASENTAMIENTO DERRUMBAMIENTO A PROPIEDADES ADYACENTES :</t>
  </si>
  <si>
    <t xml:space="preserve"> 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 - En exceso de la cobertura de todo riesgo contrucción.</t>
  </si>
  <si>
    <t xml:space="preserve"> COBRO POSTERIOR DE DEDUCIBLE:  </t>
  </si>
  <si>
    <t>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al  asegurado, según las cláusulas de pago de indemnizaciones. Igualmente se conviene, que el Asegurado pagará a la Aseguradora con base en la cuenta que se presentará oportunamente y dentro de los TREINTA (30) días contados a partir del recibo de las facturas en sus dependencias, el monto ó porcentaje de la indemnización, correspondiente al deducible que quede a su cargo.</t>
  </si>
  <si>
    <t xml:space="preserve">EXTENSION POR ACTOS DE EMPLEADOS :  </t>
  </si>
  <si>
    <t>Se extiende a cubrir la responsabilidad civil extracontractual  del asegurado a consecuencia de los actos u omisiones cometidas por los empleados a su servicio, incluidos los temporales, ocasionales  transitorios, estudiantes en practica,  durante el desempeño de sus funciones dentro de la Republica de Colombia y en el exterior, siendo entendido que todo juicio o demanda deberá ser entablada ante las autoridades competentes colombianas.</t>
  </si>
  <si>
    <t xml:space="preserve">NO APLICACION DE DEDUCIBLES EN ARREGLOS TRANSACIONALES: </t>
  </si>
  <si>
    <t xml:space="preserve">No obstante las condiciones del deducible  de la polzia, por la presente clausula se conviene entre las partes, que en caso de transacion directa o conciliacion, ya sea judicial o extrajudicail, con los terceros afectados  que mejore en cualqueir circunstancai el monto de la pretension inicial, el valor que se convenga paga,contmeplara el deducible estipuLado </t>
  </si>
  <si>
    <t xml:space="preserve">RECLAMACIONES: </t>
  </si>
  <si>
    <t xml:space="preserve"> 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</si>
  <si>
    <t>PERJUICIOS O DETRIMENTO PATRIMONIAL.</t>
  </si>
  <si>
    <t xml:space="preserve">GASTOS DE DEFENSA </t>
  </si>
  <si>
    <t>PERIODO DE RETROACTIVIDAD 01 DE ENERO DE 2008</t>
  </si>
  <si>
    <t>$ 3,000.000.000 Evento/Vigencia</t>
  </si>
  <si>
    <t>DEDUCIBLES MINIMOS REQUERIDOS</t>
  </si>
  <si>
    <t>Toda y Cada pérdida</t>
  </si>
  <si>
    <t>20 VECES EL SALARIO DEL SEÑOR ALCALDE PARA EL AÑO 2025($21,610,381)</t>
  </si>
  <si>
    <t xml:space="preserve">ALCALDE, PERSONERO Y CONCEJALES
</t>
  </si>
  <si>
    <t xml:space="preserve">La suma que la compañía pagará por concepto del presente anexo en caso de enfermedad grave será igual al 50% del valor asegurado alcanzado en el momento de la ocurrencia del siniestro, correspondiente al amparo de Vida. 
Las Enfermedades Graves cubiertas son: 
1.Cáncer 
2.Insuficiencia Renal Crónica 
3.Infarto del Miocardio 
4.Cirugía Arteriocoronaria 
5.Esclerosis Múltiple 
6.Enfermedad Cerebrovascular 
7.Trasplante de órganos vitales  (Corazón, pulmones, hígado, intestino delgado, médula espinal y páncreas, riñones) 
8.Quemaduras graves (gran quemado) 
9. Leucemia 
10. Cancer de seno, Cancer de Piel,  Cancer de Matriz, Cancer de prostata.
11. Enfermedad de Hodking
12. Estado de Coma 
13 Anemia Aplastica 
14. Traumatismo mayor de cabeza 
15 Alzahimer
167 Parkinson, 
Este amparo solo podrá aplicarse a las enfermedades graves cuando estas se manifiestan o sean diagnosticadas por primera vez habiendo transcurrido por lo menos NOVENTA (90) días calendarios contados desde la iniciación de vigencia de este amparo
</t>
  </si>
  <si>
    <t>(Para todas las coberturas excepto Enfermedades graves): Se amparan los eventos accidentales causados por terrorismo(como sujeto pasivo), muerte causada con armas de fuego,cortante, punzante o contundente, el Homicidio en cualquiera de sus modalidades, Peleas, riñas, atraco, embriaguez, contravenciones,  fenòmenos de la naturaleza, picaduras de insectos, infecciones bacterianas,  practica de deportes de alto riesgo en calidad de aficionado, cuando el asegurado se encuentre como pasajero en naves o aeronaves de lineas no comerciales y siempre y cuando no haga parte de la tripulacion y tecnicos de dichos aparatos.</t>
  </si>
  <si>
    <t>ALCALDE, PERSONERO Y CONCEJALES SEGÚN RELACION ANEXA</t>
  </si>
  <si>
    <t>EDILES EN EJERCICIO SEGUIN RELACIION ADJUNTA</t>
  </si>
  <si>
    <t>EDILES (COMUNEROS) PERTENECIENTES A LAS JUNTAS ADMINISTRADORAS LOCALES DEL MUNICIPIO DE PEREIRA (EN CUMPLIMIENTO DE LA LEY 1551 DEL AÑO 2012)</t>
  </si>
  <si>
    <t xml:space="preserve">SALDO INSOLUTO DE LA DEUDA </t>
  </si>
  <si>
    <t>ONEROSO</t>
  </si>
  <si>
    <t>DEUDORES CENTRO COMERIAL LA 17</t>
  </si>
  <si>
    <t>LA POLIZA APLICA CON REPORTE Y COBRO MENSUAL</t>
  </si>
  <si>
    <t xml:space="preserve">Para efectos de este seguro  el beneficiario será EL MUNICIPIO DE PEREIRA </t>
  </si>
  <si>
    <t>DEUDORES INMOBILIARIOS</t>
  </si>
  <si>
    <t>AMPÀRAR LOS FUNCIONARIOS DEL MUNICIPIO DE PEREIRA QUE POR LA ACTIVIDAD QUE DESARROLLAN REPRESENTAN UN RIESGO</t>
  </si>
  <si>
    <t>$55,400,000 POR PERSONA</t>
  </si>
  <si>
    <t>AMPÀRAR LOS FUNCIONARIOS DE BOMBEROS DEL MUNICIPIO DE PEREIRA QUE POR LA ACTIVIDAD QUE DESARROLLAN REPRESENTAN UN RIESGO</t>
  </si>
  <si>
    <t>AMPARAR LOS DIRIGENTES SINDICALES DEL MUNICIPIO DE PEREIRA</t>
  </si>
  <si>
    <t>$100,000,000 POR PERSONA</t>
  </si>
  <si>
    <t xml:space="preserve">365 DIAS </t>
  </si>
  <si>
    <t xml:space="preserve">COBERTURAS OBLIGATORIAS </t>
  </si>
  <si>
    <t>UBICACION DEL RIESGO</t>
  </si>
  <si>
    <t>VR. ASEGURADO</t>
  </si>
  <si>
    <t>TASAS</t>
  </si>
  <si>
    <t xml:space="preserve">PRIMA ANUAL </t>
  </si>
  <si>
    <t>REPUBLICA DE COLOMBIA</t>
  </si>
  <si>
    <t>Se cubren todos los vehículos deL Departamento del Quindio</t>
  </si>
  <si>
    <t xml:space="preserve"> -Gastos Médicos Quirurgicos Farmaceuticos y</t>
  </si>
  <si>
    <t>Límites de Ley</t>
  </si>
  <si>
    <t>varias</t>
  </si>
  <si>
    <t xml:space="preserve">   Hospitalarios</t>
  </si>
  <si>
    <t xml:space="preserve"> - Indemnización por Muerte</t>
  </si>
  <si>
    <t xml:space="preserve"> - Gastos Funerarios</t>
  </si>
  <si>
    <t xml:space="preserve"> - Incapacidad Total y Permanente</t>
  </si>
  <si>
    <t>-  Gastos de Transporte de la Victima</t>
  </si>
  <si>
    <t>PLACA</t>
  </si>
  <si>
    <t>MARCA</t>
  </si>
  <si>
    <t>No.</t>
  </si>
  <si>
    <t>MODELO</t>
  </si>
  <si>
    <t>TIPO</t>
  </si>
  <si>
    <t>ANEXO Nº 01  (ESPECIFICACIONES TECNICAS SEGURO DE TODO RIESGOS DAÑO MATERIALES)</t>
  </si>
  <si>
    <t>ANEXO No 02  ESPECIFICACIONES TECNICAS SEGURO DE TODO RIESGO EQUIPO Y MAQUINARIA</t>
  </si>
  <si>
    <t>ANEXO Nº 03  ( ESPECIFICACIONES  TECNICAS SEGURO DE AUTOMOVILES   )</t>
  </si>
  <si>
    <t>ANEXO Nº 04 ESPECIFICACIONES  TECNICAS  SEGURO DE MANEJO ENTIDADES ESTATALES</t>
  </si>
  <si>
    <t>ANEXO No 05  ESPECIFICACIONES TECNICAS SEGURO DE INFIDELIDAD Y RIESGOS FINANCIEROS</t>
  </si>
  <si>
    <t>ANEXO No 06 ESPECIFICACIONES  TECNICAS SEGURO DE RESPONSABILIDAD CIVIL EXTRACONTRACTUAL</t>
  </si>
  <si>
    <t>ANEXO Nº 07  (ESPECIFICACIONES TECNICAS SEGURO DE RESPONSABILIDAD CIVIL SERVIDORES PUBLICOS)</t>
  </si>
  <si>
    <t>ANEXO No 08   ESPECIFICACIONES TECNICAS SEGURO DE RESPONSABILIDAD CIVIL RIESGOS CIBERNETICOS - CYBER</t>
  </si>
  <si>
    <t xml:space="preserve">ANEXO No 10 ( ESPECIFICACIONES TECNICA SEGURO DE GRUPO VIDA EDILES) </t>
  </si>
  <si>
    <t xml:space="preserve">ANEXO No 09  ( ESPECIFICACIONES TECNICA SEGURO DE GRUPO VIDA ALCALDE, PERSONERO CONCEJALES) </t>
  </si>
  <si>
    <t xml:space="preserve">ANEXO No 11 ( ESPECIFICACIONES TECNICA SEGURO DE GRUPO VIDA DEUDORES C CIAL LA 17) </t>
  </si>
  <si>
    <t xml:space="preserve">ANEXO No 12  ( ESPECIFICACIONES TECNICA SEGURO DE GRUPO VIDA DEUDORES INMOBILIARIOS) </t>
  </si>
  <si>
    <t>DEUDORES DEL MUNICIPIO</t>
  </si>
  <si>
    <t xml:space="preserve">ANEXO No 13 ( ESPECIFICACIONES TECNICA SEGURO DE GRUPO VIDA ALTO RIESGO) </t>
  </si>
  <si>
    <t xml:space="preserve">ANEXO No 14 ( ESPECIFICACIONES TECNICA SEGURO DE GRUPO VIDA BOMBEROS) </t>
  </si>
  <si>
    <t>BOMBEROS MUNICIPIO DE PEREIRA</t>
  </si>
  <si>
    <t xml:space="preserve">ANEXO No 15  ( ESPECIFICACIONES TECNICA SEGURO DE GRUPO VIDA DIRIGENTES SINDICALES) </t>
  </si>
  <si>
    <t>DIRIGIENTES SINDICALES MUNICIPIO DE PEREIRA</t>
  </si>
  <si>
    <t xml:space="preserve">ANEXO Nº 16 (ESPECIFICACIONES TECNICAS SEGURO  OBLIGATORIO EN ACCIDENTES DE TRANSITO.   </t>
  </si>
  <si>
    <t>MEGACABLE CABINAS</t>
  </si>
  <si>
    <t>OBRAS CIVILES TERMINADAS</t>
  </si>
  <si>
    <t>No. EQUIPO:M-33, CLASE  DE EQUIPO: CAMIONETA, MODELO: 1998, MARCA: CHEVROLET LUV</t>
  </si>
  <si>
    <t>No. EQUIPO:M-32, CLASE  DE EQUIPO: MAQUINA, MODELO: 1912, MARCA: AMERICAN LA FRANCE</t>
  </si>
  <si>
    <t>No. EQUIPO:M-31, CLASE  DE EQUIPO: EXTINTORA, MODELO: 1556, MARCA: FORD</t>
  </si>
  <si>
    <t>No. EQUIPO:M-30, CLASE  DE EQUIPO: AMBULANCIA, MODELO: 1996, MARCA: CHEVROLET CHEYEN</t>
  </si>
  <si>
    <t>No. EQUIPO:M-28, CLASE  DE EQUIPO: EXTINTORA, MODELO: 2006, MARCA: TOYOTA LAND CRUISER</t>
  </si>
  <si>
    <t>No. EQUIPO:M-26, CLASE  DE EQUIPO: MOTOCICLETA    , MODELO: 2006, MARCA: SUZUKI GN125</t>
  </si>
  <si>
    <t>No. EQUIPO:M-25, CLASE  DE EQUIPO: CAMIONETA, MODELO: 2006, MARCA: MAZDA B2600</t>
  </si>
  <si>
    <t>No. EQUIPO:M-24, CLASE  DE EQUIPO: EXTINTORA, MODELO: 2004, MARCA: CHEVROLET NPR</t>
  </si>
  <si>
    <t>No. EQUIPO:M-22, CLASE  DE EQUIPO: MOTOCICLETA    , MODELO: 1995, MARCA: SUZUKI AX100</t>
  </si>
  <si>
    <t>No. EQUIPO:M-14, CLASE  DE EQUIPO: EXTINTORA, MODELO: 1990, MARCA: CHEVROLET C-30</t>
  </si>
  <si>
    <t>No. EQUIPO:M-07, CLASE  DE EQUIPO: CAMIONETA, MODELO: 1989, MARCA: MAZDA B2600</t>
  </si>
  <si>
    <t>No. EQUIPO:M-04, CLASE  DE EQUIPO: CARRO TANQUE , MODELO: 1989, MARCA: CHEVROLET C-70</t>
  </si>
  <si>
    <t>No. EQUIPO:M-03, CLASE  DE EQUIPO: EXTINTORA, MODELO: 1965, MARCA: MAKO</t>
  </si>
  <si>
    <t>No. EQUIPO:C4, CLASE  DE EQUIPO: CARGADOR 930, MODELO: 1980, MARCA: CATERPILLAR</t>
  </si>
  <si>
    <t>No. EQUIPO:B5, CLASE  DE EQUIPO: BULDOZER  930, MODELO: 1980, MARCA: CATERPILLAR</t>
  </si>
  <si>
    <t>No. EQUIPO:OVE275, CLASE  DE EQUIPO: MINIVAN, MODELO: 2005, MARCA: NISSAN</t>
  </si>
  <si>
    <t>No. EQUIPO:OVE257, CLASE  DE EQUIPO: VOLQUETA, MODELO: 2006, MARCA: VOLSWAGEN</t>
  </si>
  <si>
    <t>No. EQUIPO:OVE258, CLASE  DE EQUIPO: VOLQUETA, MODELO: 2006, MARCA: VOLSWAGEN</t>
  </si>
  <si>
    <t>No. EQUIPO:OVE176, CLASE  DE EQUIPO: BUSETA, MODELO: , MARCA: CHEVROLET</t>
  </si>
  <si>
    <t>No. EQUIPO:SNP24, CLASE  DE EQUIPO: MOTOCICLETA    , MODELO: 2007, MARCA: SUZUKI</t>
  </si>
  <si>
    <t>No. EQUIPO:OVE 321, CLASE  DE EQUIPO: VOLQUETA, MODELO: 2009, MARCA: KODIAK</t>
  </si>
  <si>
    <t>No. EQUIPO:OVE192, CLASE  DE EQUIPO: VOLQUETA, MODELO: 2001, MARCA: INTERNATIONAL</t>
  </si>
  <si>
    <t>No. EQUIPO:R1, CLASE  DE EQUIPO: RETROEXCAVADORA, MODELO: 1989, MARCA: SUPERCAT 580</t>
  </si>
  <si>
    <t>No. EQUIPO:OVE275, CLASE  DE EQUIPO: MICRO BUSETA URBAN, MODELO: 2007, MARCA: NISSAN</t>
  </si>
  <si>
    <t>No. EQUIPO:OBJ814, CLASE  DE EQUIPO: SKY, MODELO: 1989, MARCA: INTERNATIONAL</t>
  </si>
  <si>
    <t>No. EQUIPO:OBJ811, CLASE  DE EQUIPO: SKY, MODELO: 1989, MARCA: INTERNATIONAL</t>
  </si>
  <si>
    <t>No. EQUIPO:CAR003, CLASE  DE EQUIPO: CARGADOR 930, MODELO: 1980, MARCA: CATERPILLAR</t>
  </si>
  <si>
    <t xml:space="preserve">No. EQUIPO:BUL003, CLASE  DE EQUIPO: BULDOZER  D4E, MODELO: 1980, MARCA: CATERPILLAR </t>
  </si>
  <si>
    <t>BIENES EN REPOSO (VEHICULOS Y MAQUINARIA)</t>
  </si>
  <si>
    <t>SKATEPARK Obelisco Villa Olimpica</t>
  </si>
  <si>
    <t>TIRO CON ARCO Obelisco Villa Olimpica</t>
  </si>
  <si>
    <t>CENTRO VIDA DEL ADULTO MAYOR EL OSO BARRIO 2500 LOTES</t>
  </si>
  <si>
    <t>CENTRO DE INTEGRACION CIUDADANA  - CIC- EL REMANSO</t>
  </si>
  <si>
    <t>CENTRO DE INTEGRACION CIUDADANA  - CIC- Centro de vida Oriente</t>
  </si>
  <si>
    <t>CENTRO DE INTEGRACION CIUDADANA  - CIC- HACIENDA CUBA</t>
  </si>
  <si>
    <t>CENTRO DE INTEGRACION CIUDADANA  - CIC- PTO CALDAS</t>
  </si>
  <si>
    <t>SALUD</t>
  </si>
  <si>
    <t>Equipos Eléctricos electrónicos y audiovisuales ( emisora, Biblioteca, fomento al turismo, administrativa, banda de músicos, oferta cultural, fomento al turismo</t>
  </si>
  <si>
    <t>Instrumentos Musicales (Todo riesgo) Incluye Banda sinfónica, Bandas satélites, Piano de cola teatro municipal Santiago Londoño escuelas de Musica, Piano harrodser blanco ubicado en el auditorio Lucy Tejada</t>
  </si>
  <si>
    <t>Bibliotecas: Libros enciclopedias, revistas, textos, entre otros ( biblioteca "Ramón Correa Mejia" "San Joaquin" y Bibliotecas satélites Urbanas y Rurales)</t>
  </si>
  <si>
    <t>EMISORA CULTURAL DE PEREIRA 97.7 F.M. UBICADA EN EL EDIFICIO LUCY TEJADA
Procesadores de audio, enlace FM compuesto, equipos transmisiones remotas Comrex, microfonos de cabina y paratransmisiones, brazos escualizables y piañas para microfonos, juego de antenas Yagui para enlace, computadores de escritorio para automatización de radio, consolas, tornamesas, deck y amplificadores, 2.  Video Cámaras handycam Sony con sensor CMOS 4K. 1 .Cámara fotográfica tipo Reflex Canon.1.⁠ ⁠Juego de transmisor y receptor de video inhalambrico sdi Hollyland. 1.⁠ ⁠Estabilizador de Cámara electrónico DJI RONIN SC. 1.⁠ ⁠KIT de luces profesional para fotografía GVM. 2.⁠ ⁠Trípodes profesionales de cabeza fluida Weinfeng. 1.Maleta de viaje grande rígida. 2.⁠ ⁠Kit de extensores HDMI. 2.⁠ ⁠Radio comunicadores Motorola. 2.⁠ ⁠Capturadoras de video. 2.⁠ ⁠Audífonos de diadema AudioThecnica. 1.⁠ ⁠Interface Irig pre 2. 1.⁠ ⁠Webcam Logic 1080. 1.⁠ ⁠Interface de audio Beringer. 1.⁠ ⁠Micrófono de estudio Irig (5). 1.  Swich de video Atem Mini Pro BlackMagic. 1.⁠ ⁠Amplificador de señal Cramer (Spliter). 1.⁠ ⁠Kit de Micrófonos intercomunicadores Steren. 1.⁠ ⁠Intercomunicador Takstar emisor y receptor.</t>
  </si>
  <si>
    <t>RIESGO  UBICADO EDIFICIO CENTRO CULTURAL LUCY TEJADA Incluye: SILLETERIA DE AUDITORIOS del edificio centro cultural incluye lo siguiente: en sótano, semisótano, primer, segundo, tercer y cuarto piso parqueaderos, locales talleres, sala de ensayo, banda, auditorio y escenarios incluye silletería) exporampa, área de circulación, plaza cultural, oficinas, emisora, salas de concentración, biblioteca, zona virtual y hemeroteca, igualmente incluye redes eléctricas, hidráulicas, subestación eléctrica y motobomba</t>
  </si>
  <si>
    <t>Edificio PSICINAS (1 ADULTOS - 1 NIÑOS) VILLA OLIMPICA frente a cancha de gol vía universidad Libre</t>
  </si>
  <si>
    <t>CANCHAS MULTIPLES (8)  Frente al estadio Hernán Ramirez Villegas</t>
  </si>
  <si>
    <t xml:space="preserve">Obras de arte todo Riesgo (Incluyendo obras de la sala Carlos Drews Castro y Lucy Tejadas </t>
  </si>
  <si>
    <t>Parque recreacional el OSO (Carrera 34a con calle 74 b barrio la
Campińia- 2500 lote)</t>
  </si>
  <si>
    <t>Coliseo de Combate Edificio e instalaciones</t>
  </si>
  <si>
    <t>Diamante Villa Olímpica (graderías, pista, torre, lámparas e instalaciones)</t>
  </si>
  <si>
    <t>Edificio e instalaciones Velódromo Villa Olímpica Edificios (graderías, pista, torre, lámparas e instalaciones)</t>
  </si>
  <si>
    <t>Dineros y valores dentro y fuera de cajas fuertes</t>
  </si>
  <si>
    <t>Maquinaria, equipo, dotaciones, herramientas, accesorios e instalaciones</t>
  </si>
  <si>
    <t>Equipo eléctrico y electrónico (en todas las dependencias de la Administración Municipal, y Centros educativos urbanos y rurales del Municipio; incluido en este concepto instalaciones, redes y cableados estructurados para comunicación en general)</t>
  </si>
  <si>
    <t>Mercancías, suministros e insumos</t>
  </si>
  <si>
    <t>Obelisco - sector Villa Olímpica</t>
  </si>
  <si>
    <t>Plazoleta el Lago (obra civil, arquitectónica y ornamentación)</t>
  </si>
  <si>
    <t>Planta piso 7</t>
  </si>
  <si>
    <t>Planta piso 6</t>
  </si>
  <si>
    <t>Planta piso 5</t>
  </si>
  <si>
    <t>Planta piso 4</t>
  </si>
  <si>
    <t>Planta piso 3</t>
  </si>
  <si>
    <t>Planta piso 2 (locales 202 y 203)</t>
  </si>
  <si>
    <t>Planta piso 1 (locales 101 y 102)</t>
  </si>
  <si>
    <t>Planta sótano ( bodega 4 y 5 )</t>
  </si>
  <si>
    <t>Planta sótano (parqueadero 16, 17, 18, 20, 21, 22, 32, 33)</t>
  </si>
  <si>
    <t>Bodega 1</t>
  </si>
  <si>
    <t>Planta  semisótano (parqueaderos 1 al 7)</t>
  </si>
  <si>
    <t>Contenidos y dotaciones Centros Educativos</t>
  </si>
  <si>
    <t>Centros Educativos del Municipio, Edificios (74 urbanos  y 99 rurales) , incluyendo el Instituto Educativo Hans Drews Arango,  y los SEDES comunales de: Ormaza y Parque Industrial.</t>
  </si>
  <si>
    <t>BOMBEROS</t>
  </si>
  <si>
    <t>Bienes Asegurados</t>
  </si>
  <si>
    <t>Equipo</t>
  </si>
  <si>
    <t>Mod</t>
  </si>
  <si>
    <t>Motor</t>
  </si>
  <si>
    <t>Chasis</t>
  </si>
  <si>
    <t>Valor asegurado</t>
  </si>
  <si>
    <t>Vibrocompactador Caterpillar modelo CB 34B y accesorios - TL-164</t>
  </si>
  <si>
    <t>VIBROC</t>
  </si>
  <si>
    <t>CYP03315</t>
  </si>
  <si>
    <t>03B400164</t>
  </si>
  <si>
    <t>INFRA</t>
  </si>
  <si>
    <t>Vibrocompactador, TIPO SV210</t>
  </si>
  <si>
    <t>DDDSV210NGNTB2110</t>
  </si>
  <si>
    <t>Retroexcavadora 420F2</t>
  </si>
  <si>
    <t>MC090460</t>
  </si>
  <si>
    <t xml:space="preserve">G4D59959 </t>
  </si>
  <si>
    <t>CAT0420FALBS01285</t>
  </si>
  <si>
    <t>Bulldozer 1850K</t>
  </si>
  <si>
    <t>CASE</t>
  </si>
  <si>
    <t>N9DC80001</t>
  </si>
  <si>
    <t>Motoniveladora 845</t>
  </si>
  <si>
    <t>N6af03194</t>
  </si>
  <si>
    <t>Maquinaria OVE495</t>
  </si>
  <si>
    <t>ADECUACION BOMBERO</t>
  </si>
  <si>
    <t>3HAEJTAR3LL378611</t>
  </si>
  <si>
    <t>Maquinaria OVE496</t>
  </si>
  <si>
    <t>3HAEJTAR1LL182795</t>
  </si>
  <si>
    <t>Maquinaria OVE497</t>
  </si>
  <si>
    <t>3HAEJTAR3LL380049</t>
  </si>
  <si>
    <t>Furgon de rescate OVE492</t>
  </si>
  <si>
    <t>TIPO RESCATE</t>
  </si>
  <si>
    <t>N04CUV31724</t>
  </si>
  <si>
    <t>9F3MCP3H5K3103840</t>
  </si>
  <si>
    <t>Minicargador New Holland L220</t>
  </si>
  <si>
    <t>MINICARGADOR</t>
  </si>
  <si>
    <t>JAFOL220EJM445289</t>
  </si>
  <si>
    <t>Fresadora Simex</t>
  </si>
  <si>
    <t>M018022A06- PL 35,15</t>
  </si>
  <si>
    <t>NA</t>
  </si>
  <si>
    <t>Pavimentadora sobre llantas</t>
  </si>
  <si>
    <t>AMMANN AFW 150 G</t>
  </si>
  <si>
    <t>CARGADOR 621E</t>
  </si>
  <si>
    <t xml:space="preserve">CASE  </t>
  </si>
  <si>
    <t>N9F206744</t>
  </si>
  <si>
    <t>MOTONIVELADORA 120G</t>
  </si>
  <si>
    <t xml:space="preserve">CATERPILLAR </t>
  </si>
  <si>
    <t>07Z31717</t>
  </si>
  <si>
    <t>87V10025</t>
  </si>
  <si>
    <t>MINI  CARGADOR 853</t>
  </si>
  <si>
    <t>BOBCAT</t>
  </si>
  <si>
    <t>N3958288</t>
  </si>
  <si>
    <t>MOTONIVELADORA  120K</t>
  </si>
  <si>
    <t>TX708316</t>
  </si>
  <si>
    <t>CAT0120KLJAP07225</t>
  </si>
  <si>
    <t>RETROEXCAVADORA 580SN</t>
  </si>
  <si>
    <t>N9C525742</t>
  </si>
  <si>
    <t>OVE403</t>
  </si>
  <si>
    <t>EXTINTORA</t>
  </si>
  <si>
    <t>531HM2U1612797</t>
  </si>
  <si>
    <t>3HAWCDR8FL606170</t>
  </si>
  <si>
    <t>MOTONIVELADORA MC748007</t>
  </si>
  <si>
    <t>NEW HOLLAND</t>
  </si>
  <si>
    <t>NPAF10174</t>
  </si>
  <si>
    <t>RETROEXCAVADORA MC634244</t>
  </si>
  <si>
    <t>NKJ0B80CJNKH31899</t>
  </si>
  <si>
    <t xml:space="preserve">MOTONIVELADORA  MC748009 </t>
  </si>
  <si>
    <t>F4HE9687WJ1106302024</t>
  </si>
  <si>
    <t>NRAF10472</t>
  </si>
  <si>
    <t>MOTONIVELADORA MC748008</t>
  </si>
  <si>
    <t>F4HE9687WJ1106293172</t>
  </si>
  <si>
    <t>NPAF10111</t>
  </si>
  <si>
    <t>RETROEXCAVADORA MC640775</t>
  </si>
  <si>
    <t>NKJ0B80CTNKH31901</t>
  </si>
  <si>
    <t>RETROEXCAVADORA MC631203</t>
  </si>
  <si>
    <t>NKJ0B80CHNK13716</t>
  </si>
  <si>
    <t>BOM</t>
  </si>
  <si>
    <t>9C2ND1220PR204678</t>
  </si>
  <si>
    <t>ND12E2P204585</t>
  </si>
  <si>
    <t>QTS91G</t>
  </si>
  <si>
    <t>MOTOCICLETA</t>
  </si>
  <si>
    <t xml:space="preserve">HONDA </t>
  </si>
  <si>
    <t>9C2ND1220PR204607</t>
  </si>
  <si>
    <t>ND12E2P204624</t>
  </si>
  <si>
    <t>QTS90G</t>
  </si>
  <si>
    <t>SGA</t>
  </si>
  <si>
    <t>ARCHIVO</t>
  </si>
  <si>
    <t>9FSNF41B2KC294551</t>
  </si>
  <si>
    <t>157FMI3B2X75975</t>
  </si>
  <si>
    <t>TSH85E</t>
  </si>
  <si>
    <t xml:space="preserve">SUZUKI GN 125 </t>
  </si>
  <si>
    <t>9FSNF41B8KC294604</t>
  </si>
  <si>
    <t>157FMI3B2X75820</t>
  </si>
  <si>
    <t>TSH72E</t>
  </si>
  <si>
    <t>9FSNF41B9KC294644</t>
  </si>
  <si>
    <t>157FMI3B2X76435</t>
  </si>
  <si>
    <t>TSH57E</t>
  </si>
  <si>
    <t>9FMKC0929FF002642</t>
  </si>
  <si>
    <t>KC09E73036475</t>
  </si>
  <si>
    <t>SZG05</t>
  </si>
  <si>
    <t>HONDA</t>
  </si>
  <si>
    <t>RURAL</t>
  </si>
  <si>
    <t>9FKKG0413D2004774</t>
  </si>
  <si>
    <t>G391E004774</t>
  </si>
  <si>
    <t>SUM19</t>
  </si>
  <si>
    <t>YAMAHA</t>
  </si>
  <si>
    <t>OBSERVACION</t>
  </si>
  <si>
    <t>CHASIS #</t>
  </si>
  <si>
    <t>MOTOR #</t>
  </si>
  <si>
    <t>COD. FASECOLDA</t>
  </si>
  <si>
    <t>#</t>
  </si>
  <si>
    <t>ALCALDE</t>
  </si>
  <si>
    <t>JTEARCAJ6S5012044</t>
  </si>
  <si>
    <t>OVE594</t>
  </si>
  <si>
    <t>CAMIONETA</t>
  </si>
  <si>
    <t>TOYOTA LAND CRUISER</t>
  </si>
  <si>
    <t>8AFBRO1E3SJ420723</t>
  </si>
  <si>
    <t>SJ420723</t>
  </si>
  <si>
    <t>OVE574</t>
  </si>
  <si>
    <t>FORD RANGER</t>
  </si>
  <si>
    <t>INFRAESTRUCTURA</t>
  </si>
  <si>
    <t>3HAEUMMR1SL180110</t>
  </si>
  <si>
    <t>OVE583</t>
  </si>
  <si>
    <t>VOLQUETA</t>
  </si>
  <si>
    <t>INTERNATIONAL MV607</t>
  </si>
  <si>
    <t>3HAEUMMR1SL180112</t>
  </si>
  <si>
    <t>OVE585</t>
  </si>
  <si>
    <t>3HAEUMMR1SL478488</t>
  </si>
  <si>
    <t>OVE589</t>
  </si>
  <si>
    <t>3HAEUMMR1SL783212</t>
  </si>
  <si>
    <t>OVE581</t>
  </si>
  <si>
    <t>3HAEUMMR1SL180111</t>
  </si>
  <si>
    <t>OVE584</t>
  </si>
  <si>
    <t>3HAEUMMR1SL783209</t>
  </si>
  <si>
    <t>OVE580</t>
  </si>
  <si>
    <t>OVE579</t>
  </si>
  <si>
    <t>3HAEUMMR1SL180109</t>
  </si>
  <si>
    <t>OVE582</t>
  </si>
  <si>
    <t>3HAEUMMR1SL478487</t>
  </si>
  <si>
    <t>OVE588</t>
  </si>
  <si>
    <t>3HAEUMMR1SL585941</t>
  </si>
  <si>
    <t>OVE578</t>
  </si>
  <si>
    <t>3HAEUMMR1SL478490</t>
  </si>
  <si>
    <t>OVE591</t>
  </si>
  <si>
    <t>3HAEUMMR1SL644112</t>
  </si>
  <si>
    <t>OVE592</t>
  </si>
  <si>
    <t>3HAEUMMR1SL478489</t>
  </si>
  <si>
    <t>OVE590</t>
  </si>
  <si>
    <t>3HAEUMMR1SL585940</t>
  </si>
  <si>
    <t>OVE577</t>
  </si>
  <si>
    <t>3HAEUMMR1SL180113</t>
  </si>
  <si>
    <t>OVE586</t>
  </si>
  <si>
    <t>3HAEUMMR1SL478486</t>
  </si>
  <si>
    <t>OVE587</t>
  </si>
  <si>
    <t>3GCUD9ED9PG335544</t>
  </si>
  <si>
    <t>L84TPG335544</t>
  </si>
  <si>
    <t>OVE545</t>
  </si>
  <si>
    <t>CHEVROLET</t>
  </si>
  <si>
    <t>LC0CE4DB0P0002834</t>
  </si>
  <si>
    <t>TZ180XSC122082982</t>
  </si>
  <si>
    <t>OVE546</t>
  </si>
  <si>
    <t>CAMION</t>
  </si>
  <si>
    <t>BYD</t>
  </si>
  <si>
    <t>TALLERES</t>
  </si>
  <si>
    <t>LJ11PDBD9P1301132</t>
  </si>
  <si>
    <t>N4402265</t>
  </si>
  <si>
    <t>OVE551</t>
  </si>
  <si>
    <t>UTILITARIO</t>
  </si>
  <si>
    <t xml:space="preserve">JAC   </t>
  </si>
  <si>
    <t>DIGER</t>
  </si>
  <si>
    <t>8AJBU3CD5P0091479</t>
  </si>
  <si>
    <t>1GR-H355323</t>
  </si>
  <si>
    <t>OVE544</t>
  </si>
  <si>
    <t>HILUX</t>
  </si>
  <si>
    <t xml:space="preserve">TOYOTA </t>
  </si>
  <si>
    <t>PALACIO</t>
  </si>
  <si>
    <t>9FH33UNG8Y8000878</t>
  </si>
  <si>
    <t>ZRM074</t>
  </si>
  <si>
    <t>9F3FC9JJ7NXX10450</t>
  </si>
  <si>
    <t>J05EVE10926</t>
  </si>
  <si>
    <t>OVE516</t>
  </si>
  <si>
    <t>CARROTANQUE</t>
  </si>
  <si>
    <t>HINO 500</t>
  </si>
  <si>
    <t>SII658315</t>
  </si>
  <si>
    <t>469GH2U0911945</t>
  </si>
  <si>
    <t>OVE064</t>
  </si>
  <si>
    <t>INTERNATIONAL</t>
  </si>
  <si>
    <t>3HAMMAAR34L609693</t>
  </si>
  <si>
    <t>470HM2U1421475</t>
  </si>
  <si>
    <t>OVE229</t>
  </si>
  <si>
    <t xml:space="preserve">03626007	</t>
  </si>
  <si>
    <t>3N6CD33B3ZK406938</t>
  </si>
  <si>
    <t>YD25699670P</t>
  </si>
  <si>
    <t>OVE506</t>
  </si>
  <si>
    <t>PICKUP UP DC</t>
  </si>
  <si>
    <t>NISSAN NP 300 FRONTIER</t>
  </si>
  <si>
    <t>9F9CHJ2RMLP185002</t>
  </si>
  <si>
    <t>S33419</t>
  </si>
  <si>
    <t>CAMA BAJA</t>
  </si>
  <si>
    <t>BLUE SERVICES L MAGNITUDE 55H 3 EJES</t>
  </si>
  <si>
    <t>9F3SG1AF7LXX10138</t>
  </si>
  <si>
    <t>A09CUP20152</t>
  </si>
  <si>
    <t>OVE498</t>
  </si>
  <si>
    <t>REMOLCADOR Y CABEZOTE</t>
  </si>
  <si>
    <t>HINO SG1A F7B MT 8900CC TD 4X2</t>
  </si>
  <si>
    <t>OVE497</t>
  </si>
  <si>
    <t>BOMBERO</t>
  </si>
  <si>
    <t>INTERNATIONAL HV607 SBA 4X4</t>
  </si>
  <si>
    <t>OVE496</t>
  </si>
  <si>
    <t>INTERNATIONAL HV607 SBA 4X3</t>
  </si>
  <si>
    <t>OVE495</t>
  </si>
  <si>
    <t>INTERNATIONAL HV607 SBA 4X2</t>
  </si>
  <si>
    <t>PARQUES Y ARBORIZACIÓN</t>
  </si>
  <si>
    <t>8LBETF1E350000639</t>
  </si>
  <si>
    <t>OVE247</t>
  </si>
  <si>
    <t>CHEVROLET LUV DMAX 3000 DOBLE CABINA</t>
  </si>
  <si>
    <t>PERSONERIA</t>
  </si>
  <si>
    <t>8LBETF3W1K0393431</t>
  </si>
  <si>
    <t>TA5036</t>
  </si>
  <si>
    <t>OVE491</t>
  </si>
  <si>
    <t>CHEVROLET DMAX 3] [FL] 2.5L WORK MT 2500CC 4X4 TD ABS 2AB</t>
  </si>
  <si>
    <t>OVE492</t>
  </si>
  <si>
    <t>HINO DUTRO TEAM</t>
  </si>
  <si>
    <t>9GDNLR773KB010000</t>
  </si>
  <si>
    <t>3R7589</t>
  </si>
  <si>
    <t>OVE476</t>
  </si>
  <si>
    <t>CHASIS CAB</t>
  </si>
  <si>
    <t xml:space="preserve">NHR DC ABS E4 </t>
  </si>
  <si>
    <t>9GDNLR770KB009998</t>
  </si>
  <si>
    <t>3P7792</t>
  </si>
  <si>
    <t>OVE475</t>
  </si>
  <si>
    <t>9GDNLR779KB009997</t>
  </si>
  <si>
    <t>3P7817</t>
  </si>
  <si>
    <t>OVE474</t>
  </si>
  <si>
    <t>9536G8245JR807868</t>
  </si>
  <si>
    <t>0154805A444798</t>
  </si>
  <si>
    <t>OVE471</t>
  </si>
  <si>
    <t>VOLKSWAGEN CONSTELLATION 17.230 DEE 3560 E5 CHASIS</t>
  </si>
  <si>
    <t>9536G8245JR808969</t>
  </si>
  <si>
    <t>0154823A124816</t>
  </si>
  <si>
    <t>OVE473</t>
  </si>
  <si>
    <t>9536G8245JR807966</t>
  </si>
  <si>
    <t>0154807A064807</t>
  </si>
  <si>
    <t>OVE472</t>
  </si>
  <si>
    <t>9536G8240JR807941</t>
  </si>
  <si>
    <t>0154800A034798</t>
  </si>
  <si>
    <t>OVE469</t>
  </si>
  <si>
    <t>9536G8241JR808936</t>
  </si>
  <si>
    <t>0154822A094816</t>
  </si>
  <si>
    <t>OVE470</t>
  </si>
  <si>
    <t>3HAMMMMRXJL471661</t>
  </si>
  <si>
    <t>OVE442</t>
  </si>
  <si>
    <t>INTERNATIONAL 4300 4x2 Hardox Durastar</t>
  </si>
  <si>
    <t>3HAMMMMR8JL471660</t>
  </si>
  <si>
    <t>OVE441</t>
  </si>
  <si>
    <t>3HAMMMMR1JL471659</t>
  </si>
  <si>
    <t>OVE440</t>
  </si>
  <si>
    <t>GOBIERNO</t>
  </si>
  <si>
    <t>8LBETF3W6F0276529</t>
  </si>
  <si>
    <t>MB8402</t>
  </si>
  <si>
    <t>OVE394</t>
  </si>
  <si>
    <t>CAMIONETA PICK UP</t>
  </si>
  <si>
    <t>9BWCM82T06R613405</t>
  </si>
  <si>
    <t>OVE259</t>
  </si>
  <si>
    <t>VOLKSWAGEN</t>
  </si>
  <si>
    <t>3GNFLME77A5617881</t>
  </si>
  <si>
    <t>NAS617881</t>
  </si>
  <si>
    <t>OVE339</t>
  </si>
  <si>
    <t>CHEVROLET CAPTIVA</t>
  </si>
  <si>
    <t>8LDCB5352B0070752</t>
  </si>
  <si>
    <t>J20A715015</t>
  </si>
  <si>
    <t>OVE350</t>
  </si>
  <si>
    <t>SUZUKI GRAN VITARA</t>
  </si>
  <si>
    <t>ADULTO MAYOR</t>
  </si>
  <si>
    <t>LJ16B96G7GB100118</t>
  </si>
  <si>
    <t>OVE419</t>
  </si>
  <si>
    <t>BUS</t>
  </si>
  <si>
    <t>JAC HFC6108H</t>
  </si>
  <si>
    <t>9GCNPR755GB036743</t>
  </si>
  <si>
    <t>4HK1418890</t>
  </si>
  <si>
    <t>OVE431</t>
  </si>
  <si>
    <t>BUSETA</t>
  </si>
  <si>
    <t>ADMINISTRATIVA</t>
  </si>
  <si>
    <t>WV1ZZZ2HZFA010482</t>
  </si>
  <si>
    <t>CNF042140</t>
  </si>
  <si>
    <t>OVE395</t>
  </si>
  <si>
    <t>PRIMERA DAMA</t>
  </si>
  <si>
    <t>3GNCJ8EE7GL904588</t>
  </si>
  <si>
    <t>CGL904588</t>
  </si>
  <si>
    <t>OVE416</t>
  </si>
  <si>
    <t>CAMIONETA PAS</t>
  </si>
  <si>
    <t>SOCIAL</t>
  </si>
  <si>
    <t>8LBETF3W1G0375519</t>
  </si>
  <si>
    <t>NC9811</t>
  </si>
  <si>
    <t>OVE408</t>
  </si>
  <si>
    <t>CONCEJO</t>
  </si>
  <si>
    <t>8LBETF3W1G0375521</t>
  </si>
  <si>
    <t>NC9803</t>
  </si>
  <si>
    <t>OVE410</t>
  </si>
  <si>
    <t>DIMAX</t>
  </si>
  <si>
    <t>8LBETF3W1G0375518</t>
  </si>
  <si>
    <t>NC7514</t>
  </si>
  <si>
    <t>OVE409</t>
  </si>
  <si>
    <t>8LBETF4E7C0135082</t>
  </si>
  <si>
    <t>OVE357 (BOM 60)</t>
  </si>
  <si>
    <t>AMBULANCIA</t>
  </si>
  <si>
    <t>8AJYZ59G4E3065945</t>
  </si>
  <si>
    <t>1KDA272785</t>
  </si>
  <si>
    <t>OVE378</t>
  </si>
  <si>
    <t>FORTUNER</t>
  </si>
  <si>
    <t>TOYOTA</t>
  </si>
  <si>
    <t>9GDP7H1C09B116976</t>
  </si>
  <si>
    <t>9SZ42281</t>
  </si>
  <si>
    <t>OVE318</t>
  </si>
  <si>
    <t>8LBETF3E890027496</t>
  </si>
  <si>
    <t>OVE324</t>
  </si>
  <si>
    <t>TIC</t>
  </si>
  <si>
    <t>MROYZ59G780073790</t>
  </si>
  <si>
    <t>1KD7551279</t>
  </si>
  <si>
    <t>OVE302</t>
  </si>
  <si>
    <t>CAMPERO</t>
  </si>
  <si>
    <t>JN1CDUD22Z0036437</t>
  </si>
  <si>
    <t>KA24951814X</t>
  </si>
  <si>
    <t>OVE261</t>
  </si>
  <si>
    <t>NISSAN D 22 4X4</t>
  </si>
  <si>
    <t>JN1MG4E25Z0713273</t>
  </si>
  <si>
    <t>ZD300048663</t>
  </si>
  <si>
    <t>OVE252</t>
  </si>
  <si>
    <t>MICROBUS</t>
  </si>
  <si>
    <t>NISSAN</t>
  </si>
  <si>
    <t>KS617522KB21</t>
  </si>
  <si>
    <t>OVD562</t>
  </si>
  <si>
    <t>CAMIONETA ESTACAS</t>
  </si>
  <si>
    <t>CHEVROLET LUV KB21 MT 1600</t>
  </si>
  <si>
    <t>9GDNPR7167BOO8510</t>
  </si>
  <si>
    <t>BOM 34(OVE272)</t>
  </si>
  <si>
    <t>CHASIS CABINA</t>
  </si>
  <si>
    <t>CHEVROLET NPR 3 SER MT 4600 TD 4X2</t>
  </si>
  <si>
    <t>Comisario de Familia Nocturno</t>
  </si>
  <si>
    <t>Comisario de Familia</t>
  </si>
  <si>
    <t>Inspector de Policía</t>
  </si>
  <si>
    <t>Corregidor</t>
  </si>
  <si>
    <t>Profesional Universitario</t>
  </si>
  <si>
    <t>O3</t>
  </si>
  <si>
    <t>Profesional Especializado</t>
  </si>
  <si>
    <t>Tesorero</t>
  </si>
  <si>
    <t>Almacenista General</t>
  </si>
  <si>
    <t>Jefe de Oficina Asesora</t>
  </si>
  <si>
    <t>Jefe de Oficina</t>
  </si>
  <si>
    <t>Asesor</t>
  </si>
  <si>
    <t>Directores Operativos</t>
  </si>
  <si>
    <t>Directores Administrativos</t>
  </si>
  <si>
    <t>Directores Técnicos</t>
  </si>
  <si>
    <t>Subsecretarios de Despacho</t>
  </si>
  <si>
    <t>Secretarios de Despacho</t>
  </si>
  <si>
    <t>Alcalde</t>
  </si>
  <si>
    <t>NUMERO DE CARGOS</t>
  </si>
  <si>
    <t>GRADO</t>
  </si>
  <si>
    <t>CODÍGO</t>
  </si>
  <si>
    <t>CARGO</t>
  </si>
  <si>
    <t>NO.</t>
  </si>
  <si>
    <t>TOTAL VALOR ASEGURADO</t>
  </si>
  <si>
    <t>Concejal</t>
  </si>
  <si>
    <t>ANYELINE SANDOVAL TRIANA</t>
  </si>
  <si>
    <t>CARLOS MARIO GIL CASTAÑEDA</t>
  </si>
  <si>
    <t>ELKIN  ALBERTO GUTIERREZ AGUDELO</t>
  </si>
  <si>
    <t>CAMILO MONTOYA ISAZA</t>
  </si>
  <si>
    <t>GUSTAVO VILLANUEVA PELAEZ</t>
  </si>
  <si>
    <t>CARLOS ENRIQUE TORRES JARAMILLO</t>
  </si>
  <si>
    <t>JOAN MANUEL RIOS BEDOYA</t>
  </si>
  <si>
    <t xml:space="preserve">HECTOR AUGUSTO HERNANDEZ TOBON </t>
  </si>
  <si>
    <t>MAICOL LOPERA CARDONA</t>
  </si>
  <si>
    <t xml:space="preserve">DIEGO ALEJANDRO AGUDELO CARDONA </t>
  </si>
  <si>
    <t>WILFOR LÓPEZ TORO</t>
  </si>
  <si>
    <t>JUAN ALEJANDRO DE LA CRUZ MENDEZ</t>
  </si>
  <si>
    <t>GUSTAVO ANDRES MONTES AYALA</t>
  </si>
  <si>
    <t>RODOLFO JOSE MARTINEZ</t>
  </si>
  <si>
    <t>NELSON PULIDO ALARCON</t>
  </si>
  <si>
    <t xml:space="preserve">CARLOS HERNAN MUÑOZ CHAVEZ </t>
  </si>
  <si>
    <t>SEBASTIAN CIRO URREA</t>
  </si>
  <si>
    <t>JOHN ESTEBAN GAÑAN  OSPINA</t>
  </si>
  <si>
    <t>CAROLINA HERRERA TABORDA</t>
  </si>
  <si>
    <t>Personero</t>
  </si>
  <si>
    <t xml:space="preserve">LEONARDO FABIO REALES CHACON </t>
  </si>
  <si>
    <t>MAURICIO SALAZAR PELAEZ</t>
  </si>
  <si>
    <t>Cargo</t>
  </si>
  <si>
    <t>Aux Fun</t>
  </si>
  <si>
    <t>Enf Gra</t>
  </si>
  <si>
    <t>MA y BD</t>
  </si>
  <si>
    <t>ITP</t>
  </si>
  <si>
    <t>Valor Asegurado</t>
  </si>
  <si>
    <t>Vida</t>
  </si>
  <si>
    <t>Edad</t>
  </si>
  <si>
    <t>Fch Nacim.</t>
  </si>
  <si>
    <t>NOMBRE</t>
  </si>
  <si>
    <t>LARGO BAÑOL LUZ DARY</t>
  </si>
  <si>
    <t>31 - CORRE - LA ESTRELLA LA PALM</t>
  </si>
  <si>
    <t>OBANDO MAFLA MARIA DARLIS</t>
  </si>
  <si>
    <t>MORALES URREA GLORIA NANCY</t>
  </si>
  <si>
    <t>TABARQUINO LARGO LUIS GUILLERMO</t>
  </si>
  <si>
    <t>GUTIERREZ GUTIERREZ JUAN GUILLERMO</t>
  </si>
  <si>
    <t>ALZATE BERMUDEZ MAURICIO</t>
  </si>
  <si>
    <t>30 - CORRE - MORELIA</t>
  </si>
  <si>
    <t>SANTA VALENCIA MARGOT</t>
  </si>
  <si>
    <t>30. MORELIA</t>
  </si>
  <si>
    <t>LONDOÑO ZAPATA ANDRES FELIPE</t>
  </si>
  <si>
    <t>VILLA SANCHEZ OSCAR ALEJANDRO</t>
  </si>
  <si>
    <t>NAVARRO GUTIERREZ LUCELLY</t>
  </si>
  <si>
    <t>LONDOÑO LENIS ABEL ANTONIO</t>
  </si>
  <si>
    <t>29 - CORRE - CERRITOS</t>
  </si>
  <si>
    <t>MARTINEZ AMARILES DUBER MARY</t>
  </si>
  <si>
    <t>MARIN MARIN OLGA BEATRIZ</t>
  </si>
  <si>
    <t>RINCON TABIMA MARIA CENEYDA</t>
  </si>
  <si>
    <t>VANEGAS AGUIRRE ANDRES MAURICIO</t>
  </si>
  <si>
    <t>28 - CORRE - COMBIA ALTA</t>
  </si>
  <si>
    <t>CASTAÑO TABARES JORGE ALONSO</t>
  </si>
  <si>
    <t>LOPEZ BUITRAGO DIDIER ANDRES</t>
  </si>
  <si>
    <t>CARDONA URIBE JUAN MARIA</t>
  </si>
  <si>
    <t>ORTIZ VILLADA JAIRO DE JESUS</t>
  </si>
  <si>
    <t>GIRALDO LOPEZ MARIA OLINDE</t>
  </si>
  <si>
    <t>27 - CORRE - COMBIA BAJA</t>
  </si>
  <si>
    <t>GOMEZ GONZALEZ JUAN DANIEL</t>
  </si>
  <si>
    <t>CALLE PULGARIN DANIEL JULIAN</t>
  </si>
  <si>
    <t>PALMA VARELA RENE FRANSUE</t>
  </si>
  <si>
    <t>MARTINEZ ARANGO AURA</t>
  </si>
  <si>
    <t>HENAO SANCHEZ RUSBER ANTONIO</t>
  </si>
  <si>
    <t>26 - CORRE - CAIMALITO</t>
  </si>
  <si>
    <t>PARRA CASTILLO YOHN FREDY</t>
  </si>
  <si>
    <t>PELAEZ HENAO SANTIAGO DE JESUS</t>
  </si>
  <si>
    <t>RIVERA CARDONA ANDRES CAMILO</t>
  </si>
  <si>
    <t>ALVAREZ RESTREPO LUSELBA</t>
  </si>
  <si>
    <t>MURILLO ZAMORA LILIANA</t>
  </si>
  <si>
    <t>25 - CORRE - PUERTO CALDAS</t>
  </si>
  <si>
    <t>TANGARIFE CASTAÑEDA KEVIN FARID</t>
  </si>
  <si>
    <t>VARGAS MARTINEZ ALEXANDER</t>
  </si>
  <si>
    <t>CARDONA LOPEZ LUIS ERNESTO</t>
  </si>
  <si>
    <t>LADINO ALVAREZ ALIRIA DEL ROCIO</t>
  </si>
  <si>
    <t>GONZALEZ SOTO REINALDO</t>
  </si>
  <si>
    <t>24 - CORRE - ARABIA</t>
  </si>
  <si>
    <t>OSORIO SALAZAR JOSE HERNEY</t>
  </si>
  <si>
    <t>GUARIN ROBINSON</t>
  </si>
  <si>
    <t>MEDINA CRIOLLO JESUS ILIAM</t>
  </si>
  <si>
    <t>GALLEGO CHOCO LEYDI JHOANNA</t>
  </si>
  <si>
    <t>LOPEZ CARMONA SANTIAGO</t>
  </si>
  <si>
    <t>23 - CORRE - TRIBUNAS CORCEGA</t>
  </si>
  <si>
    <t>CEBALLOS HOYOS CRISMARBY</t>
  </si>
  <si>
    <t>GUZMAN PEÑA LUZ MARINA</t>
  </si>
  <si>
    <t>HERRERA ORTIZ WILMAR</t>
  </si>
  <si>
    <t>LOPEZ LIBIA</t>
  </si>
  <si>
    <t>FRANCO SANCHEZ JESUS YULIAN</t>
  </si>
  <si>
    <t>22 - CORRE - LA BELLA</t>
  </si>
  <si>
    <t>AGUIRRE CUERVO LUZ MELADY</t>
  </si>
  <si>
    <t>TAPASCOBOLAÑOS GREISA PATRICIA</t>
  </si>
  <si>
    <t>CONTRERAS DE GONZALEZ CARMEN LEONOR</t>
  </si>
  <si>
    <t>PORRAS GIRALDO ORLANDO ANTONIO</t>
  </si>
  <si>
    <t>VELEZ RIOS JULIAN ALEXIS</t>
  </si>
  <si>
    <t>21 - CORRE - LA FLORIDA</t>
  </si>
  <si>
    <t>OSSA OCAMPO JOSE AVIGNAUD</t>
  </si>
  <si>
    <t>MONCADA MONTOYA OCTAVIO</t>
  </si>
  <si>
    <t>LOPEZ CARDONA DORA MARIA</t>
  </si>
  <si>
    <t>CACHAYA RAMIREZ JORGE ANDRES</t>
  </si>
  <si>
    <t>20 - CORRE - ALTAGRACIA</t>
  </si>
  <si>
    <t>RESTREPO OCHOA ANGELA MARIA</t>
  </si>
  <si>
    <t>LOPEZ DE AGUIRRE AMPARO</t>
  </si>
  <si>
    <t>RAMIREZ CARLOS ARTURO</t>
  </si>
  <si>
    <t>GRISALES DUQUE JAIRO</t>
  </si>
  <si>
    <t>ZULUAGA CARDONA ESTRELLA DEL ROSARIO</t>
  </si>
  <si>
    <t>19 - CUBA</t>
  </si>
  <si>
    <t>TORRES RODRIGUEZ NANCY</t>
  </si>
  <si>
    <t>BERNAL VELOZA SEBASTIAN</t>
  </si>
  <si>
    <t>PATIÑO GARCIA DEISY</t>
  </si>
  <si>
    <t>ARANGO GOMEZ JOHANA MARITZA</t>
  </si>
  <si>
    <t>18 - OLIMPICA</t>
  </si>
  <si>
    <t>LOPEZ MOLINA JACKELINE</t>
  </si>
  <si>
    <t xml:space="preserve"> QUINTERO BARRETO ZHARICK</t>
  </si>
  <si>
    <t>AMAYA ARREDONDO ULICES DE JESUS</t>
  </si>
  <si>
    <t>18 - SAN JOAQUIN</t>
  </si>
  <si>
    <t>TREJOS GARCIA MARIA LUCILA</t>
  </si>
  <si>
    <t>17 - SAN JOAQUIN</t>
  </si>
  <si>
    <t>GARCIA LONDOÑO ROLANDO</t>
  </si>
  <si>
    <t>ROSERO RIVERA ESTER ALBA</t>
  </si>
  <si>
    <t>CUARTAS ARANGO LUIS FERNEY</t>
  </si>
  <si>
    <t>CASTAÑEDA ZAPATA JOSE GREGORIO</t>
  </si>
  <si>
    <t>16 - PERLA DEL OTUN</t>
  </si>
  <si>
    <t>HERRERA DE BLANDON MARIA OFELIA</t>
  </si>
  <si>
    <t>MUÑOZ SANCHEZ VITELVINA</t>
  </si>
  <si>
    <t>CIFUENTES SANCHEZ LUIS ALFREDO</t>
  </si>
  <si>
    <t>POSADA TABORDA GABRIELA DE JESUS</t>
  </si>
  <si>
    <t>ROMAN MARIN ELMAN ANTONIO</t>
  </si>
  <si>
    <t>15 - OSO</t>
  </si>
  <si>
    <t>OSPINA ZAPATA ZAIDA YOLIMA</t>
  </si>
  <si>
    <t>GARCIA MARULANDA CARLOS ALBERTO</t>
  </si>
  <si>
    <t>SANCHEZ ALARCON JIMENA</t>
  </si>
  <si>
    <t>GARCIA RAMIREZ LILIANA PATRICIA</t>
  </si>
  <si>
    <t>ARRUBLA GLORIA AMPARO</t>
  </si>
  <si>
    <t>14 - CONSOTA</t>
  </si>
  <si>
    <t>FRANCO RAMIREZ CIELO</t>
  </si>
  <si>
    <t>RESTREPO MILLAN REINALDO</t>
  </si>
  <si>
    <t>GOMEZ SORIA ELIZABETH</t>
  </si>
  <si>
    <t>URIBE ALDANA YEIMY LORENA</t>
  </si>
  <si>
    <t>MALDONADO SANCHEZ LUZ AMPARO</t>
  </si>
  <si>
    <t>13 - EL POBLADO</t>
  </si>
  <si>
    <t>EALO RICCI DORIS PATRICIA</t>
  </si>
  <si>
    <t>VELASCO TAPASCO MIGUEL ANGEL</t>
  </si>
  <si>
    <t>RESTREPO GIRALDO NANCY</t>
  </si>
  <si>
    <t>ARRUBLA DE LOPEZ MARIA LUDIBIA</t>
  </si>
  <si>
    <t>12 - FERROCARRIL</t>
  </si>
  <si>
    <t xml:space="preserve">BAÑOL GAVIRIA MATEO </t>
  </si>
  <si>
    <t>12. FERROCARRIL</t>
  </si>
  <si>
    <t>GUZMAN ECHEVERRY JOHN JAIRO</t>
  </si>
  <si>
    <t>CARDONA CARDONA LINA MARCELA</t>
  </si>
  <si>
    <t>12.FERROCARRIL</t>
  </si>
  <si>
    <t>GUZMAN MARTINEZ DANILA</t>
  </si>
  <si>
    <t>11 - DEL CAFÉ</t>
  </si>
  <si>
    <t>DAGUA CONDA MEINER</t>
  </si>
  <si>
    <t>TORRES MARIA ELSY</t>
  </si>
  <si>
    <t>ESPINOSA VELASQUEZ GLORIA NANCY</t>
  </si>
  <si>
    <t>VILLADA LOPEZ SILVIO</t>
  </si>
  <si>
    <t>BAÑOL VASCO JOHANA MARCELA</t>
  </si>
  <si>
    <t>10 - EL ROCIO</t>
  </si>
  <si>
    <t>CEBALLOS GARCIA MARYURI</t>
  </si>
  <si>
    <t>GONZALEZ CASTAÑEDA CARLOS ENRIQUE</t>
  </si>
  <si>
    <t>CRUZ TOBON JULIO ANDRES</t>
  </si>
  <si>
    <t>TAPASCO RANGEL OFELIA</t>
  </si>
  <si>
    <t>MARIN ROJAS MAICOL SANTIAGO</t>
  </si>
  <si>
    <t>9 - BOSTON</t>
  </si>
  <si>
    <t>MONTOYA CRUZ JOSE FERNANDO</t>
  </si>
  <si>
    <t>LLOREDA RENTERIA CONSUELO</t>
  </si>
  <si>
    <t>MORENO MANYOMA SEBASTIAN</t>
  </si>
  <si>
    <t>BARRIOS CASAS CLARA DEL CARMEN</t>
  </si>
  <si>
    <t>RAMOS PINILLA ANA JANETH</t>
  </si>
  <si>
    <t>8 - EL JARDIN</t>
  </si>
  <si>
    <t>JIMENEZ TRUCCO LUIS GABRIEL</t>
  </si>
  <si>
    <t>CASTAÑO SIERRA LUIS FERNANDO</t>
  </si>
  <si>
    <t>GAVIRIA DE PEÑA FLOR DE MARIA</t>
  </si>
  <si>
    <t>7 - SAN NICOLAS</t>
  </si>
  <si>
    <t>VALDES URREA JOSE ORLANDO</t>
  </si>
  <si>
    <t>SANCHEZ QUINTERO WILLIAM</t>
  </si>
  <si>
    <t>SANCHEZ BETANCURTH JUAN ALEXANDER</t>
  </si>
  <si>
    <t>6 - CENTRO</t>
  </si>
  <si>
    <t>QUINTERO GARZON MARIA PATRICIA</t>
  </si>
  <si>
    <t>USMA CARDENAS MARIA INIRIDA</t>
  </si>
  <si>
    <t>PATIÑO PATIÑO CONSUELO</t>
  </si>
  <si>
    <t>QUICENO BLANDON LUZ MARINA</t>
  </si>
  <si>
    <t>GONZALEZ OBANDO NELSY JOHANA</t>
  </si>
  <si>
    <t>5 - UNIVERSIDAD</t>
  </si>
  <si>
    <t>DIAZ ANA SOFIA</t>
  </si>
  <si>
    <t>5. UNIVERSIDAD</t>
  </si>
  <si>
    <t>BETANCUR HOYOS DIEGO ROBERTO</t>
  </si>
  <si>
    <t>5.UNIVERSIDAD</t>
  </si>
  <si>
    <t>ANDRADE CASTELLANOS LEUMAN OCTAVIO</t>
  </si>
  <si>
    <t>PRIETO RIVERA MARIA EFIGENIA</t>
  </si>
  <si>
    <t>TELLEZ HERNANDEZ NELLY</t>
  </si>
  <si>
    <t>4 - RIO OTUN</t>
  </si>
  <si>
    <t>MEJIA LOAIZA JULIO CESAR</t>
  </si>
  <si>
    <t>TORRES BECERRA JACQUELINE</t>
  </si>
  <si>
    <t>MARIN SOTO LUZ DARY</t>
  </si>
  <si>
    <t>DELGADO FLORIAN ANA APOLONIA</t>
  </si>
  <si>
    <t>3 - VILLAVICENCIO</t>
  </si>
  <si>
    <t>RIOS ECHEVERRI EDGAR</t>
  </si>
  <si>
    <t>PELAEZ ARANGO GERMAN DE JESUS</t>
  </si>
  <si>
    <t>SALDARRIAGA GUARIN ORLANDO</t>
  </si>
  <si>
    <t>OSORIO RAMIREZ LUZ ADRIANA</t>
  </si>
  <si>
    <t>OSSA RUA BERNARDO ANTONIO</t>
  </si>
  <si>
    <t>2 - ORIENTE</t>
  </si>
  <si>
    <t>ZAPATA CASTAÑEDA DIEGO</t>
  </si>
  <si>
    <t>RIVERA MONSALVE LUZ MARIA</t>
  </si>
  <si>
    <t>VALENCIA CORRALES JIMMY ALEXANDER</t>
  </si>
  <si>
    <t>VALDERRAMA ROJAS MARIA YOMAR</t>
  </si>
  <si>
    <t>GUARIN GIRALDO JOSE REINALDO</t>
  </si>
  <si>
    <t>1-VILLA SANTANA</t>
  </si>
  <si>
    <t>MESA GIRALDO JOHN JAIRO</t>
  </si>
  <si>
    <t>RESTREPO HENAO MAGNOLIA</t>
  </si>
  <si>
    <t>RENALS TORRADO SALUA MALVINA</t>
  </si>
  <si>
    <t>AGUALIMPIA MACHADO JOSUE</t>
  </si>
  <si>
    <t>EDAD</t>
  </si>
  <si>
    <t>NOMBRES Y APELLIDOS</t>
  </si>
  <si>
    <t>COMUNA</t>
  </si>
  <si>
    <t>SALARIO DEL ALCADE 2025</t>
  </si>
  <si>
    <t>LISTADO GENERAL DEUDA CENTRO COMERCIAL LA 17</t>
  </si>
  <si>
    <t>ACTU. 2025</t>
  </si>
  <si>
    <t>LOCAL</t>
  </si>
  <si>
    <t>VALOR VENTA LOCAL</t>
  </si>
  <si>
    <t>SALDO DEUDA</t>
  </si>
  <si>
    <t>SALDO MORA</t>
  </si>
  <si>
    <t>TOTAL DEUDA</t>
  </si>
  <si>
    <t>49SM</t>
  </si>
  <si>
    <t>FRANCISCO LUIS OSORIO</t>
  </si>
  <si>
    <t>50SM</t>
  </si>
  <si>
    <t>LUIS FERNANDO ACEVEDO</t>
  </si>
  <si>
    <t>SUBTOTAL</t>
  </si>
  <si>
    <t>9A</t>
  </si>
  <si>
    <t>FERNANDO BEDOYA OSPINA</t>
  </si>
  <si>
    <t>10A</t>
  </si>
  <si>
    <t>15A</t>
  </si>
  <si>
    <t>MARTHA USMA</t>
  </si>
  <si>
    <t>26A</t>
  </si>
  <si>
    <t>MARIA HERMOGENES LADINO</t>
  </si>
  <si>
    <t>57A</t>
  </si>
  <si>
    <t>MARIA ALEYDA CARMONA</t>
  </si>
  <si>
    <t>67A</t>
  </si>
  <si>
    <t>MARIA OFELIA USMA M</t>
  </si>
  <si>
    <t>TOTALES</t>
  </si>
  <si>
    <t>MIRADOR DE NARANJITO</t>
  </si>
  <si>
    <t>Manzana 2 Lote 9</t>
  </si>
  <si>
    <t>HURTADO RESTREPO DISNEY</t>
  </si>
  <si>
    <t>43,727,116</t>
  </si>
  <si>
    <t>LA BRETAÑA</t>
  </si>
  <si>
    <t>Manzana 2 Lote 20</t>
  </si>
  <si>
    <t>MURILLO MARIA LORENA</t>
  </si>
  <si>
    <t>42,113,734</t>
  </si>
  <si>
    <t>LOS ALMENDROS</t>
  </si>
  <si>
    <t>Manzana 14 Lote 13</t>
  </si>
  <si>
    <t>GARCIA VALENCIA MARIA NORA</t>
  </si>
  <si>
    <t>31,414,987</t>
  </si>
  <si>
    <t>Manzana 14 Lote 17</t>
  </si>
  <si>
    <t>TUSARMA JOSE BENADID</t>
  </si>
  <si>
    <t>9,893,897</t>
  </si>
  <si>
    <t>SAMARIA I</t>
  </si>
  <si>
    <t>Manzana 18 Casa 14</t>
  </si>
  <si>
    <t>CARDONA AGUDELO JOSE GERM</t>
  </si>
  <si>
    <t>10,136,904</t>
  </si>
  <si>
    <t>Manzana 18 Lote 18</t>
  </si>
  <si>
    <t>CORRALES TREJOS JAIME</t>
  </si>
  <si>
    <t>15,899,401</t>
  </si>
  <si>
    <t>VILLA CONSOTA B</t>
  </si>
  <si>
    <t>Manzana 18 lote 17 E</t>
  </si>
  <si>
    <t>MEDINA MARIA OFIR</t>
  </si>
  <si>
    <t>42,108,792</t>
  </si>
  <si>
    <t>VILLA CONSOTA A</t>
  </si>
  <si>
    <t>Manzana 3 Lote 6</t>
  </si>
  <si>
    <t>GONZALEZ GLORIA ESTELA</t>
  </si>
  <si>
    <t>4,411,462</t>
  </si>
  <si>
    <t>PADRE ANTONIO JOSE VALENCIA</t>
  </si>
  <si>
    <t>Manzana 8 Lote 26</t>
  </si>
  <si>
    <t>MORALES VELASQUEZ RAUL</t>
  </si>
  <si>
    <t>URBANIZACION SANTA CLARA</t>
  </si>
  <si>
    <t>Bloque 1 apto 304</t>
  </si>
  <si>
    <t>ARICAPA TAPASCO MARLENY</t>
  </si>
  <si>
    <t>30,383,482</t>
  </si>
  <si>
    <t>Torre 4</t>
  </si>
  <si>
    <t>TAMAYO HINCAPIE LUZ ANDREA</t>
  </si>
  <si>
    <t>25,025,448</t>
  </si>
  <si>
    <t>CIUDADELA DL CAFÉ</t>
  </si>
  <si>
    <t>Manzana 24 Lote 15</t>
  </si>
  <si>
    <t>M,ARTHA CECILIA SIERRA</t>
  </si>
  <si>
    <t>42,071,620</t>
  </si>
  <si>
    <t>Manzana 28 Lote 3</t>
  </si>
  <si>
    <t>MARTHA CECILA GOMEZ</t>
  </si>
  <si>
    <t>30,342,901</t>
  </si>
  <si>
    <t>LUIS ALBERTO DUQUE TORRES</t>
  </si>
  <si>
    <t>Manzanna 11 Casa 9</t>
  </si>
  <si>
    <t>ANDRES JULIAN ARIAS GARCIA</t>
  </si>
  <si>
    <t>4,520,876</t>
  </si>
  <si>
    <t>DIRECCION</t>
  </si>
  <si>
    <t xml:space="preserve">CLIENTE         </t>
  </si>
  <si>
    <t>DOC.ID.</t>
  </si>
  <si>
    <t>TOTAL ASEGURADOS</t>
  </si>
  <si>
    <t xml:space="preserve">CADENERO II </t>
  </si>
  <si>
    <t xml:space="preserve">ORLANDO DE JESUS </t>
  </si>
  <si>
    <t xml:space="preserve">ARISTIZABAL </t>
  </si>
  <si>
    <t>ARCILA</t>
  </si>
  <si>
    <t>OBRERO</t>
  </si>
  <si>
    <t>JOSE NICOLAS</t>
  </si>
  <si>
    <t xml:space="preserve">MARIN </t>
  </si>
  <si>
    <t>VELASQUEZ</t>
  </si>
  <si>
    <t>INSPECTOR DE OBRA</t>
  </si>
  <si>
    <t>ALVARO</t>
  </si>
  <si>
    <t>MONSALVE</t>
  </si>
  <si>
    <t>HENAO</t>
  </si>
  <si>
    <t>JUAN CARLOS</t>
  </si>
  <si>
    <t>LOPEZ</t>
  </si>
  <si>
    <t>GIRALDO</t>
  </si>
  <si>
    <t>NOLBERTO</t>
  </si>
  <si>
    <t>SUAREZ</t>
  </si>
  <si>
    <t>SOTO</t>
  </si>
  <si>
    <t>ARLEY</t>
  </si>
  <si>
    <t xml:space="preserve">MELCHOR </t>
  </si>
  <si>
    <t xml:space="preserve">ARAGON </t>
  </si>
  <si>
    <t>Cédula</t>
  </si>
  <si>
    <t>Nombres</t>
  </si>
  <si>
    <t>Segundo Apellido</t>
  </si>
  <si>
    <t>Primer Apellido</t>
  </si>
  <si>
    <t>TOTAL ASEGURADO</t>
  </si>
  <si>
    <t>CÉDULA DE CIUDADANÍA</t>
  </si>
  <si>
    <t>MASCULINO</t>
  </si>
  <si>
    <t>CESAR AUGUSTO</t>
  </si>
  <si>
    <t>ARIAS</t>
  </si>
  <si>
    <t xml:space="preserve">ULDER ALEXANDER </t>
  </si>
  <si>
    <t>MONTOYA</t>
  </si>
  <si>
    <t>LÓPEZ</t>
  </si>
  <si>
    <t>EDISON</t>
  </si>
  <si>
    <t>LONDOÑO</t>
  </si>
  <si>
    <t xml:space="preserve">ESPAÑA </t>
  </si>
  <si>
    <t>FEMENINO</t>
  </si>
  <si>
    <t>RUBY JULIETH</t>
  </si>
  <si>
    <t>BECERRA</t>
  </si>
  <si>
    <t>CARDONA</t>
  </si>
  <si>
    <t>JOAQUIN GUILLERMO</t>
  </si>
  <si>
    <t>DAVID</t>
  </si>
  <si>
    <t>ROBEIRO DE JESUS</t>
  </si>
  <si>
    <t>RINCÓN</t>
  </si>
  <si>
    <t>LEYTON</t>
  </si>
  <si>
    <t>ANDREY STIVENS</t>
  </si>
  <si>
    <t>GÓMEZ</t>
  </si>
  <si>
    <t>PADUA</t>
  </si>
  <si>
    <t>JHON ALEXANDER</t>
  </si>
  <si>
    <t>QUIROZ</t>
  </si>
  <si>
    <t>BOTERO</t>
  </si>
  <si>
    <t>JOHAN EDUARDO</t>
  </si>
  <si>
    <t xml:space="preserve">OLARTE </t>
  </si>
  <si>
    <t>JEISSON LEANDRO</t>
  </si>
  <si>
    <t>BUITRAGO</t>
  </si>
  <si>
    <t>QUINTERO</t>
  </si>
  <si>
    <t>DIEGO FERNANDO</t>
  </si>
  <si>
    <t>TAMAYO</t>
  </si>
  <si>
    <t xml:space="preserve">ORTEGA </t>
  </si>
  <si>
    <t>JHON EDISON</t>
  </si>
  <si>
    <t>RODAS</t>
  </si>
  <si>
    <t>ECHEVERRI</t>
  </si>
  <si>
    <t>JUAN CAMILO</t>
  </si>
  <si>
    <t>GONZÁLEZ</t>
  </si>
  <si>
    <t>ZUÑIGA</t>
  </si>
  <si>
    <t>SANTIAGO</t>
  </si>
  <si>
    <t>MERCADO</t>
  </si>
  <si>
    <t>JIMÉNEZ</t>
  </si>
  <si>
    <t>ARMANDO</t>
  </si>
  <si>
    <t>ANGARITA</t>
  </si>
  <si>
    <t xml:space="preserve">COQUECO </t>
  </si>
  <si>
    <t>MONICA</t>
  </si>
  <si>
    <t>BERMÚDEZ</t>
  </si>
  <si>
    <t>RESTREPO</t>
  </si>
  <si>
    <t>NICOLAS</t>
  </si>
  <si>
    <t>ROBLEDO</t>
  </si>
  <si>
    <t>ESTRADA</t>
  </si>
  <si>
    <t>ROJAS</t>
  </si>
  <si>
    <t>JOHN EDER</t>
  </si>
  <si>
    <t>YUSTI</t>
  </si>
  <si>
    <t>PANTOJA</t>
  </si>
  <si>
    <t>DIDIER YAMID</t>
  </si>
  <si>
    <t xml:space="preserve">RODRÍGUEZ </t>
  </si>
  <si>
    <t>MANUEL ANTONIO</t>
  </si>
  <si>
    <t>CEBALLOS</t>
  </si>
  <si>
    <t>LUCY YISET</t>
  </si>
  <si>
    <t>MEJIA</t>
  </si>
  <si>
    <t>WILSON DE JESUS</t>
  </si>
  <si>
    <t>OSPINA</t>
  </si>
  <si>
    <t>PAYAN</t>
  </si>
  <si>
    <t>DANNIEL ESTEEVEN</t>
  </si>
  <si>
    <t>RAMÍREZ</t>
  </si>
  <si>
    <t xml:space="preserve">LÒPEZ </t>
  </si>
  <si>
    <t>ANDRES FELIPE</t>
  </si>
  <si>
    <t>VILLA</t>
  </si>
  <si>
    <t>CASTAÑEDA</t>
  </si>
  <si>
    <t>JORGE IVAN</t>
  </si>
  <si>
    <t>FLOREZ</t>
  </si>
  <si>
    <t>JUAN DAVID</t>
  </si>
  <si>
    <t>JULIO CESAR</t>
  </si>
  <si>
    <t xml:space="preserve">GARCÍA </t>
  </si>
  <si>
    <t>DONOVAN</t>
  </si>
  <si>
    <t>MEDINA</t>
  </si>
  <si>
    <t>MUÑOZ</t>
  </si>
  <si>
    <t>LEONARDO FABIO</t>
  </si>
  <si>
    <t>GRISALES</t>
  </si>
  <si>
    <t>ARANGO</t>
  </si>
  <si>
    <t>JHON STIVEN</t>
  </si>
  <si>
    <t>ACEVEDO</t>
  </si>
  <si>
    <t>GRANADA</t>
  </si>
  <si>
    <t>MILVER JHOAN</t>
  </si>
  <si>
    <t>HINCAPIE</t>
  </si>
  <si>
    <t>JHON FERNANDO</t>
  </si>
  <si>
    <t>TABORDA</t>
  </si>
  <si>
    <t>LUZ ESTRELLA</t>
  </si>
  <si>
    <t>ZAPATA</t>
  </si>
  <si>
    <t xml:space="preserve">AGUDELO </t>
  </si>
  <si>
    <t>DIEGO ALEJANDRO</t>
  </si>
  <si>
    <t xml:space="preserve">PINO </t>
  </si>
  <si>
    <t>MAURICIO</t>
  </si>
  <si>
    <t>RIVERA</t>
  </si>
  <si>
    <t>DANIELA</t>
  </si>
  <si>
    <t>GRAJALES</t>
  </si>
  <si>
    <t xml:space="preserve">VELEZ </t>
  </si>
  <si>
    <t>FRANCISCO JAVIER</t>
  </si>
  <si>
    <t>DIAZ</t>
  </si>
  <si>
    <t>JOSE RUBIER</t>
  </si>
  <si>
    <t>OCAMPO</t>
  </si>
  <si>
    <t>LUIS ARTURO</t>
  </si>
  <si>
    <t>SÁNCHEZ</t>
  </si>
  <si>
    <t>BREINER ALBERTO</t>
  </si>
  <si>
    <t>VÉLEZ</t>
  </si>
  <si>
    <t>OSORIO</t>
  </si>
  <si>
    <t>JOHN ALEJANDRO</t>
  </si>
  <si>
    <t>BERMEO</t>
  </si>
  <si>
    <t>RAVE</t>
  </si>
  <si>
    <t>LUISA FERNANDA</t>
  </si>
  <si>
    <t>ÁNGEL</t>
  </si>
  <si>
    <t>NARANJO</t>
  </si>
  <si>
    <t>ACOSTA</t>
  </si>
  <si>
    <t>BARBOSA</t>
  </si>
  <si>
    <t>ROOSEVELT</t>
  </si>
  <si>
    <t>SALAZAR</t>
  </si>
  <si>
    <t>WILDER ARBEY</t>
  </si>
  <si>
    <t>TORO</t>
  </si>
  <si>
    <t>HERNANDEZ</t>
  </si>
  <si>
    <t>JOSE DADNER</t>
  </si>
  <si>
    <t>HOYOS</t>
  </si>
  <si>
    <t>RANGEL</t>
  </si>
  <si>
    <t>JOHN MARIO</t>
  </si>
  <si>
    <t>MONROY</t>
  </si>
  <si>
    <t>MARTINEZ</t>
  </si>
  <si>
    <t>JOHN JAVIER</t>
  </si>
  <si>
    <t>CORRALES</t>
  </si>
  <si>
    <t>CASTRILLON</t>
  </si>
  <si>
    <t>FABIAN</t>
  </si>
  <si>
    <t>SIERRA</t>
  </si>
  <si>
    <t>CARLOS ALBERTO</t>
  </si>
  <si>
    <t>ECHEVERRY</t>
  </si>
  <si>
    <t>TANGARIFE</t>
  </si>
  <si>
    <t>JORGE LEONARDO</t>
  </si>
  <si>
    <t>VALLEJO</t>
  </si>
  <si>
    <t>SEPULVEDA</t>
  </si>
  <si>
    <t>LABID</t>
  </si>
  <si>
    <t>CASTAÑO</t>
  </si>
  <si>
    <t>OMAR DE JESUS</t>
  </si>
  <si>
    <t>MANRIQUE</t>
  </si>
  <si>
    <t>GLORIA MARÍA</t>
  </si>
  <si>
    <t>LUIS ENRIQUE</t>
  </si>
  <si>
    <t>RUIZ</t>
  </si>
  <si>
    <t>REYES</t>
  </si>
  <si>
    <t>JULIAN ALBERTO</t>
  </si>
  <si>
    <t>GARCIA</t>
  </si>
  <si>
    <t>BALLESTEROS</t>
  </si>
  <si>
    <t>VERIFICACIÓN</t>
  </si>
  <si>
    <t>Nro. Documento</t>
  </si>
  <si>
    <t>Tipo de Documento</t>
  </si>
  <si>
    <t>Sexo</t>
  </si>
  <si>
    <t>Fechas de nacimiento</t>
  </si>
  <si>
    <t>GLORIA PATRICIA</t>
  </si>
  <si>
    <t>PARRA</t>
  </si>
  <si>
    <t xml:space="preserve">GUTIERREZ </t>
  </si>
  <si>
    <t xml:space="preserve">GEOVANNY </t>
  </si>
  <si>
    <t xml:space="preserve">ALVAREZ                </t>
  </si>
  <si>
    <t xml:space="preserve">ECHEVERRY </t>
  </si>
  <si>
    <t xml:space="preserve">FERNANDO </t>
  </si>
  <si>
    <t xml:space="preserve">OSPINA                        </t>
  </si>
  <si>
    <t xml:space="preserve">SALAZAR </t>
  </si>
  <si>
    <t>EDWAR FREDY</t>
  </si>
  <si>
    <t>GOMEZ</t>
  </si>
  <si>
    <t xml:space="preserve">HOYOS     </t>
  </si>
  <si>
    <t xml:space="preserve">ALEXANDER </t>
  </si>
  <si>
    <t xml:space="preserve">QUINCHIA                      </t>
  </si>
  <si>
    <t xml:space="preserve">BUILES </t>
  </si>
  <si>
    <t>MICHAEL STEVEN</t>
  </si>
  <si>
    <t>JARAMILLO</t>
  </si>
  <si>
    <t xml:space="preserve">VILLADA                   </t>
  </si>
  <si>
    <t>MENESES</t>
  </si>
  <si>
    <t xml:space="preserve">LONDOÑO </t>
  </si>
  <si>
    <t xml:space="preserve">ARLEY </t>
  </si>
  <si>
    <t xml:space="preserve">MELCHOR                              </t>
  </si>
  <si>
    <t xml:space="preserve">ARAGON  </t>
  </si>
  <si>
    <t>JORGE ELIECER</t>
  </si>
  <si>
    <t xml:space="preserve">RIVERA              </t>
  </si>
  <si>
    <t xml:space="preserve">ALCANTAR  </t>
  </si>
  <si>
    <t xml:space="preserve">MANUEL GILBERTO </t>
  </si>
  <si>
    <t xml:space="preserve">JIMENEZ           </t>
  </si>
  <si>
    <t xml:space="preserve">GOMEZ </t>
  </si>
  <si>
    <t>Segundo
 Apellido</t>
  </si>
  <si>
    <t>Primer 
Apellido</t>
  </si>
  <si>
    <t>COMODATO GOBERNACIÓN</t>
  </si>
  <si>
    <t>VENCIMIENTO SOAT</t>
  </si>
  <si>
    <t>COLISEO MENOR CRA 4 NO. 19 -20 EDIFICIO</t>
  </si>
  <si>
    <t>COLISEO DE FISICULTURISMO - BARRIO BOSTON Cra. 23 # 18-90 Edificio</t>
  </si>
  <si>
    <t>CENTRO LÚDICO TOKIO Edificio</t>
  </si>
  <si>
    <t>SERMOVIENTES(4 CANINOS)</t>
  </si>
  <si>
    <t>Mercancias suministros en insumos</t>
  </si>
  <si>
    <t>Vacunas refrigeradas</t>
  </si>
  <si>
    <t>ANEXO 02 A RELACION MAQUINARIA Y EQUIPO</t>
  </si>
  <si>
    <t>HONORARIOS DE ABOGADOS Y GASTOS DE DEFENSA.</t>
  </si>
  <si>
    <r>
      <t xml:space="preserve">CLAUSULAS Y SUBLIMITES OBLIGATORIOS
</t>
    </r>
    <r>
      <rPr>
        <sz val="12"/>
        <rFont val="Arial"/>
        <family val="2"/>
      </rPr>
      <t>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r>
  </si>
  <si>
    <r>
      <rPr>
        <b/>
        <sz val="12"/>
        <rFont val="Arial"/>
        <family val="2"/>
      </rPr>
      <t>Limite:  $ 400.000.000.</t>
    </r>
    <r>
      <rPr>
        <sz val="12"/>
        <rFont val="Arial"/>
        <family val="2"/>
      </rPr>
      <t xml:space="preserve">
Los vehículos automotores adquiridos por el Asegurado quedan  automáticamente amparados por la presente Póliza, siempre que el Asegurado, notifique a la Aseguradora su adquisición dentro de los noventa (90) días calendarios siguientes a la fecha en que reciba el Vehículo, ó este quede por su cuenta y bajo la garantía de que todos los vehículos de su propiedad, serán amparados de acuerdo con las condiciones pactadas. 
El límite de responsabilidad de la Aseguradora en cuanto a los vehículos que ingresan a la Póliza, para los amparos de Daños, Robo y Hurto e Incendio, en ningún caso excederá, del valor que aparezca en la factura de compra o documento similar. Para el Amparo de Responsabilidad Civil, así como para los Amparos adicionales, los límites serán los estipulados en la póliza.</t>
    </r>
  </si>
  <si>
    <r>
      <rPr>
        <b/>
        <sz val="12"/>
        <rFont val="Arial"/>
        <family val="2"/>
      </rPr>
      <t>Hasta por el 10% del valor de cada vehiculo</t>
    </r>
    <r>
      <rPr>
        <sz val="12"/>
        <rFont val="Arial"/>
        <family val="2"/>
      </rPr>
      <t xml:space="preserve">, con reporte de cientoveinte (120 ) días. Con cobro de prima.  
No obstante lo estipulado en las condiciones generales  y particulares de la Póliza o en sus anexos, queda aclarado y convenido que los equipos adicionales tales como: Equipos  de sonido (Radio pasacintas, CD), aire acondicionado, equipo de radio transmisión y demás accesorios especiales, quedan asegurados automáticamente, por su valor  comercial y por los amparos contratados bajo  la presente Póliza. 
</t>
    </r>
  </si>
  <si>
    <r>
      <rPr>
        <b/>
        <sz val="12"/>
        <rFont val="Arial"/>
        <family val="2"/>
      </rPr>
      <t xml:space="preserve">Hasta el 50%
</t>
    </r>
    <r>
      <rPr>
        <sz val="12"/>
        <rFont val="Arial"/>
        <family val="2"/>
      </rPr>
      <t xml:space="preserve">
Una vez ocurrida una pérdida por la póliza y por solicitud escrita del asegurado, la compañía efectuara anticipos al asegurado por la indemnización aun no liquidada, que resulten necesarios y razonables, según acuerden las partes, hasta un 50% para la reparación o reposición del bien siniestrado.</t>
    </r>
  </si>
  <si>
    <t>MODIFICACIONES EN FAVOR DEL ASEGURADO</t>
  </si>
  <si>
    <t>ANTICIPO DE LA INDEMNIZACIÓN</t>
  </si>
  <si>
    <t>Asesoría en la implementación del PESV (plan estratégico de seguridad vial) y capacitación en seguridad vial</t>
  </si>
  <si>
    <t>ANEXO 03-A RELACION DE AUTOMOVILES</t>
  </si>
  <si>
    <t>VALOR ASEGURADO TOTAL MOTOCICLETAS</t>
  </si>
  <si>
    <t>VALOR ASEGURADO TOTAL APRQUE AUTOMOTOR</t>
  </si>
  <si>
    <t>EXCLUSIONES NO APLICABLES</t>
  </si>
  <si>
    <r>
      <t xml:space="preserve">CONDICIONES TÉCNICAS BÁSICAS OBLIGATORIAS
</t>
    </r>
    <r>
      <rPr>
        <sz val="12"/>
        <rFont val="Arial"/>
        <family val="2"/>
      </rPr>
      <t xml:space="preserve">
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r>
  </si>
  <si>
    <t xml:space="preserve">1. infidelidad de empleados,                                                                                                                                                                               </t>
  </si>
  <si>
    <t xml:space="preserve">2. hurto por computador y                                                                                                                                                                                              </t>
  </si>
  <si>
    <t>3. pérdida a clientes.</t>
  </si>
  <si>
    <t xml:space="preserve">la compañía será responsable de los gastos por acceso no autorizado al sistema informático incurridos por un asegurado que resulten de la pérdida directa cubierta por los amparos:                                                                                                                             </t>
  </si>
  <si>
    <t>la cobertura otorgada bajo este amparo, aplica solamente si la pérdida directa cubierta, esta en exceso del deducible aplicable al amparo afectado. los gastos de investigación, gastos legales y los gastos por acceso no autorizado al sistema informático serán parte de y no en adición del límite agregado de responsabilidad
de la póliza.</t>
  </si>
  <si>
    <t xml:space="preserve">En caso de siniestro que afecte las pólizas contratadas y en los que a juicio de la aseguradora se deba asignar Ajustador, dichos Ajustadores no podrán ser asignados unilateralmente por la aseguradora, sino bajo los siguientes parámetros:
Sé elegirá una terna de Empresas de Ajustadores nominada por la entidad y la Aseguradora.
La terna debe corresponder a firmas de Ajustadores con sede principal u oficina similar en Pereira, Armena, Manizales o Cali.
La escogencia del Ajustador se efectuará de común acuerdo entre la entidad y la Aseguradora.
El Ajustador deberá ser designado dentro de los tres (3) días hábiles siguientes contados a partir de la fecha del reporte del siniestro.
El Ajustador deberá contactar al Asegurado y efectuar las visitas de rigor dentro de los dos (2) días hábiles siguientes a la fecha de designación, en caso contrario, se designará otro de los integrantes de la terna preseleccionada. </t>
  </si>
  <si>
    <t>En virtud del presente amparo se cubren las indemnizaciones que deba pagar el asegurado en razón de la responsabilidad civil que le sea imputable en su calidad de propietario, copropietario, arrendatario, arrendador ó poseedor de los inmuebles que ocupe o de en arrendamiento.
Esta cobertura se extiende además  a cubrir la responsabilidad civil del asegurado derivada de:</t>
  </si>
  <si>
    <t xml:space="preserve">DEDUCIBLES MINIMOS REQUERIDOS </t>
  </si>
  <si>
    <r>
      <rPr>
        <b/>
        <sz val="12"/>
        <color theme="1"/>
        <rFont val="Arial"/>
        <family val="2"/>
      </rPr>
      <t>EL AUTO DE APERTURA DE LA INVESTIGACIÓN O PROCESO</t>
    </r>
    <r>
      <rPr>
        <sz val="12"/>
        <color theme="1"/>
        <rFont val="Arial"/>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
</t>
    </r>
    <r>
      <rPr>
        <b/>
        <sz val="12"/>
        <color theme="1"/>
        <rFont val="Arial"/>
        <family val="2"/>
      </rPr>
      <t>SE ENTIENDE POR NOTIFICACIÓN</t>
    </r>
    <r>
      <rPr>
        <sz val="12"/>
        <color theme="1"/>
        <rFont val="Arial"/>
        <family val="2"/>
      </rPr>
      <t>, la personal (sentencia No. T 684/98 la Corte Suprema) por Edicto, por Estado, por Estrado o por Conducta Concluyente, para esta última no se requiere de certificación alguna de constancia del organismo de control que investiga.</t>
    </r>
  </si>
  <si>
    <r>
      <t xml:space="preserve">P. EXCLUSIÓN DE DEMANDAS DE TIPO LABORAL: 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 </t>
    </r>
    <r>
      <rPr>
        <sz val="12"/>
        <color rgb="FFFF0000"/>
        <rFont val="Arial"/>
        <family val="2"/>
      </rPr>
      <t>No obstante los términos de la exclusion antes indicada, queda expresamente acordado y expresado que esta póliza ampara los costos y gastos de defensa, según las condiciones establecidas en la normatividad legal señalada en el objeto del seguro, por cualquiera de los eventos DE DEMANDAS DE TIPO LABORAL</t>
    </r>
  </si>
  <si>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</si>
  <si>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SEGUN FORMULARIO Y RELACION ANEXA</t>
  </si>
  <si>
    <t>DEFINICIÓN PARA PROCESOS FISCALES. LEY 610 DE 2000</t>
  </si>
  <si>
    <t>DEFINICIÓN PARA PROCESOS DISCIPLINARIOS.  Ley 1952 de 2019, articulo 208 PROCEDENCIA, OBJETIVO Y TRÁMITE DE LA INDAGACIÓN PREVIA.(CÓDIGO GENERAL DISCIPLINARIO)</t>
  </si>
  <si>
    <t>Toda la etapa de investigación preliminar adelantada contra un servidor público y/o funcionario con responsabilidades similares, adelantada por un organismo oficial, antes de que exista decisión de vinculación definitiva a un proceso.</t>
  </si>
  <si>
    <t xml:space="preserve">Se ampara automáticamente sin cobro e prima en la póliza la homologación de cargos (cambios de la denominación de los cargos) que en cualquier momento se efectué en la entidad asegurada siempre y cuando desempeñen las mismas o similares funciones a las antiguas denominaciones.si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para a cobertura de la póliza dentro de los ciento veinte (120) días siguientes a que se presente la modificación, sin que esto afecte o modifique la cobertura y/o condiciones de la póliza.                                                                                                                                                                                                      </t>
  </si>
  <si>
    <t xml:space="preserve">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</si>
  <si>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GASTOS DE DEFENSA EN ACTOS RELACIONADOS CON LA INCORRECTA CONTRATACIÓN DE SEGUROS</t>
  </si>
  <si>
    <t xml:space="preserve">RESTABLECIMIENTO AUTOMÁTICO DE VALOR ASEGURADO POR PAGO DE SINIESTRO </t>
  </si>
  <si>
    <t xml:space="preserve">Por la presente cláusula queda establecido y convenido que la Aseguradora se compromete a indemnizar los perjuicios causados a terceros, a los socios y a la empresa de servicios públicos, provenientes de la responsabilidad civil de los administradores originada en cualquier reclamación iniciada por primera vez contra los asegurados durante la vigencia de la póliza, por la declaratoria del silencio administrativo positivo en contra de la empresa de servicios públicos, derivada de todo acto culposo o culpa grave real o presunta cometida por los administradores, de acuerdo con la resolución 365 del 4 de Julio de 1995, expedida por la Superintendencia de Servicios Públicos y demás disposiciones legales que la modifiquen o complementen.  </t>
  </si>
  <si>
    <t>Por la presente cláusula queda establecido y convenido que la presente póliza ampara la totalidad de los gastos procesales y de defensa en los casos en los que la reclamación se haga también contra EL ASEGURADO sin exceder del límite asegurado pactado en la póliza.</t>
  </si>
  <si>
    <t xml:space="preserve">Ampara los costos procesales y gastos de defensa en que incurra el Asegurado como consecuencia de procesos penales y de investigaciones adelantadas por organismos oficiales, así como los que surjan de la defensa de las sanciones impuestas por dichos organismos, Los costos y gastos derivados de los procesos penales se deben pagar sin condicionamiento alguno referente a la inocencia del asegurado y la cobertura no se limita hasta el fallo de primera instancia. </t>
  </si>
  <si>
    <t>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</si>
  <si>
    <t>SILENCIO ADMINISTRATIVO POSITIVO</t>
  </si>
  <si>
    <t>ACCIÓN SOCIAL DE RESPONSABILIDAD CIVIL</t>
  </si>
  <si>
    <t xml:space="preserve">Queda establecido y convenido por la presente cláusula que la aseguradora indemnizará a la Entidad cuando se produzca una condena contra el ó los administradores como consecuencia de la acción instaurada con base en el artículo 25 de la Ley 222 de 1995. </t>
  </si>
  <si>
    <t>SOCIEDAD TOMADORA</t>
  </si>
  <si>
    <t>GASTOS DE DEFENSA EN PROCESOS PENALES Y ADMINISTRATIVOS</t>
  </si>
  <si>
    <t>GASTOS POR ACCIONES SINDICALES</t>
  </si>
  <si>
    <t xml:space="preserve">Se conviene entre las partes y no obstante lo establecido en las condiciones generales de la Póliza y sus anexos, que la Aseguradora cubrirá los gastos que se generen por los honorarios de mediadores que traten de apaciguar la huelga o conflictos con los empleados del ASEGURADO, generado a causa de una acción del Directivo. </t>
  </si>
  <si>
    <t xml:space="preserve"> Indemnización si fallo de Responsabilidad Fiscal. Se debe presentar acta de inicio de la investigación e instaurar denuncia penal en contra del empleado.</t>
  </si>
  <si>
    <t xml:space="preserve">COSTOS Y GASTOS DERIVADOS DE LOS PROCESOS PENALES </t>
  </si>
  <si>
    <t>RECLAMACIÓN DIRECTA</t>
  </si>
  <si>
    <t xml:space="preserve">No obstante las condiciones del deducible  de la polIza, por la presente clausula se conviene entre las partes, que en caso de transacion directa o conciliacion, ya sea judicial o extrajudicial con los terceros afectados,   que mejore en cualquier circunstancia el monto de la pretension inicial, el valor que se convenga se debe distribuir proporcionalmente  entre la compania ASEGURADORA  y el ASEGURADO, tomando como base el porcentaje qiue representa el deducible de la poliza del valor inicial de las pretensiones  y este mismo porcentaje se aplicara al  monto a pagar para obtener la parte que le corresponda  EL ASEGURADO. </t>
  </si>
  <si>
    <t>Por medio de la presente cláusula, se conviente que la Asegureadora pagará los costos y gastos derivados de unprcoes penal  sin condicionamiento alguno referente a la inocencia del asegurado y la cobertura no se limita hasta el fallo en primera instancia</t>
  </si>
  <si>
    <t>ARREGLOS TRANSACIONALES EN RECLAMACIONES POR RESPONSABILIDAD CIVIL</t>
  </si>
  <si>
    <t>RECLAMACIONES</t>
  </si>
  <si>
    <t xml:space="preserve">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</si>
  <si>
    <t xml:space="preserve">DENTRO DE LA DEFINICION DE SOCIEDAD SE AMPARAN LAS SUBORDINADAS ADQUIRIDAS, FUSIONADAS, ESCINDIDAS O CREADAS CON POSTERIORIDAD A LA ENTRADA EN VIGENCIA DE LA POLIZA </t>
  </si>
  <si>
    <t>Queda expresamente declarado y convenido que la poliza debera cubrir las perdidad que resulten de o se causen por actos dolosos o delictuosos  de cualquier director o miembro de "junta directiva"" del asegurado cuando este ejerciendo o desempenando funciones comprendidas  dentro del ambito de deberes  y obligaciones de los "empleados o Trabajadores"del asegaurado o mientras que este actuando como miembro de cualquier comite, comision, o junta con funciones directivas especificas.</t>
  </si>
  <si>
    <t>AMPARO DE DIRECTORES MIEMBROS DE JUNTA DIRECTIVA</t>
  </si>
  <si>
    <t>Por medio de la presente  clausula se aclara que  caso  que a traves  de funciones, compra o cualesquiera otros negocios similares,  el asegurado llegare  a tener  el uso control  de nuevos predios  o que algunas personas llegaren  a ser, en los  mismo eventos  empleado del asegurado, el amparo de la presente poliza se extiende en relacion con tales predios y empleados.</t>
  </si>
  <si>
    <t>USO Y CONTROL DE NUEVOS PREDIOS Y EMPLEADOS</t>
  </si>
  <si>
    <t xml:space="preserve"> Queda expresamente declarado y convenido que la poliza contempla  el reconocimiento  en excesos  de los limites pactados para los distintos amparos, los gastos  en que por este  concepto incurra el asegurado de acuerdo con la costumbre tarifaria de este tipo de negocios juridicos., </t>
  </si>
  <si>
    <t>HONORARIOS  DE ABOGADOS, COSTAS Y GASTOS PERSONALE</t>
  </si>
  <si>
    <t>ANEXO 07 A RELACION CARGOS ASEGURADOS</t>
  </si>
  <si>
    <t>TOTAL CARGOS</t>
  </si>
  <si>
    <r>
      <rPr>
        <b/>
        <sz val="12"/>
        <color theme="1"/>
        <rFont val="Arial"/>
        <family val="2"/>
      </rPr>
      <t xml:space="preserve">RESPONSABILIDAD CIVIL POR SEGURIDAD DE DATOS. </t>
    </r>
    <r>
      <rPr>
        <sz val="12"/>
        <color theme="1"/>
        <rFont val="Arial"/>
        <family val="2"/>
      </rPr>
      <t xml:space="preserve">
</t>
    </r>
  </si>
  <si>
    <r>
      <rPr>
        <b/>
        <sz val="12"/>
        <color theme="1"/>
        <rFont val="Arial"/>
        <family val="2"/>
      </rPr>
      <t>GASTOS DE DEFENSA</t>
    </r>
    <r>
      <rPr>
        <sz val="12"/>
        <color theme="1"/>
        <rFont val="Arial"/>
        <family val="2"/>
      </rPr>
      <t xml:space="preserve">. </t>
    </r>
  </si>
  <si>
    <r>
      <rPr>
        <b/>
        <sz val="12"/>
        <color theme="1"/>
        <rFont val="Arial"/>
        <family val="2"/>
      </rPr>
      <t>INVESTIGACIÓN</t>
    </r>
    <r>
      <rPr>
        <sz val="12"/>
        <color theme="1"/>
        <rFont val="Arial"/>
        <family val="2"/>
      </rPr>
      <t xml:space="preserve">. </t>
    </r>
  </si>
  <si>
    <r>
      <rPr>
        <b/>
        <sz val="12"/>
        <color theme="1"/>
        <rFont val="Arial"/>
        <family val="2"/>
      </rPr>
      <t>RESTITUCIÓN DE LA IMAGEN DE LA ENTIDAD.</t>
    </r>
    <r>
      <rPr>
        <sz val="12"/>
        <color theme="1"/>
        <rFont val="Arial"/>
        <family val="2"/>
      </rPr>
      <t xml:space="preserve"> </t>
    </r>
  </si>
  <si>
    <r>
      <rPr>
        <b/>
        <sz val="12"/>
        <color theme="1"/>
        <rFont val="Arial"/>
        <family val="2"/>
      </rPr>
      <t>CONTENIDOS MULTIMEDIA.</t>
    </r>
    <r>
      <rPr>
        <sz val="12"/>
        <color theme="1"/>
        <rFont val="Arial"/>
        <family val="2"/>
      </rPr>
      <t xml:space="preserve"> </t>
    </r>
  </si>
  <si>
    <r>
      <rPr>
        <b/>
        <sz val="12"/>
        <color theme="1"/>
        <rFont val="Arial"/>
        <family val="2"/>
      </rPr>
      <t>REVOCACIÓN ,  NO RENOVACIÓN O MODIFICACIONES DE LA PÓLIZA Y SUS ANEXOS</t>
    </r>
    <r>
      <rPr>
        <sz val="12"/>
        <color theme="1"/>
        <rFont val="Arial"/>
        <family val="2"/>
      </rPr>
      <t xml:space="preserve">: </t>
    </r>
  </si>
  <si>
    <r>
      <rPr>
        <b/>
        <sz val="12"/>
        <color theme="1"/>
        <rFont val="Arial"/>
        <family val="2"/>
      </rPr>
      <t>AVISO DE SINIESTRO.</t>
    </r>
    <r>
      <rPr>
        <sz val="12"/>
        <color theme="1"/>
        <rFont val="Arial"/>
        <family val="2"/>
      </rPr>
      <t xml:space="preserve"> </t>
    </r>
  </si>
  <si>
    <r>
      <rPr>
        <b/>
        <sz val="12"/>
        <color theme="1"/>
        <rFont val="Arial"/>
        <family val="2"/>
      </rPr>
      <t>ERRORES, OMISIONES O INEXACTITUDES NO INTENCIONALES</t>
    </r>
    <r>
      <rPr>
        <sz val="12"/>
        <color theme="1"/>
        <rFont val="Arial"/>
        <family val="2"/>
      </rPr>
      <t xml:space="preserve">. </t>
    </r>
  </si>
  <si>
    <r>
      <rPr>
        <b/>
        <sz val="12"/>
        <color theme="1"/>
        <rFont val="Arial"/>
        <family val="2"/>
      </rPr>
      <t>NOMBRAMIENTO Y DESIGNACIÓN DE AJUSTADORES</t>
    </r>
    <r>
      <rPr>
        <sz val="12"/>
        <color theme="1"/>
        <rFont val="Arial"/>
        <family val="2"/>
      </rPr>
      <t xml:space="preserve">. </t>
    </r>
  </si>
  <si>
    <r>
      <rPr>
        <b/>
        <sz val="12"/>
        <rFont val="Arial"/>
        <family val="2"/>
      </rPr>
      <t>SUBROGACION</t>
    </r>
    <r>
      <rPr>
        <sz val="12"/>
        <rFont val="Arial"/>
        <family val="2"/>
      </rPr>
      <t xml:space="preserve">
</t>
    </r>
  </si>
  <si>
    <r>
      <rPr>
        <b/>
        <sz val="12"/>
        <rFont val="Arial"/>
        <family val="2"/>
      </rPr>
      <t>Exclusión absoluta de enfermedades infecciosas:</t>
    </r>
    <r>
      <rPr>
        <sz val="12"/>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3) por síndrome respiratorio agudo severo (SARS-CoV-2), cualquier mutación o variación de los mismos, o de cualquier otra enfermedad, epidemia o pandemia.</t>
    </r>
  </si>
  <si>
    <t>Sublimite del 30% del valor asegurado por reclamo y en la vigencia. Sin aplicación de deducible. La aseguradora se compromete a indemnizar los costos y gastos razonables en el caso de una violación de seguridad de datos que ocurra por primera vez y se notifique durante la vigencia de la póliza, y destinados a: 
1. Determinar si los datos electrónicos pueden o no ser restaurados, restablecidos o recopilados; y
2. Restaurar, restablecer o recopilar datos electrónicos, cuando sea posible.</t>
  </si>
  <si>
    <t>Sublimite del 20% del valor asegurado por reclamo y en el agregado anual. La aseguradora se compromete a indemnizar los daños por ciber extorsión y los gastos por ciber extorsión pagados por la Entidad actuando en alguna de las circunstancias de justificación previstas en el artículo 32 del código penal, por un evento de ciber extorsión.</t>
  </si>
  <si>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Entidad y la Aseguradora.
• La terna debe corresponder a firmas de Ajustadores con sede principal u oficina Pereira, Armenia, Manizales o Cali. 
• La escogencia del Ajustador se efectuará de común acuerdo entre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</si>
  <si>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t>ANEXO 09 A RELACION DE ASEGURADOS</t>
  </si>
  <si>
    <t>Salario Alcalde AÑO 2025</t>
  </si>
  <si>
    <t>Bono Canasta</t>
  </si>
  <si>
    <t>Renta por hospitalizacion</t>
  </si>
  <si>
    <t>ANEXO 10 A RELACION DE ASEGURADOS</t>
  </si>
  <si>
    <t>Renta por hospitalizacion UCI</t>
  </si>
  <si>
    <t>TOTALES VALORES ASEGURADOS</t>
  </si>
  <si>
    <t>TOTAL ASEGURADOS: Ver Relacion anexo 10 A</t>
  </si>
  <si>
    <t>TOTAL ASEGURADOS: Ver Relacion anexo 09 A</t>
  </si>
  <si>
    <t>TOTAL ASEGURADOS: Ver Relacion anexo 11 A</t>
  </si>
  <si>
    <t>ANEXO 11 A   VIDA GRUPO CENTRO COMERCIAL VENDEDORES DEUDORES</t>
  </si>
  <si>
    <t>TOTAL ASEGURADOS: Ver Relacion anexo 12 A</t>
  </si>
  <si>
    <t>ANEXO 12 A DEUDORES INMOBILIARIOS</t>
  </si>
  <si>
    <t>ANEXO 13 A RELACION DE ASEGURADOS</t>
  </si>
  <si>
    <t>NOMBRE DEUDOR</t>
  </si>
  <si>
    <t>TOTAL ASEGURADOS: Ver Relacion anexo 13 A</t>
  </si>
  <si>
    <t>ANEXO 14 A VIDA GRUPO BOMBEROS</t>
  </si>
  <si>
    <t>TOTAL ASEGURADOS: Ver Relacion anexo 14 A</t>
  </si>
  <si>
    <t>ANEXO 15 RELACION ASEGURADOS VIDA GRUPO DIRIGENTE SINDICALES</t>
  </si>
  <si>
    <t>Fecha de nacimiento</t>
  </si>
  <si>
    <t>ANEXO 16 A RELAICON VEHICXULO PARA SOAT</t>
  </si>
  <si>
    <t>INDICE VARIABLE</t>
  </si>
  <si>
    <t>RETROEXCAVADORA</t>
  </si>
  <si>
    <t>CARGADOR</t>
  </si>
  <si>
    <t>MINI CARGGADOR</t>
  </si>
  <si>
    <t>MINI CARGADOR</t>
  </si>
  <si>
    <t>VIBROCOMPACTADOR</t>
  </si>
  <si>
    <t>BULDOZER</t>
  </si>
  <si>
    <t>FRESADORA</t>
  </si>
  <si>
    <t>PAVIMENTADORA</t>
  </si>
  <si>
    <t>MOTONIVELADORA</t>
  </si>
  <si>
    <t>MC748007</t>
  </si>
  <si>
    <t>MC634244</t>
  </si>
  <si>
    <t xml:space="preserve">MC748009 </t>
  </si>
  <si>
    <t>MC748008</t>
  </si>
  <si>
    <t>MC640775</t>
  </si>
  <si>
    <t>MC631203</t>
  </si>
  <si>
    <t>M018022A06</t>
  </si>
  <si>
    <t>RETROEXCAVADORA 8 TONELADAS</t>
  </si>
  <si>
    <t>MOTONIVELADORA  15 TONELADAS</t>
  </si>
  <si>
    <t>NUEVO</t>
  </si>
  <si>
    <t>Postes y lineas de transmisión hasta 300 mt fuera de los predios</t>
  </si>
  <si>
    <t>X</t>
  </si>
  <si>
    <t>Por medio de la presente cláusula se anula toda exclusión referente a perdidas que sean consecuencia a falta de segregación de funciones, sistema de custodia conjunta y control dual.</t>
  </si>
  <si>
    <t>Toda y cada pérdida</t>
  </si>
  <si>
    <t xml:space="preserve">No obstante la vigencia contratada, la aseguradora podrá realizar la revisión de términos anuales para las vigencias técnicas que incien el 01 de enero del 2025 y el 01 de enero del 2026 , en caso de que la siniestralidad supere el 70% de las primas emitidas, podrá ajustar términos y condiciones de común acuerdo con la entidad para el ramo que supere dicho porcentaje, bajo la siguiente formula:  
Para efectos de la aceptación y formalización de la revisión de términos, la aseguradora debe presentar a la entidad, con una anticipación no inferior a sesenta (60) días calendario antes del vencimiento de cada periodo anual, la sustentación de la aplicación del ajuste en las condiciones antes referidas y la propuesta en la que se indiquen las condiciones bajo las cuales otorga amparo para la siguiente anualidad. </t>
  </si>
  <si>
    <t>Operación de Drones (aeronave pilotiada a distancia)</t>
  </si>
  <si>
    <t>Evento /Vigencia</t>
  </si>
  <si>
    <t>Adicional al alcance de la cobertura, la presente póliza ampara los perjuicios patrimoniales incluyendo el daño moral y lucro cesante.  Igualmente se amparan los perjuicios extrapatrimoniales incluyendo los daños morales, daños a la vida de relación, daños fisiológicos, alteraciones a las condiciones de existencia, daños al proyecto de vida, daños a la honra, daños sexuales, daños a la salud, daños estéticos y otros que se enmarquen como extrapatrimoniales con motivo de la responsabilidad civil extracontractual en que incurra de acuerdo con la ley colombiana.
La compañía responderá, por los costos del proceso que el tercero damnificado o sus causahabientes promuevan en su contra o la del asegurado (valores incluidos dentro de la suma asegurada principal), con las salvedades siguientes:
La compañía responderá, además, por los costos del proceso (haciéndo parte de la suma asegurada y no en adición a ella) que el tercero damnificado o sus causahabientes promuevan en su contra o la del asegurado. Asi mismo se ampara la Responsabilidad Civil a terceros proveniente de la operacion de drones (aeronave pilotada a distancia)</t>
  </si>
  <si>
    <t>INTERMDEDIARIO</t>
  </si>
  <si>
    <t>Mediante esta condición, queda expresamente acordado que la aseguradora reconocerá los gastos defensa que se generen con osación de procesos apertudados por la mala o deficiente contratación de seguros. Con límite de $15.000.000 persona/proceso; $100.000.000 por evento y $200.000.000 por vigencia.(opera com parte del valor asegurado)</t>
  </si>
  <si>
    <t>Cubre todos los equipos que teniendo relacion con la actividad desarrollada por el asegurado, este reciba, durante la vigencia de la poliza bajo su responabilidad a titulo de demostracion  y que dichos equipos asegurados se encuentren dentro de los predios  o establecimientos asegurados,  donde el asegurado ejerza su actividad, siempre y cuando no impliquen agravacion del riesgo y en los mismos terminos y condiciones establecidas en la póliza.</t>
  </si>
  <si>
    <t>OVE603</t>
  </si>
  <si>
    <t>CHEVROLET COLORADO</t>
  </si>
  <si>
    <t>LWNF242391017</t>
  </si>
  <si>
    <t>90BG1481K0SC412690</t>
  </si>
  <si>
    <t>OVE602</t>
  </si>
  <si>
    <t>LWNF242391041</t>
  </si>
  <si>
    <t>PEW873</t>
  </si>
  <si>
    <t>OVE274</t>
  </si>
  <si>
    <t>OVE246</t>
  </si>
  <si>
    <t>OVE276</t>
  </si>
  <si>
    <t>OVE202</t>
  </si>
  <si>
    <t>OVE305</t>
  </si>
  <si>
    <t>OVE323</t>
  </si>
  <si>
    <t>OVE275</t>
  </si>
  <si>
    <t>OVE460</t>
  </si>
  <si>
    <t>SSR51</t>
  </si>
  <si>
    <t>SSR52</t>
  </si>
  <si>
    <t>SUM18</t>
  </si>
  <si>
    <t>TOYOTA COROLLA 1600CC</t>
  </si>
  <si>
    <t>AUTOMOVIL</t>
  </si>
  <si>
    <t>43498551ZZ</t>
  </si>
  <si>
    <t>8XA53ZEC259504116</t>
  </si>
  <si>
    <t>1R0-019238</t>
  </si>
  <si>
    <t>8LAXF11R870024898</t>
  </si>
  <si>
    <t>8LBETF1E550000657</t>
  </si>
  <si>
    <t>VIVIENDA</t>
  </si>
  <si>
    <t>NISSAN FRONTIER D22</t>
  </si>
  <si>
    <t>KA24968516X</t>
  </si>
  <si>
    <t>JN1CDG22ZOO45578</t>
  </si>
  <si>
    <t>MAZDA</t>
  </si>
  <si>
    <t>G6249304</t>
  </si>
  <si>
    <t>9FJUN84G02000616</t>
  </si>
  <si>
    <t>CHEVROLET LUV</t>
  </si>
  <si>
    <t>8LBETF3E890018072</t>
  </si>
  <si>
    <t>CAMION ESTACAS</t>
  </si>
  <si>
    <t>8LBETF3E890027497</t>
  </si>
  <si>
    <t>NISSAN URVAN</t>
  </si>
  <si>
    <t>Z0705044CM</t>
  </si>
  <si>
    <t>JN1PG4E25Z0705044</t>
  </si>
  <si>
    <t xml:space="preserve">TOYOTA FORTUNER [2] 2.7L MID TP 2700CC 4X2 EURO IV TC </t>
  </si>
  <si>
    <t xml:space="preserve"> 2TRA347811 </t>
  </si>
  <si>
    <t xml:space="preserve"> 8AJCX8GS9J0692144</t>
  </si>
  <si>
    <t>CONTRALORIA</t>
  </si>
  <si>
    <t>SUZUKI</t>
  </si>
  <si>
    <t>H402183445</t>
  </si>
  <si>
    <t>9FSSH42A4AC012279</t>
  </si>
  <si>
    <t>H402183388</t>
  </si>
  <si>
    <t>9FSSH42A4AC012282</t>
  </si>
  <si>
    <t>G391E004757</t>
  </si>
  <si>
    <t>9FKKG0413D2004757</t>
  </si>
  <si>
    <t>CHEVROLET CHASIS CAB NHR DC EVSC</t>
  </si>
  <si>
    <t>4JZ1-306H03</t>
  </si>
  <si>
    <t>JAANLR88ET7100483</t>
  </si>
  <si>
    <t>Con base en la determinación de responsabilidad de empleados del asegurado  en la investigación administrativa y una vez demostrado el siniestro y cuentificada la pérdida</t>
  </si>
  <si>
    <t>En caso de desaparición  (incluido la desaparición forzada), del asegurado amparado bajo la presente póliza, la ASEGURADORA indemnizará el siniestro cuando la autoridad competente declare la muerte presunta, de acuerdo con lo estipulado en el artículo 1145 del Código de comercio.</t>
  </si>
  <si>
    <r>
      <t>MODALIDAD DE LA POLIZA: TODO RIESGO PERDIDA Y/O DAÑO MATERIAL CON EXCLUSIONES</t>
    </r>
    <r>
      <rPr>
        <sz val="12"/>
        <color theme="1"/>
        <rFont val="Arial"/>
        <family val="2"/>
      </rPr>
      <t xml:space="preserve">
La aseguradora se obliga a indemnizar al asegurado los daños y/o pérdidas que sufran los intereses asegurados, así como los costos y/o gastos en que incurra, o todos combinados, como consecuencia de los riesgos que a continuación se enuncian y sujeto a los riesgos excluidos:
Todo riesgo para las pérdidas y/o daños materiales que sufran los intereses asegurados por cualquier riesgo y/o causas, incluidos, pero no limitados a: Incendio, explosión, anegación, daños por agua; extended coverage; daños a calderas o aparatos generadores de vapor, huelga, asonada, motín, conmoción civil o popular, actos malintencionados de terceros, incluidos sabotaje y los actos terroristas, cometidos o no por movimientos subversivos (tomas a poblaciones, municipios y ciudades y los actos de la autoridad para repelerlos); terremoto, temblor y/o erupción volcánica, maremoto, tsunami, y/o eventos de la naturaleza tales como ciclón, huracán, tempestad, vientos, inundación, desbordamiento, alza en el nivel de aguas y enfangamiento, hundimiento, deslizamiento del terreno, derrumbes, ludes, desprendimiento de tierra y rocas, y las pérdidas y/o daños consecuenciales originados por tales fenómenos los cuales sean consecuencia de un hecho súbito, accidental e imprevisto cubiertos en la póliza ; daño interno de equipos eléctricos y electrónicos: coberturas de todo riesgo daño material por rotura de maquinaria y equipos eléctricos y electrónicos (explosión física o química interna, caída directa de rayo, rotura debido a fuerza centrifuga, cuerpo extraños, acción directa de la energía eléctrica y/o rayo, impericia, descuido, negligencia; sabotaje individual; error de diseño, defecto de mano de obra, falta de agua en aparatos generadores de vapor, otros accidentes ocurridos a los equipos por causas no expresamente excluidas en la póliza); rotura de vidrios, sustracción con violencia y sustracción sin violencia, y demás amparos y/o cobertura  que no se encuentren expresamente excluidas. se amparan los hundimientos, desplazamientos, agrietamientos o asentamientos de cimientos, muros, pisos, techos y pavimentos, vibraciones o movimientos naturales del suelo,  siempre y cuando sean consecuencia de un hecho accidental, súbito e imprevisto cubierto en la póliza
                                                                                                                                                                                                                                                                                                                                                                                                                                                                                                                                                                                                                                                                      La cobertura de Hurto simple y calificado se extiende a amparar los equipos moviles y portatiles , kit de emergencias, herramientas, equipos y similares dentro y/o fuera de los predios del asegurado y en aquellos donde ejerza su actividad y cuando estan siendo transportados en vehiculos del asegurado, de sus empleados y/o de terceros contratistas y/o subcontratistas del mismo.  </t>
    </r>
  </si>
  <si>
    <r>
      <rPr>
        <sz val="12"/>
        <color theme="1"/>
        <rFont val="Arial"/>
        <family val="2"/>
      </rPr>
      <t xml:space="preserve">Hasta por el 15% del valor del equipo electríco y electrónico. </t>
    </r>
    <r>
      <rPr>
        <sz val="12"/>
        <rFont val="Arial"/>
        <family val="2"/>
      </rPr>
      <t xml:space="preserve">Queda  entendido   y convenido que,  en adición  a  los  términos, exclusiones,  cláusulas  y condiciones contenidas  en la póliza o  a ella  anexados, que  si  los  bienes cubiertos  por  la  presente  póliza sufrieron  un  daño  material indemnizable que  diere  lugar  a  una  interrupción parcial  o  total  de  la  operación del  sistema  electrónico de  procesamiento de  datos  ajeno  y suplente que  no  este asegurado  en  esta  póliza que  le  permita  continuar  sus operaciones durante  un periodo de  SEIS ( 6 )  meses convenido como  periodo de  indemnización .  El  periodo de  indemnización comenzara en el momento en que se  ponga  en uso el  sistema suplente.Sin aplicacion de deducible. </t>
    </r>
  </si>
  <si>
    <t>90BG1481KOSC412692</t>
  </si>
  <si>
    <t xml:space="preserve">Mediante esta condición el Oferente acepta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bajo estas condiciones, hasta el limite de su responsabilidad.
</t>
  </si>
  <si>
    <t>Se reconocerán a los terceros afectados y/ó al asegurado, las sumas que debiere pagar la Entidad, en razón de la responsabilidad Civil Extracontractual por perjuicios patrimoniales y extrapatrimoniales resultantes como consecuencia de  labores realizadas a su servicio por Contratistas ó Subcontratistas independientes. 
Este amparo operará en exceso de la responsabilidad civil del contratista ó subcontratista, siempre que la póliza exista y se logre obtener la indemnización en caso de reclamo bajo dicha póliza hasta su límite asegurado.</t>
  </si>
  <si>
    <t>Mediante este amparo, el Oferente debe contemplar que en caso de siniestro la compañía indemnizará los daños causados por el asegurado a un tercero sin que exista previo fallo judicial, siempre y cuando las circunstancias en que ocurrió el evento den lugar a considerar la responsabilidad o culpa del asegurado, siempre y cuando se acredite la ocurreincia del siniestro y la cuantia de la pérdida.</t>
  </si>
  <si>
    <t>a.) Todos los gastos y expensas judiciales decretados a favor de cualquier reclamante contra el asegurado. 
b.) Todos los honorarios de abogado, gastos y expensas judiciales en que haya incurrido el Asegurado, tanto para la etapa de conciliación extrajudicial como para el proceso judicial, con el consentimiento escrito de la compañía para oponerse a cualquier reclamo. 
c.) Asistencia jurídica en proceso penal y civil (opera por reemobolso)
La compañía responderá, aun en exceso de la suma asegurada por los costos del proceso que el tercero damnificado o sus causahabientes promuevan en su contra o la del asegurado, con las salvedades siguientes:
• Si la responsabilidad proviene de dolo o esta expresamente señalada en las exclusiones de la póliza.
• Si el asegurado afronta el proceso contra orden expresa de la compañía, y
• Si la condena por los perjuicios ocasionados a la victima excede la suma que delimita la responsabilidad de la compañía, esta solo responderá por los gastos del proceso en proporción a la cuota que le corresponda en la indemnización</t>
  </si>
  <si>
    <t xml:space="preserve">4.5 SMDLV </t>
  </si>
  <si>
    <t>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no aplica para gastos de defensa.</t>
  </si>
  <si>
    <t>Presupuesto  Anual Ejecutado 2024</t>
  </si>
  <si>
    <t>Valor nomina  2024</t>
  </si>
  <si>
    <t>Valor nómina presupuestada 2025</t>
  </si>
  <si>
    <t>Presupuesto Anual 2025</t>
  </si>
  <si>
    <t>OVE609</t>
  </si>
  <si>
    <t>TL23265</t>
  </si>
  <si>
    <t>TL23416</t>
  </si>
  <si>
    <t>TL23415</t>
  </si>
  <si>
    <t>MC033235</t>
  </si>
  <si>
    <t>MC109489</t>
  </si>
  <si>
    <t>TL23263</t>
  </si>
  <si>
    <t>TL23264</t>
  </si>
  <si>
    <t>MC90460</t>
  </si>
  <si>
    <t>TL23414</t>
  </si>
  <si>
    <t>TL 23275</t>
  </si>
  <si>
    <t>MINI  CARGADOR  853</t>
  </si>
  <si>
    <t>TIPO DE BIEN</t>
  </si>
  <si>
    <t>Cra 7 No 18-55 Palacio Municipal Edificio (incluido ascensores y subestación eléctrica y planta de emergencia, sistema hidráulico y tanques de agua) DEPENDENCIAS, OFICINAS  DE LA ADMINISTRACION MUNICIPAL,  ADMINISTRACIÓN CENTRAL Y AREA URBANA Y RURAL DEL MUNICIPIO. Edificios (propios, comodatos y  alquiler)</t>
  </si>
  <si>
    <t>EDIFICIO</t>
  </si>
  <si>
    <t>Concejo de Pereira – Cra 6 Nro 21-62 Pereira Edificio</t>
  </si>
  <si>
    <t>Centro Administrativo Cuba edificio</t>
  </si>
  <si>
    <t>CREEME Vereda Combia Baja, Pereira Edificios</t>
  </si>
  <si>
    <t>Edificios  Vereda la Siria Combia Baja - frente al CREEME Edificio</t>
  </si>
  <si>
    <t>Cuerpo de Bomberos Pereira Edificios - Estaciones Central, Cuba, Parque Industrial y Puerto Caldas, la florida, Caimalito, Base oriente - Barrio Ormaza) EDIFICIOS</t>
  </si>
  <si>
    <t>Plaza de Ferias de Cerritos Edificios, galpones, corrales de exposición y embarcaderos de ganado y coliseo de exposición, mall de comidas</t>
  </si>
  <si>
    <t>AREA PRIVADA -Unidad Administrativa El Lago Calle 25 No, 7-40/48 LISTADO</t>
  </si>
  <si>
    <t xml:space="preserve">Desarrollo Social y Político Edificios casetas comunales rurales y urbanas, Centros de Desarrollo Vecinales) </t>
  </si>
  <si>
    <t>Parque del Café Edificios, kioscos,  piscinas y zonas húmedas</t>
  </si>
  <si>
    <t>Centro Comercial Parqueadero la 17 AREA PRIVADA - Edificio (sótano, nivel y nivel A)</t>
  </si>
  <si>
    <t>Mercado de Minorista Calle 41 con Cra 11 Locales 1G 2H y 3-032 y Parqueaderos Edificio (incluye elevadores mecánicos, subestación y planta eléctrica y sistema hidráulico y tanques de agua</t>
  </si>
  <si>
    <t>MERCASA AREA PRIVADA (45 locales comerciales)</t>
  </si>
  <si>
    <t>Centro Comercial Fiducentro AREA PRIVADA - Locales (F101 al F106)</t>
  </si>
  <si>
    <t>Unidad Permanente de Vida Calle 14 con Cra 5 esquina EDIFICIO</t>
  </si>
  <si>
    <t>Edificio Diario del Otún AREA PRIVADA - Local 108</t>
  </si>
  <si>
    <t>CRA 8 No calles 36-37 coliseo Rafael Cuartas Edificios (graderías, cancha, cerramiento e instalaciones e iluminación)</t>
  </si>
  <si>
    <t>Piscinas Villa Olímpica Edificios (piscinas: olímpica, clavados y auxiliar, graderías, plataforma de clavados, oficinas, túneles y cerramientos e instalaciones en general)</t>
  </si>
  <si>
    <t xml:space="preserve">Cra 10 No37-35 01 de febrero (Gimnasio) Edificio e instalaciones  </t>
  </si>
  <si>
    <t>PARQUE RECREACIONAL Y DEPORTIVO JOSE MARIA ZAPATA  ARIAS (Centro Poblado corregimiento la florida el cedral) Edificio e instalaciones</t>
  </si>
  <si>
    <t>COLISEO CUBIERTO CUBA (COMUNA CUBA, BARRIO CUBA CRA 22 NÚMERO 73-00) Edificio incluye (Graderias, cancha, cerramiento e instalaciones, baterias de baño, cubierta de techo, oficinas)</t>
  </si>
  <si>
    <t>BIENES SECRETARIA DE SALUD Edificios ubicados en: El remanso, tres esquinas, tres puertas, la estrella, la estrella morron, altagracia.</t>
  </si>
  <si>
    <t>AREA PRIVADA - EDIFICIO TORRE CENTRAL Cra 10 No 17-55 Local P1-04,</t>
  </si>
  <si>
    <t>AREA PRIVADA - EDIFICIO TORRE CENTRAL Cra 10 No 17-55 local 3-09</t>
  </si>
  <si>
    <t>AREA PRIVADA - EDIFICIO TORRE CENTRAL Cra 10 No 17-55 oficina 7-01</t>
  </si>
  <si>
    <t>AREA PRIVADA - EDIFICIO TORRE CENTRAL Cra 10 No 17-55 oficina 10-02</t>
  </si>
  <si>
    <t>PARQUEADEROS CIUDAD VICTORIA Edificios parqueaderos</t>
  </si>
  <si>
    <r>
      <t>TALLERES METALMECANICOS Y MANTENIMIENTO</t>
    </r>
    <r>
      <rPr>
        <sz val="10"/>
        <rFont val="Arial"/>
        <family val="2"/>
      </rPr>
      <t xml:space="preserve"> (san Joaquín)</t>
    </r>
    <r>
      <rPr>
        <b/>
        <sz val="10"/>
        <color theme="1"/>
        <rFont val="Arial"/>
        <family val="2"/>
      </rPr>
      <t xml:space="preserve"> EDIFICIOS</t>
    </r>
  </si>
  <si>
    <t>ESTADIO HERNAN RAMIREZ VILLEGAS  Edificio</t>
  </si>
  <si>
    <t>ESTADIO HERNAN RAMIREZ VILLEGAS  Albergue deportivo</t>
  </si>
  <si>
    <t>ESTADIO HERNAN RAMIREZ VILLEGAS  Plantas, ductos y túneles</t>
  </si>
  <si>
    <t>ESTADIO ALBERTO MORA Edificio (Incluye plantas, ductos y túneles)</t>
  </si>
  <si>
    <t>CANCHAS TENIS  (13)  Frente estadio Hernán Ramírez Villegas Edificio</t>
  </si>
  <si>
    <t>Lucy Tejada  (Punto Vive Digital) Mejoras locativas EDIFICIO</t>
  </si>
  <si>
    <t>La Bella  (Punto Vive Digital) Mejoras locativas</t>
  </si>
  <si>
    <t>San Fernando  (Punto Vive Digital) Mejoras locativas EDIFICIO</t>
  </si>
  <si>
    <t>Villa Consota (Punto Vive Digital) Mejoras locativas EDIFICIO</t>
  </si>
  <si>
    <t>El Remanso (Punto Vive Digital) Mejoras locativas EDIFICIO</t>
  </si>
  <si>
    <r>
      <t xml:space="preserve">Riesgo Ubicado Teatro Municipal Santiago Londoño </t>
    </r>
    <r>
      <rPr>
        <sz val="10"/>
        <color indexed="8"/>
        <rFont val="Arial"/>
        <family val="2"/>
      </rPr>
      <t>Mecánica Teatral,  equipos de sonido de audio, audiovisuales y luces, cubierta y fachada, silleteria, sistema hidraulico, sistema eléctrico y electronico, sala de exposiciones, teatrino, camerinos, área administrativa, subestacion eléctrica incluida la planta electrica, extractores y aires acondicionados,  motobombas de red normal e incendios, luces escenicas, Video bean, rack de comunicaciones y todos los equipos dependientes de el.</t>
    </r>
  </si>
  <si>
    <t>Calle 19 No. 9-50 - y Torre Central - PEREIRA - RISARALDA Piso 22 Diario el Otún y oficina 901 Torre Central, piso 3 Torre Central EDIFICIO</t>
  </si>
  <si>
    <t>PARQUE MIRADOR ALTAGRACIA, PEREIRA, RISARALDA Lote 1 Denominado La Quinta, paraje Cestillal, corregimiento de Altagracia
Localización: Centro Poblado Altagracia Plazoleta para eventos: Capacidad para 1.600 espectadores
Escenario para presentaciones de 16m de largo
Torre Mirador, estructura especial con capacidad para 25 personas: Altura último nivel 16 m, Parqueadero: 35 vehículos, Cancha múltiple, Unidad sanitaria,
Portería</t>
  </si>
  <si>
    <t>CENTRO LUDICO COMUNA EL OSO CALLE 74B PARQUE EL OSO CUBA Edificio</t>
  </si>
  <si>
    <t>MEGA BUS CRA. SEXTA Viaducto 20 x 3 mts, Estación Sencilla Cra. 6 d 13</t>
  </si>
  <si>
    <t>MEGA BUS CRA. SEXTA Central 20 x 3 mts, Estación Sencilla Cra. 6 d 13</t>
  </si>
  <si>
    <t>MEGA BUS CRA. SEPTIMA Claret 20 x 3 mts.  Estación Sencilla, Cra. 7 d 24</t>
  </si>
  <si>
    <t>MEGA BUS CRA. SEPTIMA Cañarte 20 x 3 mts.  Estación Sencilla, Cra. 7 d 28</t>
  </si>
  <si>
    <t>MEGA BUS CRA. SEPTIMA Las Flores 20 x 3 mts.  Estación Sencilla, Cra. 7 d 32</t>
  </si>
  <si>
    <t>MEGA BUS CRA. SEPTIMA Banderas 20 x 3 mts.  Estación Sencilla, Cra. 7 d 36</t>
  </si>
  <si>
    <t>MEGA BUS CRA. SEPTIMA Palacio 20 x 3 mts.  Estación Sencilla, Cra. 7 d 40</t>
  </si>
  <si>
    <t>MEGA BUS CRA. SEPTIMA La ruana 20 x 3 mts.  Estación Sencilla, Cra. 7 d 44</t>
  </si>
  <si>
    <t>MEGA BUS CRA. OCTAVA Turin 20 x 3 mts.  Estación Sencilla, Cra. 8 d 44</t>
  </si>
  <si>
    <t>MEGA BUS CRA. OCTAVA Egoya 20 x 3 mts.  Estación Sencilla, Cra. 8 d 41</t>
  </si>
  <si>
    <t>MEGA BUS CRA. OCTAVA Coliseo 20 x 3 mts.  Estación Sencilla, Cra. 8 d 36</t>
  </si>
  <si>
    <t>MEGA BUS CRA. OCTAVA Ormaza 20 x 3 mts.  Estación Sencilla, Cra. 8 d 33</t>
  </si>
  <si>
    <t>MEGA BUS CRA. OCTAVA Mercados 20 x 3 mts.  Estación Sencilla, Cra. 8 d 29</t>
  </si>
  <si>
    <t>MEGA BUS CRA. OCTAVA Lago 20 x 3 mts.  Estación Sencilla, Cra. 8 d 24</t>
  </si>
  <si>
    <t>MEGA BUS CRA. DECIMA Otún 20 x 3 mts.  Estación Sencilla, Cra. 10 d 20</t>
  </si>
  <si>
    <t>MEGA BUS CRA. DECIMA Victoria 20 x 3 mts.  Estación Sencilla, Cra. 10 d 17</t>
  </si>
  <si>
    <t>MEGA BUS CRA. DECIMA Café 20 x 3 mts.  Estación Sencilla, Cra. 10 d 13</t>
  </si>
  <si>
    <t>MEGA BUS  Libertad 20 x 3 mts.  Estación Sencilla, Clle 13 con Cra. 7</t>
  </si>
  <si>
    <t>MEGA BUS AVDA FERROCARRIL Villavicencio 24 x 3 mts.  Estación Doble Avda Ferrocarril con Cra. 7</t>
  </si>
  <si>
    <t>MEGA BUS AVDA FERROCARRIL Ferrocarril 24 x 3 mts.  Estación Doble Avda Ferrocarril con Cra. 11</t>
  </si>
  <si>
    <t>MEGA BUS TRAMO 1 AVENIDA 30 DE AGOSTO Olaya 24 x 3 mts.  Estación Sencilla, Avda 30 de agosto con calle 20</t>
  </si>
  <si>
    <t>MEGA BUS TRAMO 1 AVENIDA 30 DE AGOSTO Condina 24 x 3 mts.  Estación Sencilla, Cra. 14 con calle 20</t>
  </si>
  <si>
    <t xml:space="preserve"> MEGA BUS TRAMO 2 AVENIDA 30 DE AGOSTO Centenario 24 x 3 mts.  Estación doble, Avda 30 de agosto con calle 26</t>
  </si>
  <si>
    <t xml:space="preserve"> MEGA BUS TRAMO 2 AVENIDA 30 DE AGOSTO Francisco Pereira 24 x 3 mts.  Estación doble, Avda 30 de agosto con calle 30</t>
  </si>
  <si>
    <t>MEGA BUS TRAMO 2 AVENIDA 30 DE AGOSTO Cafetero 24 x 3 mts.  Estación doble, Avda 30 de agosto con calle 35</t>
  </si>
  <si>
    <t>MEGA BUS TRAMO 2 AVENIDA 30 DE AGOSTO Consota 24 x 3 mts.  Estación doble, Avda 30 de agosto con calle 37</t>
  </si>
  <si>
    <t>MEGA BUS TRAMO 2 AVENIDA 30 DE AGOSTO Ucumari 24 x 3 mts.  Estación doble, Avda 30 de agosto con calle 41</t>
  </si>
  <si>
    <t>MEGA BUS TRAMO 2 AVENIDA 30 DE AGOSTO Jardín 24 x 3 mts.  Estación doble, Avda 30 de agosto con calle 43</t>
  </si>
  <si>
    <t>MEGA BUS TRAMO 3 - AVENIDA 30 DE AGOSTO Maraya 24 x 3 mts.  Estación doble, Avda 30 de agosto con calle 50</t>
  </si>
  <si>
    <t>MEGA BUS TRAMO 3 - AVENIDA 30 DE AGOSTO Batallon 24 x 3 mts.  Estación doble, Avda 30 de agosto con calle 50</t>
  </si>
  <si>
    <t>MEGA BUS TRAMO 3 - AVENIDA 30 DE AGOSTO Aeropuerto 24 x 3 mts.  Estación doble, Avda 30 de agosto con calle 50</t>
  </si>
  <si>
    <t xml:space="preserve"> MEGA BUS AVENIDA LAS AMERICAS Intercambiador Cuba  Intercambiador</t>
  </si>
  <si>
    <t>MEGA BUS AVENIDA LAS AMERICAS  Parque Guadalupe Zapata</t>
  </si>
  <si>
    <t>MEGA BUS AVENIDA LAS AMERICAS Viajero 145 x 60  Intercambiador provisional- Estación de intercambio, Avda 30 de agosto con calle 63</t>
  </si>
  <si>
    <t xml:space="preserve"> MEGA BUS SAN MATEO FASE 1 San Fernando 24 x 3 mts.  Estación Doble, Avda las Americas (San Fernando)</t>
  </si>
  <si>
    <t xml:space="preserve">MEGACABLE ESTACION OLAYA Edificio y/o Obras Civiles, incluye areas externas (placas, vias, parques, jardines, escalas, pasillos, cerramiento)          </t>
  </si>
  <si>
    <t xml:space="preserve">MEGACABLE ESTACIÓN TERMINAL Edificio y/o Obras Civiles, incluye areas externas (placas, vias, parques, jardines, escalas, pasillos, cerramiento)          </t>
  </si>
  <si>
    <t xml:space="preserve"> MEGACABLE ESTACIÓN UNIVERSIDAD Edificio y/o Obras Civiles, incluye areas externas (placas, vias, parques, jardines, escalas, pasillos, cerramiento)          </t>
  </si>
  <si>
    <t xml:space="preserve">MEGACABLE ESTACIÓN LAS BRISAS Edificio y/o Obras Civiles, incluye areas externas (placas, vias, parques, jardines, escalas, pasillos, cerramiento)          </t>
  </si>
  <si>
    <t xml:space="preserve">MEGACABLE LINEAS Y CABLES pilonas cable portador tractor obra </t>
  </si>
  <si>
    <t>Carrera 7a No. 18-55 Palacio Municipal Otros bienes (acometidas, software, bienes en comodato Finca Albania, acetatos, música etc.)</t>
  </si>
  <si>
    <t>CONTENIDOS</t>
  </si>
  <si>
    <t>MEGACABLE ESTACION OLAYA Muebles y Enseres</t>
  </si>
  <si>
    <t>MEGACABLE ESTACIÓN TERMINAL Muebles y Enseres</t>
  </si>
  <si>
    <t>MEGACABLE ESTACIÓN UNIVERSIDAD Muebles y Enseres</t>
  </si>
  <si>
    <t>MEGACABLE ESTACIÓN UNIVERSIDAD Stock Inventarios</t>
  </si>
  <si>
    <t>MEGACABLE ESTACIÓN LAS BRISAS Muebles y Enseres</t>
  </si>
  <si>
    <t>Equipo electrónico bomberos</t>
  </si>
  <si>
    <t>EQUIPO ELECTRICO Y ELECTRONICO</t>
  </si>
  <si>
    <t>Equipo electrónico (radiocomunicaciones) bomberos</t>
  </si>
  <si>
    <t>29 Sistemas De Autogeneracion De Energia Mediante Paneles Solares Fotovoltaicos secretaria de educacion</t>
  </si>
  <si>
    <t>ESTADIO HERNAN RAMIREZ VILLEGAS  Equipos eléctricos y electrónicos - Equipos de ayuda audiovisual</t>
  </si>
  <si>
    <t>Lucy Tejada  (Punto Vive Digital) Equipos Electrónicos</t>
  </si>
  <si>
    <t>La Bella  (Punto Vive Digital) Equipos Electrónicos</t>
  </si>
  <si>
    <t>San Fernando  (Punto Vive Digital) Equipos Electrónicos</t>
  </si>
  <si>
    <t>Villa Consota (Punto Vive Digital) Equipos Electrónicos</t>
  </si>
  <si>
    <t>El Remanso (Punto Vive Digital) Equipos Electrónicos</t>
  </si>
  <si>
    <t xml:space="preserve"> DATA CENTER (Ubicado en Aguas y Aguas sede Canceles) Equipos Electrónicos</t>
  </si>
  <si>
    <r>
      <t xml:space="preserve">Riesgo Ubicado Estación Repetidora "Remigio Antonio Cañarte" Cerro de la Cruz </t>
    </r>
    <r>
      <rPr>
        <sz val="10"/>
        <color indexed="8"/>
        <rFont val="Arial"/>
        <family val="2"/>
      </rPr>
      <t>incluidos todos el sistema de potencia y control de los equipos receptores, emisores y amplificadores incluida la estructura de la antena, a demas la planta electrica y la bomba hidraulica, redes de datos y cctv</t>
    </r>
  </si>
  <si>
    <t>Calle 19 No. 9-50 - y Torre Central - PEREIRA - RISARALDA Piso 22 Diario el Otún y oficina 901 Torre Central, piso 3 Torre Central  Equipos Eléctricos y Electrónicos</t>
  </si>
  <si>
    <t xml:space="preserve">HOSPITAL KENNEDY - CONSULTA EXTERNA PISO 2 - CLLE 9 CRA. 12 - PEREIRA  Equipos Electronicos </t>
  </si>
  <si>
    <t xml:space="preserve"> EMISORA PEREIRA AL AIRE UBICADA EN EL EDIFICIO LUCY TEJADA Procesadores de audio, enlace FM compuesto, equipos transmisiones Comrex, microfonos de cabina, brazos ecualizables para microfonos, juego de antenas Yagui para enlace, computadores de escritorio, consolos</t>
  </si>
  <si>
    <t>ALTO FILOBONITO CORREGIMIENTO DE ALTAGRACIA - SEDE TRANSMISORES Equipos de la emisora Pereira al Aire como antena de cuatro elementos, torre sistema radiante, contador de frecuencia, monitor de modulación, planta electrica, transmisor FM estado solido, juego de antenas Yagui para enlace</t>
  </si>
  <si>
    <t>MEGACABLE ESTACION OLAYA Equipo Electronico y Electricos</t>
  </si>
  <si>
    <t>MEGACABLE ESTACIÓN TERMINAL Equipo Electronico y Electricos</t>
  </si>
  <si>
    <t>MEGACABLE ESTACIÓN UNIVERSIDAD Equipo Electronico y Electricos</t>
  </si>
  <si>
    <t>MEGACABLE ESTACIÓN LAS BRISAS Equipo Electronico y Electricos</t>
  </si>
  <si>
    <r>
      <t xml:space="preserve">MUSEO LUCY TEJADA </t>
    </r>
    <r>
      <rPr>
        <sz val="10"/>
        <rFont val="Arial"/>
        <family val="2"/>
        <charset val="1"/>
      </rPr>
      <t xml:space="preserve">Obras de arte todo riesgo </t>
    </r>
    <r>
      <rPr>
        <sz val="10"/>
        <color indexed="8"/>
        <rFont val="Arial"/>
        <family val="2"/>
        <charset val="1"/>
      </rPr>
      <t>incluidos marcos, bastidores y mobiliario especializado de las exposiciones, sistemas electrónicos y electrónicos como las luces de exposición,  red de datos incluido el CCTV, el rack de comuncaciones y todos los equipos dependientes de el.</t>
    </r>
  </si>
  <si>
    <t>Maquinaria, equipo, dotaciones, herramientas, accesorios e instalaciones, kit primeros auxilios bomberos</t>
  </si>
  <si>
    <t>MAQUINARIA Y EQUIPOS</t>
  </si>
  <si>
    <t xml:space="preserve">Todo Riesgo equipos de bomberos, herramientas, camiones de bomberos,  camionetas, camión de rescate bomberos </t>
  </si>
  <si>
    <t>Mobiliario y equipo de 5 estaciones (gimnasio, lockers, módulos oficinas, sillas, camarotes, entre otros) bomberos</t>
  </si>
  <si>
    <t>Todo Riesgo motocicletas y patinetas de bomberos y demás elementos incluídos bomberos</t>
  </si>
  <si>
    <t xml:space="preserve">Parque recreacional el OSO (Carrera 34a con calle 74 b barrio la Campińia Equipo y Maquinaria </t>
  </si>
  <si>
    <t>PARQUE RECREACIONAL Y DEPORTIVO JOSE MARIA ZAPATA  ARIAS Equipo y Maquinaria (Motores Piscina)</t>
  </si>
  <si>
    <t xml:space="preserve">MEGACABLE ESTACION OLAYA Maquinaria y Equipo y herramientas          </t>
  </si>
  <si>
    <t xml:space="preserve">MEGACABLE ESTACIÓN TERMINAL Maquinaria y Equipo y herramientas          </t>
  </si>
  <si>
    <t xml:space="preserve">MEGACABLE ESTACIÓN UNIVERSIDAD Maquinaria y Equipo y herramientas          </t>
  </si>
  <si>
    <t xml:space="preserve">MEGACABLE ESTACIÓN LAS BRISAS Maquinaria y Equipo y herramientas          </t>
  </si>
  <si>
    <t xml:space="preserve">MEGACABLE LINEAS Y CABLES pilonas cable portador tractor -equipos </t>
  </si>
  <si>
    <t>Cuatro perros de rescate bomberos</t>
  </si>
  <si>
    <t>SEMOVIENTES</t>
  </si>
  <si>
    <t>NO</t>
  </si>
  <si>
    <t>MERCANCIAS</t>
  </si>
  <si>
    <t>HOSPITAL KENNEDY - CONSULTA EXTERNA PISO 2 - CLLE 9 CRA. 12 - PEREIRA Vacunas refrigeradas - Secretaria de salud</t>
  </si>
  <si>
    <r>
      <rPr>
        <b/>
        <sz val="10"/>
        <color indexed="8"/>
        <rFont val="Arial"/>
        <family val="2"/>
        <charset val="1"/>
      </rPr>
      <t xml:space="preserve"> MUSEO LUCY TEJADA  Obras de interes patrimonial Escultura del Bolivar Desnudo, colección arqueologica del municipio alojada en centro cultural Lucy Tejada, obras internas tipo mural del Lucy Tejada y Santiago londoño asi como obras de gran formato propiedad de la secretaria de cultura y alcaldia de Pereira</t>
    </r>
    <r>
      <rPr>
        <b/>
        <sz val="10"/>
        <color indexed="10"/>
        <rFont val="Arial"/>
        <family val="2"/>
        <charset val="1"/>
      </rPr>
      <t>.</t>
    </r>
  </si>
  <si>
    <t>OBRAS DE ARTE</t>
  </si>
  <si>
    <t>CAM Todo Riesgo 40 Bicicletas</t>
  </si>
  <si>
    <t>BICICLETAS INDICE VARIABLE SI</t>
  </si>
  <si>
    <t>BIENES EN REPOSO</t>
  </si>
  <si>
    <t>BIBLIOTECAS</t>
  </si>
  <si>
    <t>INTRUMENTOS MUSICALES</t>
  </si>
  <si>
    <t>DINEROS</t>
  </si>
  <si>
    <t>EQUIPOS MOVILES Y PORTATILES.  dentro y fuera de los predios del asegurado, en el territorio colombiano y en el exterior, ampara el hurto simple y calificado y la desaparición misteriosa.</t>
  </si>
  <si>
    <t xml:space="preserve">La presente clausula se extiende a dar cobertura para todos aquellos vehiculos que por error involuntario se hallan omitido en la relación que se incluye en el presente proceso. </t>
  </si>
  <si>
    <t>FUNCIONARIO</t>
  </si>
  <si>
    <t>VALOR LIMITE</t>
  </si>
  <si>
    <t>DEMAS FUNCIONARIOS</t>
  </si>
  <si>
    <t>NOTA: Queda entendido y aceptado que los anteriores valores son los máximos permitidos y se aclara que la compañía de seguros de acuerdo a sus procesos internos técnicos de análisis de cada caso en Concreto podrá realizar ofrecimientos sin sobrepasar lo estipulado en los límites arriba citados.</t>
  </si>
  <si>
    <t>Mediante esta condición, queda expresamente acordado que la aseguradora se pronunciará sobre la cotización de honorarios del abogado, gastos judiciales y/o costos de defensa (incluidos los impuestos, gravámenes u otros legalmente establecidos); en la brevedad posible y máximo dentro de los QUINCE (15) días hábiles siguientes al recibo de la documentación que acredite los mismos. en caso contrario se entenderán aceptados los honorarios de abogado, de conformidad con la(s) cotización(es) presentada(s) por la entidad asegurada o los funcionarios que esta designe o los asegurados.</t>
  </si>
  <si>
    <t>Mediante la presente cláusula queda expresamente convenido y aceptado, que en caso de siniestro la aseguradora anticipará pago del 50% del valor de los gastos de defensa (no podrá hacer ofrecimientos menores a este porcentaje), excepto para los procesos penales que operarán bajo la modalidad de reembolso; con base
en la cotización de honorarios profesionales presentadas a la compañía aseguradora por la entidad tomadora o los funcionarios designados por ésta o los asegurados y aprobada de acuerdo con lo establecido en la clausula de aceptación de gastos judiciales y/o costos de defensa. para tal efecto, la aseguradora igualmente se compromete al pago del anticipo, dentro de los QUINCE (15) días hábiles 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</si>
  <si>
    <t>LIMITE UNICO COMBINADO POR PROCESO,
EVENTO Y VIGENCIA</t>
  </si>
  <si>
    <t>LÍMITE POR PROCESO</t>
  </si>
  <si>
    <t>LÍMITE POR EVENTO</t>
  </si>
  <si>
    <t>LIMITE POR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</si>
</sst>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5" formatCode="&quot;$&quot;\ #,##0;\-&quot;$&quot;\ #,##0"/>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_);_(@_)"/>
    <numFmt numFmtId="165" formatCode="_ * #,##0.00_ ;_ * \-#,##0.00_ ;_ * &quot;-&quot;??_ ;_ @_ "/>
    <numFmt numFmtId="166" formatCode="_-&quot;$&quot;* #,##0_-;\-&quot;$&quot;* #,##0_-;_-&quot;$&quot;* &quot;-&quot;??_-;_-@_-"/>
    <numFmt numFmtId="167" formatCode="#,##0.000"/>
    <numFmt numFmtId="168" formatCode="_-* #,##0_-;\-* #,##0_-;_-* \-_-;_-@_-"/>
    <numFmt numFmtId="169" formatCode="_-&quot;$&quot;\ * #,##0_-;\-&quot;$&quot;\ * #,##0_-;_-&quot;$&quot;\ * &quot;-&quot;??_-;_-@_-"/>
    <numFmt numFmtId="170" formatCode="&quot;$ &quot;#,##0"/>
    <numFmt numFmtId="171" formatCode="&quot;$ &quot;#,##0_);[Red]&quot;($ &quot;#,##0\)"/>
    <numFmt numFmtId="172" formatCode="&quot;$&quot;\ #,##0"/>
    <numFmt numFmtId="173" formatCode="_(&quot;$&quot;\ * #,##0.00_);_(&quot;$&quot;\ * \(#,##0.00\);_(&quot;$&quot;\ * &quot;-&quot;??_);_(@_)"/>
    <numFmt numFmtId="174" formatCode="_-* #,##0_-;\-* #,##0_-;_-* &quot;-&quot;??_-;_-@_-"/>
    <numFmt numFmtId="175" formatCode="_-[$€]* #,##0.00_-;\-[$€]* #,##0.00_-;_-[$€]* &quot;-&quot;??_-;_-@_-"/>
    <numFmt numFmtId="176" formatCode="&quot;$&quot;\ #,##0.00"/>
    <numFmt numFmtId="177" formatCode="[$$-240A]\ #,##0"/>
    <numFmt numFmtId="178" formatCode="_-[$€-2]* ###,0&quot;.&quot;00_-;\-[$€-2]* ###,0&quot;.&quot;00_-;_-[$€-2]* &quot;-&quot;??_-"/>
    <numFmt numFmtId="179" formatCode="_ * ###,0&quot;.&quot;00_ ;_ * \-###,0&quot;.&quot;00_ ;_ * &quot;-&quot;??_ ;_ @_ "/>
    <numFmt numFmtId="180" formatCode="_-* ###,0&quot;.&quot;00\ _$_-;\-* ###,0&quot;.&quot;00\ _$_-;_-* \-??\ _$_-;_-@_-"/>
    <numFmt numFmtId="181" formatCode="_(* ###,0&quot;.&quot;00_);_(* \(###,0&quot;.&quot;00\);_(* &quot;-&quot;??_);_(@_)"/>
    <numFmt numFmtId="182" formatCode="_(&quot;$&quot;\ * ###,0&quot;.&quot;00_);_(&quot;$&quot;\ * \(###,0&quot;.&quot;00\);_(&quot;$&quot;\ * &quot;-&quot;??_);_(@_)"/>
    <numFmt numFmtId="183" formatCode="_ [$€-2]\ * ###,0&quot;.&quot;00_ ;_ [$€-2]\ * \-###,0&quot;.&quot;00_ ;_ [$€-2]\ * &quot;-&quot;??_ "/>
    <numFmt numFmtId="184" formatCode="_-* ###,0&quot;.&quot;00\ _p_t_a_-;\-* ###,0&quot;.&quot;00\ _p_t_a_-;_-* &quot;-&quot;??\ _p_t_a_-;_-@_-"/>
    <numFmt numFmtId="185" formatCode="###,0&quot;.&quot;00\ &quot;€&quot;;[Red]\-###,0&quot;.&quot;00\ &quot;€&quot;"/>
    <numFmt numFmtId="186" formatCode="_-* ###,0&quot;.&quot;00\ &quot;pta&quot;_-;\-* ###,0&quot;.&quot;00\ &quot;pta&quot;_-;_-* &quot;-&quot;??\ &quot;pta&quot;_-;_-@_-"/>
    <numFmt numFmtId="187" formatCode="_ &quot;$&quot;\ * ###,0&quot;.&quot;00_ ;_ &quot;$&quot;\ * \-###,0&quot;.&quot;00_ ;_ &quot;$&quot;\ * &quot;-&quot;??_ ;_ @_ "/>
    <numFmt numFmtId="188" formatCode="&quot;$&quot;\ ###,0&quot;.&quot;00;&quot;$&quot;\ \-###,0&quot;.&quot;00"/>
    <numFmt numFmtId="189" formatCode="_-&quot;$&quot;* ###,0&quot;.&quot;00_-;\-&quot;$&quot;* ###,0&quot;.&quot;00_-;_-&quot;$&quot;* &quot;-&quot;??_-;_-@_-"/>
    <numFmt numFmtId="190" formatCode="_ &quot;$&quot;\ * #,##0.00_ ;_ &quot;$&quot;\ * \-#,##0.00_ ;_ &quot;$&quot;\ * &quot;-&quot;??_ ;_ @_ "/>
    <numFmt numFmtId="191" formatCode="&quot;$&quot;\ #,##0;[Red]&quot;$&quot;\ \-#,##0"/>
    <numFmt numFmtId="192" formatCode="_(* #,##0_);_(* \(#,##0\);_(* &quot;-&quot;_);_(@_)"/>
    <numFmt numFmtId="193" formatCode="_-&quot;$&quot;* #,##0.00_-;\-&quot;$&quot;* #,##0.00_-;_-&quot;$&quot;* &quot;-&quot;??_-;_-@_-"/>
    <numFmt numFmtId="194" formatCode="_-&quot;$&quot;* #,##0_-;\-&quot;$&quot;* #,##0_-;_-&quot;$&quot;* &quot;-&quot;_-;_-@_-"/>
    <numFmt numFmtId="195" formatCode="_(&quot;$&quot;\ * #,##0_);_(&quot;$&quot;\ * \(#,##0\);_(&quot;$&quot;\ * &quot;-&quot;??_);_(@_)"/>
    <numFmt numFmtId="196" formatCode="d/m/yyyy"/>
    <numFmt numFmtId="197" formatCode="00"/>
    <numFmt numFmtId="198" formatCode="000"/>
    <numFmt numFmtId="199" formatCode="_ * #,##0_ ;_ * \-#,##0_ ;_ * &quot;-&quot;??_ ;_ @_ "/>
    <numFmt numFmtId="200" formatCode="dd/mm/yyyy"/>
    <numFmt numFmtId="201" formatCode="dd/mm/yy"/>
    <numFmt numFmtId="202" formatCode="0.0"/>
    <numFmt numFmtId="203" formatCode="_-* #,##0_-;\-* #,##0_-;_-* &quot;-&quot;_-;_-@"/>
  </numFmts>
  <fonts count="119">
    <font>
      <sz val="11"/>
      <color theme="1"/>
      <name val="Aptos Narrow"/>
      <family val="2"/>
      <scheme val="minor"/>
    </font>
    <font>
      <sz val="11"/>
      <color theme="1"/>
      <name val="Aptos Narrow"/>
      <family val="2"/>
      <scheme val="minor"/>
    </font>
    <font>
      <sz val="10"/>
      <name val="Arial"/>
      <family val="2"/>
    </font>
    <font>
      <b/>
      <sz val="10"/>
      <name val="Arial"/>
      <family val="2"/>
    </font>
    <font>
      <b/>
      <sz val="11"/>
      <name val="Arial"/>
      <family val="2"/>
    </font>
    <font>
      <sz val="11"/>
      <name val="Arial"/>
      <family val="2"/>
    </font>
    <font>
      <sz val="12"/>
      <color theme="1"/>
      <name val="Arial"/>
      <family val="2"/>
    </font>
    <font>
      <sz val="10"/>
      <color rgb="FFFF0000"/>
      <name val="Arial"/>
      <family val="2"/>
    </font>
    <font>
      <sz val="10"/>
      <color theme="1"/>
      <name val="Arial"/>
      <family val="2"/>
    </font>
    <font>
      <b/>
      <sz val="10"/>
      <color theme="1"/>
      <name val="Arial"/>
      <family val="2"/>
    </font>
    <font>
      <b/>
      <sz val="12"/>
      <color theme="1"/>
      <name val="Arial"/>
      <family val="2"/>
    </font>
    <font>
      <sz val="10"/>
      <color rgb="FF000000"/>
      <name val="Arial"/>
      <family val="2"/>
    </font>
    <font>
      <sz val="10"/>
      <name val="Arial"/>
      <family val="2"/>
    </font>
    <font>
      <sz val="10"/>
      <color indexed="8"/>
      <name val="Arial"/>
      <family val="2"/>
    </font>
    <font>
      <sz val="10.5"/>
      <color theme="1"/>
      <name val="Arial"/>
      <family val="2"/>
    </font>
    <font>
      <sz val="11"/>
      <color indexed="8"/>
      <name val="Calibri"/>
      <family val="2"/>
    </font>
    <font>
      <sz val="11"/>
      <color indexed="8"/>
      <name val="Cambria"/>
      <family val="2"/>
    </font>
    <font>
      <sz val="11"/>
      <color indexed="9"/>
      <name val="Calibri"/>
      <family val="2"/>
    </font>
    <font>
      <sz val="11"/>
      <color indexed="9"/>
      <name val="Cambria"/>
      <family val="2"/>
    </font>
    <font>
      <sz val="11"/>
      <color indexed="20"/>
      <name val="Calibri"/>
      <family val="2"/>
    </font>
    <font>
      <sz val="11"/>
      <color indexed="17"/>
      <name val="Calibri"/>
      <family val="2"/>
    </font>
    <font>
      <sz val="11"/>
      <color indexed="17"/>
      <name val="Cambria"/>
      <family val="2"/>
    </font>
    <font>
      <b/>
      <sz val="11"/>
      <color indexed="52"/>
      <name val="Calibri"/>
      <family val="2"/>
    </font>
    <font>
      <b/>
      <sz val="11"/>
      <color indexed="52"/>
      <name val="Cambria"/>
      <family val="2"/>
    </font>
    <font>
      <b/>
      <sz val="11"/>
      <color indexed="9"/>
      <name val="Calibri"/>
      <family val="2"/>
    </font>
    <font>
      <b/>
      <sz val="11"/>
      <color indexed="9"/>
      <name val="Cambria"/>
      <family val="2"/>
    </font>
    <font>
      <sz val="11"/>
      <color indexed="52"/>
      <name val="Calibri"/>
      <family val="2"/>
    </font>
    <font>
      <sz val="11"/>
      <color indexed="52"/>
      <name val="Cambria"/>
      <family val="2"/>
    </font>
    <font>
      <b/>
      <sz val="11"/>
      <color indexed="56"/>
      <name val="Calibri"/>
      <family val="2"/>
    </font>
    <font>
      <b/>
      <sz val="11"/>
      <color indexed="56"/>
      <name val="Cambria"/>
      <family val="2"/>
    </font>
    <font>
      <sz val="11"/>
      <color indexed="62"/>
      <name val="Calibri"/>
      <family val="2"/>
    </font>
    <font>
      <sz val="11"/>
      <color indexed="62"/>
      <name val="Cambria"/>
      <family val="2"/>
    </font>
    <font>
      <i/>
      <sz val="11"/>
      <color indexed="23"/>
      <name val="Calibri"/>
      <family val="2"/>
    </font>
    <font>
      <b/>
      <sz val="15"/>
      <color indexed="56"/>
      <name val="Calibri"/>
      <family val="2"/>
    </font>
    <font>
      <b/>
      <sz val="13"/>
      <color indexed="56"/>
      <name val="Calibri"/>
      <family val="2"/>
    </font>
    <font>
      <u/>
      <sz val="11"/>
      <color theme="10"/>
      <name val="Aptos Narrow"/>
      <family val="2"/>
      <scheme val="minor"/>
    </font>
    <font>
      <u/>
      <sz val="11"/>
      <color indexed="12"/>
      <name val="Calibri"/>
      <family val="2"/>
    </font>
    <font>
      <sz val="11"/>
      <color indexed="20"/>
      <name val="Cambria"/>
      <family val="2"/>
    </font>
    <font>
      <sz val="11"/>
      <color indexed="60"/>
      <name val="Calibri"/>
      <family val="2"/>
    </font>
    <font>
      <sz val="11"/>
      <color indexed="60"/>
      <name val="Cambria"/>
      <family val="2"/>
    </font>
    <font>
      <sz val="10"/>
      <color indexed="8"/>
      <name val="MS Sans Serif"/>
      <family val="2"/>
    </font>
    <font>
      <b/>
      <sz val="11"/>
      <color indexed="63"/>
      <name val="Calibri"/>
      <family val="2"/>
    </font>
    <font>
      <sz val="7.15"/>
      <color indexed="8"/>
      <name val="Times New Roman"/>
      <family val="1"/>
    </font>
    <font>
      <b/>
      <sz val="11"/>
      <color indexed="63"/>
      <name val="Cambria"/>
      <family val="2"/>
    </font>
    <font>
      <sz val="10"/>
      <name val="MS Sans Serif"/>
      <family val="2"/>
    </font>
    <font>
      <sz val="11"/>
      <color indexed="10"/>
      <name val="Calibri"/>
      <family val="2"/>
    </font>
    <font>
      <sz val="11"/>
      <color indexed="10"/>
      <name val="Cambria"/>
      <family val="2"/>
    </font>
    <font>
      <i/>
      <sz val="11"/>
      <color indexed="23"/>
      <name val="Cambria"/>
      <family val="2"/>
    </font>
    <font>
      <b/>
      <sz val="18"/>
      <color indexed="56"/>
      <name val="Cambria"/>
      <family val="2"/>
    </font>
    <font>
      <b/>
      <sz val="15"/>
      <color indexed="56"/>
      <name val="Cambria"/>
      <family val="2"/>
    </font>
    <font>
      <b/>
      <sz val="13"/>
      <color indexed="56"/>
      <name val="Cambria"/>
      <family val="2"/>
    </font>
    <font>
      <b/>
      <sz val="11"/>
      <color indexed="8"/>
      <name val="Calibri"/>
      <family val="2"/>
    </font>
    <font>
      <b/>
      <sz val="11"/>
      <color indexed="8"/>
      <name val="Cambria"/>
      <family val="2"/>
    </font>
    <font>
      <sz val="12"/>
      <name val="Arial"/>
      <family val="2"/>
    </font>
    <font>
      <sz val="10"/>
      <color indexed="9"/>
      <name val="Arial"/>
      <family val="2"/>
    </font>
    <font>
      <b/>
      <sz val="12"/>
      <name val="Arial"/>
      <family val="2"/>
    </font>
    <font>
      <b/>
      <sz val="12"/>
      <color rgb="FFFF0000"/>
      <name val="Arial"/>
      <family val="2"/>
    </font>
    <font>
      <sz val="12"/>
      <color rgb="FFFF0000"/>
      <name val="Arial"/>
      <family val="2"/>
    </font>
    <font>
      <b/>
      <sz val="12"/>
      <color indexed="8"/>
      <name val="Arial"/>
      <family val="2"/>
    </font>
    <font>
      <sz val="12"/>
      <color indexed="8"/>
      <name val="Arial"/>
      <family val="2"/>
    </font>
    <font>
      <sz val="12"/>
      <color rgb="FFC00000"/>
      <name val="Arial"/>
      <family val="2"/>
    </font>
    <font>
      <b/>
      <sz val="12"/>
      <color rgb="FFC00000"/>
      <name val="Arial"/>
      <family val="2"/>
    </font>
    <font>
      <sz val="12"/>
      <color rgb="FF000000"/>
      <name val="Arial"/>
      <family val="2"/>
    </font>
    <font>
      <sz val="11"/>
      <color rgb="FF000000"/>
      <name val="Aptos Narrow"/>
      <family val="2"/>
      <scheme val="minor"/>
    </font>
    <font>
      <b/>
      <sz val="11"/>
      <color theme="1"/>
      <name val="Aptos Narrow"/>
      <family val="2"/>
      <scheme val="minor"/>
    </font>
    <font>
      <b/>
      <i/>
      <sz val="11"/>
      <name val="Arial"/>
      <family val="2"/>
    </font>
    <font>
      <b/>
      <i/>
      <sz val="10"/>
      <name val="Arial"/>
      <family val="2"/>
    </font>
    <font>
      <b/>
      <sz val="11"/>
      <name val="Aptos Narrow"/>
      <family val="2"/>
      <scheme val="minor"/>
    </font>
    <font>
      <sz val="11"/>
      <name val="Aptos Narrow"/>
      <family val="2"/>
      <scheme val="minor"/>
    </font>
    <font>
      <b/>
      <sz val="10"/>
      <name val="Aptos Narrow"/>
      <family val="2"/>
      <scheme val="minor"/>
    </font>
    <font>
      <sz val="10"/>
      <name val="Aptos Narrow"/>
      <family val="2"/>
      <scheme val="minor"/>
    </font>
    <font>
      <b/>
      <sz val="10"/>
      <color theme="1"/>
      <name val="Aptos Narrow"/>
      <family val="2"/>
      <scheme val="minor"/>
    </font>
    <font>
      <b/>
      <sz val="14"/>
      <color theme="1"/>
      <name val="Aptos Narrow"/>
      <family val="2"/>
      <scheme val="minor"/>
    </font>
    <font>
      <sz val="11"/>
      <color rgb="FFFF0000"/>
      <name val="Aptos Narrow"/>
      <family val="2"/>
      <scheme val="minor"/>
    </font>
    <font>
      <sz val="11"/>
      <color theme="1"/>
      <name val="Calibri"/>
      <family val="2"/>
    </font>
    <font>
      <sz val="14"/>
      <color theme="1"/>
      <name val="Calibri"/>
      <family val="2"/>
    </font>
    <font>
      <sz val="10"/>
      <color theme="1"/>
      <name val="Aptos Display"/>
      <family val="2"/>
      <scheme val="major"/>
    </font>
    <font>
      <b/>
      <i/>
      <sz val="11"/>
      <color theme="1"/>
      <name val="Aptos Narrow"/>
      <family val="2"/>
      <scheme val="minor"/>
    </font>
    <font>
      <i/>
      <sz val="11"/>
      <color theme="1"/>
      <name val="Aptos Narrow"/>
      <family val="2"/>
      <scheme val="minor"/>
    </font>
    <font>
      <sz val="12"/>
      <color rgb="FF000000"/>
      <name val="Arial Narrow"/>
      <family val="2"/>
    </font>
    <font>
      <sz val="12"/>
      <name val="Arial Narrow"/>
      <family val="2"/>
    </font>
    <font>
      <sz val="12"/>
      <color theme="1"/>
      <name val="Arial Narrow"/>
      <family val="2"/>
    </font>
    <font>
      <sz val="11"/>
      <color theme="1"/>
      <name val="Aptos Display"/>
      <family val="2"/>
      <scheme val="major"/>
    </font>
    <font>
      <sz val="11"/>
      <color rgb="FF000000"/>
      <name val="Aptos Display"/>
      <family val="2"/>
      <scheme val="major"/>
    </font>
    <font>
      <b/>
      <sz val="11"/>
      <color theme="0"/>
      <name val="Aptos Display"/>
      <family val="2"/>
      <scheme val="major"/>
    </font>
    <font>
      <sz val="10"/>
      <color theme="1"/>
      <name val="Aptos Narrow"/>
      <family val="2"/>
      <scheme val="minor"/>
    </font>
    <font>
      <b/>
      <sz val="10"/>
      <color theme="0"/>
      <name val="Aptos Narrow"/>
      <family val="2"/>
      <scheme val="minor"/>
    </font>
    <font>
      <b/>
      <sz val="11"/>
      <color theme="1"/>
      <name val="Calibri"/>
      <family val="2"/>
    </font>
    <font>
      <b/>
      <sz val="14"/>
      <color theme="1"/>
      <name val="Calibri"/>
      <family val="2"/>
    </font>
    <font>
      <b/>
      <sz val="12"/>
      <color theme="1"/>
      <name val="Aptos Display"/>
      <family val="2"/>
      <scheme val="major"/>
    </font>
    <font>
      <b/>
      <sz val="10"/>
      <color theme="1"/>
      <name val="Aptos Display"/>
      <family val="2"/>
      <scheme val="major"/>
    </font>
    <font>
      <b/>
      <sz val="12"/>
      <name val="Arial  "/>
    </font>
    <font>
      <sz val="12"/>
      <name val="Arial  "/>
    </font>
    <font>
      <b/>
      <sz val="12"/>
      <color theme="1"/>
      <name val="Aptos Narrow"/>
      <family val="2"/>
      <scheme val="minor"/>
    </font>
    <font>
      <b/>
      <sz val="12"/>
      <color theme="1"/>
      <name val="Arial Narrow"/>
      <family val="2"/>
    </font>
    <font>
      <b/>
      <sz val="12"/>
      <name val="Arial  10"/>
    </font>
    <font>
      <sz val="12"/>
      <color theme="1"/>
      <name val="Arial  10"/>
    </font>
    <font>
      <sz val="12"/>
      <name val="Arial  10"/>
    </font>
    <font>
      <b/>
      <sz val="11"/>
      <color theme="1"/>
      <name val="Aptos Display"/>
      <family val="2"/>
      <scheme val="major"/>
    </font>
    <font>
      <b/>
      <i/>
      <sz val="10"/>
      <color theme="1"/>
      <name val="Arial"/>
      <family val="2"/>
    </font>
    <font>
      <b/>
      <sz val="10"/>
      <color rgb="FF000000"/>
      <name val="Aptos Display"/>
      <family val="2"/>
      <scheme val="major"/>
    </font>
    <font>
      <sz val="10"/>
      <name val="Aptos Display"/>
      <family val="2"/>
      <scheme val="major"/>
    </font>
    <font>
      <sz val="12"/>
      <color theme="1"/>
      <name val="Aptos Narrow"/>
      <family val="2"/>
      <scheme val="minor"/>
    </font>
    <font>
      <sz val="10"/>
      <color rgb="FF000000"/>
      <name val="Aptos Narrow"/>
      <family val="2"/>
      <scheme val="minor"/>
    </font>
    <font>
      <b/>
      <sz val="10"/>
      <color rgb="FF000000"/>
      <name val="Aptos Narrow"/>
      <family val="2"/>
      <scheme val="minor"/>
    </font>
    <font>
      <i/>
      <sz val="10"/>
      <color theme="1"/>
      <name val="Aptos Narrow"/>
      <family val="2"/>
      <scheme val="minor"/>
    </font>
    <font>
      <sz val="9"/>
      <color indexed="81"/>
      <name val="Tahoma"/>
      <family val="2"/>
    </font>
    <font>
      <b/>
      <sz val="9"/>
      <color indexed="81"/>
      <name val="Tahoma"/>
      <family val="2"/>
    </font>
    <font>
      <sz val="11"/>
      <name val="Aptos Display"/>
      <family val="2"/>
      <scheme val="major"/>
    </font>
    <font>
      <sz val="10"/>
      <color theme="1"/>
      <name val="Calibri"/>
      <family val="2"/>
    </font>
    <font>
      <b/>
      <sz val="10"/>
      <color rgb="FF000000"/>
      <name val="Arial"/>
      <family val="2"/>
    </font>
    <font>
      <sz val="10"/>
      <name val="Calibri"/>
      <family val="2"/>
    </font>
    <font>
      <b/>
      <sz val="10"/>
      <color theme="1"/>
      <name val="Arial"/>
      <family val="2"/>
      <charset val="1"/>
    </font>
    <font>
      <sz val="10"/>
      <name val="Arial"/>
      <family val="2"/>
      <charset val="1"/>
    </font>
    <font>
      <sz val="10"/>
      <color indexed="8"/>
      <name val="Arial"/>
      <family val="2"/>
      <charset val="1"/>
    </font>
    <font>
      <b/>
      <sz val="10"/>
      <color rgb="FF000000"/>
      <name val="Arial"/>
      <family val="2"/>
      <charset val="1"/>
    </font>
    <font>
      <b/>
      <sz val="10"/>
      <color indexed="8"/>
      <name val="Arial"/>
      <family val="2"/>
      <charset val="1"/>
    </font>
    <font>
      <b/>
      <sz val="10"/>
      <color indexed="10"/>
      <name val="Arial"/>
      <family val="2"/>
      <charset val="1"/>
    </font>
    <font>
      <b/>
      <sz val="14"/>
      <color theme="1"/>
      <name val="Arial"/>
      <family val="2"/>
    </font>
  </fonts>
  <fills count="55">
    <fill>
      <patternFill patternType="none"/>
    </fill>
    <fill>
      <patternFill patternType="gray125"/>
    </fill>
    <fill>
      <patternFill patternType="solid">
        <fgColor indexed="9"/>
        <bgColor indexed="26"/>
      </patternFill>
    </fill>
    <fill>
      <patternFill patternType="solid">
        <fgColor theme="0"/>
        <bgColor indexed="64"/>
      </patternFill>
    </fill>
    <fill>
      <patternFill patternType="solid">
        <fgColor theme="0" tint="-0.249977111117893"/>
        <bgColor indexed="64"/>
      </patternFill>
    </fill>
    <fill>
      <patternFill patternType="solid">
        <fgColor theme="0"/>
        <bgColor indexed="26"/>
      </patternFill>
    </fill>
    <fill>
      <patternFill patternType="solid">
        <fgColor indexed="9"/>
        <bgColor indexed="64"/>
      </patternFill>
    </fill>
    <fill>
      <patternFill patternType="solid">
        <fgColor rgb="FFFFFF00"/>
        <bgColor indexed="64"/>
      </patternFill>
    </fill>
    <fill>
      <patternFill patternType="solid">
        <fgColor theme="0" tint="-0.24994659260841701"/>
        <bgColor indexed="26"/>
      </patternFill>
    </fill>
    <fill>
      <patternFill patternType="solid">
        <fgColor rgb="FF0070C0"/>
        <bgColor indexed="26"/>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2"/>
        <bgColor indexed="64"/>
      </patternFill>
    </fill>
    <fill>
      <patternFill patternType="solid">
        <fgColor rgb="FFFFFFFF"/>
        <bgColor indexed="64"/>
      </patternFill>
    </fill>
    <fill>
      <patternFill patternType="solid">
        <fgColor theme="2" tint="-9.9978637043366805E-2"/>
        <bgColor indexed="26"/>
      </patternFill>
    </fill>
    <fill>
      <patternFill patternType="solid">
        <fgColor theme="7" tint="0.79998168889431442"/>
        <bgColor indexed="64"/>
      </patternFill>
    </fill>
    <fill>
      <patternFill patternType="solid">
        <fgColor theme="6" tint="0.79998168889431442"/>
        <bgColor indexed="64"/>
      </patternFill>
    </fill>
    <fill>
      <patternFill patternType="solid">
        <fgColor theme="6" tint="0.79998168889431442"/>
        <bgColor indexed="26"/>
      </patternFill>
    </fill>
    <fill>
      <patternFill patternType="solid">
        <fgColor theme="0" tint="-0.14999847407452621"/>
        <bgColor indexed="64"/>
      </patternFill>
    </fill>
    <fill>
      <patternFill patternType="solid">
        <fgColor rgb="FFFFFF00"/>
        <bgColor theme="0"/>
      </patternFill>
    </fill>
    <fill>
      <patternFill patternType="solid">
        <fgColor theme="0"/>
        <bgColor theme="0"/>
      </patternFill>
    </fill>
    <fill>
      <patternFill patternType="solid">
        <fgColor rgb="FF002060"/>
        <bgColor indexed="64"/>
      </patternFill>
    </fill>
    <fill>
      <patternFill patternType="solid">
        <fgColor rgb="FF002060"/>
        <bgColor rgb="FF99CCFF"/>
      </patternFill>
    </fill>
    <fill>
      <patternFill patternType="solid">
        <fgColor theme="0"/>
        <bgColor rgb="FFFFFFFF"/>
      </patternFill>
    </fill>
    <fill>
      <patternFill patternType="solid">
        <fgColor rgb="FFFFFFFF"/>
        <bgColor rgb="FFFFFFFF"/>
      </patternFill>
    </fill>
    <fill>
      <patternFill patternType="solid">
        <fgColor rgb="FFFF0000"/>
        <bgColor indexed="64"/>
      </patternFill>
    </fill>
    <fill>
      <patternFill patternType="solid">
        <fgColor theme="0"/>
        <bgColor rgb="FFFFFF99"/>
      </patternFill>
    </fill>
    <fill>
      <patternFill patternType="solid">
        <fgColor theme="0"/>
        <bgColor rgb="FFFCE5CD"/>
      </patternFill>
    </fill>
    <fill>
      <patternFill patternType="solid">
        <fgColor theme="3" tint="0.749992370372631"/>
        <bgColor indexed="64"/>
      </patternFill>
    </fill>
    <fill>
      <patternFill patternType="solid">
        <fgColor theme="0" tint="-0.249977111117893"/>
        <bgColor rgb="FF99CCFF"/>
      </patternFill>
    </fill>
    <fill>
      <patternFill patternType="solid">
        <fgColor theme="0" tint="-0.249977111117893"/>
        <bgColor indexed="26"/>
      </patternFill>
    </fill>
    <fill>
      <patternFill patternType="solid">
        <fgColor theme="0" tint="-0.249977111117893"/>
        <bgColor rgb="FFFFFF00"/>
      </patternFill>
    </fill>
    <fill>
      <patternFill patternType="solid">
        <fgColor theme="0" tint="-0.249977111117893"/>
        <bgColor rgb="FFC0C0C0"/>
      </patternFill>
    </fill>
    <fill>
      <patternFill patternType="solid">
        <fgColor theme="0" tint="-0.249977111117893"/>
        <bgColor rgb="FF969696"/>
      </patternFill>
    </fill>
    <fill>
      <patternFill patternType="solid">
        <fgColor theme="0" tint="-0.249977111117893"/>
        <bgColor indexed="31"/>
      </patternFill>
    </fill>
  </fills>
  <borders count="1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diagonal/>
    </border>
    <border>
      <left style="medium">
        <color indexed="64"/>
      </left>
      <right style="thin">
        <color indexed="64"/>
      </right>
      <top/>
      <bottom/>
      <diagonal/>
    </border>
    <border>
      <left/>
      <right/>
      <top/>
      <bottom style="thin">
        <color indexed="64"/>
      </bottom>
      <diagonal/>
    </border>
    <border>
      <left/>
      <right style="medium">
        <color indexed="64"/>
      </right>
      <top style="thin">
        <color indexed="64"/>
      </top>
      <bottom/>
      <diagonal/>
    </border>
    <border>
      <left style="medium">
        <color rgb="FFFF0000"/>
      </left>
      <right style="thin">
        <color rgb="FFFF0000"/>
      </right>
      <top style="thin">
        <color rgb="FFFF0000"/>
      </top>
      <bottom/>
      <diagonal/>
    </border>
    <border>
      <left style="medium">
        <color indexed="64"/>
      </left>
      <right/>
      <top style="medium">
        <color indexed="64"/>
      </top>
      <bottom/>
      <diagonal/>
    </border>
    <border>
      <left/>
      <right style="medium">
        <color indexed="64"/>
      </right>
      <top/>
      <bottom style="thin">
        <color indexed="64"/>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medium">
        <color indexed="64"/>
      </right>
      <top style="thin">
        <color rgb="FF000000"/>
      </top>
      <bottom/>
      <diagonal/>
    </border>
    <border>
      <left style="medium">
        <color indexed="64"/>
      </left>
      <right style="thin">
        <color rgb="FF000000"/>
      </right>
      <top/>
      <bottom style="medium">
        <color indexed="64"/>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bottom/>
      <diagonal/>
    </border>
    <border>
      <left style="medium">
        <color indexed="64"/>
      </left>
      <right style="thin">
        <color rgb="FF000000"/>
      </right>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rgb="FF000000"/>
      </left>
      <right/>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right style="thin">
        <color rgb="FF000000"/>
      </right>
      <top/>
      <bottom style="thin">
        <color rgb="FF000000"/>
      </bottom>
      <diagonal/>
    </border>
    <border>
      <left style="thin">
        <color rgb="FF000000"/>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style="thin">
        <color rgb="FF000000"/>
      </right>
      <top style="thin">
        <color rgb="FF000000"/>
      </top>
      <bottom style="medium">
        <color indexed="64"/>
      </bottom>
      <diagonal/>
    </border>
    <border>
      <left/>
      <right/>
      <top style="thin">
        <color rgb="FF000000"/>
      </top>
      <bottom style="medium">
        <color indexed="64"/>
      </bottom>
      <diagonal/>
    </border>
    <border>
      <left style="thin">
        <color rgb="FF000000"/>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medium">
        <color indexed="64"/>
      </left>
      <right/>
      <top/>
      <bottom style="thin">
        <color rgb="FF000000"/>
      </bottom>
      <diagonal/>
    </border>
    <border>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thin">
        <color rgb="FF000000"/>
      </left>
      <right style="medium">
        <color indexed="64"/>
      </right>
      <top/>
      <bottom style="thin">
        <color rgb="FF000000"/>
      </bottom>
      <diagonal/>
    </border>
    <border>
      <left style="medium">
        <color indexed="64"/>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bottom style="medium">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medium">
        <color rgb="FF000000"/>
      </left>
      <right/>
      <top/>
      <bottom style="medium">
        <color indexed="64"/>
      </bottom>
      <diagonal/>
    </border>
    <border>
      <left style="medium">
        <color rgb="FF000000"/>
      </left>
      <right style="medium">
        <color indexed="64"/>
      </right>
      <top/>
      <bottom style="medium">
        <color indexed="64"/>
      </bottom>
      <diagonal/>
    </border>
    <border>
      <left style="thin">
        <color rgb="FF000000"/>
      </left>
      <right/>
      <top/>
      <bottom style="medium">
        <color indexed="64"/>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hair">
        <color rgb="FF000000"/>
      </left>
      <right/>
      <top/>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medium">
        <color indexed="64"/>
      </right>
      <top style="medium">
        <color indexed="64"/>
      </top>
      <bottom/>
      <diagonal/>
    </border>
    <border>
      <left style="thin">
        <color rgb="FF000000"/>
      </left>
      <right/>
      <top/>
      <bottom/>
      <diagonal/>
    </border>
  </borders>
  <cellStyleXfs count="1004">
    <xf numFmtId="0" fontId="0" fillId="0" borderId="0"/>
    <xf numFmtId="44" fontId="1" fillId="0" borderId="0" applyFont="0" applyFill="0" applyBorder="0" applyAlignment="0" applyProtection="0"/>
    <xf numFmtId="164" fontId="2" fillId="0" borderId="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0" fontId="2" fillId="0" borderId="0"/>
    <xf numFmtId="0" fontId="2" fillId="0" borderId="0" applyNumberFormat="0" applyFill="0" applyBorder="0" applyAlignment="0" applyProtection="0"/>
    <xf numFmtId="168" fontId="2" fillId="0" borderId="0" applyFill="0" applyBorder="0" applyAlignment="0" applyProtection="0"/>
    <xf numFmtId="0" fontId="12" fillId="0" borderId="0"/>
    <xf numFmtId="0" fontId="2" fillId="0" borderId="0" applyNumberFormat="0" applyFill="0" applyBorder="0" applyAlignment="0" applyProtection="0"/>
    <xf numFmtId="165" fontId="2" fillId="0" borderId="0" applyFont="0" applyFill="0" applyBorder="0" applyAlignment="0" applyProtection="0"/>
    <xf numFmtId="175"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13" fillId="0" borderId="0"/>
    <xf numFmtId="0" fontId="13" fillId="0" borderId="0"/>
    <xf numFmtId="0" fontId="2" fillId="0" borderId="0" applyNumberForma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2" fillId="0" borderId="0"/>
    <xf numFmtId="165" fontId="2" fillId="0" borderId="0" applyFont="0" applyFill="0" applyBorder="0" applyAlignment="0" applyProtection="0"/>
    <xf numFmtId="0" fontId="1" fillId="0" borderId="0"/>
    <xf numFmtId="9" fontId="1" fillId="0" borderId="0" applyFont="0" applyFill="0" applyBorder="0" applyAlignment="0" applyProtection="0"/>
    <xf numFmtId="175" fontId="2" fillId="0" borderId="0" applyFont="0" applyFill="0" applyBorder="0" applyAlignment="0" applyProtection="0"/>
    <xf numFmtId="174" fontId="2" fillId="0" borderId="0" applyFont="0" applyFill="0" applyBorder="0" applyAlignment="0" applyProtection="0"/>
    <xf numFmtId="43" fontId="1" fillId="0" borderId="0" applyFont="0" applyFill="0" applyBorder="0" applyAlignment="0" applyProtection="0"/>
    <xf numFmtId="0" fontId="14" fillId="0" borderId="4">
      <alignment vertical="center" wrapText="1"/>
    </xf>
    <xf numFmtId="173" fontId="2"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15" fillId="10" borderId="0" applyNumberFormat="0" applyBorder="0" applyAlignment="0" applyProtection="0"/>
    <xf numFmtId="0"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178" fontId="15" fillId="10"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178"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178"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178" fontId="15" fillId="14"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178" fontId="15" fillId="15" borderId="0" applyNumberFormat="0" applyBorder="0" applyAlignment="0" applyProtection="0"/>
    <xf numFmtId="0" fontId="15" fillId="10" borderId="0" applyNumberFormat="0" applyBorder="0" applyAlignment="0" applyProtection="0"/>
    <xf numFmtId="0" fontId="16" fillId="10" borderId="0" applyNumberFormat="0" applyBorder="0" applyAlignment="0" applyProtection="0"/>
    <xf numFmtId="0" fontId="15" fillId="11" borderId="0" applyNumberFormat="0" applyBorder="0" applyAlignment="0" applyProtection="0"/>
    <xf numFmtId="0" fontId="16" fillId="11" borderId="0" applyNumberFormat="0" applyBorder="0" applyAlignment="0" applyProtection="0"/>
    <xf numFmtId="0" fontId="15" fillId="12" borderId="0" applyNumberFormat="0" applyBorder="0" applyAlignment="0" applyProtection="0"/>
    <xf numFmtId="0" fontId="16" fillId="12" borderId="0" applyNumberFormat="0" applyBorder="0" applyAlignment="0" applyProtection="0"/>
    <xf numFmtId="0" fontId="15" fillId="13" borderId="0" applyNumberFormat="0" applyBorder="0" applyAlignment="0" applyProtection="0"/>
    <xf numFmtId="0" fontId="16" fillId="13" borderId="0" applyNumberFormat="0" applyBorder="0" applyAlignment="0" applyProtection="0"/>
    <xf numFmtId="0" fontId="15" fillId="14" borderId="0" applyNumberFormat="0" applyBorder="0" applyAlignment="0" applyProtection="0"/>
    <xf numFmtId="0" fontId="16" fillId="14" borderId="0" applyNumberFormat="0" applyBorder="0" applyAlignment="0" applyProtection="0"/>
    <xf numFmtId="0" fontId="15" fillId="15" borderId="0" applyNumberFormat="0" applyBorder="0" applyAlignment="0" applyProtection="0"/>
    <xf numFmtId="0" fontId="16" fillId="15"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178" fontId="15" fillId="17"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178" fontId="15" fillId="18"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178" fontId="15" fillId="13"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178" fontId="15" fillId="16"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178" fontId="15" fillId="19" borderId="0" applyNumberFormat="0" applyBorder="0" applyAlignment="0" applyProtection="0"/>
    <xf numFmtId="0" fontId="15" fillId="16" borderId="0" applyNumberFormat="0" applyBorder="0" applyAlignment="0" applyProtection="0"/>
    <xf numFmtId="0" fontId="16" fillId="16" borderId="0" applyNumberFormat="0" applyBorder="0" applyAlignment="0" applyProtection="0"/>
    <xf numFmtId="0" fontId="15" fillId="17" borderId="0" applyNumberFormat="0" applyBorder="0" applyAlignment="0" applyProtection="0"/>
    <xf numFmtId="0" fontId="16" fillId="17" borderId="0" applyNumberFormat="0" applyBorder="0" applyAlignment="0" applyProtection="0"/>
    <xf numFmtId="0" fontId="15" fillId="18" borderId="0" applyNumberFormat="0" applyBorder="0" applyAlignment="0" applyProtection="0"/>
    <xf numFmtId="0" fontId="16" fillId="18" borderId="0" applyNumberFormat="0" applyBorder="0" applyAlignment="0" applyProtection="0"/>
    <xf numFmtId="0" fontId="15" fillId="13" borderId="0" applyNumberFormat="0" applyBorder="0" applyAlignment="0" applyProtection="0"/>
    <xf numFmtId="0" fontId="16" fillId="13" borderId="0" applyNumberFormat="0" applyBorder="0" applyAlignment="0" applyProtection="0"/>
    <xf numFmtId="0" fontId="15" fillId="16" borderId="0" applyNumberFormat="0" applyBorder="0" applyAlignment="0" applyProtection="0"/>
    <xf numFmtId="0" fontId="16" fillId="16" borderId="0" applyNumberFormat="0" applyBorder="0" applyAlignment="0" applyProtection="0"/>
    <xf numFmtId="0" fontId="15" fillId="19" borderId="0" applyNumberFormat="0" applyBorder="0" applyAlignment="0" applyProtection="0"/>
    <xf numFmtId="0" fontId="16" fillId="19" borderId="0" applyNumberFormat="0" applyBorder="0" applyAlignment="0" applyProtection="0"/>
    <xf numFmtId="0" fontId="17" fillId="20" borderId="0" applyNumberFormat="0" applyBorder="0" applyAlignment="0" applyProtection="0"/>
    <xf numFmtId="178" fontId="17" fillId="20" borderId="0" applyNumberFormat="0" applyBorder="0" applyAlignment="0" applyProtection="0"/>
    <xf numFmtId="178" fontId="17" fillId="20" borderId="0" applyNumberFormat="0" applyBorder="0" applyAlignment="0" applyProtection="0"/>
    <xf numFmtId="0" fontId="17" fillId="17" borderId="0" applyNumberFormat="0" applyBorder="0" applyAlignment="0" applyProtection="0"/>
    <xf numFmtId="178" fontId="17" fillId="17" borderId="0" applyNumberFormat="0" applyBorder="0" applyAlignment="0" applyProtection="0"/>
    <xf numFmtId="178" fontId="17" fillId="17" borderId="0" applyNumberFormat="0" applyBorder="0" applyAlignment="0" applyProtection="0"/>
    <xf numFmtId="0" fontId="17" fillId="18" borderId="0" applyNumberFormat="0" applyBorder="0" applyAlignment="0" applyProtection="0"/>
    <xf numFmtId="178" fontId="17" fillId="18" borderId="0" applyNumberFormat="0" applyBorder="0" applyAlignment="0" applyProtection="0"/>
    <xf numFmtId="178" fontId="17" fillId="18" borderId="0" applyNumberFormat="0" applyBorder="0" applyAlignment="0" applyProtection="0"/>
    <xf numFmtId="0" fontId="17" fillId="21" borderId="0" applyNumberFormat="0" applyBorder="0" applyAlignment="0" applyProtection="0"/>
    <xf numFmtId="178" fontId="17" fillId="21" borderId="0" applyNumberFormat="0" applyBorder="0" applyAlignment="0" applyProtection="0"/>
    <xf numFmtId="178" fontId="17" fillId="21" borderId="0" applyNumberFormat="0" applyBorder="0" applyAlignment="0" applyProtection="0"/>
    <xf numFmtId="0" fontId="17" fillId="22" borderId="0" applyNumberFormat="0" applyBorder="0" applyAlignment="0" applyProtection="0"/>
    <xf numFmtId="178" fontId="17" fillId="22" borderId="0" applyNumberFormat="0" applyBorder="0" applyAlignment="0" applyProtection="0"/>
    <xf numFmtId="178" fontId="17" fillId="22" borderId="0" applyNumberFormat="0" applyBorder="0" applyAlignment="0" applyProtection="0"/>
    <xf numFmtId="0" fontId="17" fillId="23" borderId="0" applyNumberFormat="0" applyBorder="0" applyAlignment="0" applyProtection="0"/>
    <xf numFmtId="178" fontId="17" fillId="23" borderId="0" applyNumberFormat="0" applyBorder="0" applyAlignment="0" applyProtection="0"/>
    <xf numFmtId="178" fontId="17" fillId="23" borderId="0" applyNumberFormat="0" applyBorder="0" applyAlignment="0" applyProtection="0"/>
    <xf numFmtId="0" fontId="17" fillId="20" borderId="0" applyNumberFormat="0" applyBorder="0" applyAlignment="0" applyProtection="0"/>
    <xf numFmtId="0" fontId="18" fillId="20" borderId="0" applyNumberFormat="0" applyBorder="0" applyAlignment="0" applyProtection="0"/>
    <xf numFmtId="0" fontId="17" fillId="17" borderId="0" applyNumberFormat="0" applyBorder="0" applyAlignment="0" applyProtection="0"/>
    <xf numFmtId="0" fontId="18" fillId="17" borderId="0" applyNumberFormat="0" applyBorder="0" applyAlignment="0" applyProtection="0"/>
    <xf numFmtId="0" fontId="17" fillId="18" borderId="0" applyNumberFormat="0" applyBorder="0" applyAlignment="0" applyProtection="0"/>
    <xf numFmtId="0" fontId="18" fillId="18" borderId="0" applyNumberFormat="0" applyBorder="0" applyAlignment="0" applyProtection="0"/>
    <xf numFmtId="0" fontId="17" fillId="21" borderId="0" applyNumberFormat="0" applyBorder="0" applyAlignment="0" applyProtection="0"/>
    <xf numFmtId="0" fontId="18" fillId="21" borderId="0" applyNumberFormat="0" applyBorder="0" applyAlignment="0" applyProtection="0"/>
    <xf numFmtId="0" fontId="17" fillId="22" borderId="0" applyNumberFormat="0" applyBorder="0" applyAlignment="0" applyProtection="0"/>
    <xf numFmtId="0" fontId="18" fillId="22" borderId="0" applyNumberFormat="0" applyBorder="0" applyAlignment="0" applyProtection="0"/>
    <xf numFmtId="0" fontId="17" fillId="23" borderId="0" applyNumberFormat="0" applyBorder="0" applyAlignment="0" applyProtection="0"/>
    <xf numFmtId="0" fontId="18" fillId="23" borderId="0" applyNumberFormat="0" applyBorder="0" applyAlignment="0" applyProtection="0"/>
    <xf numFmtId="0" fontId="17" fillId="24" borderId="0" applyNumberFormat="0" applyBorder="0" applyAlignment="0" applyProtection="0"/>
    <xf numFmtId="178" fontId="17" fillId="24" borderId="0" applyNumberFormat="0" applyBorder="0" applyAlignment="0" applyProtection="0"/>
    <xf numFmtId="178" fontId="17" fillId="24" borderId="0" applyNumberFormat="0" applyBorder="0" applyAlignment="0" applyProtection="0"/>
    <xf numFmtId="0" fontId="17" fillId="25" borderId="0" applyNumberFormat="0" applyBorder="0" applyAlignment="0" applyProtection="0"/>
    <xf numFmtId="178" fontId="17" fillId="25" borderId="0" applyNumberFormat="0" applyBorder="0" applyAlignment="0" applyProtection="0"/>
    <xf numFmtId="178" fontId="17" fillId="25" borderId="0" applyNumberFormat="0" applyBorder="0" applyAlignment="0" applyProtection="0"/>
    <xf numFmtId="0" fontId="17" fillId="26" borderId="0" applyNumberFormat="0" applyBorder="0" applyAlignment="0" applyProtection="0"/>
    <xf numFmtId="178" fontId="17" fillId="26" borderId="0" applyNumberFormat="0" applyBorder="0" applyAlignment="0" applyProtection="0"/>
    <xf numFmtId="178" fontId="17" fillId="26" borderId="0" applyNumberFormat="0" applyBorder="0" applyAlignment="0" applyProtection="0"/>
    <xf numFmtId="0" fontId="17" fillId="21" borderId="0" applyNumberFormat="0" applyBorder="0" applyAlignment="0" applyProtection="0"/>
    <xf numFmtId="178" fontId="17" fillId="21" borderId="0" applyNumberFormat="0" applyBorder="0" applyAlignment="0" applyProtection="0"/>
    <xf numFmtId="178" fontId="17" fillId="21" borderId="0" applyNumberFormat="0" applyBorder="0" applyAlignment="0" applyProtection="0"/>
    <xf numFmtId="0" fontId="17" fillId="22" borderId="0" applyNumberFormat="0" applyBorder="0" applyAlignment="0" applyProtection="0"/>
    <xf numFmtId="178" fontId="17" fillId="22" borderId="0" applyNumberFormat="0" applyBorder="0" applyAlignment="0" applyProtection="0"/>
    <xf numFmtId="178" fontId="17" fillId="22" borderId="0" applyNumberFormat="0" applyBorder="0" applyAlignment="0" applyProtection="0"/>
    <xf numFmtId="0" fontId="17" fillId="27" borderId="0" applyNumberFormat="0" applyBorder="0" applyAlignment="0" applyProtection="0"/>
    <xf numFmtId="178" fontId="17" fillId="27" borderId="0" applyNumberFormat="0" applyBorder="0" applyAlignment="0" applyProtection="0"/>
    <xf numFmtId="178" fontId="17" fillId="27" borderId="0" applyNumberFormat="0" applyBorder="0" applyAlignment="0" applyProtection="0"/>
    <xf numFmtId="0" fontId="19" fillId="11" borderId="0" applyNumberFormat="0" applyBorder="0" applyAlignment="0" applyProtection="0"/>
    <xf numFmtId="178" fontId="19" fillId="11" borderId="0" applyNumberFormat="0" applyBorder="0" applyAlignment="0" applyProtection="0"/>
    <xf numFmtId="178" fontId="19" fillId="11" borderId="0" applyNumberFormat="0" applyBorder="0" applyAlignment="0" applyProtection="0"/>
    <xf numFmtId="0" fontId="20" fillId="12" borderId="0" applyNumberFormat="0" applyBorder="0" applyAlignment="0" applyProtection="0"/>
    <xf numFmtId="0" fontId="21" fillId="12" borderId="0" applyNumberFormat="0" applyBorder="0" applyAlignment="0" applyProtection="0"/>
    <xf numFmtId="0" fontId="22" fillId="28" borderId="53" applyNumberFormat="0" applyAlignment="0" applyProtection="0"/>
    <xf numFmtId="178" fontId="22" fillId="28" borderId="53" applyNumberFormat="0" applyAlignment="0" applyProtection="0"/>
    <xf numFmtId="178" fontId="22" fillId="28" borderId="53" applyNumberFormat="0" applyAlignment="0" applyProtection="0"/>
    <xf numFmtId="0" fontId="22" fillId="28" borderId="53" applyNumberFormat="0" applyAlignment="0" applyProtection="0"/>
    <xf numFmtId="0" fontId="23" fillId="28" borderId="53" applyNumberFormat="0" applyAlignment="0" applyProtection="0"/>
    <xf numFmtId="0" fontId="22" fillId="28" borderId="53" applyNumberFormat="0" applyAlignment="0" applyProtection="0"/>
    <xf numFmtId="0" fontId="24" fillId="29" borderId="54" applyNumberFormat="0" applyAlignment="0" applyProtection="0"/>
    <xf numFmtId="0" fontId="25" fillId="29" borderId="54" applyNumberFormat="0" applyAlignment="0" applyProtection="0"/>
    <xf numFmtId="0" fontId="26" fillId="0" borderId="55" applyNumberFormat="0" applyFill="0" applyAlignment="0" applyProtection="0"/>
    <xf numFmtId="0" fontId="27" fillId="0" borderId="55" applyNumberFormat="0" applyFill="0" applyAlignment="0" applyProtection="0"/>
    <xf numFmtId="0" fontId="24" fillId="29" borderId="54" applyNumberFormat="0" applyAlignment="0" applyProtection="0"/>
    <xf numFmtId="178" fontId="24" fillId="29" borderId="54" applyNumberFormat="0" applyAlignment="0" applyProtection="0"/>
    <xf numFmtId="178" fontId="24" fillId="29" borderId="54" applyNumberFormat="0" applyAlignment="0" applyProtection="0"/>
    <xf numFmtId="179" fontId="2" fillId="0" borderId="0" applyFont="0" applyFill="0" applyBorder="0" applyAlignment="0" applyProtection="0"/>
    <xf numFmtId="180" fontId="2" fillId="0" borderId="0" applyFont="0" applyFill="0" applyAlignment="0" applyProtection="0"/>
    <xf numFmtId="180" fontId="2" fillId="0" borderId="0" applyFont="0" applyFill="0" applyAlignment="0" applyProtection="0"/>
    <xf numFmtId="180" fontId="2" fillId="0" borderId="0" applyFont="0" applyFill="0" applyAlignment="0" applyProtection="0"/>
    <xf numFmtId="180" fontId="2" fillId="0" borderId="0" applyFont="0" applyFill="0" applyAlignment="0" applyProtection="0"/>
    <xf numFmtId="179" fontId="2" fillId="0" borderId="0" applyFont="0" applyFill="0" applyBorder="0" applyAlignment="0" applyProtection="0"/>
    <xf numFmtId="179" fontId="2" fillId="0" borderId="0" applyFont="0" applyFill="0" applyBorder="0" applyAlignment="0" applyProtection="0"/>
    <xf numFmtId="180" fontId="2" fillId="0" borderId="0" applyFont="0" applyFill="0" applyAlignment="0" applyProtection="0"/>
    <xf numFmtId="180" fontId="2" fillId="0" borderId="0" applyFont="0" applyFill="0" applyAlignment="0" applyProtection="0"/>
    <xf numFmtId="180" fontId="2" fillId="0" borderId="0" applyFont="0" applyFill="0" applyAlignment="0" applyProtection="0"/>
    <xf numFmtId="180" fontId="2" fillId="0" borderId="0" applyFont="0" applyFill="0" applyAlignment="0" applyProtection="0"/>
    <xf numFmtId="180" fontId="2" fillId="0" borderId="0" applyFont="0" applyFill="0" applyAlignment="0" applyProtection="0"/>
    <xf numFmtId="180" fontId="2" fillId="0" borderId="0" applyFont="0" applyFill="0" applyAlignment="0" applyProtection="0"/>
    <xf numFmtId="181" fontId="15"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5" fontId="2" fillId="0" borderId="0" applyFont="0" applyFill="0" applyBorder="0" applyAlignment="0" applyProtection="0"/>
    <xf numFmtId="182" fontId="15" fillId="0" borderId="0" applyFont="0" applyFill="0" applyBorder="0" applyAlignment="0" applyProtection="0"/>
    <xf numFmtId="182" fontId="15" fillId="0" borderId="0" applyFon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17" fillId="24" borderId="0" applyNumberFormat="0" applyBorder="0" applyAlignment="0" applyProtection="0"/>
    <xf numFmtId="0" fontId="18" fillId="24" borderId="0" applyNumberFormat="0" applyBorder="0" applyAlignment="0" applyProtection="0"/>
    <xf numFmtId="0" fontId="17" fillId="25" borderId="0" applyNumberFormat="0" applyBorder="0" applyAlignment="0" applyProtection="0"/>
    <xf numFmtId="0" fontId="18" fillId="25" borderId="0" applyNumberFormat="0" applyBorder="0" applyAlignment="0" applyProtection="0"/>
    <xf numFmtId="0" fontId="17" fillId="26" borderId="0" applyNumberFormat="0" applyBorder="0" applyAlignment="0" applyProtection="0"/>
    <xf numFmtId="0" fontId="18" fillId="26" borderId="0" applyNumberFormat="0" applyBorder="0" applyAlignment="0" applyProtection="0"/>
    <xf numFmtId="0" fontId="17" fillId="21" borderId="0" applyNumberFormat="0" applyBorder="0" applyAlignment="0" applyProtection="0"/>
    <xf numFmtId="0" fontId="18" fillId="21" borderId="0" applyNumberFormat="0" applyBorder="0" applyAlignment="0" applyProtection="0"/>
    <xf numFmtId="0" fontId="17" fillId="22" borderId="0" applyNumberFormat="0" applyBorder="0" applyAlignment="0" applyProtection="0"/>
    <xf numFmtId="0" fontId="18" fillId="22" borderId="0" applyNumberFormat="0" applyBorder="0" applyAlignment="0" applyProtection="0"/>
    <xf numFmtId="0" fontId="17" fillId="27" borderId="0" applyNumberFormat="0" applyBorder="0" applyAlignment="0" applyProtection="0"/>
    <xf numFmtId="0" fontId="18" fillId="27" borderId="0" applyNumberFormat="0" applyBorder="0" applyAlignment="0" applyProtection="0"/>
    <xf numFmtId="0" fontId="30" fillId="15" borderId="53" applyNumberFormat="0" applyAlignment="0" applyProtection="0"/>
    <xf numFmtId="0" fontId="31" fillId="15" borderId="53" applyNumberFormat="0" applyAlignment="0" applyProtection="0"/>
    <xf numFmtId="0" fontId="30" fillId="15" borderId="53" applyNumberFormat="0" applyAlignment="0" applyProtection="0"/>
    <xf numFmtId="0" fontId="30" fillId="15" borderId="53" applyNumberFormat="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3" fontId="2" fillId="0" borderId="0" applyNumberFormat="0" applyFont="0" applyFill="0" applyBorder="0" applyAlignment="0" applyProtection="0"/>
    <xf numFmtId="178" fontId="2" fillId="0" borderId="0" applyFont="0" applyFill="0" applyBorder="0" applyAlignment="0" applyProtection="0"/>
    <xf numFmtId="178" fontId="2" fillId="0" borderId="0" applyNumberFormat="0" applyFont="0" applyFill="0" applyBorder="0" applyAlignment="0" applyProtection="0"/>
    <xf numFmtId="178" fontId="2" fillId="0" borderId="0" applyNumberFormat="0" applyFont="0" applyFill="0" applyBorder="0" applyAlignment="0" applyProtection="0"/>
    <xf numFmtId="178" fontId="2" fillId="0" borderId="0" applyFont="0" applyFill="0" applyBorder="0" applyAlignment="0" applyProtection="0"/>
    <xf numFmtId="0" fontId="32" fillId="0" borderId="0" applyNumberFormat="0" applyFill="0" applyBorder="0" applyAlignment="0" applyProtection="0"/>
    <xf numFmtId="178" fontId="32" fillId="0" borderId="0" applyNumberFormat="0" applyFill="0" applyBorder="0" applyAlignment="0" applyProtection="0"/>
    <xf numFmtId="178" fontId="32" fillId="0" borderId="0" applyNumberFormat="0" applyFill="0" applyBorder="0" applyAlignment="0" applyProtection="0"/>
    <xf numFmtId="0" fontId="20" fillId="12" borderId="0" applyNumberFormat="0" applyBorder="0" applyAlignment="0" applyProtection="0"/>
    <xf numFmtId="178" fontId="20" fillId="12" borderId="0" applyNumberFormat="0" applyBorder="0" applyAlignment="0" applyProtection="0"/>
    <xf numFmtId="178" fontId="20" fillId="12" borderId="0" applyNumberFormat="0" applyBorder="0" applyAlignment="0" applyProtection="0"/>
    <xf numFmtId="0" fontId="33" fillId="0" borderId="56" applyNumberFormat="0" applyFill="0" applyAlignment="0" applyProtection="0"/>
    <xf numFmtId="178" fontId="33" fillId="0" borderId="56" applyNumberFormat="0" applyFill="0" applyAlignment="0" applyProtection="0"/>
    <xf numFmtId="178" fontId="33" fillId="0" borderId="56" applyNumberFormat="0" applyFill="0" applyAlignment="0" applyProtection="0"/>
    <xf numFmtId="0" fontId="34" fillId="0" borderId="57" applyNumberFormat="0" applyFill="0" applyAlignment="0" applyProtection="0"/>
    <xf numFmtId="178" fontId="34" fillId="0" borderId="57" applyNumberFormat="0" applyFill="0" applyAlignment="0" applyProtection="0"/>
    <xf numFmtId="178" fontId="34" fillId="0" borderId="57" applyNumberFormat="0" applyFill="0" applyAlignment="0" applyProtection="0"/>
    <xf numFmtId="0" fontId="28" fillId="0" borderId="58" applyNumberFormat="0" applyFill="0" applyAlignment="0" applyProtection="0"/>
    <xf numFmtId="178" fontId="28" fillId="0" borderId="58" applyNumberFormat="0" applyFill="0" applyAlignment="0" applyProtection="0"/>
    <xf numFmtId="178" fontId="28" fillId="0" borderId="58" applyNumberFormat="0" applyFill="0" applyAlignment="0" applyProtection="0"/>
    <xf numFmtId="0" fontId="28" fillId="0" borderId="0" applyNumberFormat="0" applyFill="0" applyBorder="0" applyAlignment="0" applyProtection="0"/>
    <xf numFmtId="178" fontId="28" fillId="0" borderId="0" applyNumberFormat="0" applyFill="0" applyBorder="0" applyAlignment="0" applyProtection="0"/>
    <xf numFmtId="178" fontId="28" fillId="0" borderId="0" applyNumberFormat="0" applyFill="0" applyBorder="0" applyAlignment="0" applyProtection="0"/>
    <xf numFmtId="178" fontId="35" fillId="0" borderId="0" applyNumberFormat="0" applyFill="0" applyBorder="0" applyAlignment="0" applyProtection="0"/>
    <xf numFmtId="178" fontId="35" fillId="0" borderId="0" applyNumberFormat="0" applyFill="0" applyBorder="0" applyAlignment="0" applyProtection="0"/>
    <xf numFmtId="178" fontId="36" fillId="0" borderId="0" applyNumberFormat="0" applyFill="0" applyBorder="0" applyAlignment="0" applyProtection="0"/>
    <xf numFmtId="0" fontId="19" fillId="11" borderId="0" applyNumberFormat="0" applyBorder="0" applyAlignment="0" applyProtection="0"/>
    <xf numFmtId="0" fontId="37" fillId="11" borderId="0" applyNumberFormat="0" applyBorder="0" applyAlignment="0" applyProtection="0"/>
    <xf numFmtId="0" fontId="30" fillId="15" borderId="53" applyNumberFormat="0" applyAlignment="0" applyProtection="0"/>
    <xf numFmtId="178" fontId="30" fillId="15" borderId="53" applyNumberFormat="0" applyAlignment="0" applyProtection="0"/>
    <xf numFmtId="178" fontId="30" fillId="15" borderId="53" applyNumberFormat="0" applyAlignment="0" applyProtection="0"/>
    <xf numFmtId="0" fontId="30" fillId="15" borderId="53" applyNumberFormat="0" applyAlignment="0" applyProtection="0"/>
    <xf numFmtId="0" fontId="26" fillId="0" borderId="55" applyNumberFormat="0" applyFill="0" applyAlignment="0" applyProtection="0"/>
    <xf numFmtId="178" fontId="26" fillId="0" borderId="55" applyNumberFormat="0" applyFill="0" applyAlignment="0" applyProtection="0"/>
    <xf numFmtId="178" fontId="26" fillId="0" borderId="55" applyNumberFormat="0" applyFill="0" applyAlignment="0" applyProtection="0"/>
    <xf numFmtId="184" fontId="2" fillId="0" borderId="0" applyFont="0" applyFill="0" applyBorder="0" applyAlignment="0" applyProtection="0"/>
    <xf numFmtId="185" fontId="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81" fontId="2" fillId="0" borderId="0" applyFont="0" applyFill="0" applyBorder="0" applyAlignment="0" applyProtection="0"/>
    <xf numFmtId="186" fontId="2" fillId="0" borderId="0" applyFont="0" applyFill="0" applyBorder="0" applyAlignment="0" applyProtection="0"/>
    <xf numFmtId="187" fontId="2" fillId="0" borderId="0" applyFont="0" applyFill="0" applyBorder="0" applyAlignment="0" applyProtection="0"/>
    <xf numFmtId="186" fontId="2" fillId="0" borderId="0" applyFont="0" applyFill="0" applyBorder="0" applyAlignment="0" applyProtection="0"/>
    <xf numFmtId="188" fontId="2" fillId="0" borderId="0" applyFont="0" applyFill="0" applyBorder="0" applyAlignment="0" applyProtection="0"/>
    <xf numFmtId="189" fontId="2" fillId="0" borderId="0" applyFont="0" applyFill="0" applyBorder="0" applyAlignment="0" applyProtection="0"/>
    <xf numFmtId="188" fontId="2" fillId="0" borderId="0" applyFont="0" applyFill="0" applyBorder="0" applyAlignment="0" applyProtection="0"/>
    <xf numFmtId="189" fontId="2" fillId="0" borderId="0" applyFont="0" applyFill="0" applyBorder="0" applyAlignment="0" applyProtection="0"/>
    <xf numFmtId="182" fontId="1" fillId="0" borderId="0" applyFont="0" applyFill="0" applyBorder="0" applyAlignment="0" applyProtection="0"/>
    <xf numFmtId="0" fontId="38" fillId="30" borderId="0" applyNumberFormat="0" applyBorder="0" applyAlignment="0" applyProtection="0"/>
    <xf numFmtId="0" fontId="39" fillId="30" borderId="0" applyNumberFormat="0" applyBorder="0" applyAlignment="0" applyProtection="0"/>
    <xf numFmtId="178" fontId="1" fillId="0" borderId="0" applyNumberFormat="0" applyFill="0" applyBorder="0" applyAlignment="0" applyProtection="0"/>
    <xf numFmtId="0" fontId="2" fillId="0" borderId="0"/>
    <xf numFmtId="0" fontId="2" fillId="0" borderId="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2" fillId="0" borderId="0" applyNumberFormat="0" applyFill="0" applyBorder="0" applyAlignment="0" applyProtection="0"/>
    <xf numFmtId="0" fontId="2" fillId="0" borderId="0"/>
    <xf numFmtId="178" fontId="2" fillId="0" borderId="0" applyNumberFormat="0" applyFill="0" applyBorder="0" applyAlignment="0" applyProtection="0"/>
    <xf numFmtId="0" fontId="1" fillId="0" borderId="0"/>
    <xf numFmtId="0" fontId="1" fillId="0" borderId="0"/>
    <xf numFmtId="0" fontId="2" fillId="0" borderId="0" applyNumberFormat="0" applyFill="0" applyBorder="0" applyAlignment="0" applyProtection="0"/>
    <xf numFmtId="178" fontId="2" fillId="0" borderId="0"/>
    <xf numFmtId="0" fontId="2" fillId="0" borderId="0"/>
    <xf numFmtId="0" fontId="1" fillId="0" borderId="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178" fontId="2" fillId="0" borderId="0"/>
    <xf numFmtId="0" fontId="2" fillId="0" borderId="0"/>
    <xf numFmtId="0" fontId="2" fillId="0" borderId="0" applyNumberFormat="0" applyFill="0" applyBorder="0" applyAlignment="0" applyProtection="0"/>
    <xf numFmtId="178"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178"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xf numFmtId="0" fontId="2" fillId="0" borderId="0"/>
    <xf numFmtId="0" fontId="2" fillId="0" borderId="0"/>
    <xf numFmtId="178" fontId="2" fillId="0" borderId="0" applyNumberFormat="0" applyFill="0" applyBorder="0" applyAlignment="0" applyProtection="0"/>
    <xf numFmtId="0" fontId="2" fillId="0" borderId="0"/>
    <xf numFmtId="178"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0" fillId="0" borderId="0" applyNumberFormat="0" applyFill="0" applyBorder="0" applyAlignment="0" applyProtection="0"/>
    <xf numFmtId="178" fontId="2" fillId="0" borderId="0"/>
    <xf numFmtId="178" fontId="2" fillId="0" borderId="0"/>
    <xf numFmtId="0" fontId="40" fillId="0" borderId="0" applyNumberFormat="0" applyFill="0" applyBorder="0" applyAlignment="0" applyProtection="0"/>
    <xf numFmtId="178" fontId="2" fillId="0" borderId="0" applyNumberFormat="0" applyFill="0" applyBorder="0" applyAlignment="0" applyProtection="0"/>
    <xf numFmtId="0" fontId="40" fillId="0" borderId="0" applyNumberFormat="0" applyFill="0" applyBorder="0" applyAlignment="0" applyProtection="0"/>
    <xf numFmtId="0" fontId="2"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0"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178" fontId="15" fillId="0" borderId="0"/>
    <xf numFmtId="0" fontId="2" fillId="0" borderId="0"/>
    <xf numFmtId="0" fontId="2" fillId="0" borderId="0"/>
    <xf numFmtId="178" fontId="2" fillId="0" borderId="0"/>
    <xf numFmtId="178" fontId="2" fillId="0" borderId="0"/>
    <xf numFmtId="178" fontId="2" fillId="0" borderId="0"/>
    <xf numFmtId="178" fontId="2" fillId="0" borderId="0"/>
    <xf numFmtId="0" fontId="15" fillId="0" borderId="0"/>
    <xf numFmtId="178" fontId="15" fillId="0" borderId="0"/>
    <xf numFmtId="178" fontId="15" fillId="0" borderId="0"/>
    <xf numFmtId="178" fontId="15" fillId="0" borderId="0"/>
    <xf numFmtId="178" fontId="15" fillId="0" borderId="0"/>
    <xf numFmtId="178" fontId="15" fillId="0" borderId="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178" fontId="15" fillId="0" borderId="0"/>
    <xf numFmtId="178" fontId="15" fillId="0" borderId="0"/>
    <xf numFmtId="178" fontId="15" fillId="0" borderId="0"/>
    <xf numFmtId="178" fontId="15" fillId="0" borderId="0"/>
    <xf numFmtId="178" fontId="15" fillId="0" borderId="0"/>
    <xf numFmtId="178" fontId="2" fillId="0" borderId="0"/>
    <xf numFmtId="178" fontId="2" fillId="0" borderId="0"/>
    <xf numFmtId="0" fontId="2" fillId="0" borderId="0"/>
    <xf numFmtId="0" fontId="2" fillId="0" borderId="0" applyNumberFormat="0" applyFill="0" applyBorder="0" applyAlignment="0" applyProtection="0"/>
    <xf numFmtId="178" fontId="2" fillId="0" borderId="0"/>
    <xf numFmtId="178" fontId="2" fillId="0" borderId="0"/>
    <xf numFmtId="178" fontId="1" fillId="0" borderId="0"/>
    <xf numFmtId="0" fontId="2" fillId="0" borderId="0" applyNumberFormat="0" applyFill="0" applyBorder="0" applyAlignment="0" applyProtection="0"/>
    <xf numFmtId="178" fontId="1" fillId="0" borderId="0"/>
    <xf numFmtId="0" fontId="1" fillId="0" borderId="0"/>
    <xf numFmtId="178" fontId="15" fillId="0" borderId="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2" fillId="0" borderId="0" applyNumberFormat="0" applyFill="0" applyBorder="0" applyAlignment="0" applyProtection="0"/>
    <xf numFmtId="178" fontId="1" fillId="0" borderId="0"/>
    <xf numFmtId="178" fontId="15" fillId="0" borderId="0"/>
    <xf numFmtId="0" fontId="1" fillId="0" borderId="0"/>
    <xf numFmtId="0" fontId="2" fillId="31" borderId="59" applyNumberFormat="0" applyFont="0" applyAlignment="0" applyProtection="0"/>
    <xf numFmtId="178" fontId="2" fillId="31" borderId="59" applyNumberFormat="0" applyFont="0" applyAlignment="0" applyProtection="0"/>
    <xf numFmtId="0" fontId="2" fillId="31" borderId="59" applyNumberFormat="0" applyFont="0" applyAlignment="0" applyProtection="0"/>
    <xf numFmtId="0" fontId="2" fillId="31" borderId="59" applyNumberFormat="0" applyFont="0" applyAlignment="0" applyProtection="0"/>
    <xf numFmtId="0" fontId="15" fillId="31" borderId="59" applyNumberFormat="0" applyFont="0" applyAlignment="0" applyProtection="0"/>
    <xf numFmtId="178" fontId="15" fillId="31" borderId="59" applyNumberFormat="0" applyFont="0" applyAlignment="0" applyProtection="0"/>
    <xf numFmtId="178" fontId="15" fillId="31" borderId="59" applyNumberFormat="0" applyFont="0" applyAlignment="0" applyProtection="0"/>
    <xf numFmtId="178" fontId="15" fillId="31" borderId="59" applyNumberFormat="0" applyFont="0" applyAlignment="0" applyProtection="0"/>
    <xf numFmtId="178" fontId="15" fillId="31" borderId="59" applyNumberFormat="0" applyFont="0" applyAlignment="0" applyProtection="0"/>
    <xf numFmtId="0" fontId="15" fillId="31" borderId="59" applyNumberFormat="0" applyFont="0" applyAlignment="0" applyProtection="0"/>
    <xf numFmtId="0" fontId="41" fillId="28" borderId="60" applyNumberFormat="0" applyAlignment="0" applyProtection="0"/>
    <xf numFmtId="178" fontId="41" fillId="28" borderId="60" applyNumberFormat="0" applyAlignment="0" applyProtection="0"/>
    <xf numFmtId="178" fontId="41" fillId="28" borderId="60" applyNumberFormat="0" applyAlignment="0" applyProtection="0"/>
    <xf numFmtId="9" fontId="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1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ill="0" applyBorder="0" applyAlignment="0" applyProtection="0"/>
    <xf numFmtId="0" fontId="41" fillId="28" borderId="60" applyNumberFormat="0" applyAlignment="0" applyProtection="0"/>
    <xf numFmtId="0" fontId="43" fillId="28" borderId="60" applyNumberFormat="0" applyAlignment="0" applyProtection="0"/>
    <xf numFmtId="0" fontId="41" fillId="28" borderId="60" applyNumberFormat="0" applyAlignment="0" applyProtection="0"/>
    <xf numFmtId="0" fontId="44" fillId="0" borderId="0"/>
    <xf numFmtId="0"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2" fillId="0" borderId="0" applyNumberFormat="0" applyFill="0" applyBorder="0" applyAlignment="0" applyProtection="0"/>
    <xf numFmtId="178" fontId="2"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32"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178" fontId="48" fillId="0" borderId="0" applyNumberFormat="0" applyFill="0" applyBorder="0" applyAlignment="0" applyProtection="0"/>
    <xf numFmtId="178" fontId="48" fillId="0" borderId="0" applyNumberFormat="0" applyFill="0" applyBorder="0" applyAlignment="0" applyProtection="0"/>
    <xf numFmtId="0" fontId="33" fillId="0" borderId="56" applyNumberFormat="0" applyFill="0" applyAlignment="0" applyProtection="0"/>
    <xf numFmtId="0" fontId="49" fillId="0" borderId="56" applyNumberFormat="0" applyFill="0" applyAlignment="0" applyProtection="0"/>
    <xf numFmtId="0" fontId="34" fillId="0" borderId="57" applyNumberFormat="0" applyFill="0" applyAlignment="0" applyProtection="0"/>
    <xf numFmtId="0" fontId="50" fillId="0" borderId="57" applyNumberFormat="0" applyFill="0" applyAlignment="0" applyProtection="0"/>
    <xf numFmtId="0" fontId="28" fillId="0" borderId="58" applyNumberFormat="0" applyFill="0" applyAlignment="0" applyProtection="0"/>
    <xf numFmtId="0" fontId="29" fillId="0" borderId="58" applyNumberFormat="0" applyFill="0" applyAlignment="0" applyProtection="0"/>
    <xf numFmtId="0" fontId="48" fillId="0" borderId="0" applyNumberFormat="0" applyFill="0" applyBorder="0" applyAlignment="0" applyProtection="0"/>
    <xf numFmtId="0" fontId="51" fillId="0" borderId="61" applyNumberFormat="0" applyFill="0" applyAlignment="0" applyProtection="0"/>
    <xf numFmtId="0" fontId="52" fillId="0" borderId="61" applyNumberFormat="0" applyFill="0" applyAlignment="0" applyProtection="0"/>
    <xf numFmtId="0" fontId="51" fillId="0" borderId="61" applyNumberFormat="0" applyFill="0" applyAlignment="0" applyProtection="0"/>
    <xf numFmtId="0" fontId="51" fillId="0" borderId="61" applyNumberFormat="0" applyFill="0" applyAlignment="0" applyProtection="0"/>
    <xf numFmtId="0" fontId="45" fillId="0" borderId="0" applyNumberFormat="0" applyFill="0" applyBorder="0" applyAlignment="0" applyProtection="0"/>
    <xf numFmtId="178" fontId="45" fillId="0" borderId="0" applyNumberFormat="0" applyFill="0" applyBorder="0" applyAlignment="0" applyProtection="0"/>
    <xf numFmtId="178" fontId="45" fillId="0" borderId="0" applyNumberFormat="0" applyFill="0" applyBorder="0" applyAlignment="0" applyProtection="0"/>
    <xf numFmtId="173" fontId="2" fillId="0" borderId="0" applyFont="0" applyFill="0" applyBorder="0" applyAlignment="0" applyProtection="0"/>
    <xf numFmtId="43"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1" fillId="0" borderId="0"/>
    <xf numFmtId="0" fontId="1" fillId="0" borderId="0"/>
    <xf numFmtId="0" fontId="2" fillId="0" borderId="0"/>
    <xf numFmtId="190"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3" fontId="1" fillId="0" borderId="0" applyFont="0" applyFill="0" applyBorder="0" applyAlignment="0" applyProtection="0"/>
    <xf numFmtId="43" fontId="1" fillId="0" borderId="0" applyFont="0" applyFill="0" applyBorder="0" applyAlignment="0" applyProtection="0"/>
    <xf numFmtId="0" fontId="2" fillId="0" borderId="0"/>
    <xf numFmtId="0" fontId="1" fillId="0" borderId="0"/>
    <xf numFmtId="42" fontId="1" fillId="0" borderId="0" applyFont="0" applyFill="0" applyBorder="0" applyAlignment="0" applyProtection="0"/>
    <xf numFmtId="0" fontId="1" fillId="0" borderId="0"/>
    <xf numFmtId="0" fontId="1" fillId="0" borderId="0"/>
    <xf numFmtId="0" fontId="1" fillId="0" borderId="0"/>
    <xf numFmtId="173" fontId="1" fillId="0" borderId="0" applyFont="0" applyFill="0" applyBorder="0" applyAlignment="0" applyProtection="0"/>
    <xf numFmtId="173" fontId="2" fillId="0" borderId="0" applyFont="0" applyFill="0" applyBorder="0" applyAlignment="0" applyProtection="0"/>
    <xf numFmtId="0" fontId="1" fillId="0" borderId="0"/>
    <xf numFmtId="0" fontId="1" fillId="0" borderId="0"/>
    <xf numFmtId="42" fontId="1" fillId="0" borderId="0" applyFont="0" applyFill="0" applyBorder="0" applyAlignment="0" applyProtection="0"/>
    <xf numFmtId="0" fontId="1" fillId="0" borderId="0"/>
    <xf numFmtId="43" fontId="2" fillId="0" borderId="0" applyFont="0" applyFill="0" applyBorder="0" applyAlignment="0" applyProtection="0"/>
    <xf numFmtId="0" fontId="1" fillId="0" borderId="0"/>
    <xf numFmtId="165" fontId="2" fillId="0" borderId="0" applyFont="0" applyFill="0" applyBorder="0" applyAlignment="0" applyProtection="0"/>
    <xf numFmtId="190" fontId="2" fillId="0" borderId="0" applyFont="0" applyFill="0" applyBorder="0" applyAlignment="0" applyProtection="0"/>
    <xf numFmtId="0" fontId="2" fillId="0" borderId="0"/>
    <xf numFmtId="0" fontId="1" fillId="0" borderId="0"/>
    <xf numFmtId="165" fontId="2" fillId="0" borderId="0" applyFont="0" applyFill="0" applyBorder="0" applyAlignment="0" applyProtection="0"/>
    <xf numFmtId="44" fontId="2" fillId="0" borderId="0" applyFont="0" applyFill="0" applyBorder="0" applyAlignment="0" applyProtection="0"/>
    <xf numFmtId="0" fontId="1" fillId="0" borderId="0"/>
    <xf numFmtId="0" fontId="12" fillId="0" borderId="0"/>
    <xf numFmtId="165" fontId="2" fillId="0" borderId="0" applyFont="0" applyFill="0" applyBorder="0" applyAlignment="0" applyProtection="0"/>
    <xf numFmtId="173" fontId="2" fillId="0" borderId="0" applyFont="0" applyFill="0" applyBorder="0" applyAlignment="0" applyProtection="0"/>
    <xf numFmtId="0" fontId="2" fillId="0" borderId="0" applyNumberFormat="0" applyFill="0" applyBorder="0" applyAlignment="0" applyProtection="0"/>
    <xf numFmtId="0" fontId="15" fillId="0" borderId="0"/>
    <xf numFmtId="0" fontId="2" fillId="0" borderId="0"/>
    <xf numFmtId="44" fontId="1" fillId="0" borderId="0" applyFont="0" applyFill="0" applyBorder="0" applyAlignment="0" applyProtection="0"/>
    <xf numFmtId="164" fontId="2" fillId="0" borderId="0" applyFill="0" applyBorder="0" applyAlignment="0" applyProtection="0"/>
    <xf numFmtId="0" fontId="1" fillId="0" borderId="0"/>
    <xf numFmtId="0" fontId="1" fillId="0" borderId="0"/>
    <xf numFmtId="0" fontId="2" fillId="0" borderId="0"/>
    <xf numFmtId="193" fontId="2" fillId="0" borderId="0" applyFont="0" applyFill="0" applyBorder="0" applyAlignment="0" applyProtection="0"/>
    <xf numFmtId="0" fontId="1" fillId="0" borderId="0"/>
    <xf numFmtId="0" fontId="2" fillId="0" borderId="0"/>
    <xf numFmtId="0" fontId="13" fillId="0" borderId="0"/>
    <xf numFmtId="42" fontId="2" fillId="0" borderId="0" applyFont="0" applyFill="0" applyBorder="0" applyAlignment="0" applyProtection="0"/>
    <xf numFmtId="0" fontId="74" fillId="0" borderId="0"/>
    <xf numFmtId="44" fontId="74" fillId="0" borderId="0" applyFont="0" applyFill="0" applyBorder="0" applyAlignment="0" applyProtection="0"/>
    <xf numFmtId="194" fontId="1" fillId="0" borderId="0" applyFont="0" applyFill="0" applyBorder="0" applyAlignment="0" applyProtection="0"/>
    <xf numFmtId="0" fontId="1" fillId="0" borderId="0"/>
    <xf numFmtId="0" fontId="74" fillId="0" borderId="0"/>
    <xf numFmtId="42" fontId="74" fillId="0" borderId="0" applyFont="0" applyFill="0" applyBorder="0" applyAlignment="0" applyProtection="0"/>
    <xf numFmtId="41" fontId="74" fillId="0" borderId="0" applyFont="0" applyFill="0" applyBorder="0" applyAlignment="0" applyProtection="0"/>
  </cellStyleXfs>
  <cellXfs count="1504">
    <xf numFmtId="0" fontId="0" fillId="0" borderId="0" xfId="0"/>
    <xf numFmtId="0" fontId="3" fillId="4" borderId="1" xfId="0" applyFont="1" applyFill="1" applyBorder="1" applyAlignment="1" applyProtection="1">
      <alignment horizontal="center" vertical="center" wrapText="1"/>
      <protection hidden="1"/>
    </xf>
    <xf numFmtId="0" fontId="2" fillId="3" borderId="0" xfId="0" applyFont="1" applyFill="1" applyAlignment="1" applyProtection="1">
      <alignment vertical="center" wrapText="1"/>
      <protection hidden="1"/>
    </xf>
    <xf numFmtId="0" fontId="3" fillId="6" borderId="0" xfId="7" applyFont="1" applyFill="1" applyAlignment="1" applyProtection="1">
      <alignment vertical="center" wrapText="1"/>
      <protection hidden="1"/>
    </xf>
    <xf numFmtId="0" fontId="2" fillId="3" borderId="0" xfId="0" applyFont="1" applyFill="1" applyAlignment="1" applyProtection="1">
      <alignment horizontal="left" vertical="center" wrapText="1"/>
      <protection hidden="1"/>
    </xf>
    <xf numFmtId="0" fontId="2" fillId="0" borderId="0" xfId="0" applyFont="1" applyAlignment="1" applyProtection="1">
      <alignment horizontal="left" vertical="center" wrapText="1"/>
      <protection hidden="1"/>
    </xf>
    <xf numFmtId="0" fontId="2" fillId="0" borderId="0" xfId="22" applyFill="1" applyAlignment="1" applyProtection="1">
      <alignment vertical="center" wrapText="1"/>
      <protection hidden="1"/>
    </xf>
    <xf numFmtId="0" fontId="2" fillId="0" borderId="0" xfId="0" applyFont="1" applyAlignment="1" applyProtection="1">
      <alignment vertical="center" wrapText="1"/>
      <protection hidden="1"/>
    </xf>
    <xf numFmtId="0" fontId="2" fillId="3" borderId="0" xfId="4" applyFill="1" applyAlignment="1" applyProtection="1">
      <alignment vertical="center" wrapText="1"/>
      <protection hidden="1"/>
    </xf>
    <xf numFmtId="0" fontId="2" fillId="0" borderId="0" xfId="960"/>
    <xf numFmtId="0" fontId="3" fillId="0" borderId="1" xfId="4" applyFont="1" applyFill="1" applyBorder="1" applyAlignment="1" applyProtection="1">
      <alignment vertical="center" wrapText="1"/>
      <protection hidden="1"/>
    </xf>
    <xf numFmtId="0" fontId="2" fillId="0" borderId="0" xfId="4" applyFill="1" applyAlignment="1" applyProtection="1">
      <alignment vertical="center" wrapText="1"/>
      <protection hidden="1"/>
    </xf>
    <xf numFmtId="0" fontId="4" fillId="6" borderId="0" xfId="7" applyFont="1" applyFill="1" applyAlignment="1" applyProtection="1">
      <alignment vertical="center" wrapText="1"/>
      <protection hidden="1"/>
    </xf>
    <xf numFmtId="0" fontId="5" fillId="6" borderId="0" xfId="22" applyFont="1" applyFill="1" applyAlignment="1">
      <alignment vertical="center" wrapText="1"/>
    </xf>
    <xf numFmtId="0" fontId="5" fillId="0" borderId="0" xfId="22" applyFont="1" applyAlignment="1">
      <alignment vertical="center" wrapText="1"/>
    </xf>
    <xf numFmtId="0" fontId="5" fillId="6" borderId="0" xfId="7" applyFont="1" applyFill="1" applyAlignment="1">
      <alignment vertical="center" wrapText="1"/>
    </xf>
    <xf numFmtId="0" fontId="5" fillId="0" borderId="0" xfId="7" applyFont="1" applyAlignment="1">
      <alignment vertical="center" wrapText="1"/>
    </xf>
    <xf numFmtId="0" fontId="5" fillId="0" borderId="0" xfId="7" applyFont="1" applyAlignment="1" applyProtection="1">
      <alignment vertical="center" wrapText="1"/>
      <protection hidden="1"/>
    </xf>
    <xf numFmtId="0" fontId="5" fillId="0" borderId="0" xfId="22" applyFont="1" applyFill="1" applyAlignment="1">
      <alignment vertical="center" wrapText="1"/>
    </xf>
    <xf numFmtId="0" fontId="5" fillId="0" borderId="0" xfId="5" applyFont="1" applyFill="1" applyAlignment="1">
      <alignment vertical="center" wrapText="1"/>
    </xf>
    <xf numFmtId="0" fontId="4" fillId="3" borderId="0" xfId="22" applyFont="1" applyFill="1" applyBorder="1" applyAlignment="1">
      <alignment vertical="center" wrapText="1"/>
    </xf>
    <xf numFmtId="0" fontId="3" fillId="0" borderId="22" xfId="0" applyFont="1" applyBorder="1" applyAlignment="1">
      <alignment vertical="center" wrapText="1"/>
    </xf>
    <xf numFmtId="0" fontId="2" fillId="0" borderId="0" xfId="0" applyFont="1"/>
    <xf numFmtId="0" fontId="9" fillId="0" borderId="1" xfId="6" applyFont="1" applyBorder="1" applyAlignment="1">
      <alignment horizontal="left" vertical="center" wrapText="1"/>
    </xf>
    <xf numFmtId="0" fontId="2" fillId="0" borderId="0" xfId="0" applyFont="1" applyAlignment="1">
      <alignment wrapText="1"/>
    </xf>
    <xf numFmtId="0" fontId="8" fillId="3" borderId="0" xfId="6" applyFont="1" applyFill="1"/>
    <xf numFmtId="0" fontId="3" fillId="0" borderId="1" xfId="0" applyFont="1" applyBorder="1"/>
    <xf numFmtId="0" fontId="2" fillId="0" borderId="0" xfId="986" applyAlignment="1">
      <alignment vertical="center"/>
    </xf>
    <xf numFmtId="0" fontId="7" fillId="0" borderId="0" xfId="986" applyFont="1" applyAlignment="1">
      <alignment vertical="center"/>
    </xf>
    <xf numFmtId="0" fontId="2" fillId="3" borderId="0" xfId="986" applyFill="1" applyAlignment="1">
      <alignment vertical="center"/>
    </xf>
    <xf numFmtId="0" fontId="2" fillId="0" borderId="0" xfId="960" applyAlignment="1">
      <alignment vertical="center"/>
    </xf>
    <xf numFmtId="0" fontId="54" fillId="0" borderId="0" xfId="986" applyFont="1" applyAlignment="1">
      <alignment vertical="center"/>
    </xf>
    <xf numFmtId="0" fontId="6" fillId="0" borderId="0" xfId="0" applyFont="1" applyAlignment="1">
      <alignment vertical="center" wrapText="1"/>
    </xf>
    <xf numFmtId="0" fontId="10" fillId="2" borderId="18" xfId="0" applyFont="1" applyFill="1" applyBorder="1" applyAlignment="1">
      <alignment horizontal="left" vertical="center" wrapText="1"/>
    </xf>
    <xf numFmtId="0" fontId="10" fillId="2" borderId="5" xfId="0" applyFont="1" applyFill="1" applyBorder="1" applyAlignment="1">
      <alignment horizontal="left" vertical="center" wrapText="1"/>
    </xf>
    <xf numFmtId="0" fontId="55" fillId="0" borderId="0" xfId="0" applyFont="1" applyAlignment="1">
      <alignment vertical="center" wrapText="1"/>
    </xf>
    <xf numFmtId="0" fontId="10" fillId="2" borderId="25" xfId="0" applyFont="1" applyFill="1" applyBorder="1" applyAlignment="1">
      <alignment horizontal="left" vertical="center" wrapText="1"/>
    </xf>
    <xf numFmtId="0" fontId="10" fillId="8" borderId="35" xfId="0" applyFont="1" applyFill="1" applyBorder="1" applyAlignment="1">
      <alignment horizontal="center" vertical="center" wrapText="1"/>
    </xf>
    <xf numFmtId="0" fontId="10" fillId="8" borderId="36" xfId="0" applyFont="1" applyFill="1" applyBorder="1" applyAlignment="1">
      <alignment horizontal="center" vertical="center" wrapText="1"/>
    </xf>
    <xf numFmtId="0" fontId="55" fillId="2" borderId="37" xfId="0" applyFont="1" applyFill="1" applyBorder="1" applyAlignment="1">
      <alignment horizontal="justify" vertical="center" wrapText="1"/>
    </xf>
    <xf numFmtId="166" fontId="53" fillId="0" borderId="6" xfId="1" applyNumberFormat="1" applyFont="1" applyFill="1" applyBorder="1" applyAlignment="1">
      <alignment vertical="center" wrapText="1"/>
    </xf>
    <xf numFmtId="167" fontId="6" fillId="2" borderId="6" xfId="0" applyNumberFormat="1" applyFont="1" applyFill="1" applyBorder="1" applyAlignment="1">
      <alignment horizontal="center" vertical="center" wrapText="1"/>
    </xf>
    <xf numFmtId="3" fontId="55" fillId="2" borderId="38" xfId="9" applyNumberFormat="1" applyFont="1" applyFill="1" applyBorder="1" applyAlignment="1" applyProtection="1">
      <alignment vertical="center" wrapText="1"/>
    </xf>
    <xf numFmtId="0" fontId="53" fillId="2" borderId="22" xfId="0" applyFont="1" applyFill="1" applyBorder="1" applyAlignment="1">
      <alignment horizontal="justify" vertical="center" wrapText="1"/>
    </xf>
    <xf numFmtId="166" fontId="53" fillId="0" borderId="1" xfId="1" applyNumberFormat="1" applyFont="1" applyFill="1" applyBorder="1" applyAlignment="1">
      <alignment vertical="center" wrapText="1"/>
    </xf>
    <xf numFmtId="167" fontId="6" fillId="2" borderId="1" xfId="0" applyNumberFormat="1" applyFont="1" applyFill="1" applyBorder="1" applyAlignment="1">
      <alignment horizontal="center" vertical="center" wrapText="1"/>
    </xf>
    <xf numFmtId="3" fontId="55" fillId="2" borderId="23" xfId="9" applyNumberFormat="1" applyFont="1" applyFill="1" applyBorder="1" applyAlignment="1" applyProtection="1">
      <alignment vertical="center" wrapText="1"/>
    </xf>
    <xf numFmtId="9" fontId="6" fillId="2" borderId="22" xfId="0" applyNumberFormat="1" applyFont="1" applyFill="1" applyBorder="1" applyAlignment="1">
      <alignment horizontal="justify" vertical="center" wrapText="1"/>
    </xf>
    <xf numFmtId="166" fontId="6" fillId="0" borderId="1" xfId="1" applyNumberFormat="1" applyFont="1" applyFill="1" applyBorder="1" applyAlignment="1">
      <alignment vertical="center" wrapText="1"/>
    </xf>
    <xf numFmtId="0" fontId="55" fillId="2" borderId="22" xfId="0" applyFont="1" applyFill="1" applyBorder="1" applyAlignment="1">
      <alignment horizontal="justify" vertical="center" wrapText="1"/>
    </xf>
    <xf numFmtId="0" fontId="6" fillId="2" borderId="22" xfId="0" applyFont="1" applyFill="1" applyBorder="1" applyAlignment="1">
      <alignment horizontal="justify" vertical="center" wrapText="1"/>
    </xf>
    <xf numFmtId="9" fontId="55" fillId="2" borderId="22" xfId="0" applyNumberFormat="1" applyFont="1" applyFill="1" applyBorder="1" applyAlignment="1">
      <alignment horizontal="justify" vertical="center" wrapText="1"/>
    </xf>
    <xf numFmtId="166" fontId="55" fillId="2" borderId="1" xfId="1" applyNumberFormat="1" applyFont="1" applyFill="1" applyBorder="1" applyAlignment="1">
      <alignment vertical="center" wrapText="1"/>
    </xf>
    <xf numFmtId="9" fontId="55" fillId="2" borderId="22" xfId="0" applyNumberFormat="1" applyFont="1" applyFill="1" applyBorder="1" applyAlignment="1">
      <alignment horizontal="left" vertical="center" wrapText="1"/>
    </xf>
    <xf numFmtId="4" fontId="6" fillId="2" borderId="1" xfId="0" applyNumberFormat="1" applyFont="1" applyFill="1" applyBorder="1" applyAlignment="1">
      <alignment horizontal="center" vertical="center" wrapText="1"/>
    </xf>
    <xf numFmtId="170" fontId="55" fillId="2" borderId="23" xfId="0" applyNumberFormat="1" applyFont="1" applyFill="1" applyBorder="1" applyAlignment="1">
      <alignment horizontal="right" vertical="center" wrapText="1"/>
    </xf>
    <xf numFmtId="4" fontId="6" fillId="2" borderId="35" xfId="0" applyNumberFormat="1" applyFont="1" applyFill="1" applyBorder="1" applyAlignment="1">
      <alignment horizontal="center" vertical="center" wrapText="1"/>
    </xf>
    <xf numFmtId="170" fontId="55" fillId="2" borderId="36" xfId="0" applyNumberFormat="1" applyFont="1" applyFill="1" applyBorder="1" applyAlignment="1">
      <alignment horizontal="right" vertical="center" wrapText="1"/>
    </xf>
    <xf numFmtId="0" fontId="10" fillId="8" borderId="42" xfId="0" applyFont="1" applyFill="1" applyBorder="1" applyAlignment="1">
      <alignment horizontal="center" vertical="center" wrapText="1"/>
    </xf>
    <xf numFmtId="0" fontId="10" fillId="8" borderId="42"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5" xfId="0" applyFont="1" applyFill="1" applyBorder="1" applyAlignment="1">
      <alignment horizontal="left" vertical="center" wrapText="1"/>
    </xf>
    <xf numFmtId="172" fontId="6" fillId="2" borderId="5" xfId="1" applyNumberFormat="1" applyFont="1" applyFill="1" applyBorder="1" applyAlignment="1">
      <alignment vertical="center" wrapText="1"/>
    </xf>
    <xf numFmtId="0" fontId="55" fillId="0" borderId="19" xfId="4" applyNumberFormat="1" applyFont="1" applyFill="1" applyBorder="1" applyAlignment="1" applyProtection="1">
      <alignment vertical="center" wrapText="1"/>
    </xf>
    <xf numFmtId="2" fontId="55" fillId="2" borderId="22" xfId="0" applyNumberFormat="1" applyFont="1" applyFill="1" applyBorder="1" applyAlignment="1">
      <alignment vertical="center" wrapText="1"/>
    </xf>
    <xf numFmtId="0" fontId="6" fillId="0" borderId="0" xfId="4" applyNumberFormat="1" applyFont="1" applyFill="1" applyBorder="1" applyAlignment="1" applyProtection="1">
      <alignment vertical="center" wrapText="1"/>
    </xf>
    <xf numFmtId="2" fontId="58" fillId="2" borderId="22" xfId="0" applyNumberFormat="1" applyFont="1" applyFill="1" applyBorder="1" applyAlignment="1">
      <alignment vertical="center" wrapText="1"/>
    </xf>
    <xf numFmtId="0" fontId="10" fillId="0" borderId="22" xfId="4" applyFont="1" applyFill="1" applyBorder="1" applyAlignment="1">
      <alignment vertical="center" wrapText="1"/>
    </xf>
    <xf numFmtId="0" fontId="10" fillId="2" borderId="22" xfId="4" applyNumberFormat="1" applyFont="1" applyFill="1" applyBorder="1" applyAlignment="1" applyProtection="1">
      <alignment vertical="center" wrapText="1"/>
    </xf>
    <xf numFmtId="2" fontId="10" fillId="2" borderId="22" xfId="0" applyNumberFormat="1" applyFont="1" applyFill="1" applyBorder="1" applyAlignment="1">
      <alignment horizontal="left" vertical="center" wrapText="1"/>
    </xf>
    <xf numFmtId="2" fontId="55" fillId="2" borderId="46" xfId="0" applyNumberFormat="1" applyFont="1" applyFill="1" applyBorder="1" applyAlignment="1">
      <alignment vertical="center" wrapText="1"/>
    </xf>
    <xf numFmtId="2" fontId="55" fillId="0" borderId="22" xfId="0" applyNumberFormat="1" applyFont="1" applyBorder="1" applyAlignment="1">
      <alignment vertical="center" wrapText="1"/>
    </xf>
    <xf numFmtId="0" fontId="55" fillId="2" borderId="22" xfId="4" applyNumberFormat="1" applyFont="1" applyFill="1" applyBorder="1" applyAlignment="1" applyProtection="1">
      <alignment vertical="center" wrapText="1"/>
    </xf>
    <xf numFmtId="0" fontId="6" fillId="0" borderId="0" xfId="0" applyFont="1" applyAlignment="1">
      <alignment horizontal="justify" vertical="center" wrapText="1"/>
    </xf>
    <xf numFmtId="2" fontId="10" fillId="2" borderId="22" xfId="0" applyNumberFormat="1" applyFont="1" applyFill="1" applyBorder="1" applyAlignment="1">
      <alignment vertical="center" wrapText="1"/>
    </xf>
    <xf numFmtId="2" fontId="10" fillId="0" borderId="22" xfId="0" applyNumberFormat="1" applyFont="1" applyBorder="1" applyAlignment="1">
      <alignment vertical="center" wrapText="1"/>
    </xf>
    <xf numFmtId="2" fontId="55" fillId="2" borderId="26" xfId="0" applyNumberFormat="1" applyFont="1" applyFill="1" applyBorder="1" applyAlignment="1">
      <alignment vertical="center" wrapText="1"/>
    </xf>
    <xf numFmtId="2" fontId="55" fillId="0" borderId="37" xfId="0" applyNumberFormat="1" applyFont="1" applyBorder="1" applyAlignment="1">
      <alignment vertical="center" wrapText="1"/>
    </xf>
    <xf numFmtId="0" fontId="55" fillId="0" borderId="22" xfId="4" applyFont="1" applyFill="1" applyBorder="1" applyAlignment="1">
      <alignment vertical="center" wrapText="1"/>
    </xf>
    <xf numFmtId="0" fontId="55" fillId="0" borderId="22" xfId="4" applyFont="1" applyFill="1" applyBorder="1" applyAlignment="1">
      <alignment vertical="top" wrapText="1"/>
    </xf>
    <xf numFmtId="0" fontId="55" fillId="0" borderId="22" xfId="4" applyFont="1" applyBorder="1" applyAlignment="1">
      <alignment vertical="top" wrapText="1"/>
    </xf>
    <xf numFmtId="2" fontId="55" fillId="6" borderId="22" xfId="0" applyNumberFormat="1" applyFont="1" applyFill="1" applyBorder="1" applyAlignment="1">
      <alignment vertical="center" wrapText="1"/>
    </xf>
    <xf numFmtId="0" fontId="55" fillId="0" borderId="22" xfId="4" applyFont="1" applyFill="1" applyBorder="1" applyAlignment="1">
      <alignment horizontal="left" vertical="center" wrapText="1"/>
    </xf>
    <xf numFmtId="0" fontId="55" fillId="0" borderId="25" xfId="4" applyFont="1" applyFill="1" applyBorder="1" applyAlignment="1">
      <alignment horizontal="left" vertical="center" wrapText="1"/>
    </xf>
    <xf numFmtId="0" fontId="6" fillId="2" borderId="0" xfId="0" applyFont="1" applyFill="1" applyAlignment="1">
      <alignment vertical="center" wrapText="1"/>
    </xf>
    <xf numFmtId="3" fontId="6" fillId="2" borderId="0" xfId="0" applyNumberFormat="1" applyFont="1" applyFill="1" applyAlignment="1">
      <alignment horizontal="right" vertical="center" wrapText="1"/>
    </xf>
    <xf numFmtId="0" fontId="53" fillId="6" borderId="0" xfId="0" applyFont="1" applyFill="1" applyAlignment="1">
      <alignment vertical="center" wrapText="1"/>
    </xf>
    <xf numFmtId="0" fontId="55" fillId="0" borderId="1" xfId="5" applyFont="1" applyFill="1" applyBorder="1" applyAlignment="1">
      <alignment horizontal="left" wrapText="1"/>
    </xf>
    <xf numFmtId="0" fontId="55" fillId="0" borderId="1" xfId="5" applyFont="1" applyFill="1" applyBorder="1" applyAlignment="1">
      <alignment horizontal="left" vertical="center" wrapText="1"/>
    </xf>
    <xf numFmtId="0" fontId="55" fillId="0" borderId="1" xfId="0" applyFont="1" applyBorder="1" applyAlignment="1" applyProtection="1">
      <alignment vertical="center" wrapText="1"/>
      <protection hidden="1"/>
    </xf>
    <xf numFmtId="165" fontId="58" fillId="0" borderId="1" xfId="974" applyFont="1" applyFill="1" applyBorder="1" applyAlignment="1">
      <alignment vertical="center" wrapText="1"/>
    </xf>
    <xf numFmtId="165" fontId="58" fillId="6" borderId="1" xfId="974" applyFont="1" applyFill="1" applyBorder="1" applyAlignment="1">
      <alignment vertical="top" wrapText="1"/>
    </xf>
    <xf numFmtId="165" fontId="58" fillId="6" borderId="1" xfId="974" applyFont="1" applyFill="1" applyBorder="1" applyAlignment="1">
      <alignment vertical="center" wrapText="1"/>
    </xf>
    <xf numFmtId="0" fontId="53" fillId="0" borderId="0" xfId="0" applyFont="1" applyAlignment="1">
      <alignment vertical="top" wrapText="1"/>
    </xf>
    <xf numFmtId="0" fontId="53" fillId="0" borderId="0" xfId="0" applyFont="1" applyAlignment="1">
      <alignment vertical="center" wrapText="1"/>
    </xf>
    <xf numFmtId="165" fontId="53" fillId="6" borderId="0" xfId="974" applyFont="1" applyFill="1" applyAlignment="1">
      <alignment horizontal="center" vertical="center" wrapText="1"/>
    </xf>
    <xf numFmtId="0" fontId="6" fillId="0" borderId="0" xfId="0" applyFont="1"/>
    <xf numFmtId="0" fontId="55" fillId="2" borderId="37" xfId="960" applyFont="1" applyFill="1" applyBorder="1" applyAlignment="1">
      <alignment horizontal="left"/>
    </xf>
    <xf numFmtId="0" fontId="55" fillId="2" borderId="22" xfId="960" applyFont="1" applyFill="1" applyBorder="1" applyAlignment="1">
      <alignment horizontal="left" wrapText="1"/>
    </xf>
    <xf numFmtId="0" fontId="55" fillId="2" borderId="22" xfId="960" applyFont="1" applyFill="1" applyBorder="1" applyAlignment="1">
      <alignment horizontal="left"/>
    </xf>
    <xf numFmtId="0" fontId="55" fillId="2" borderId="22" xfId="960" applyFont="1" applyFill="1" applyBorder="1" applyAlignment="1">
      <alignment horizontal="left" vertical="center"/>
    </xf>
    <xf numFmtId="0" fontId="55" fillId="0" borderId="22" xfId="981" applyFont="1" applyBorder="1" applyAlignment="1">
      <alignment vertical="center" wrapText="1"/>
    </xf>
    <xf numFmtId="0" fontId="55" fillId="6" borderId="22" xfId="981" applyFont="1" applyFill="1" applyBorder="1" applyAlignment="1">
      <alignment horizontal="left" vertical="center" wrapText="1"/>
    </xf>
    <xf numFmtId="0" fontId="55" fillId="6" borderId="22" xfId="981" applyFont="1" applyFill="1" applyBorder="1" applyAlignment="1">
      <alignment horizontal="justify" vertical="center" wrapText="1"/>
    </xf>
    <xf numFmtId="0" fontId="53" fillId="6" borderId="22" xfId="981" applyFont="1" applyFill="1" applyBorder="1" applyAlignment="1">
      <alignment horizontal="left" vertical="center" wrapText="1" indent="1"/>
    </xf>
    <xf numFmtId="0" fontId="53" fillId="6" borderId="22" xfId="981" applyFont="1" applyFill="1" applyBorder="1" applyAlignment="1">
      <alignment horizontal="left" wrapText="1" indent="1"/>
    </xf>
    <xf numFmtId="0" fontId="53" fillId="0" borderId="22" xfId="981" applyFont="1" applyBorder="1" applyAlignment="1">
      <alignment horizontal="left" vertical="center" wrapText="1" indent="1"/>
    </xf>
    <xf numFmtId="0" fontId="6" fillId="0" borderId="0" xfId="0" applyFont="1" applyAlignment="1">
      <alignment wrapText="1"/>
    </xf>
    <xf numFmtId="0" fontId="55" fillId="3" borderId="22" xfId="981" applyFont="1" applyFill="1" applyBorder="1" applyAlignment="1">
      <alignment horizontal="left" vertical="center" wrapText="1"/>
    </xf>
    <xf numFmtId="0" fontId="55" fillId="0" borderId="22" xfId="981" applyFont="1" applyBorder="1" applyAlignment="1">
      <alignment horizontal="left" vertical="center" wrapText="1"/>
    </xf>
    <xf numFmtId="0" fontId="10" fillId="3" borderId="22" xfId="0" applyFont="1" applyFill="1" applyBorder="1" applyAlignment="1">
      <alignment vertical="center" wrapText="1"/>
    </xf>
    <xf numFmtId="0" fontId="10" fillId="3" borderId="26" xfId="0" applyFont="1" applyFill="1" applyBorder="1" applyAlignment="1">
      <alignment vertical="center" wrapText="1"/>
    </xf>
    <xf numFmtId="0" fontId="55" fillId="4" borderId="5" xfId="981" applyFont="1" applyFill="1" applyBorder="1" applyAlignment="1" applyProtection="1">
      <alignment vertical="center" wrapText="1"/>
      <protection hidden="1"/>
    </xf>
    <xf numFmtId="0" fontId="6" fillId="0" borderId="0" xfId="0" applyFont="1" applyAlignment="1">
      <alignment vertical="center"/>
    </xf>
    <xf numFmtId="0" fontId="55" fillId="0" borderId="46" xfId="981" applyFont="1" applyBorder="1" applyAlignment="1">
      <alignment vertical="center" wrapText="1"/>
    </xf>
    <xf numFmtId="0" fontId="55" fillId="3" borderId="0" xfId="981" applyFont="1" applyFill="1" applyAlignment="1">
      <alignment vertical="center" wrapText="1"/>
    </xf>
    <xf numFmtId="0" fontId="53" fillId="0" borderId="0" xfId="981" applyFont="1"/>
    <xf numFmtId="0" fontId="55" fillId="3" borderId="8" xfId="7" applyFont="1" applyFill="1" applyBorder="1" applyAlignment="1" applyProtection="1">
      <alignment vertical="center" wrapText="1"/>
      <protection hidden="1"/>
    </xf>
    <xf numFmtId="0" fontId="55" fillId="6" borderId="0" xfId="7" applyFont="1" applyFill="1" applyAlignment="1" applyProtection="1">
      <alignment vertical="center" wrapText="1"/>
      <protection hidden="1"/>
    </xf>
    <xf numFmtId="0" fontId="10" fillId="0" borderId="26" xfId="4" applyFont="1" applyFill="1" applyBorder="1" applyAlignment="1">
      <alignment vertical="center" wrapText="1"/>
    </xf>
    <xf numFmtId="0" fontId="9" fillId="0" borderId="22" xfId="933" applyFont="1" applyBorder="1" applyAlignment="1">
      <alignment vertical="center" wrapText="1"/>
    </xf>
    <xf numFmtId="0" fontId="8" fillId="0" borderId="22" xfId="933" applyFont="1" applyBorder="1" applyAlignment="1">
      <alignment vertical="center" wrapText="1"/>
    </xf>
    <xf numFmtId="0" fontId="8" fillId="0" borderId="26" xfId="933" applyFont="1" applyBorder="1" applyAlignment="1">
      <alignment vertical="center" wrapText="1"/>
    </xf>
    <xf numFmtId="0" fontId="8" fillId="0" borderId="22" xfId="933" applyFont="1" applyBorder="1" applyAlignment="1">
      <alignment horizontal="justify" vertical="center" wrapText="1"/>
    </xf>
    <xf numFmtId="0" fontId="8" fillId="3" borderId="22" xfId="933" applyFont="1" applyFill="1" applyBorder="1" applyAlignment="1">
      <alignment horizontal="justify" vertical="center" wrapText="1"/>
    </xf>
    <xf numFmtId="0" fontId="9" fillId="0" borderId="26" xfId="933" applyFont="1" applyBorder="1" applyAlignment="1">
      <alignment vertical="center" wrapText="1"/>
    </xf>
    <xf numFmtId="0" fontId="9" fillId="33" borderId="22" xfId="933" applyFont="1" applyFill="1" applyBorder="1" applyAlignment="1">
      <alignment vertical="center" wrapText="1"/>
    </xf>
    <xf numFmtId="0" fontId="9" fillId="0" borderId="26" xfId="933" applyFont="1" applyBorder="1" applyAlignment="1">
      <alignment horizontal="left" vertical="center" wrapText="1"/>
    </xf>
    <xf numFmtId="0" fontId="3" fillId="3" borderId="1" xfId="0" applyFont="1" applyFill="1" applyBorder="1" applyAlignment="1">
      <alignment horizontal="center" vertical="center" wrapText="1"/>
    </xf>
    <xf numFmtId="0" fontId="5" fillId="0" borderId="0" xfId="960" applyFont="1" applyAlignment="1">
      <alignment horizontal="justify" vertical="center" wrapText="1"/>
    </xf>
    <xf numFmtId="0" fontId="4" fillId="2" borderId="22" xfId="960" applyFont="1" applyFill="1" applyBorder="1" applyAlignment="1">
      <alignment horizontal="justify" vertical="center" wrapText="1"/>
    </xf>
    <xf numFmtId="0" fontId="5" fillId="0" borderId="22" xfId="0" applyFont="1" applyBorder="1" applyAlignment="1">
      <alignment horizontal="justify" vertical="top" wrapText="1"/>
    </xf>
    <xf numFmtId="4" fontId="4" fillId="0" borderId="1" xfId="0" applyNumberFormat="1" applyFont="1" applyBorder="1" applyAlignment="1">
      <alignment horizontal="center" vertical="top" wrapText="1"/>
    </xf>
    <xf numFmtId="172" fontId="65" fillId="0" borderId="23" xfId="0" applyNumberFormat="1" applyFont="1" applyBorder="1" applyAlignment="1">
      <alignment horizontal="center" vertical="top" wrapText="1"/>
    </xf>
    <xf numFmtId="0" fontId="5" fillId="6" borderId="0" xfId="960" applyFont="1" applyFill="1" applyAlignment="1">
      <alignment horizontal="justify" vertical="center" wrapText="1"/>
    </xf>
    <xf numFmtId="0" fontId="2" fillId="3" borderId="22" xfId="0" applyFont="1" applyFill="1" applyBorder="1" applyAlignment="1">
      <alignment horizontal="justify" vertical="center" wrapText="1"/>
    </xf>
    <xf numFmtId="0" fontId="3" fillId="3" borderId="22" xfId="0" applyFont="1" applyFill="1" applyBorder="1" applyAlignment="1">
      <alignment horizontal="center" vertical="center" wrapText="1"/>
    </xf>
    <xf numFmtId="0" fontId="3" fillId="3" borderId="23" xfId="0" applyFont="1" applyFill="1" applyBorder="1" applyAlignment="1">
      <alignment horizontal="center" vertical="center" wrapText="1"/>
    </xf>
    <xf numFmtId="172" fontId="3" fillId="0" borderId="1" xfId="0" applyNumberFormat="1" applyFont="1" applyBorder="1" applyAlignment="1">
      <alignment horizontal="justify" vertical="top" wrapText="1"/>
    </xf>
    <xf numFmtId="172" fontId="66" fillId="0" borderId="1" xfId="0" applyNumberFormat="1" applyFont="1" applyBorder="1" applyAlignment="1">
      <alignment horizontal="center" vertical="top" wrapText="1"/>
    </xf>
    <xf numFmtId="172" fontId="3" fillId="0" borderId="1" xfId="0" applyNumberFormat="1" applyFont="1" applyBorder="1" applyAlignment="1">
      <alignment horizontal="justify" vertical="center" wrapText="1"/>
    </xf>
    <xf numFmtId="0" fontId="3" fillId="2" borderId="22" xfId="960" applyFont="1" applyFill="1" applyBorder="1" applyAlignment="1">
      <alignment horizontal="center" vertical="center" wrapText="1"/>
    </xf>
    <xf numFmtId="0" fontId="2" fillId="5" borderId="22" xfId="960" applyFill="1" applyBorder="1" applyAlignment="1">
      <alignment horizontal="justify" vertical="center" wrapText="1"/>
    </xf>
    <xf numFmtId="0" fontId="3" fillId="0" borderId="22" xfId="984" applyFont="1" applyFill="1" applyBorder="1" applyAlignment="1">
      <alignment horizontal="left" vertical="center" wrapText="1"/>
    </xf>
    <xf numFmtId="0" fontId="8" fillId="3" borderId="22" xfId="0" applyFont="1" applyFill="1" applyBorder="1" applyAlignment="1">
      <alignment vertical="center" wrapText="1"/>
    </xf>
    <xf numFmtId="0" fontId="9" fillId="3" borderId="22" xfId="0" applyFont="1" applyFill="1" applyBorder="1" applyAlignment="1">
      <alignment vertical="center" wrapText="1"/>
    </xf>
    <xf numFmtId="0" fontId="3" fillId="3" borderId="22" xfId="0" applyFont="1" applyFill="1" applyBorder="1" applyAlignment="1">
      <alignment vertical="center" wrapText="1"/>
    </xf>
    <xf numFmtId="0" fontId="9" fillId="0" borderId="37" xfId="933" applyFont="1" applyBorder="1" applyAlignment="1">
      <alignment vertical="center" wrapText="1"/>
    </xf>
    <xf numFmtId="0" fontId="55" fillId="4" borderId="1" xfId="0" applyFont="1" applyFill="1" applyBorder="1" applyAlignment="1" applyProtection="1">
      <alignment horizontal="center" vertical="center" wrapText="1"/>
      <protection hidden="1"/>
    </xf>
    <xf numFmtId="0" fontId="53" fillId="0" borderId="1" xfId="4" applyFont="1" applyFill="1" applyBorder="1" applyAlignment="1">
      <alignment horizontal="justify" vertical="center" wrapText="1"/>
    </xf>
    <xf numFmtId="0" fontId="53" fillId="0" borderId="23" xfId="4" applyFont="1" applyFill="1" applyBorder="1" applyAlignment="1">
      <alignment horizontal="justify" vertical="center" wrapText="1"/>
    </xf>
    <xf numFmtId="0" fontId="55" fillId="0" borderId="22" xfId="4" applyNumberFormat="1" applyFont="1" applyFill="1" applyBorder="1" applyAlignment="1" applyProtection="1">
      <alignment vertical="center" wrapText="1"/>
    </xf>
    <xf numFmtId="0" fontId="55" fillId="0" borderId="22" xfId="0" applyFont="1" applyBorder="1" applyAlignment="1">
      <alignment vertical="center" wrapText="1"/>
    </xf>
    <xf numFmtId="3" fontId="55" fillId="0" borderId="1" xfId="4" applyNumberFormat="1" applyFont="1" applyFill="1" applyBorder="1" applyAlignment="1">
      <alignment horizontal="left" vertical="center" wrapText="1"/>
    </xf>
    <xf numFmtId="0" fontId="55" fillId="4" borderId="14" xfId="0" applyFont="1" applyFill="1" applyBorder="1" applyAlignment="1" applyProtection="1">
      <alignment horizontal="center" vertical="center" wrapText="1"/>
      <protection hidden="1"/>
    </xf>
    <xf numFmtId="0" fontId="6" fillId="0" borderId="0" xfId="0" applyFont="1" applyAlignment="1">
      <alignment horizontal="center" vertical="center" wrapText="1"/>
    </xf>
    <xf numFmtId="0" fontId="55" fillId="0" borderId="1" xfId="5" applyFont="1" applyFill="1" applyBorder="1" applyAlignment="1">
      <alignment wrapText="1"/>
    </xf>
    <xf numFmtId="0" fontId="55" fillId="4" borderId="6" xfId="0" applyFont="1" applyFill="1" applyBorder="1" applyAlignment="1" applyProtection="1">
      <alignment horizontal="center" vertical="center" wrapText="1"/>
      <protection hidden="1"/>
    </xf>
    <xf numFmtId="169" fontId="53" fillId="2" borderId="6" xfId="1" applyNumberFormat="1" applyFont="1" applyFill="1" applyBorder="1" applyAlignment="1">
      <alignment vertical="center" wrapText="1"/>
    </xf>
    <xf numFmtId="169" fontId="53" fillId="2" borderId="1" xfId="1" applyNumberFormat="1" applyFont="1" applyFill="1" applyBorder="1" applyAlignment="1">
      <alignment vertical="center" wrapText="1"/>
    </xf>
    <xf numFmtId="169" fontId="53" fillId="0" borderId="1" xfId="1" applyNumberFormat="1" applyFont="1" applyFill="1" applyBorder="1" applyAlignment="1">
      <alignment vertical="center" wrapText="1"/>
    </xf>
    <xf numFmtId="0" fontId="10" fillId="0" borderId="22" xfId="0" applyFont="1" applyBorder="1" applyAlignment="1">
      <alignment horizontal="justify" vertical="center" wrapText="1"/>
    </xf>
    <xf numFmtId="0" fontId="10" fillId="2" borderId="22" xfId="0" applyFont="1" applyFill="1" applyBorder="1" applyAlignment="1">
      <alignment horizontal="justify" vertical="center" wrapText="1"/>
    </xf>
    <xf numFmtId="169" fontId="55" fillId="2" borderId="1" xfId="1" applyNumberFormat="1" applyFont="1" applyFill="1" applyBorder="1" applyAlignment="1">
      <alignment vertical="center" wrapText="1"/>
    </xf>
    <xf numFmtId="0" fontId="6" fillId="0" borderId="22" xfId="0" applyFont="1" applyBorder="1" applyAlignment="1">
      <alignment horizontal="left" vertical="center" wrapText="1"/>
    </xf>
    <xf numFmtId="0" fontId="55" fillId="0" borderId="37" xfId="4" applyNumberFormat="1" applyFont="1" applyFill="1" applyBorder="1" applyAlignment="1" applyProtection="1">
      <alignment vertical="center" wrapText="1"/>
    </xf>
    <xf numFmtId="2" fontId="10" fillId="0" borderId="5" xfId="0" applyNumberFormat="1" applyFont="1" applyBorder="1" applyAlignment="1">
      <alignment vertical="center" wrapText="1"/>
    </xf>
    <xf numFmtId="0" fontId="55" fillId="0" borderId="22" xfId="7" applyFont="1" applyBorder="1" applyAlignment="1">
      <alignment horizontal="left" vertical="center" wrapText="1"/>
    </xf>
    <xf numFmtId="9" fontId="53" fillId="0" borderId="23" xfId="4" applyNumberFormat="1" applyFont="1" applyFill="1" applyBorder="1" applyAlignment="1">
      <alignment horizontal="justify" vertical="center" wrapText="1"/>
    </xf>
    <xf numFmtId="2" fontId="55" fillId="0" borderId="46" xfId="0" applyNumberFormat="1" applyFont="1" applyBorder="1" applyAlignment="1">
      <alignment vertical="center" wrapText="1"/>
    </xf>
    <xf numFmtId="2" fontId="55" fillId="5" borderId="22" xfId="0" applyNumberFormat="1" applyFont="1" applyFill="1" applyBorder="1" applyAlignment="1">
      <alignment vertical="center" wrapText="1"/>
    </xf>
    <xf numFmtId="165" fontId="58" fillId="0" borderId="1" xfId="974" applyFont="1" applyFill="1" applyBorder="1" applyAlignment="1">
      <alignment horizontal="left" vertical="center" wrapText="1"/>
    </xf>
    <xf numFmtId="0" fontId="58" fillId="6" borderId="35" xfId="974" applyNumberFormat="1" applyFont="1" applyFill="1" applyBorder="1" applyAlignment="1">
      <alignment horizontal="left" vertical="center" wrapText="1"/>
    </xf>
    <xf numFmtId="0" fontId="4" fillId="0" borderId="1" xfId="0" applyFont="1" applyBorder="1" applyAlignment="1">
      <alignment vertical="center" wrapText="1"/>
    </xf>
    <xf numFmtId="2" fontId="55" fillId="2" borderId="10" xfId="0" applyNumberFormat="1" applyFont="1" applyFill="1" applyBorder="1" applyAlignment="1">
      <alignment vertical="center" wrapText="1"/>
    </xf>
    <xf numFmtId="0" fontId="58" fillId="6" borderId="4" xfId="974" applyNumberFormat="1" applyFont="1" applyFill="1" applyBorder="1" applyAlignment="1">
      <alignment horizontal="left" vertical="center" wrapText="1"/>
    </xf>
    <xf numFmtId="0" fontId="10" fillId="3" borderId="22" xfId="0" applyFont="1" applyFill="1" applyBorder="1" applyAlignment="1">
      <alignment horizontal="justify" vertical="center" wrapText="1"/>
    </xf>
    <xf numFmtId="0" fontId="58" fillId="6" borderId="1" xfId="974" applyNumberFormat="1" applyFont="1" applyFill="1" applyBorder="1" applyAlignment="1">
      <alignment horizontal="justify" vertical="center" wrapText="1"/>
    </xf>
    <xf numFmtId="0" fontId="58" fillId="0" borderId="1" xfId="974" applyNumberFormat="1" applyFont="1" applyFill="1" applyBorder="1" applyAlignment="1">
      <alignment horizontal="justify" vertical="center" wrapText="1"/>
    </xf>
    <xf numFmtId="165" fontId="55" fillId="0" borderId="1" xfId="974" applyFont="1" applyFill="1" applyBorder="1" applyAlignment="1">
      <alignment horizontal="justify" vertical="center" wrapText="1"/>
    </xf>
    <xf numFmtId="165" fontId="58" fillId="6" borderId="1" xfId="974" applyFont="1" applyFill="1" applyBorder="1" applyAlignment="1">
      <alignment horizontal="justify" vertical="center" wrapText="1"/>
    </xf>
    <xf numFmtId="165" fontId="58" fillId="0" borderId="1" xfId="974" applyFont="1" applyFill="1" applyBorder="1" applyAlignment="1">
      <alignment horizontal="justify" vertical="center" wrapText="1"/>
    </xf>
    <xf numFmtId="0" fontId="55" fillId="0" borderId="1" xfId="0" applyFont="1" applyBorder="1" applyAlignment="1">
      <alignment horizontal="justify" vertical="center" wrapText="1"/>
    </xf>
    <xf numFmtId="0" fontId="3" fillId="38" borderId="1" xfId="0" applyFont="1" applyFill="1" applyBorder="1" applyAlignment="1">
      <alignment horizontal="justify" vertical="center"/>
    </xf>
    <xf numFmtId="0" fontId="3" fillId="3" borderId="1" xfId="0" applyFont="1" applyFill="1" applyBorder="1" applyAlignment="1">
      <alignment horizontal="justify" vertical="center"/>
    </xf>
    <xf numFmtId="0" fontId="53" fillId="3" borderId="1" xfId="0" applyFont="1" applyFill="1" applyBorder="1" applyAlignment="1">
      <alignment horizontal="justify" vertical="center" wrapText="1"/>
    </xf>
    <xf numFmtId="0" fontId="53" fillId="38" borderId="1" xfId="0" applyFont="1" applyFill="1" applyBorder="1" applyAlignment="1">
      <alignment horizontal="justify" vertical="center" wrapText="1"/>
    </xf>
    <xf numFmtId="0" fontId="53" fillId="0" borderId="22" xfId="981" applyFont="1" applyBorder="1" applyAlignment="1">
      <alignment horizontal="left" wrapText="1" indent="1"/>
    </xf>
    <xf numFmtId="0" fontId="10" fillId="0" borderId="22" xfId="0" applyFont="1" applyBorder="1" applyAlignment="1">
      <alignment vertical="center" wrapText="1"/>
    </xf>
    <xf numFmtId="0" fontId="10" fillId="0" borderId="1" xfId="6" applyFont="1" applyBorder="1" applyAlignment="1">
      <alignment horizontal="left" vertical="center" wrapText="1"/>
    </xf>
    <xf numFmtId="0" fontId="53" fillId="3" borderId="66" xfId="0" applyFont="1" applyFill="1" applyBorder="1" applyAlignment="1">
      <alignment horizontal="justify" vertical="center" wrapText="1"/>
    </xf>
    <xf numFmtId="0" fontId="62" fillId="0" borderId="1" xfId="0" applyFont="1" applyBorder="1" applyAlignment="1">
      <alignment horizontal="justify" vertical="center" wrapText="1"/>
    </xf>
    <xf numFmtId="0" fontId="55" fillId="6" borderId="1" xfId="0" applyFont="1" applyFill="1" applyBorder="1" applyAlignment="1">
      <alignment horizontal="left" vertical="center" wrapText="1"/>
    </xf>
    <xf numFmtId="0" fontId="55" fillId="0" borderId="2" xfId="0" applyFont="1" applyBorder="1" applyAlignment="1">
      <alignment horizontal="left" vertical="center" wrapText="1"/>
    </xf>
    <xf numFmtId="0" fontId="55" fillId="6" borderId="2" xfId="0" applyFont="1" applyFill="1" applyBorder="1" applyAlignment="1">
      <alignment horizontal="left" vertical="center" wrapText="1"/>
    </xf>
    <xf numFmtId="2" fontId="55" fillId="0" borderId="1" xfId="0" applyNumberFormat="1" applyFont="1" applyBorder="1" applyAlignment="1">
      <alignment horizontal="left" vertical="center" wrapText="1"/>
    </xf>
    <xf numFmtId="0" fontId="10" fillId="0" borderId="1" xfId="6" applyFont="1" applyBorder="1" applyAlignment="1">
      <alignment vertical="center" wrapText="1"/>
    </xf>
    <xf numFmtId="0" fontId="55" fillId="0" borderId="1" xfId="0" applyFont="1" applyBorder="1" applyAlignment="1">
      <alignment vertical="center" wrapText="1"/>
    </xf>
    <xf numFmtId="0" fontId="10" fillId="0" borderId="2" xfId="6" applyFont="1" applyBorder="1" applyAlignment="1">
      <alignment vertical="center" wrapText="1"/>
    </xf>
    <xf numFmtId="0" fontId="3" fillId="3" borderId="0" xfId="7" applyFont="1" applyFill="1" applyAlignment="1" applyProtection="1">
      <alignment vertical="center" wrapText="1"/>
      <protection hidden="1"/>
    </xf>
    <xf numFmtId="0" fontId="3" fillId="6" borderId="62" xfId="7" applyFont="1" applyFill="1" applyBorder="1" applyAlignment="1" applyProtection="1">
      <alignment vertical="center"/>
      <protection hidden="1"/>
    </xf>
    <xf numFmtId="0" fontId="3" fillId="0" borderId="22" xfId="981" applyFont="1" applyBorder="1" applyAlignment="1">
      <alignment horizontal="left" vertical="center" wrapText="1"/>
    </xf>
    <xf numFmtId="2" fontId="3" fillId="0" borderId="26" xfId="0" applyNumberFormat="1" applyFont="1" applyBorder="1" applyAlignment="1">
      <alignment horizontal="left" vertical="center" wrapText="1"/>
    </xf>
    <xf numFmtId="0" fontId="67" fillId="2" borderId="1" xfId="991" applyFont="1" applyFill="1" applyBorder="1" applyAlignment="1">
      <alignment horizontal="left"/>
    </xf>
    <xf numFmtId="0" fontId="69" fillId="2" borderId="1" xfId="991" applyFont="1" applyFill="1" applyBorder="1" applyAlignment="1">
      <alignment horizontal="left"/>
    </xf>
    <xf numFmtId="0" fontId="71" fillId="6" borderId="1" xfId="746" applyFont="1" applyFill="1" applyBorder="1" applyAlignment="1">
      <alignment horizontal="center" vertical="center" wrapText="1"/>
    </xf>
    <xf numFmtId="0" fontId="71" fillId="6" borderId="7" xfId="746" applyFont="1" applyFill="1" applyBorder="1" applyAlignment="1">
      <alignment horizontal="center" vertical="center" wrapText="1"/>
    </xf>
    <xf numFmtId="3" fontId="71" fillId="6" borderId="7" xfId="746" applyNumberFormat="1" applyFont="1" applyFill="1" applyBorder="1" applyAlignment="1">
      <alignment horizontal="center" vertical="center" wrapText="1"/>
    </xf>
    <xf numFmtId="0" fontId="71" fillId="6" borderId="4" xfId="746" applyFont="1" applyFill="1" applyBorder="1" applyAlignment="1">
      <alignment wrapText="1"/>
    </xf>
    <xf numFmtId="0" fontId="71" fillId="6" borderId="10" xfId="746" applyFont="1" applyFill="1" applyBorder="1" applyAlignment="1">
      <alignment vertical="center" wrapText="1"/>
    </xf>
    <xf numFmtId="0" fontId="71" fillId="6" borderId="52" xfId="746" applyFont="1" applyFill="1" applyBorder="1"/>
    <xf numFmtId="0" fontId="71" fillId="6" borderId="12" xfId="746" applyFont="1" applyFill="1" applyBorder="1"/>
    <xf numFmtId="49" fontId="71" fillId="6" borderId="12" xfId="746" applyNumberFormat="1" applyFont="1" applyFill="1" applyBorder="1"/>
    <xf numFmtId="0" fontId="71" fillId="6" borderId="6" xfId="746" applyFont="1" applyFill="1" applyBorder="1"/>
    <xf numFmtId="49" fontId="71" fillId="6" borderId="14" xfId="746" applyNumberFormat="1" applyFont="1" applyFill="1" applyBorder="1"/>
    <xf numFmtId="192" fontId="71" fillId="6" borderId="14" xfId="746" applyNumberFormat="1" applyFont="1" applyFill="1" applyBorder="1" applyAlignment="1">
      <alignment horizontal="right"/>
    </xf>
    <xf numFmtId="0" fontId="10" fillId="0" borderId="1" xfId="0" applyFont="1" applyBorder="1" applyAlignment="1">
      <alignment horizontal="left" vertical="center" wrapText="1"/>
    </xf>
    <xf numFmtId="0" fontId="74" fillId="3" borderId="0" xfId="997" applyFill="1"/>
    <xf numFmtId="0" fontId="74" fillId="0" borderId="0" xfId="997"/>
    <xf numFmtId="0" fontId="76" fillId="0" borderId="0" xfId="1001" applyFont="1" applyAlignment="1">
      <alignment vertical="center"/>
    </xf>
    <xf numFmtId="0" fontId="76" fillId="43" borderId="19" xfId="1001" applyFont="1" applyFill="1" applyBorder="1" applyAlignment="1">
      <alignment horizontal="left" vertical="center" wrapText="1"/>
    </xf>
    <xf numFmtId="0" fontId="76" fillId="43" borderId="20" xfId="1001" applyFont="1" applyFill="1" applyBorder="1" applyAlignment="1">
      <alignment horizontal="center" vertical="center"/>
    </xf>
    <xf numFmtId="195" fontId="76" fillId="43" borderId="20" xfId="1001" applyNumberFormat="1" applyFont="1" applyFill="1" applyBorder="1" applyAlignment="1">
      <alignment vertical="center"/>
    </xf>
    <xf numFmtId="0" fontId="76" fillId="3" borderId="0" xfId="1001" applyFont="1" applyFill="1" applyAlignment="1">
      <alignment vertical="center"/>
    </xf>
    <xf numFmtId="0" fontId="76" fillId="43" borderId="22" xfId="1001" applyFont="1" applyFill="1" applyBorder="1" applyAlignment="1">
      <alignment horizontal="left" vertical="center" wrapText="1"/>
    </xf>
    <xf numFmtId="0" fontId="76" fillId="43" borderId="1" xfId="1001" applyFont="1" applyFill="1" applyBorder="1" applyAlignment="1">
      <alignment horizontal="center" vertical="center"/>
    </xf>
    <xf numFmtId="0" fontId="76" fillId="43" borderId="1" xfId="1001" applyFont="1" applyFill="1" applyBorder="1" applyAlignment="1">
      <alignment horizontal="center" vertical="center" wrapText="1"/>
    </xf>
    <xf numFmtId="195" fontId="76" fillId="43" borderId="1" xfId="1001" applyNumberFormat="1" applyFont="1" applyFill="1" applyBorder="1" applyAlignment="1">
      <alignment vertical="center"/>
    </xf>
    <xf numFmtId="0" fontId="73" fillId="3" borderId="0" xfId="1001" applyFont="1" applyFill="1" applyAlignment="1">
      <alignment vertical="center"/>
    </xf>
    <xf numFmtId="0" fontId="76" fillId="43" borderId="1" xfId="1001" applyFont="1" applyFill="1" applyBorder="1" applyAlignment="1">
      <alignment horizontal="left" vertical="center" wrapText="1"/>
    </xf>
    <xf numFmtId="1" fontId="76" fillId="43" borderId="1" xfId="1001" applyNumberFormat="1" applyFont="1" applyFill="1" applyBorder="1" applyAlignment="1">
      <alignment horizontal="center" vertical="center" wrapText="1"/>
    </xf>
    <xf numFmtId="0" fontId="76" fillId="0" borderId="0" xfId="1001" applyFont="1" applyAlignment="1">
      <alignment horizontal="center" vertical="center"/>
    </xf>
    <xf numFmtId="3" fontId="76" fillId="0" borderId="0" xfId="1001" applyNumberFormat="1" applyFont="1" applyAlignment="1">
      <alignment vertical="center"/>
    </xf>
    <xf numFmtId="0" fontId="1" fillId="0" borderId="0" xfId="1001" applyFont="1" applyAlignment="1">
      <alignment horizontal="center" vertical="center"/>
    </xf>
    <xf numFmtId="169" fontId="1" fillId="0" borderId="0" xfId="998" applyNumberFormat="1" applyFont="1" applyAlignment="1">
      <alignment horizontal="center" vertical="center"/>
    </xf>
    <xf numFmtId="0" fontId="77" fillId="0" borderId="0" xfId="1001" applyFont="1" applyAlignment="1">
      <alignment horizontal="left" vertical="center"/>
    </xf>
    <xf numFmtId="0" fontId="1" fillId="3" borderId="0" xfId="1001" applyFont="1" applyFill="1" applyAlignment="1">
      <alignment horizontal="center" vertical="center"/>
    </xf>
    <xf numFmtId="0" fontId="63" fillId="40" borderId="1" xfId="1001" applyFont="1" applyFill="1" applyBorder="1" applyAlignment="1">
      <alignment horizontal="center" vertical="center"/>
    </xf>
    <xf numFmtId="169" fontId="74" fillId="3" borderId="1" xfId="998" applyNumberFormat="1" applyFont="1" applyFill="1" applyBorder="1" applyAlignment="1">
      <alignment vertical="center"/>
    </xf>
    <xf numFmtId="0" fontId="1" fillId="43" borderId="2" xfId="1001" applyFont="1" applyFill="1" applyBorder="1" applyAlignment="1">
      <alignment horizontal="center" vertical="center" wrapText="1"/>
    </xf>
    <xf numFmtId="0" fontId="1" fillId="43" borderId="1" xfId="1001" applyFont="1" applyFill="1" applyBorder="1" applyAlignment="1">
      <alignment horizontal="center" vertical="center" wrapText="1"/>
    </xf>
    <xf numFmtId="0" fontId="63" fillId="43" borderId="1" xfId="1001" applyFont="1" applyFill="1" applyBorder="1" applyAlignment="1">
      <alignment horizontal="center" vertical="center"/>
    </xf>
    <xf numFmtId="0" fontId="1" fillId="40" borderId="1" xfId="1001" applyFont="1" applyFill="1" applyBorder="1" applyAlignment="1">
      <alignment horizontal="center" vertical="center"/>
    </xf>
    <xf numFmtId="0" fontId="1" fillId="3" borderId="1" xfId="1001" applyFont="1" applyFill="1" applyBorder="1" applyAlignment="1">
      <alignment horizontal="center" vertical="center"/>
    </xf>
    <xf numFmtId="172" fontId="74" fillId="3" borderId="1" xfId="1002" applyNumberFormat="1" applyFont="1" applyFill="1" applyBorder="1"/>
    <xf numFmtId="0" fontId="68" fillId="43" borderId="1" xfId="1001" applyFont="1" applyFill="1" applyBorder="1" applyAlignment="1">
      <alignment horizontal="center" vertical="center" wrapText="1"/>
    </xf>
    <xf numFmtId="3" fontId="1" fillId="43" borderId="1" xfId="1001" applyNumberFormat="1" applyFont="1" applyFill="1" applyBorder="1" applyAlignment="1">
      <alignment horizontal="center" vertical="center"/>
    </xf>
    <xf numFmtId="0" fontId="1" fillId="3" borderId="1" xfId="1001" applyFont="1" applyFill="1" applyBorder="1" applyAlignment="1">
      <alignment horizontal="center" vertical="center" wrapText="1"/>
    </xf>
    <xf numFmtId="0" fontId="78" fillId="43" borderId="1" xfId="1001" applyFont="1" applyFill="1" applyBorder="1" applyAlignment="1">
      <alignment horizontal="center" vertical="center" wrapText="1"/>
    </xf>
    <xf numFmtId="196" fontId="78" fillId="43" borderId="1" xfId="1001" applyNumberFormat="1" applyFont="1" applyFill="1" applyBorder="1" applyAlignment="1">
      <alignment horizontal="center" vertical="center"/>
    </xf>
    <xf numFmtId="0" fontId="1" fillId="43" borderId="1" xfId="1001" applyFont="1" applyFill="1" applyBorder="1" applyAlignment="1">
      <alignment horizontal="center" vertical="center"/>
    </xf>
    <xf numFmtId="0" fontId="63" fillId="43" borderId="1" xfId="1001" applyFont="1" applyFill="1" applyBorder="1" applyAlignment="1">
      <alignment horizontal="center" vertical="center" wrapText="1"/>
    </xf>
    <xf numFmtId="0" fontId="74" fillId="0" borderId="0" xfId="1001"/>
    <xf numFmtId="0" fontId="74" fillId="0" borderId="0" xfId="1001" applyAlignment="1">
      <alignment horizontal="center" vertical="center"/>
    </xf>
    <xf numFmtId="1" fontId="79" fillId="0" borderId="76" xfId="1001" applyNumberFormat="1" applyFont="1" applyBorder="1" applyAlignment="1">
      <alignment horizontal="center" vertical="top" shrinkToFit="1"/>
    </xf>
    <xf numFmtId="0" fontId="80" fillId="0" borderId="74" xfId="1001" applyFont="1" applyBorder="1" applyAlignment="1">
      <alignment horizontal="left" vertical="top" wrapText="1"/>
    </xf>
    <xf numFmtId="0" fontId="81" fillId="0" borderId="1" xfId="1001" applyFont="1" applyBorder="1" applyAlignment="1">
      <alignment horizontal="center" vertical="center"/>
    </xf>
    <xf numFmtId="197" fontId="79" fillId="0" borderId="76" xfId="1001" applyNumberFormat="1" applyFont="1" applyBorder="1" applyAlignment="1">
      <alignment horizontal="center" vertical="top" shrinkToFit="1"/>
    </xf>
    <xf numFmtId="0" fontId="80" fillId="0" borderId="76" xfId="1001" applyFont="1" applyBorder="1" applyAlignment="1">
      <alignment horizontal="center" vertical="top" wrapText="1"/>
    </xf>
    <xf numFmtId="198" fontId="79" fillId="0" borderId="76" xfId="1001" applyNumberFormat="1" applyFont="1" applyBorder="1" applyAlignment="1">
      <alignment horizontal="center" vertical="top" shrinkToFit="1"/>
    </xf>
    <xf numFmtId="1" fontId="79" fillId="0" borderId="77" xfId="1001" applyNumberFormat="1" applyFont="1" applyBorder="1" applyAlignment="1">
      <alignment horizontal="center" vertical="top" shrinkToFit="1"/>
    </xf>
    <xf numFmtId="0" fontId="81" fillId="0" borderId="77" xfId="1001" applyFont="1" applyBorder="1" applyAlignment="1">
      <alignment horizontal="left" wrapText="1"/>
    </xf>
    <xf numFmtId="0" fontId="80" fillId="0" borderId="93" xfId="1001" applyFont="1" applyBorder="1" applyAlignment="1">
      <alignment horizontal="left" vertical="top" wrapText="1"/>
    </xf>
    <xf numFmtId="0" fontId="82" fillId="0" borderId="0" xfId="1001" applyFont="1"/>
    <xf numFmtId="0" fontId="82" fillId="0" borderId="0" xfId="1001" applyFont="1" applyAlignment="1">
      <alignment horizontal="left"/>
    </xf>
    <xf numFmtId="199" fontId="82" fillId="0" borderId="76" xfId="1001" applyNumberFormat="1" applyFont="1" applyBorder="1" applyAlignment="1">
      <alignment horizontal="center" vertical="center"/>
    </xf>
    <xf numFmtId="1" fontId="82" fillId="0" borderId="76" xfId="1001" applyNumberFormat="1" applyFont="1" applyBorder="1" applyAlignment="1">
      <alignment horizontal="center" vertical="center"/>
    </xf>
    <xf numFmtId="196" fontId="83" fillId="0" borderId="76" xfId="1001" applyNumberFormat="1" applyFont="1" applyBorder="1" applyAlignment="1">
      <alignment horizontal="center" vertical="center"/>
    </xf>
    <xf numFmtId="196" fontId="83" fillId="0" borderId="76" xfId="1001" applyNumberFormat="1" applyFont="1" applyBorder="1" applyAlignment="1">
      <alignment horizontal="left" vertical="center"/>
    </xf>
    <xf numFmtId="0" fontId="82" fillId="0" borderId="83" xfId="1001" applyFont="1" applyBorder="1" applyAlignment="1">
      <alignment horizontal="left" vertical="center"/>
    </xf>
    <xf numFmtId="0" fontId="82" fillId="0" borderId="0" xfId="1001" applyFont="1" applyAlignment="1">
      <alignment vertical="center"/>
    </xf>
    <xf numFmtId="196" fontId="82" fillId="0" borderId="76" xfId="1001" applyNumberFormat="1" applyFont="1" applyBorder="1" applyAlignment="1">
      <alignment horizontal="center" vertical="center"/>
    </xf>
    <xf numFmtId="196" fontId="82" fillId="44" borderId="76" xfId="1001" applyNumberFormat="1" applyFont="1" applyFill="1" applyBorder="1" applyAlignment="1">
      <alignment horizontal="center" vertical="center"/>
    </xf>
    <xf numFmtId="200" fontId="82" fillId="0" borderId="76" xfId="1001" applyNumberFormat="1" applyFont="1" applyBorder="1" applyAlignment="1">
      <alignment horizontal="center" vertical="center"/>
    </xf>
    <xf numFmtId="0" fontId="85" fillId="0" borderId="0" xfId="1001" applyFont="1"/>
    <xf numFmtId="0" fontId="85" fillId="0" borderId="85" xfId="1001" applyFont="1" applyBorder="1" applyAlignment="1">
      <alignment horizontal="center"/>
    </xf>
    <xf numFmtId="0" fontId="85" fillId="0" borderId="77" xfId="1001" applyFont="1" applyBorder="1"/>
    <xf numFmtId="3" fontId="85" fillId="0" borderId="77" xfId="1001" applyNumberFormat="1" applyFont="1" applyBorder="1"/>
    <xf numFmtId="3" fontId="85" fillId="0" borderId="98" xfId="1001" applyNumberFormat="1" applyFont="1" applyBorder="1"/>
    <xf numFmtId="3" fontId="85" fillId="0" borderId="110" xfId="1001" applyNumberFormat="1" applyFont="1" applyBorder="1"/>
    <xf numFmtId="0" fontId="85" fillId="44" borderId="0" xfId="1001" applyFont="1" applyFill="1"/>
    <xf numFmtId="0" fontId="85" fillId="44" borderId="83" xfId="1001" applyFont="1" applyFill="1" applyBorder="1" applyAlignment="1">
      <alignment horizontal="center"/>
    </xf>
    <xf numFmtId="0" fontId="85" fillId="44" borderId="76" xfId="1001" applyFont="1" applyFill="1" applyBorder="1"/>
    <xf numFmtId="3" fontId="85" fillId="44" borderId="76" xfId="1001" applyNumberFormat="1" applyFont="1" applyFill="1" applyBorder="1"/>
    <xf numFmtId="3" fontId="85" fillId="0" borderId="76" xfId="1001" applyNumberFormat="1" applyFont="1" applyBorder="1"/>
    <xf numFmtId="3" fontId="85" fillId="0" borderId="78" xfId="1001" applyNumberFormat="1" applyFont="1" applyBorder="1"/>
    <xf numFmtId="3" fontId="85" fillId="0" borderId="82" xfId="1001" applyNumberFormat="1" applyFont="1" applyBorder="1"/>
    <xf numFmtId="0" fontId="71" fillId="0" borderId="76" xfId="1001" applyFont="1" applyBorder="1" applyAlignment="1">
      <alignment horizontal="center"/>
    </xf>
    <xf numFmtId="3" fontId="71" fillId="0" borderId="76" xfId="1001" applyNumberFormat="1" applyFont="1" applyBorder="1"/>
    <xf numFmtId="3" fontId="71" fillId="0" borderId="78" xfId="1001" applyNumberFormat="1" applyFont="1" applyBorder="1"/>
    <xf numFmtId="3" fontId="71" fillId="0" borderId="82" xfId="1001" applyNumberFormat="1" applyFont="1" applyBorder="1"/>
    <xf numFmtId="0" fontId="85" fillId="44" borderId="85" xfId="1001" applyFont="1" applyFill="1" applyBorder="1" applyAlignment="1">
      <alignment horizontal="center"/>
    </xf>
    <xf numFmtId="0" fontId="85" fillId="44" borderId="93" xfId="1001" applyFont="1" applyFill="1" applyBorder="1"/>
    <xf numFmtId="3" fontId="85" fillId="44" borderId="77" xfId="1001" applyNumberFormat="1" applyFont="1" applyFill="1" applyBorder="1"/>
    <xf numFmtId="0" fontId="85" fillId="44" borderId="74" xfId="1001" applyFont="1" applyFill="1" applyBorder="1"/>
    <xf numFmtId="3" fontId="85" fillId="3" borderId="76" xfId="1001" applyNumberFormat="1" applyFont="1" applyFill="1" applyBorder="1"/>
    <xf numFmtId="0" fontId="85" fillId="44" borderId="81" xfId="1001" applyFont="1" applyFill="1" applyBorder="1" applyAlignment="1">
      <alignment horizontal="center"/>
    </xf>
    <xf numFmtId="0" fontId="85" fillId="44" borderId="100" xfId="1001" applyFont="1" applyFill="1" applyBorder="1"/>
    <xf numFmtId="3" fontId="85" fillId="44" borderId="75" xfId="1001" applyNumberFormat="1" applyFont="1" applyFill="1" applyBorder="1"/>
    <xf numFmtId="3" fontId="85" fillId="0" borderId="75" xfId="1001" applyNumberFormat="1" applyFont="1" applyBorder="1"/>
    <xf numFmtId="3" fontId="85" fillId="0" borderId="79" xfId="1001" applyNumberFormat="1" applyFont="1" applyBorder="1"/>
    <xf numFmtId="0" fontId="71" fillId="0" borderId="1" xfId="1001" applyFont="1" applyBorder="1" applyAlignment="1">
      <alignment horizontal="center"/>
    </xf>
    <xf numFmtId="0" fontId="71" fillId="0" borderId="1" xfId="1001" applyFont="1" applyBorder="1"/>
    <xf numFmtId="3" fontId="71" fillId="0" borderId="1" xfId="1001" applyNumberFormat="1" applyFont="1" applyBorder="1"/>
    <xf numFmtId="3" fontId="71" fillId="0" borderId="23" xfId="1001" applyNumberFormat="1" applyFont="1" applyBorder="1"/>
    <xf numFmtId="0" fontId="85" fillId="0" borderId="46" xfId="1001" applyFont="1" applyBorder="1"/>
    <xf numFmtId="0" fontId="85" fillId="0" borderId="35" xfId="1001" applyFont="1" applyBorder="1"/>
    <xf numFmtId="0" fontId="71" fillId="0" borderId="35" xfId="1001" applyFont="1" applyBorder="1"/>
    <xf numFmtId="3" fontId="71" fillId="0" borderId="35" xfId="1001" applyNumberFormat="1" applyFont="1" applyBorder="1"/>
    <xf numFmtId="3" fontId="71" fillId="0" borderId="36" xfId="1001" applyNumberFormat="1" applyFont="1" applyBorder="1"/>
    <xf numFmtId="3" fontId="85" fillId="0" borderId="0" xfId="1001" applyNumberFormat="1" applyFont="1"/>
    <xf numFmtId="0" fontId="71" fillId="0" borderId="0" xfId="1001" applyFont="1"/>
    <xf numFmtId="169" fontId="74" fillId="0" borderId="0" xfId="998" applyNumberFormat="1" applyFont="1" applyAlignment="1">
      <alignment horizontal="center" vertical="center"/>
    </xf>
    <xf numFmtId="1" fontId="74" fillId="0" borderId="0" xfId="1001" applyNumberFormat="1" applyAlignment="1">
      <alignment horizontal="center" vertical="center"/>
    </xf>
    <xf numFmtId="0" fontId="64" fillId="0" borderId="1" xfId="840" applyFont="1" applyBorder="1" applyAlignment="1">
      <alignment horizontal="center" vertical="center"/>
    </xf>
    <xf numFmtId="169" fontId="64" fillId="0" borderId="1" xfId="998" applyNumberFormat="1" applyFont="1" applyBorder="1" applyAlignment="1">
      <alignment horizontal="center" vertical="center"/>
    </xf>
    <xf numFmtId="1" fontId="64" fillId="0" borderId="1" xfId="840" applyNumberFormat="1" applyFont="1" applyBorder="1" applyAlignment="1">
      <alignment horizontal="center" vertical="center"/>
    </xf>
    <xf numFmtId="0" fontId="87" fillId="0" borderId="0" xfId="1001" applyFont="1" applyAlignment="1">
      <alignment horizontal="center" vertical="center"/>
    </xf>
    <xf numFmtId="0" fontId="71" fillId="0" borderId="1" xfId="840" applyFont="1" applyBorder="1" applyAlignment="1">
      <alignment horizontal="center" vertical="center"/>
    </xf>
    <xf numFmtId="169" fontId="71" fillId="0" borderId="1" xfId="998" applyNumberFormat="1" applyFont="1" applyBorder="1" applyAlignment="1">
      <alignment horizontal="center" vertical="center"/>
    </xf>
    <xf numFmtId="1" fontId="71" fillId="0" borderId="1" xfId="840" applyNumberFormat="1" applyFont="1" applyBorder="1" applyAlignment="1">
      <alignment horizontal="center" vertical="center"/>
    </xf>
    <xf numFmtId="0" fontId="85" fillId="0" borderId="1" xfId="840" applyFont="1" applyBorder="1" applyAlignment="1">
      <alignment horizontal="center" vertical="center"/>
    </xf>
    <xf numFmtId="169" fontId="85" fillId="0" borderId="1" xfId="998" applyNumberFormat="1" applyFont="1" applyBorder="1" applyAlignment="1">
      <alignment horizontal="center" vertical="center"/>
    </xf>
    <xf numFmtId="1" fontId="85" fillId="0" borderId="1" xfId="840" applyNumberFormat="1" applyFont="1" applyBorder="1" applyAlignment="1">
      <alignment horizontal="center" vertical="center"/>
    </xf>
    <xf numFmtId="0" fontId="1" fillId="0" borderId="0" xfId="1001" applyFont="1"/>
    <xf numFmtId="0" fontId="1" fillId="0" borderId="0" xfId="1001" applyFont="1" applyAlignment="1">
      <alignment horizontal="center"/>
    </xf>
    <xf numFmtId="0" fontId="64" fillId="0" borderId="0" xfId="1001" applyFont="1"/>
    <xf numFmtId="0" fontId="1" fillId="3" borderId="0" xfId="1001" applyFont="1" applyFill="1"/>
    <xf numFmtId="0" fontId="64" fillId="0" borderId="0" xfId="1001" applyFont="1" applyAlignment="1">
      <alignment horizontal="center"/>
    </xf>
    <xf numFmtId="0" fontId="1" fillId="40" borderId="76" xfId="1001" applyFont="1" applyFill="1" applyBorder="1" applyAlignment="1">
      <alignment horizontal="left"/>
    </xf>
    <xf numFmtId="0" fontId="1" fillId="40" borderId="78" xfId="1001" applyFont="1" applyFill="1" applyBorder="1" applyAlignment="1">
      <alignment horizontal="left"/>
    </xf>
    <xf numFmtId="0" fontId="1" fillId="40" borderId="77" xfId="1001" applyFont="1" applyFill="1" applyBorder="1" applyAlignment="1">
      <alignment horizontal="left"/>
    </xf>
    <xf numFmtId="14" fontId="76" fillId="43" borderId="1" xfId="0" applyNumberFormat="1" applyFont="1" applyFill="1" applyBorder="1" applyAlignment="1">
      <alignment horizontal="center" vertical="center" wrapText="1"/>
    </xf>
    <xf numFmtId="169" fontId="75" fillId="0" borderId="0" xfId="998" applyNumberFormat="1" applyFont="1" applyFill="1" applyAlignment="1"/>
    <xf numFmtId="0" fontId="2" fillId="0" borderId="1" xfId="7" applyBorder="1" applyAlignment="1">
      <alignment horizontal="justify"/>
    </xf>
    <xf numFmtId="3" fontId="53" fillId="2" borderId="6" xfId="1" applyNumberFormat="1" applyFont="1" applyFill="1" applyBorder="1" applyAlignment="1">
      <alignment vertical="center" wrapText="1"/>
    </xf>
    <xf numFmtId="0" fontId="55" fillId="38" borderId="1" xfId="0" applyFont="1" applyFill="1" applyBorder="1" applyAlignment="1">
      <alignment horizontal="center" vertical="center"/>
    </xf>
    <xf numFmtId="0" fontId="55" fillId="38" borderId="1" xfId="0" applyFont="1" applyFill="1" applyBorder="1" applyAlignment="1" applyProtection="1">
      <alignment horizontal="center" wrapText="1"/>
      <protection hidden="1"/>
    </xf>
    <xf numFmtId="0" fontId="55" fillId="0" borderId="1" xfId="5" applyFont="1" applyFill="1" applyBorder="1" applyAlignment="1">
      <alignment vertical="center" wrapText="1"/>
    </xf>
    <xf numFmtId="0" fontId="90" fillId="49" borderId="86" xfId="1001" applyFont="1" applyFill="1" applyBorder="1" applyAlignment="1">
      <alignment horizontal="center" vertical="center"/>
    </xf>
    <xf numFmtId="0" fontId="90" fillId="49" borderId="119" xfId="1001" applyFont="1" applyFill="1" applyBorder="1" applyAlignment="1">
      <alignment horizontal="center" vertical="center"/>
    </xf>
    <xf numFmtId="0" fontId="90" fillId="49" borderId="120" xfId="1001" applyFont="1" applyFill="1" applyBorder="1" applyAlignment="1">
      <alignment horizontal="center" vertical="center" wrapText="1"/>
    </xf>
    <xf numFmtId="0" fontId="91" fillId="0" borderId="1" xfId="5" applyFont="1" applyFill="1" applyBorder="1" applyAlignment="1">
      <alignment horizontal="left"/>
    </xf>
    <xf numFmtId="0" fontId="91" fillId="0" borderId="1" xfId="5" applyFont="1" applyFill="1" applyBorder="1" applyAlignment="1">
      <alignment horizontal="left" wrapText="1"/>
    </xf>
    <xf numFmtId="0" fontId="91" fillId="0" borderId="1" xfId="5" applyFont="1" applyFill="1" applyBorder="1" applyAlignment="1">
      <alignment horizontal="left" vertical="center"/>
    </xf>
    <xf numFmtId="0" fontId="55" fillId="0" borderId="1" xfId="7" applyFont="1" applyBorder="1" applyAlignment="1">
      <alignment vertical="center" wrapText="1"/>
    </xf>
    <xf numFmtId="0" fontId="53" fillId="0" borderId="1" xfId="22" applyFont="1" applyBorder="1" applyAlignment="1">
      <alignment vertical="center" wrapText="1"/>
    </xf>
    <xf numFmtId="3" fontId="55" fillId="6" borderId="1" xfId="22" applyNumberFormat="1" applyFont="1" applyFill="1" applyBorder="1" applyAlignment="1">
      <alignment horizontal="left" vertical="center" wrapText="1"/>
    </xf>
    <xf numFmtId="0" fontId="53" fillId="3" borderId="1" xfId="22" quotePrefix="1" applyFont="1" applyFill="1" applyBorder="1" applyAlignment="1">
      <alignment vertical="center" wrapText="1"/>
    </xf>
    <xf numFmtId="0" fontId="53" fillId="0" borderId="1" xfId="22" quotePrefix="1" applyFont="1" applyFill="1" applyBorder="1" applyAlignment="1">
      <alignment vertical="center" wrapText="1"/>
    </xf>
    <xf numFmtId="2" fontId="55" fillId="0" borderId="1" xfId="0" applyNumberFormat="1" applyFont="1" applyBorder="1" applyAlignment="1">
      <alignment vertical="center" wrapText="1"/>
    </xf>
    <xf numFmtId="0" fontId="53" fillId="0" borderId="1" xfId="0" applyFont="1" applyBorder="1" applyAlignment="1">
      <alignment horizontal="justify" vertical="center" wrapText="1"/>
    </xf>
    <xf numFmtId="0" fontId="53" fillId="0" borderId="1" xfId="0" applyFont="1" applyBorder="1" applyAlignment="1">
      <alignment vertical="center" wrapText="1"/>
    </xf>
    <xf numFmtId="0" fontId="55" fillId="3" borderId="1" xfId="0" applyFont="1" applyFill="1" applyBorder="1" applyAlignment="1">
      <alignment vertical="center" wrapText="1"/>
    </xf>
    <xf numFmtId="3" fontId="55" fillId="0" borderId="1" xfId="22" applyNumberFormat="1" applyFont="1" applyBorder="1" applyAlignment="1">
      <alignment horizontal="left" vertical="center" wrapText="1"/>
    </xf>
    <xf numFmtId="3" fontId="55" fillId="0" borderId="2" xfId="22" applyNumberFormat="1" applyFont="1" applyFill="1" applyBorder="1" applyAlignment="1">
      <alignment vertical="center" wrapText="1"/>
    </xf>
    <xf numFmtId="4" fontId="55" fillId="0" borderId="2" xfId="22" applyNumberFormat="1" applyFont="1" applyFill="1" applyBorder="1" applyAlignment="1">
      <alignment vertical="center" wrapText="1"/>
    </xf>
    <xf numFmtId="4" fontId="55" fillId="0" borderId="1" xfId="22" applyNumberFormat="1" applyFont="1" applyFill="1" applyBorder="1" applyAlignment="1">
      <alignment vertical="top" wrapText="1"/>
    </xf>
    <xf numFmtId="4" fontId="55" fillId="0" borderId="1" xfId="22" applyNumberFormat="1" applyFont="1" applyBorder="1" applyAlignment="1">
      <alignment vertical="center" wrapText="1"/>
    </xf>
    <xf numFmtId="0" fontId="55" fillId="0" borderId="1" xfId="7" applyFont="1" applyBorder="1" applyAlignment="1">
      <alignment horizontal="justify" vertical="center" wrapText="1"/>
    </xf>
    <xf numFmtId="0" fontId="55" fillId="0" borderId="1" xfId="22" applyFont="1" applyFill="1" applyBorder="1" applyAlignment="1">
      <alignment horizontal="justify" vertical="center" wrapText="1"/>
    </xf>
    <xf numFmtId="0" fontId="55" fillId="0" borderId="6" xfId="22" applyFont="1" applyFill="1" applyBorder="1" applyAlignment="1">
      <alignment horizontal="justify" vertical="center" wrapText="1"/>
    </xf>
    <xf numFmtId="0" fontId="55" fillId="6" borderId="1" xfId="0" applyFont="1" applyFill="1" applyBorder="1" applyAlignment="1">
      <alignment horizontal="justify" vertical="center" wrapText="1"/>
    </xf>
    <xf numFmtId="0" fontId="55" fillId="0" borderId="2" xfId="0" applyFont="1" applyBorder="1" applyAlignment="1">
      <alignment horizontal="justify" vertical="center" wrapText="1"/>
    </xf>
    <xf numFmtId="0" fontId="10" fillId="0" borderId="1" xfId="6" applyFont="1" applyBorder="1" applyAlignment="1">
      <alignment horizontal="justify" vertical="center" wrapText="1"/>
    </xf>
    <xf numFmtId="0" fontId="55" fillId="6" borderId="2" xfId="0" applyFont="1" applyFill="1" applyBorder="1" applyAlignment="1">
      <alignment horizontal="justify" vertical="center" wrapText="1"/>
    </xf>
    <xf numFmtId="2" fontId="55" fillId="0" borderId="1" xfId="0" applyNumberFormat="1" applyFont="1" applyBorder="1" applyAlignment="1">
      <alignment horizontal="justify" vertical="center" wrapText="1"/>
    </xf>
    <xf numFmtId="0" fontId="55" fillId="0" borderId="6" xfId="7" applyFont="1" applyBorder="1" applyAlignment="1" applyProtection="1">
      <alignment horizontal="justify" vertical="center" wrapText="1"/>
      <protection hidden="1"/>
    </xf>
    <xf numFmtId="0" fontId="55" fillId="0" borderId="1" xfId="5" applyFont="1" applyFill="1" applyBorder="1" applyAlignment="1">
      <alignment horizontal="justify" vertical="center" wrapText="1"/>
    </xf>
    <xf numFmtId="0" fontId="64" fillId="49" borderId="92" xfId="1001" applyFont="1" applyFill="1" applyBorder="1" applyAlignment="1">
      <alignment horizontal="center" vertical="center"/>
    </xf>
    <xf numFmtId="0" fontId="64" fillId="49" borderId="29" xfId="1001" applyFont="1" applyFill="1" applyBorder="1" applyAlignment="1">
      <alignment horizontal="center" vertical="center" wrapText="1"/>
    </xf>
    <xf numFmtId="0" fontId="64" fillId="49" borderId="42" xfId="1001" applyFont="1" applyFill="1" applyBorder="1" applyAlignment="1">
      <alignment horizontal="center" vertical="center"/>
    </xf>
    <xf numFmtId="0" fontId="64" fillId="49" borderId="29" xfId="1001" applyFont="1" applyFill="1" applyBorder="1" applyAlignment="1">
      <alignment horizontal="center" vertical="center"/>
    </xf>
    <xf numFmtId="169" fontId="64" fillId="49" borderId="42" xfId="998" applyNumberFormat="1" applyFont="1" applyFill="1" applyBorder="1" applyAlignment="1">
      <alignment horizontal="center" vertical="center"/>
    </xf>
    <xf numFmtId="0" fontId="64" fillId="49" borderId="91" xfId="1001" applyFont="1" applyFill="1" applyBorder="1" applyAlignment="1">
      <alignment horizontal="center" vertical="center" wrapText="1"/>
    </xf>
    <xf numFmtId="172" fontId="74" fillId="3" borderId="1" xfId="1002" applyNumberFormat="1" applyFont="1" applyFill="1" applyBorder="1" applyAlignment="1">
      <alignment vertical="center"/>
    </xf>
    <xf numFmtId="169" fontId="64" fillId="4" borderId="1" xfId="998" applyNumberFormat="1" applyFont="1" applyFill="1" applyBorder="1" applyAlignment="1">
      <alignment horizontal="center" vertical="center"/>
    </xf>
    <xf numFmtId="0" fontId="1" fillId="4" borderId="1" xfId="1001" applyFont="1" applyFill="1" applyBorder="1" applyAlignment="1">
      <alignment horizontal="center" vertical="center"/>
    </xf>
    <xf numFmtId="169" fontId="72" fillId="4" borderId="1" xfId="998" applyNumberFormat="1" applyFont="1" applyFill="1" applyBorder="1" applyAlignment="1">
      <alignment horizontal="center" vertical="center"/>
    </xf>
    <xf numFmtId="0" fontId="55" fillId="2" borderId="1" xfId="960" applyFont="1" applyFill="1" applyBorder="1" applyAlignment="1">
      <alignment horizontal="left"/>
    </xf>
    <xf numFmtId="0" fontId="55" fillId="2" borderId="1" xfId="960" applyFont="1" applyFill="1" applyBorder="1" applyAlignment="1">
      <alignment horizontal="left" wrapText="1"/>
    </xf>
    <xf numFmtId="0" fontId="53" fillId="0" borderId="1" xfId="4" applyFont="1" applyFill="1" applyBorder="1" applyAlignment="1" applyProtection="1">
      <alignment vertical="center" wrapText="1"/>
      <protection hidden="1"/>
    </xf>
    <xf numFmtId="0" fontId="53" fillId="0" borderId="6" xfId="4" applyFont="1" applyFill="1" applyBorder="1" applyAlignment="1" applyProtection="1">
      <alignment vertical="center" wrapText="1"/>
      <protection hidden="1"/>
    </xf>
    <xf numFmtId="0" fontId="53" fillId="6" borderId="6" xfId="4" applyFont="1" applyFill="1" applyBorder="1" applyAlignment="1" applyProtection="1">
      <alignment vertical="center" wrapText="1"/>
      <protection hidden="1"/>
    </xf>
    <xf numFmtId="0" fontId="53" fillId="6" borderId="1" xfId="4" applyFont="1" applyFill="1" applyBorder="1" applyAlignment="1" applyProtection="1">
      <alignment vertical="center" wrapText="1"/>
      <protection hidden="1"/>
    </xf>
    <xf numFmtId="0" fontId="55" fillId="6" borderId="1" xfId="0" applyFont="1" applyFill="1" applyBorder="1" applyAlignment="1" applyProtection="1">
      <alignment horizontal="left" vertical="center" wrapText="1"/>
      <protection hidden="1"/>
    </xf>
    <xf numFmtId="0" fontId="55" fillId="6" borderId="1" xfId="4" applyFont="1" applyFill="1" applyBorder="1" applyAlignment="1" applyProtection="1">
      <alignment vertical="center" wrapText="1"/>
      <protection hidden="1"/>
    </xf>
    <xf numFmtId="0" fontId="55" fillId="6" borderId="52" xfId="4" applyFont="1" applyFill="1" applyBorder="1" applyAlignment="1" applyProtection="1">
      <alignment vertical="center" wrapText="1"/>
      <protection hidden="1"/>
    </xf>
    <xf numFmtId="0" fontId="53" fillId="0" borderId="1" xfId="4" applyFont="1" applyFill="1" applyBorder="1" applyAlignment="1" applyProtection="1">
      <alignment horizontal="left" vertical="center" wrapText="1"/>
      <protection hidden="1"/>
    </xf>
    <xf numFmtId="0" fontId="55" fillId="6" borderId="9" xfId="4" applyFont="1" applyFill="1" applyBorder="1" applyAlignment="1" applyProtection="1">
      <alignment vertical="center" wrapText="1"/>
      <protection hidden="1"/>
    </xf>
    <xf numFmtId="0" fontId="53" fillId="6" borderId="11" xfId="4" applyFont="1" applyFill="1" applyBorder="1" applyAlignment="1" applyProtection="1">
      <alignment vertical="center" wrapText="1"/>
      <protection hidden="1"/>
    </xf>
    <xf numFmtId="0" fontId="55" fillId="0" borderId="4" xfId="4" applyFont="1" applyFill="1" applyBorder="1" applyAlignment="1" applyProtection="1">
      <alignment vertical="center" wrapText="1"/>
      <protection hidden="1"/>
    </xf>
    <xf numFmtId="0" fontId="53" fillId="6" borderId="52" xfId="4" applyFont="1" applyFill="1" applyBorder="1" applyAlignment="1" applyProtection="1">
      <alignment vertical="center" wrapText="1"/>
      <protection hidden="1"/>
    </xf>
    <xf numFmtId="0" fontId="55" fillId="36" borderId="1" xfId="0" applyFont="1" applyFill="1" applyBorder="1" applyAlignment="1" applyProtection="1">
      <alignment horizontal="left" vertical="center" wrapText="1"/>
      <protection hidden="1"/>
    </xf>
    <xf numFmtId="0" fontId="53" fillId="0" borderId="1" xfId="4" applyFont="1" applyFill="1" applyBorder="1" applyAlignment="1" applyProtection="1">
      <alignment horizontal="justify" vertical="center" wrapText="1"/>
      <protection hidden="1"/>
    </xf>
    <xf numFmtId="0" fontId="53" fillId="0" borderId="1" xfId="4" applyFont="1" applyFill="1" applyBorder="1" applyAlignment="1" applyProtection="1">
      <alignment horizontal="left" vertical="top" wrapText="1"/>
      <protection hidden="1"/>
    </xf>
    <xf numFmtId="0" fontId="53" fillId="0" borderId="1" xfId="0" applyFont="1" applyBorder="1" applyAlignment="1" applyProtection="1">
      <alignment horizontal="justify" vertical="center" wrapText="1"/>
      <protection hidden="1"/>
    </xf>
    <xf numFmtId="0" fontId="53" fillId="0" borderId="64" xfId="4" applyFont="1" applyFill="1" applyBorder="1" applyAlignment="1" applyProtection="1">
      <alignment horizontal="left" vertical="top" wrapText="1"/>
      <protection hidden="1"/>
    </xf>
    <xf numFmtId="0" fontId="53" fillId="0" borderId="14" xfId="4" applyFont="1" applyFill="1" applyBorder="1" applyAlignment="1" applyProtection="1">
      <alignment horizontal="left" vertical="top" wrapText="1"/>
      <protection hidden="1"/>
    </xf>
    <xf numFmtId="0" fontId="55" fillId="0" borderId="1" xfId="4" applyNumberFormat="1" applyFont="1" applyFill="1" applyBorder="1" applyAlignment="1" applyProtection="1">
      <alignment vertical="center" wrapText="1"/>
    </xf>
    <xf numFmtId="2" fontId="55" fillId="2" borderId="1" xfId="0" applyNumberFormat="1" applyFont="1" applyFill="1" applyBorder="1" applyAlignment="1">
      <alignment vertical="center" wrapText="1"/>
    </xf>
    <xf numFmtId="2" fontId="58" fillId="2" borderId="1" xfId="0" applyNumberFormat="1" applyFont="1" applyFill="1" applyBorder="1" applyAlignment="1">
      <alignment vertical="center" wrapText="1"/>
    </xf>
    <xf numFmtId="0" fontId="10" fillId="0" borderId="1" xfId="4" applyFont="1" applyFill="1" applyBorder="1" applyAlignment="1">
      <alignment vertical="center" wrapText="1"/>
    </xf>
    <xf numFmtId="0" fontId="10" fillId="2" borderId="1" xfId="4" applyNumberFormat="1" applyFont="1" applyFill="1" applyBorder="1" applyAlignment="1" applyProtection="1">
      <alignment vertical="center" wrapText="1"/>
    </xf>
    <xf numFmtId="2" fontId="10" fillId="2" borderId="1" xfId="0" applyNumberFormat="1" applyFont="1" applyFill="1" applyBorder="1" applyAlignment="1">
      <alignment horizontal="left" vertical="center" wrapText="1"/>
    </xf>
    <xf numFmtId="0" fontId="55" fillId="0" borderId="2" xfId="0" applyFont="1" applyBorder="1" applyAlignment="1" applyProtection="1">
      <alignment horizontal="left" vertical="center" wrapText="1"/>
      <protection hidden="1"/>
    </xf>
    <xf numFmtId="0" fontId="55" fillId="0" borderId="1" xfId="0" applyFont="1" applyBorder="1" applyAlignment="1" applyProtection="1">
      <alignment horizontal="left" vertical="center" wrapText="1"/>
      <protection hidden="1"/>
    </xf>
    <xf numFmtId="0" fontId="55" fillId="0" borderId="4" xfId="0" applyFont="1" applyBorder="1" applyAlignment="1" applyProtection="1">
      <alignment horizontal="left" vertical="center" wrapText="1"/>
      <protection hidden="1"/>
    </xf>
    <xf numFmtId="0" fontId="55" fillId="0" borderId="6" xfId="0" applyFont="1" applyBorder="1" applyAlignment="1" applyProtection="1">
      <alignment horizontal="left" vertical="center" wrapText="1"/>
      <protection hidden="1"/>
    </xf>
    <xf numFmtId="0" fontId="55" fillId="36" borderId="1" xfId="981" applyFont="1" applyFill="1" applyBorder="1" applyAlignment="1">
      <alignment horizontal="left" vertical="center" wrapText="1"/>
    </xf>
    <xf numFmtId="0" fontId="55" fillId="36" borderId="1" xfId="0" applyFont="1" applyFill="1" applyBorder="1" applyAlignment="1">
      <alignment horizontal="justify" vertical="center" wrapText="1"/>
    </xf>
    <xf numFmtId="165" fontId="58" fillId="36" borderId="1" xfId="974" applyFont="1" applyFill="1" applyBorder="1" applyAlignment="1">
      <alignment horizontal="justify" vertical="center" wrapText="1"/>
    </xf>
    <xf numFmtId="0" fontId="55" fillId="36" borderId="1" xfId="0" applyFont="1" applyFill="1" applyBorder="1" applyAlignment="1" applyProtection="1">
      <alignment vertical="center" wrapText="1"/>
      <protection hidden="1"/>
    </xf>
    <xf numFmtId="0" fontId="55" fillId="36" borderId="1" xfId="0" applyFont="1" applyFill="1" applyBorder="1" applyAlignment="1">
      <alignment horizontal="left" vertical="center" wrapText="1"/>
    </xf>
    <xf numFmtId="0" fontId="10" fillId="4" borderId="1" xfId="6" applyFont="1" applyFill="1" applyBorder="1" applyAlignment="1">
      <alignment vertical="center" wrapText="1"/>
    </xf>
    <xf numFmtId="0" fontId="58" fillId="2" borderId="1" xfId="986" applyFont="1" applyFill="1" applyBorder="1" applyAlignment="1">
      <alignment horizontal="left" vertical="center"/>
    </xf>
    <xf numFmtId="0" fontId="58" fillId="2" borderId="1" xfId="986" applyFont="1" applyFill="1" applyBorder="1" applyAlignment="1">
      <alignment vertical="center"/>
    </xf>
    <xf numFmtId="0" fontId="10" fillId="0" borderId="1" xfId="778" applyFont="1" applyFill="1" applyBorder="1" applyAlignment="1">
      <alignment horizontal="left" vertical="center" wrapText="1"/>
    </xf>
    <xf numFmtId="0" fontId="10" fillId="0" borderId="1" xfId="778" applyFont="1" applyFill="1" applyBorder="1" applyAlignment="1">
      <alignment vertical="center" wrapText="1"/>
    </xf>
    <xf numFmtId="0" fontId="10" fillId="0" borderId="4" xfId="0" applyFont="1" applyBorder="1" applyAlignment="1">
      <alignment horizontal="left" vertical="center" wrapText="1"/>
    </xf>
    <xf numFmtId="0" fontId="10" fillId="0" borderId="1" xfId="4" applyNumberFormat="1" applyFont="1" applyFill="1" applyBorder="1" applyAlignment="1" applyProtection="1">
      <alignment vertical="center" wrapText="1"/>
    </xf>
    <xf numFmtId="0" fontId="10" fillId="35" borderId="1" xfId="778" applyFont="1" applyFill="1" applyBorder="1" applyAlignment="1">
      <alignment vertical="center" wrapText="1"/>
    </xf>
    <xf numFmtId="0" fontId="53" fillId="32" borderId="1" xfId="986" applyFont="1" applyFill="1" applyBorder="1" applyAlignment="1">
      <alignment vertical="center"/>
    </xf>
    <xf numFmtId="0" fontId="53" fillId="32" borderId="3" xfId="778" applyFont="1" applyFill="1" applyBorder="1" applyAlignment="1">
      <alignment horizontal="center" vertical="center" wrapText="1"/>
    </xf>
    <xf numFmtId="0" fontId="10" fillId="0" borderId="1" xfId="0" applyFont="1" applyBorder="1" applyAlignment="1">
      <alignment horizontal="justify" vertical="center" wrapText="1"/>
    </xf>
    <xf numFmtId="0" fontId="55" fillId="3" borderId="1" xfId="778" applyFont="1" applyFill="1" applyBorder="1" applyAlignment="1">
      <alignment horizontal="justify" vertical="top" wrapText="1"/>
    </xf>
    <xf numFmtId="0" fontId="55" fillId="3" borderId="1" xfId="778" applyFont="1" applyFill="1" applyBorder="1" applyAlignment="1">
      <alignment vertical="top" wrapText="1"/>
    </xf>
    <xf numFmtId="0" fontId="55" fillId="3" borderId="2" xfId="778" applyFont="1" applyFill="1" applyBorder="1" applyAlignment="1">
      <alignment vertical="top" wrapText="1"/>
    </xf>
    <xf numFmtId="0" fontId="53" fillId="32" borderId="2" xfId="778" applyFont="1" applyFill="1" applyBorder="1" applyAlignment="1">
      <alignment vertical="center" wrapText="1"/>
    </xf>
    <xf numFmtId="0" fontId="53" fillId="32" borderId="1" xfId="778" applyFont="1" applyFill="1" applyBorder="1" applyAlignment="1">
      <alignment vertical="center" wrapText="1"/>
    </xf>
    <xf numFmtId="0" fontId="10" fillId="4" borderId="7" xfId="778" applyFont="1" applyFill="1" applyBorder="1" applyAlignment="1">
      <alignment horizontal="center" vertical="center" wrapText="1"/>
    </xf>
    <xf numFmtId="0" fontId="10" fillId="4" borderId="1" xfId="778" applyFont="1" applyFill="1" applyBorder="1" applyAlignment="1">
      <alignment horizontal="center" vertical="center" wrapText="1"/>
    </xf>
    <xf numFmtId="0" fontId="55" fillId="3" borderId="1" xfId="778" applyFont="1" applyFill="1" applyBorder="1" applyAlignment="1">
      <alignment horizontal="justify" vertical="center" wrapText="1"/>
    </xf>
    <xf numFmtId="0" fontId="55" fillId="3" borderId="1" xfId="778" applyFont="1" applyFill="1" applyBorder="1" applyAlignment="1">
      <alignment vertical="center" wrapText="1"/>
    </xf>
    <xf numFmtId="0" fontId="94" fillId="4" borderId="1" xfId="1001" applyFont="1" applyFill="1" applyBorder="1" applyAlignment="1">
      <alignment horizontal="center" vertical="center"/>
    </xf>
    <xf numFmtId="0" fontId="94" fillId="4" borderId="1" xfId="1001" applyFont="1" applyFill="1" applyBorder="1" applyAlignment="1">
      <alignment horizontal="center"/>
    </xf>
    <xf numFmtId="0" fontId="81" fillId="0" borderId="4" xfId="1001" applyFont="1" applyBorder="1" applyAlignment="1">
      <alignment horizontal="center" vertical="center"/>
    </xf>
    <xf numFmtId="0" fontId="80" fillId="0" borderId="100" xfId="1001" applyFont="1" applyBorder="1" applyAlignment="1">
      <alignment horizontal="left" vertical="top" wrapText="1"/>
    </xf>
    <xf numFmtId="1" fontId="79" fillId="0" borderId="75" xfId="1001" applyNumberFormat="1" applyFont="1" applyBorder="1" applyAlignment="1">
      <alignment horizontal="center" vertical="top" shrinkToFit="1"/>
    </xf>
    <xf numFmtId="1" fontId="10" fillId="4" borderId="30" xfId="1001" applyNumberFormat="1" applyFont="1" applyFill="1" applyBorder="1" applyAlignment="1">
      <alignment horizontal="center"/>
    </xf>
    <xf numFmtId="0" fontId="95" fillId="2" borderId="22" xfId="0" applyFont="1" applyFill="1" applyBorder="1" applyAlignment="1">
      <alignment horizontal="left" vertical="center" wrapText="1"/>
    </xf>
    <xf numFmtId="0" fontId="95" fillId="2" borderId="63" xfId="0" applyFont="1" applyFill="1" applyBorder="1" applyAlignment="1">
      <alignment horizontal="left" vertical="center" wrapText="1"/>
    </xf>
    <xf numFmtId="0" fontId="95" fillId="2" borderId="26" xfId="0" applyFont="1" applyFill="1" applyBorder="1" applyAlignment="1">
      <alignment horizontal="left" vertical="center" wrapText="1"/>
    </xf>
    <xf numFmtId="0" fontId="10" fillId="3" borderId="1" xfId="985" applyFont="1" applyFill="1" applyBorder="1" applyAlignment="1">
      <alignment vertical="center" wrapText="1"/>
    </xf>
    <xf numFmtId="0" fontId="6" fillId="3" borderId="1" xfId="985" applyFont="1" applyFill="1" applyBorder="1" applyAlignment="1">
      <alignment vertical="center" wrapText="1"/>
    </xf>
    <xf numFmtId="0" fontId="6" fillId="3" borderId="1" xfId="985" applyFont="1" applyFill="1" applyBorder="1" applyAlignment="1">
      <alignment horizontal="left" vertical="center" wrapText="1"/>
    </xf>
    <xf numFmtId="0" fontId="55" fillId="0" borderId="1" xfId="984" applyFont="1" applyFill="1" applyBorder="1" applyAlignment="1">
      <alignment horizontal="left" vertical="center" wrapText="1"/>
    </xf>
    <xf numFmtId="0" fontId="6" fillId="3" borderId="1" xfId="0" applyFont="1" applyFill="1" applyBorder="1" applyAlignment="1">
      <alignment vertical="center" wrapText="1"/>
    </xf>
    <xf numFmtId="0" fontId="10" fillId="3" borderId="1" xfId="0" applyFont="1" applyFill="1" applyBorder="1" applyAlignment="1">
      <alignment vertical="center" wrapText="1"/>
    </xf>
    <xf numFmtId="0" fontId="6" fillId="0" borderId="1" xfId="0" applyFont="1" applyBorder="1" applyAlignment="1">
      <alignment vertical="center" wrapText="1"/>
    </xf>
    <xf numFmtId="0" fontId="53" fillId="3" borderId="63" xfId="0" applyFont="1" applyFill="1" applyBorder="1" applyAlignment="1">
      <alignment vertical="center" wrapText="1"/>
    </xf>
    <xf numFmtId="0" fontId="10" fillId="0" borderId="1" xfId="985" applyFont="1" applyBorder="1" applyAlignment="1">
      <alignment vertical="center" wrapText="1"/>
    </xf>
    <xf numFmtId="0" fontId="82" fillId="0" borderId="85" xfId="1001" applyFont="1" applyBorder="1" applyAlignment="1">
      <alignment horizontal="left" vertical="center"/>
    </xf>
    <xf numFmtId="196" fontId="83" fillId="0" borderId="77" xfId="1001" applyNumberFormat="1" applyFont="1" applyBorder="1" applyAlignment="1">
      <alignment horizontal="left" vertical="center"/>
    </xf>
    <xf numFmtId="196" fontId="82" fillId="0" borderId="77" xfId="1001" applyNumberFormat="1" applyFont="1" applyBorder="1" applyAlignment="1">
      <alignment horizontal="center" vertical="center"/>
    </xf>
    <xf numFmtId="1" fontId="82" fillId="0" borderId="77" xfId="1001" applyNumberFormat="1" applyFont="1" applyBorder="1" applyAlignment="1">
      <alignment horizontal="center" vertical="center"/>
    </xf>
    <xf numFmtId="199" fontId="82" fillId="0" borderId="77" xfId="1001" applyNumberFormat="1" applyFont="1" applyBorder="1" applyAlignment="1">
      <alignment horizontal="center" vertical="center"/>
    </xf>
    <xf numFmtId="199" fontId="82" fillId="0" borderId="98" xfId="1001" applyNumberFormat="1" applyFont="1" applyBorder="1" applyAlignment="1">
      <alignment horizontal="center" vertical="center"/>
    </xf>
    <xf numFmtId="0" fontId="90" fillId="49" borderId="1" xfId="1001" applyFont="1" applyFill="1" applyBorder="1" applyAlignment="1">
      <alignment horizontal="center" vertical="center"/>
    </xf>
    <xf numFmtId="0" fontId="90" fillId="49" borderId="35" xfId="1001" applyFont="1" applyFill="1" applyBorder="1" applyAlignment="1">
      <alignment horizontal="center" vertical="center"/>
    </xf>
    <xf numFmtId="199" fontId="90" fillId="52" borderId="96" xfId="1001" applyNumberFormat="1" applyFont="1" applyFill="1" applyBorder="1"/>
    <xf numFmtId="199" fontId="90" fillId="52" borderId="95" xfId="1001" applyNumberFormat="1" applyFont="1" applyFill="1" applyBorder="1"/>
    <xf numFmtId="199" fontId="90" fillId="52" borderId="94" xfId="1001" applyNumberFormat="1" applyFont="1" applyFill="1" applyBorder="1"/>
    <xf numFmtId="0" fontId="90" fillId="49" borderId="51" xfId="1001" applyFont="1" applyFill="1" applyBorder="1" applyAlignment="1">
      <alignment horizontal="center" vertical="center"/>
    </xf>
    <xf numFmtId="172" fontId="66" fillId="0" borderId="1" xfId="0" applyNumberFormat="1" applyFont="1" applyBorder="1" applyAlignment="1">
      <alignment horizontal="center" vertical="center" wrapText="1"/>
    </xf>
    <xf numFmtId="172" fontId="99" fillId="0" borderId="1" xfId="0" applyNumberFormat="1" applyFont="1" applyBorder="1" applyAlignment="1">
      <alignment horizontal="center" vertical="center" wrapText="1"/>
    </xf>
    <xf numFmtId="0" fontId="90" fillId="49" borderId="47" xfId="1001" applyFont="1" applyFill="1" applyBorder="1" applyAlignment="1">
      <alignment horizontal="center" vertical="center"/>
    </xf>
    <xf numFmtId="0" fontId="82" fillId="40" borderId="14" xfId="1001" applyFont="1" applyFill="1" applyBorder="1" applyAlignment="1">
      <alignment horizontal="center" vertical="center"/>
    </xf>
    <xf numFmtId="0" fontId="82" fillId="40" borderId="7" xfId="1001" applyFont="1" applyFill="1" applyBorder="1" applyAlignment="1">
      <alignment horizontal="center" vertical="center"/>
    </xf>
    <xf numFmtId="0" fontId="82" fillId="0" borderId="7" xfId="1001" applyFont="1" applyBorder="1" applyAlignment="1">
      <alignment horizontal="center" vertical="center"/>
    </xf>
    <xf numFmtId="199" fontId="90" fillId="52" borderId="97" xfId="1001" applyNumberFormat="1" applyFont="1" applyFill="1" applyBorder="1"/>
    <xf numFmtId="0" fontId="90" fillId="49" borderId="1" xfId="1001" applyFont="1" applyFill="1" applyBorder="1" applyAlignment="1">
      <alignment horizontal="center" vertical="center" wrapText="1"/>
    </xf>
    <xf numFmtId="199" fontId="82" fillId="0" borderId="1" xfId="1001" applyNumberFormat="1" applyFont="1" applyBorder="1" applyAlignment="1">
      <alignment horizontal="center" vertical="center"/>
    </xf>
    <xf numFmtId="199" fontId="90" fillId="52" borderId="1" xfId="1001" applyNumberFormat="1" applyFont="1" applyFill="1" applyBorder="1"/>
    <xf numFmtId="0" fontId="90" fillId="49" borderId="4" xfId="1001" applyFont="1" applyFill="1" applyBorder="1" applyAlignment="1">
      <alignment horizontal="center" vertical="center"/>
    </xf>
    <xf numFmtId="0" fontId="100" fillId="3" borderId="6" xfId="1001" applyFont="1" applyFill="1" applyBorder="1" applyAlignment="1">
      <alignment horizontal="center" vertical="center" wrapText="1"/>
    </xf>
    <xf numFmtId="1" fontId="76" fillId="0" borderId="1" xfId="1001" applyNumberFormat="1" applyFont="1" applyBorder="1"/>
    <xf numFmtId="14" fontId="101" fillId="3" borderId="6" xfId="1001" applyNumberFormat="1" applyFont="1" applyFill="1" applyBorder="1"/>
    <xf numFmtId="199" fontId="76" fillId="40" borderId="93" xfId="1001" applyNumberFormat="1" applyFont="1" applyFill="1" applyBorder="1" applyAlignment="1">
      <alignment horizontal="center"/>
    </xf>
    <xf numFmtId="199" fontId="76" fillId="40" borderId="77" xfId="1001" applyNumberFormat="1" applyFont="1" applyFill="1" applyBorder="1" applyAlignment="1">
      <alignment horizontal="center"/>
    </xf>
    <xf numFmtId="0" fontId="100" fillId="3" borderId="1" xfId="1001" applyFont="1" applyFill="1" applyBorder="1" applyAlignment="1">
      <alignment horizontal="center" vertical="center" wrapText="1"/>
    </xf>
    <xf numFmtId="14" fontId="101" fillId="3" borderId="1" xfId="1001" applyNumberFormat="1" applyFont="1" applyFill="1" applyBorder="1"/>
    <xf numFmtId="199" fontId="76" fillId="40" borderId="76" xfId="1001" applyNumberFormat="1" applyFont="1" applyFill="1" applyBorder="1" applyAlignment="1">
      <alignment horizontal="center"/>
    </xf>
    <xf numFmtId="14" fontId="101" fillId="3" borderId="1" xfId="1001" applyNumberFormat="1" applyFont="1" applyFill="1" applyBorder="1" applyAlignment="1">
      <alignment horizontal="right"/>
    </xf>
    <xf numFmtId="199" fontId="76" fillId="0" borderId="76" xfId="1001" applyNumberFormat="1" applyFont="1" applyBorder="1" applyAlignment="1">
      <alignment horizontal="center"/>
    </xf>
    <xf numFmtId="199" fontId="76" fillId="40" borderId="101" xfId="1001" applyNumberFormat="1" applyFont="1" applyFill="1" applyBorder="1" applyAlignment="1">
      <alignment horizontal="center"/>
    </xf>
    <xf numFmtId="199" fontId="76" fillId="40" borderId="75" xfId="1001" applyNumberFormat="1" applyFont="1" applyFill="1" applyBorder="1" applyAlignment="1">
      <alignment horizontal="center"/>
    </xf>
    <xf numFmtId="199" fontId="76" fillId="40" borderId="1" xfId="1001" applyNumberFormat="1" applyFont="1" applyFill="1" applyBorder="1" applyAlignment="1">
      <alignment horizontal="center"/>
    </xf>
    <xf numFmtId="9" fontId="82" fillId="0" borderId="0" xfId="1001" applyNumberFormat="1" applyFont="1"/>
    <xf numFmtId="0" fontId="90" fillId="49" borderId="6" xfId="1001" applyFont="1" applyFill="1" applyBorder="1" applyAlignment="1">
      <alignment horizontal="center" vertical="center"/>
    </xf>
    <xf numFmtId="0" fontId="90" fillId="49" borderId="6" xfId="1001" applyFont="1" applyFill="1" applyBorder="1" applyAlignment="1">
      <alignment horizontal="center" vertical="center" wrapText="1"/>
    </xf>
    <xf numFmtId="3" fontId="98" fillId="51" borderId="0" xfId="1001" applyNumberFormat="1" applyFont="1" applyFill="1" applyAlignment="1">
      <alignment horizontal="right"/>
    </xf>
    <xf numFmtId="199" fontId="90" fillId="4" borderId="0" xfId="1001" applyNumberFormat="1" applyFont="1" applyFill="1"/>
    <xf numFmtId="0" fontId="85" fillId="40" borderId="76" xfId="1001" applyFont="1" applyFill="1" applyBorder="1"/>
    <xf numFmtId="0" fontId="85" fillId="40" borderId="75" xfId="1001" applyFont="1" applyFill="1" applyBorder="1"/>
    <xf numFmtId="0" fontId="85" fillId="40" borderId="1" xfId="1001" applyFont="1" applyFill="1" applyBorder="1"/>
    <xf numFmtId="0" fontId="85" fillId="4" borderId="87" xfId="1001" applyFont="1" applyFill="1" applyBorder="1"/>
    <xf numFmtId="3" fontId="85" fillId="0" borderId="1" xfId="1001" applyNumberFormat="1" applyFont="1" applyBorder="1" applyAlignment="1">
      <alignment horizontal="center" vertical="center"/>
    </xf>
    <xf numFmtId="0" fontId="85" fillId="0" borderId="1" xfId="1001" applyFont="1" applyBorder="1"/>
    <xf numFmtId="196" fontId="85" fillId="0" borderId="1" xfId="1001" applyNumberFormat="1" applyFont="1" applyBorder="1" applyAlignment="1">
      <alignment horizontal="right"/>
    </xf>
    <xf numFmtId="0" fontId="90" fillId="49" borderId="4" xfId="1001" applyFont="1" applyFill="1" applyBorder="1" applyAlignment="1">
      <alignment horizontal="center" vertical="center" wrapText="1"/>
    </xf>
    <xf numFmtId="0" fontId="85" fillId="52" borderId="80" xfId="1001" applyFont="1" applyFill="1" applyBorder="1" applyAlignment="1">
      <alignment horizontal="left"/>
    </xf>
    <xf numFmtId="0" fontId="71" fillId="52" borderId="121" xfId="1001" applyFont="1" applyFill="1" applyBorder="1"/>
    <xf numFmtId="0" fontId="71" fillId="52" borderId="8" xfId="1001" applyFont="1" applyFill="1" applyBorder="1"/>
    <xf numFmtId="0" fontId="71" fillId="52" borderId="8" xfId="1001" applyFont="1" applyFill="1" applyBorder="1" applyAlignment="1">
      <alignment horizontal="center" vertical="center"/>
    </xf>
    <xf numFmtId="0" fontId="71" fillId="52" borderId="122" xfId="1001" applyFont="1" applyFill="1" applyBorder="1" applyAlignment="1">
      <alignment horizontal="center"/>
    </xf>
    <xf numFmtId="199" fontId="71" fillId="52" borderId="123" xfId="1001" applyNumberFormat="1" applyFont="1" applyFill="1" applyBorder="1"/>
    <xf numFmtId="0" fontId="85" fillId="0" borderId="1" xfId="1001" applyFont="1" applyBorder="1" applyAlignment="1">
      <alignment horizontal="left"/>
    </xf>
    <xf numFmtId="202" fontId="85" fillId="0" borderId="1" xfId="1001" applyNumberFormat="1" applyFont="1" applyBorder="1" applyAlignment="1">
      <alignment horizontal="center"/>
    </xf>
    <xf numFmtId="195" fontId="85" fillId="0" borderId="1" xfId="1001" applyNumberFormat="1" applyFont="1" applyBorder="1"/>
    <xf numFmtId="0" fontId="71" fillId="4" borderId="73" xfId="1001" applyFont="1" applyFill="1" applyBorder="1" applyAlignment="1">
      <alignment horizontal="center" vertical="center"/>
    </xf>
    <xf numFmtId="1" fontId="87" fillId="4" borderId="1" xfId="1001" applyNumberFormat="1" applyFont="1" applyFill="1" applyBorder="1" applyAlignment="1">
      <alignment horizontal="center" vertical="center"/>
    </xf>
    <xf numFmtId="0" fontId="87" fillId="4" borderId="1" xfId="1001" applyFont="1" applyFill="1" applyBorder="1" applyAlignment="1">
      <alignment horizontal="center" vertical="center"/>
    </xf>
    <xf numFmtId="169" fontId="87" fillId="4" borderId="1" xfId="998" applyNumberFormat="1" applyFont="1" applyFill="1" applyBorder="1" applyAlignment="1">
      <alignment horizontal="center" vertical="center"/>
    </xf>
    <xf numFmtId="0" fontId="71" fillId="4" borderId="108" xfId="1001" applyFont="1" applyFill="1" applyBorder="1" applyAlignment="1">
      <alignment horizontal="center" vertical="center"/>
    </xf>
    <xf numFmtId="0" fontId="71" fillId="4" borderId="108" xfId="1001" applyFont="1" applyFill="1" applyBorder="1" applyAlignment="1">
      <alignment horizontal="center" vertical="center" wrapText="1"/>
    </xf>
    <xf numFmtId="0" fontId="71" fillId="4" borderId="109" xfId="1001" applyFont="1" applyFill="1" applyBorder="1" applyAlignment="1">
      <alignment horizontal="center" vertical="center"/>
    </xf>
    <xf numFmtId="0" fontId="71" fillId="4" borderId="107" xfId="1001" applyFont="1" applyFill="1" applyBorder="1" applyAlignment="1">
      <alignment horizontal="center" vertical="center"/>
    </xf>
    <xf numFmtId="172" fontId="66" fillId="0" borderId="1" xfId="0" applyNumberFormat="1" applyFont="1" applyBorder="1" applyAlignment="1">
      <alignment horizontal="center" wrapText="1"/>
    </xf>
    <xf numFmtId="0" fontId="71" fillId="49" borderId="1" xfId="1001" applyFont="1" applyFill="1" applyBorder="1" applyAlignment="1">
      <alignment horizontal="center" vertical="center"/>
    </xf>
    <xf numFmtId="0" fontId="86" fillId="42" borderId="52" xfId="1001" applyFont="1" applyFill="1" applyBorder="1" applyAlignment="1">
      <alignment horizontal="center" vertical="center"/>
    </xf>
    <xf numFmtId="0" fontId="85" fillId="3" borderId="1" xfId="1001" applyFont="1" applyFill="1" applyBorder="1" applyAlignment="1">
      <alignment horizontal="center" vertical="center"/>
    </xf>
    <xf numFmtId="0" fontId="103" fillId="43" borderId="1" xfId="1001" applyFont="1" applyFill="1" applyBorder="1"/>
    <xf numFmtId="0" fontId="103" fillId="43" borderId="1" xfId="1001" applyFont="1" applyFill="1" applyBorder="1" applyAlignment="1">
      <alignment vertical="center" wrapText="1"/>
    </xf>
    <xf numFmtId="3" fontId="103" fillId="43" borderId="1" xfId="1001" applyNumberFormat="1" applyFont="1" applyFill="1" applyBorder="1"/>
    <xf numFmtId="195" fontId="85" fillId="3" borderId="6" xfId="1001" applyNumberFormat="1" applyFont="1" applyFill="1" applyBorder="1" applyAlignment="1">
      <alignment vertical="center"/>
    </xf>
    <xf numFmtId="0" fontId="85" fillId="3" borderId="1" xfId="1001" applyFont="1" applyFill="1" applyBorder="1"/>
    <xf numFmtId="0" fontId="85" fillId="3" borderId="0" xfId="1001" applyFont="1" applyFill="1"/>
    <xf numFmtId="0" fontId="85" fillId="45" borderId="1" xfId="1001" applyFont="1" applyFill="1" applyBorder="1"/>
    <xf numFmtId="0" fontId="85" fillId="43" borderId="1" xfId="1001" applyFont="1" applyFill="1" applyBorder="1"/>
    <xf numFmtId="3" fontId="85" fillId="43" borderId="1" xfId="1001" applyNumberFormat="1" applyFont="1" applyFill="1" applyBorder="1"/>
    <xf numFmtId="3" fontId="103" fillId="3" borderId="1" xfId="1001" applyNumberFormat="1" applyFont="1" applyFill="1" applyBorder="1"/>
    <xf numFmtId="0" fontId="103" fillId="43" borderId="1" xfId="1001" applyFont="1" applyFill="1" applyBorder="1" applyAlignment="1">
      <alignment horizontal="left"/>
    </xf>
    <xf numFmtId="3" fontId="85" fillId="3" borderId="1" xfId="1001" applyNumberFormat="1" applyFont="1" applyFill="1" applyBorder="1"/>
    <xf numFmtId="0" fontId="103" fillId="43" borderId="1" xfId="1001" applyFont="1" applyFill="1" applyBorder="1" applyAlignment="1">
      <alignment horizontal="left" vertical="center" wrapText="1"/>
    </xf>
    <xf numFmtId="3" fontId="85" fillId="3" borderId="1" xfId="1001" applyNumberFormat="1" applyFont="1" applyFill="1" applyBorder="1" applyAlignment="1">
      <alignment vertical="center"/>
    </xf>
    <xf numFmtId="0" fontId="70" fillId="43" borderId="1" xfId="1001" applyFont="1" applyFill="1" applyBorder="1"/>
    <xf numFmtId="0" fontId="85" fillId="3" borderId="1" xfId="1001" applyFont="1" applyFill="1" applyBorder="1" applyAlignment="1">
      <alignment horizontal="left"/>
    </xf>
    <xf numFmtId="0" fontId="85" fillId="3" borderId="0" xfId="1001" applyFont="1" applyFill="1" applyAlignment="1">
      <alignment horizontal="left"/>
    </xf>
    <xf numFmtId="0" fontId="85" fillId="3" borderId="4" xfId="1001" applyFont="1" applyFill="1" applyBorder="1" applyAlignment="1">
      <alignment horizontal="left"/>
    </xf>
    <xf numFmtId="0" fontId="85" fillId="3" borderId="0" xfId="1001" applyFont="1" applyFill="1" applyAlignment="1">
      <alignment horizontal="center" vertical="center"/>
    </xf>
    <xf numFmtId="0" fontId="71" fillId="0" borderId="0" xfId="1001" applyFont="1" applyAlignment="1">
      <alignment vertical="center"/>
    </xf>
    <xf numFmtId="0" fontId="104" fillId="44" borderId="0" xfId="1001" applyFont="1" applyFill="1" applyAlignment="1">
      <alignment vertical="center" wrapText="1"/>
    </xf>
    <xf numFmtId="0" fontId="85" fillId="7" borderId="1" xfId="1001" applyFont="1" applyFill="1" applyBorder="1"/>
    <xf numFmtId="0" fontId="103" fillId="7" borderId="1" xfId="1001" applyFont="1" applyFill="1" applyBorder="1"/>
    <xf numFmtId="195" fontId="71" fillId="53" borderId="6" xfId="1001" applyNumberFormat="1" applyFont="1" applyFill="1" applyBorder="1" applyAlignment="1">
      <alignment vertical="center"/>
    </xf>
    <xf numFmtId="0" fontId="71" fillId="4" borderId="0" xfId="1001" applyFont="1" applyFill="1" applyAlignment="1">
      <alignment vertical="center"/>
    </xf>
    <xf numFmtId="0" fontId="71" fillId="52" borderId="115" xfId="1001" applyFont="1" applyFill="1" applyBorder="1" applyAlignment="1">
      <alignment horizontal="center" vertical="center"/>
    </xf>
    <xf numFmtId="0" fontId="71" fillId="52" borderId="114" xfId="1001" applyFont="1" applyFill="1" applyBorder="1" applyAlignment="1">
      <alignment horizontal="center" vertical="center"/>
    </xf>
    <xf numFmtId="0" fontId="85" fillId="40" borderId="77" xfId="1001" applyFont="1" applyFill="1" applyBorder="1"/>
    <xf numFmtId="203" fontId="85" fillId="40" borderId="76" xfId="1001" applyNumberFormat="1" applyFont="1" applyFill="1" applyBorder="1"/>
    <xf numFmtId="195" fontId="85" fillId="40" borderId="77" xfId="1001" applyNumberFormat="1" applyFont="1" applyFill="1" applyBorder="1"/>
    <xf numFmtId="0" fontId="85" fillId="40" borderId="74" xfId="1001" applyFont="1" applyFill="1" applyBorder="1"/>
    <xf numFmtId="0" fontId="101" fillId="3" borderId="1" xfId="28" applyFont="1" applyFill="1" applyBorder="1"/>
    <xf numFmtId="41" fontId="101" fillId="3" borderId="1" xfId="1003" applyFont="1" applyFill="1" applyBorder="1"/>
    <xf numFmtId="195" fontId="76" fillId="3" borderId="6" xfId="38" applyNumberFormat="1" applyFont="1" applyFill="1" applyBorder="1"/>
    <xf numFmtId="0" fontId="85" fillId="39" borderId="76" xfId="1001" applyFont="1" applyFill="1" applyBorder="1"/>
    <xf numFmtId="0" fontId="85" fillId="39" borderId="74" xfId="1001" applyFont="1" applyFill="1" applyBorder="1"/>
    <xf numFmtId="0" fontId="101" fillId="7" borderId="1" xfId="28" applyFont="1" applyFill="1" applyBorder="1"/>
    <xf numFmtId="199" fontId="71" fillId="52" borderId="76" xfId="1001" applyNumberFormat="1" applyFont="1" applyFill="1" applyBorder="1"/>
    <xf numFmtId="0" fontId="90" fillId="49" borderId="52" xfId="1001" applyFont="1" applyFill="1" applyBorder="1" applyAlignment="1">
      <alignment horizontal="center" vertical="center"/>
    </xf>
    <xf numFmtId="0" fontId="90" fillId="49" borderId="52" xfId="1001" applyFont="1" applyFill="1" applyBorder="1" applyAlignment="1">
      <alignment horizontal="center" vertical="center" wrapText="1"/>
    </xf>
    <xf numFmtId="199" fontId="71" fillId="52" borderId="74" xfId="1001" applyNumberFormat="1" applyFont="1" applyFill="1" applyBorder="1"/>
    <xf numFmtId="0" fontId="1" fillId="40" borderId="75" xfId="1001" applyFont="1" applyFill="1" applyBorder="1" applyAlignment="1">
      <alignment horizontal="left"/>
    </xf>
    <xf numFmtId="0" fontId="101" fillId="3" borderId="4" xfId="28" applyFont="1" applyFill="1" applyBorder="1"/>
    <xf numFmtId="41" fontId="101" fillId="3" borderId="4" xfId="1003" applyFont="1" applyFill="1" applyBorder="1"/>
    <xf numFmtId="3" fontId="85" fillId="43" borderId="1" xfId="1001" applyNumberFormat="1" applyFont="1" applyFill="1" applyBorder="1" applyAlignment="1">
      <alignment horizontal="center" vertical="center"/>
    </xf>
    <xf numFmtId="0" fontId="85" fillId="43" borderId="1" xfId="1001" applyFont="1" applyFill="1" applyBorder="1" applyAlignment="1">
      <alignment horizontal="center" vertical="center" wrapText="1"/>
    </xf>
    <xf numFmtId="196" fontId="85" fillId="46" borderId="1" xfId="1001" applyNumberFormat="1" applyFont="1" applyFill="1" applyBorder="1" applyAlignment="1">
      <alignment horizontal="center" vertical="center"/>
    </xf>
    <xf numFmtId="0" fontId="85" fillId="43" borderId="1" xfId="1001" applyFont="1" applyFill="1" applyBorder="1" applyAlignment="1">
      <alignment horizontal="center" vertical="center"/>
    </xf>
    <xf numFmtId="0" fontId="103" fillId="43" borderId="1" xfId="1001" applyFont="1" applyFill="1" applyBorder="1" applyAlignment="1">
      <alignment horizontal="center" vertical="center"/>
    </xf>
    <xf numFmtId="0" fontId="105" fillId="43" borderId="1" xfId="1001" applyFont="1" applyFill="1" applyBorder="1" applyAlignment="1">
      <alignment horizontal="center" vertical="center" wrapText="1"/>
    </xf>
    <xf numFmtId="196" fontId="85" fillId="47" borderId="1" xfId="1001" applyNumberFormat="1" applyFont="1" applyFill="1" applyBorder="1" applyAlignment="1">
      <alignment horizontal="center" vertical="center"/>
    </xf>
    <xf numFmtId="14" fontId="85" fillId="3" borderId="1" xfId="1001" applyNumberFormat="1" applyFont="1" applyFill="1" applyBorder="1" applyAlignment="1">
      <alignment horizontal="center" vertical="center"/>
    </xf>
    <xf numFmtId="0" fontId="70" fillId="43" borderId="1" xfId="1001" applyFont="1" applyFill="1" applyBorder="1" applyAlignment="1">
      <alignment horizontal="center" vertical="center" wrapText="1"/>
    </xf>
    <xf numFmtId="0" fontId="70" fillId="43" borderId="2" xfId="1001" applyFont="1" applyFill="1" applyBorder="1" applyAlignment="1">
      <alignment horizontal="center" vertical="center" wrapText="1"/>
    </xf>
    <xf numFmtId="14" fontId="85" fillId="0" borderId="1" xfId="1001" applyNumberFormat="1" applyFont="1" applyBorder="1" applyAlignment="1">
      <alignment horizontal="center" vertical="center"/>
    </xf>
    <xf numFmtId="0" fontId="85" fillId="43" borderId="76" xfId="1001" applyFont="1" applyFill="1" applyBorder="1" applyAlignment="1">
      <alignment horizontal="center" vertical="center" wrapText="1"/>
    </xf>
    <xf numFmtId="0" fontId="103" fillId="40" borderId="1" xfId="1001" applyFont="1" applyFill="1" applyBorder="1" applyAlignment="1">
      <alignment horizontal="center" vertical="center"/>
    </xf>
    <xf numFmtId="0" fontId="85" fillId="0" borderId="1" xfId="1001" applyFont="1" applyBorder="1" applyAlignment="1">
      <alignment horizontal="center" vertical="center"/>
    </xf>
    <xf numFmtId="0" fontId="85" fillId="43" borderId="2" xfId="1001" applyFont="1" applyFill="1" applyBorder="1" applyAlignment="1">
      <alignment horizontal="center" vertical="center" wrapText="1"/>
    </xf>
    <xf numFmtId="196" fontId="85" fillId="43" borderId="1" xfId="1001" applyNumberFormat="1" applyFont="1" applyFill="1" applyBorder="1" applyAlignment="1">
      <alignment horizontal="center" vertical="center"/>
    </xf>
    <xf numFmtId="0" fontId="85" fillId="43" borderId="7" xfId="1001" applyFont="1" applyFill="1" applyBorder="1" applyAlignment="1">
      <alignment horizontal="center" vertical="center"/>
    </xf>
    <xf numFmtId="196" fontId="105" fillId="43" borderId="7" xfId="1001" applyNumberFormat="1" applyFont="1" applyFill="1" applyBorder="1" applyAlignment="1">
      <alignment horizontal="center" vertical="center"/>
    </xf>
    <xf numFmtId="14" fontId="85" fillId="46" borderId="1" xfId="1001" applyNumberFormat="1" applyFont="1" applyFill="1" applyBorder="1" applyAlignment="1">
      <alignment horizontal="center" vertical="center" wrapText="1"/>
    </xf>
    <xf numFmtId="166" fontId="6" fillId="0" borderId="0" xfId="0" applyNumberFormat="1" applyFont="1" applyAlignment="1">
      <alignment vertical="center" wrapText="1"/>
    </xf>
    <xf numFmtId="3" fontId="90" fillId="49" borderId="90" xfId="1001" applyNumberFormat="1" applyFont="1" applyFill="1" applyBorder="1" applyAlignment="1">
      <alignment vertical="center"/>
    </xf>
    <xf numFmtId="0" fontId="70" fillId="0" borderId="1" xfId="1001" applyFont="1" applyBorder="1" applyAlignment="1">
      <alignment horizontal="center" vertical="center" wrapText="1"/>
    </xf>
    <xf numFmtId="14" fontId="76" fillId="0" borderId="1" xfId="0" applyNumberFormat="1" applyFont="1" applyBorder="1" applyAlignment="1">
      <alignment horizontal="center" vertical="center" wrapText="1"/>
    </xf>
    <xf numFmtId="0" fontId="10" fillId="0" borderId="1" xfId="778" applyFont="1" applyFill="1" applyBorder="1" applyAlignment="1">
      <alignment horizontal="justify" vertical="center" wrapText="1"/>
    </xf>
    <xf numFmtId="0" fontId="1" fillId="0" borderId="1" xfId="1001" applyFont="1" applyBorder="1" applyAlignment="1">
      <alignment horizontal="center" vertical="center" wrapText="1"/>
    </xf>
    <xf numFmtId="0" fontId="68" fillId="0" borderId="1" xfId="1001" applyFont="1" applyBorder="1" applyAlignment="1">
      <alignment horizontal="center" vertical="center" wrapText="1"/>
    </xf>
    <xf numFmtId="3" fontId="1" fillId="0" borderId="1" xfId="1001" applyNumberFormat="1" applyFont="1" applyBorder="1" applyAlignment="1">
      <alignment horizontal="center" vertical="center"/>
    </xf>
    <xf numFmtId="0" fontId="1" fillId="0" borderId="1" xfId="1001" applyFont="1" applyBorder="1" applyAlignment="1">
      <alignment horizontal="center" vertical="center"/>
    </xf>
    <xf numFmtId="3" fontId="1" fillId="3" borderId="0" xfId="1001" applyNumberFormat="1" applyFont="1" applyFill="1" applyAlignment="1">
      <alignment horizontal="center" vertical="center"/>
    </xf>
    <xf numFmtId="169" fontId="1" fillId="0" borderId="0" xfId="1" applyNumberFormat="1" applyFont="1" applyAlignment="1">
      <alignment horizontal="center" vertical="center"/>
    </xf>
    <xf numFmtId="0" fontId="5" fillId="3" borderId="52" xfId="4" applyFont="1" applyFill="1" applyBorder="1" applyAlignment="1" applyProtection="1">
      <alignment vertical="center" wrapText="1"/>
      <protection hidden="1"/>
    </xf>
    <xf numFmtId="0" fontId="55" fillId="0" borderId="11" xfId="4" applyFont="1" applyFill="1" applyBorder="1" applyAlignment="1" applyProtection="1">
      <alignment vertical="center" wrapText="1"/>
      <protection hidden="1"/>
    </xf>
    <xf numFmtId="0" fontId="103" fillId="0" borderId="1" xfId="1001" applyFont="1" applyBorder="1" applyAlignment="1">
      <alignment horizontal="center" vertical="center"/>
    </xf>
    <xf numFmtId="0" fontId="105" fillId="0" borderId="1" xfId="1001" applyFont="1" applyBorder="1" applyAlignment="1">
      <alignment horizontal="center" vertical="center" wrapText="1"/>
    </xf>
    <xf numFmtId="0" fontId="76" fillId="43" borderId="62" xfId="1001" applyFont="1" applyFill="1" applyBorder="1" applyAlignment="1">
      <alignment horizontal="left" vertical="center" wrapText="1"/>
    </xf>
    <xf numFmtId="1" fontId="76" fillId="43" borderId="62" xfId="1001" applyNumberFormat="1" applyFont="1" applyFill="1" applyBorder="1" applyAlignment="1">
      <alignment horizontal="center" vertical="center" wrapText="1"/>
    </xf>
    <xf numFmtId="0" fontId="76" fillId="43" borderId="62" xfId="1001" applyFont="1" applyFill="1" applyBorder="1" applyAlignment="1">
      <alignment horizontal="center" vertical="center" wrapText="1"/>
    </xf>
    <xf numFmtId="195" fontId="76" fillId="43" borderId="0" xfId="1001" applyNumberFormat="1" applyFont="1" applyFill="1" applyAlignment="1">
      <alignment vertical="center"/>
    </xf>
    <xf numFmtId="3" fontId="85" fillId="43" borderId="6" xfId="1001" applyNumberFormat="1" applyFont="1" applyFill="1" applyBorder="1" applyAlignment="1">
      <alignment horizontal="center" vertical="center"/>
    </xf>
    <xf numFmtId="0" fontId="85" fillId="43" borderId="6" xfId="1001" applyFont="1" applyFill="1" applyBorder="1" applyAlignment="1">
      <alignment horizontal="center" vertical="center" wrapText="1"/>
    </xf>
    <xf numFmtId="0" fontId="71" fillId="49" borderId="15" xfId="1001" applyFont="1" applyFill="1" applyBorder="1" applyAlignment="1">
      <alignment horizontal="center" vertical="center"/>
    </xf>
    <xf numFmtId="0" fontId="71" fillId="49" borderId="16" xfId="1001" applyFont="1" applyFill="1" applyBorder="1" applyAlignment="1">
      <alignment horizontal="center" vertical="center"/>
    </xf>
    <xf numFmtId="0" fontId="71" fillId="49" borderId="16" xfId="1001" applyFont="1" applyFill="1" applyBorder="1" applyAlignment="1">
      <alignment horizontal="center" vertical="center" wrapText="1"/>
    </xf>
    <xf numFmtId="0" fontId="71" fillId="49" borderId="17" xfId="1001" applyFont="1" applyFill="1" applyBorder="1" applyAlignment="1">
      <alignment horizontal="center" vertical="center" wrapText="1"/>
    </xf>
    <xf numFmtId="0" fontId="1" fillId="43" borderId="1" xfId="0" applyFont="1" applyFill="1" applyBorder="1" applyAlignment="1">
      <alignment horizontal="center" vertical="center" wrapText="1"/>
    </xf>
    <xf numFmtId="0" fontId="78" fillId="43" borderId="1" xfId="0" applyFont="1" applyFill="1" applyBorder="1" applyAlignment="1">
      <alignment horizontal="center" vertical="center" wrapText="1"/>
    </xf>
    <xf numFmtId="0" fontId="63" fillId="43" borderId="1" xfId="0" applyFont="1" applyFill="1" applyBorder="1" applyAlignment="1">
      <alignment horizontal="center" vertical="center"/>
    </xf>
    <xf numFmtId="0" fontId="78" fillId="43" borderId="1" xfId="0" applyFont="1" applyFill="1" applyBorder="1" applyAlignment="1">
      <alignment horizontal="center" vertical="center"/>
    </xf>
    <xf numFmtId="0" fontId="1" fillId="43" borderId="1" xfId="0" applyFont="1" applyFill="1" applyBorder="1" applyAlignment="1">
      <alignment horizontal="center" vertical="center"/>
    </xf>
    <xf numFmtId="0" fontId="1" fillId="3" borderId="1" xfId="0" applyFont="1" applyFill="1" applyBorder="1" applyAlignment="1">
      <alignment horizontal="center" vertical="center"/>
    </xf>
    <xf numFmtId="0" fontId="68" fillId="43" borderId="1" xfId="0" applyFont="1" applyFill="1" applyBorder="1" applyAlignment="1">
      <alignment horizontal="center" vertical="center" wrapText="1"/>
    </xf>
    <xf numFmtId="0" fontId="68" fillId="43" borderId="2" xfId="1001" applyFont="1" applyFill="1" applyBorder="1" applyAlignment="1">
      <alignment horizontal="center" vertical="center" wrapText="1"/>
    </xf>
    <xf numFmtId="0" fontId="1" fillId="43" borderId="76" xfId="0" applyFont="1" applyFill="1" applyBorder="1" applyAlignment="1">
      <alignment horizontal="center" vertical="center" wrapText="1"/>
    </xf>
    <xf numFmtId="0" fontId="1" fillId="43" borderId="78" xfId="0" applyFont="1" applyFill="1" applyBorder="1" applyAlignment="1">
      <alignment horizontal="center" vertical="center" wrapText="1"/>
    </xf>
    <xf numFmtId="3" fontId="8" fillId="0" borderId="1" xfId="1001" applyNumberFormat="1" applyFont="1" applyBorder="1" applyAlignment="1">
      <alignment vertical="center" wrapText="1"/>
    </xf>
    <xf numFmtId="3" fontId="85" fillId="3" borderId="113" xfId="1001" applyNumberFormat="1" applyFont="1" applyFill="1" applyBorder="1"/>
    <xf numFmtId="0" fontId="85" fillId="3" borderId="4" xfId="1001" applyFont="1" applyFill="1" applyBorder="1"/>
    <xf numFmtId="196" fontId="63" fillId="43" borderId="77" xfId="0" applyNumberFormat="1" applyFont="1" applyFill="1" applyBorder="1" applyAlignment="1">
      <alignment horizontal="right"/>
    </xf>
    <xf numFmtId="196" fontId="63" fillId="43" borderId="76" xfId="0" applyNumberFormat="1" applyFont="1" applyFill="1" applyBorder="1" applyAlignment="1">
      <alignment horizontal="right"/>
    </xf>
    <xf numFmtId="196" fontId="63" fillId="3" borderId="76" xfId="0" applyNumberFormat="1" applyFont="1" applyFill="1" applyBorder="1" applyAlignment="1">
      <alignment horizontal="right"/>
    </xf>
    <xf numFmtId="196" fontId="1" fillId="43" borderId="76" xfId="0" applyNumberFormat="1" applyFont="1" applyFill="1" applyBorder="1" applyAlignment="1">
      <alignment horizontal="right"/>
    </xf>
    <xf numFmtId="196" fontId="63" fillId="43" borderId="1" xfId="0" applyNumberFormat="1" applyFont="1" applyFill="1" applyBorder="1" applyAlignment="1">
      <alignment horizontal="right"/>
    </xf>
    <xf numFmtId="196" fontId="1" fillId="40" borderId="76" xfId="0" applyNumberFormat="1" applyFont="1" applyFill="1" applyBorder="1" applyAlignment="1">
      <alignment horizontal="center"/>
    </xf>
    <xf numFmtId="14" fontId="108" fillId="3" borderId="1" xfId="28" applyNumberFormat="1" applyFont="1" applyFill="1" applyBorder="1" applyAlignment="1">
      <alignment horizontal="center"/>
    </xf>
    <xf numFmtId="44" fontId="5" fillId="0" borderId="0" xfId="1" applyFont="1" applyAlignment="1">
      <alignment horizontal="justify" vertical="center" wrapText="1"/>
    </xf>
    <xf numFmtId="195" fontId="85" fillId="40" borderId="98" xfId="1001" applyNumberFormat="1" applyFont="1" applyFill="1" applyBorder="1"/>
    <xf numFmtId="195" fontId="76" fillId="3" borderId="13" xfId="38" applyNumberFormat="1" applyFont="1" applyFill="1" applyBorder="1"/>
    <xf numFmtId="199" fontId="71" fillId="52" borderId="78" xfId="1001" applyNumberFormat="1" applyFont="1" applyFill="1" applyBorder="1"/>
    <xf numFmtId="195" fontId="85" fillId="0" borderId="7" xfId="1001" applyNumberFormat="1" applyFont="1" applyBorder="1"/>
    <xf numFmtId="0" fontId="71" fillId="52" borderId="134" xfId="1001" applyFont="1" applyFill="1" applyBorder="1" applyAlignment="1">
      <alignment horizontal="center" vertical="center"/>
    </xf>
    <xf numFmtId="195" fontId="85" fillId="40" borderId="1" xfId="1001" applyNumberFormat="1" applyFont="1" applyFill="1" applyBorder="1"/>
    <xf numFmtId="199" fontId="71" fillId="52" borderId="1" xfId="1001" applyNumberFormat="1" applyFont="1" applyFill="1" applyBorder="1"/>
    <xf numFmtId="0" fontId="0" fillId="3" borderId="1" xfId="1001" applyFont="1" applyFill="1" applyBorder="1" applyAlignment="1">
      <alignment horizontal="center" vertical="center"/>
    </xf>
    <xf numFmtId="0" fontId="1" fillId="43" borderId="76" xfId="1001" applyFont="1" applyFill="1" applyBorder="1" applyAlignment="1">
      <alignment horizontal="center" vertical="center" wrapText="1"/>
    </xf>
    <xf numFmtId="0" fontId="1" fillId="0" borderId="76" xfId="1001" applyFont="1" applyBorder="1" applyAlignment="1">
      <alignment horizontal="center" vertical="center" wrapText="1"/>
    </xf>
    <xf numFmtId="0" fontId="1" fillId="43" borderId="2" xfId="0" applyFont="1" applyFill="1" applyBorder="1" applyAlignment="1">
      <alignment horizontal="center" vertical="center" wrapText="1"/>
    </xf>
    <xf numFmtId="0" fontId="1" fillId="43" borderId="78" xfId="1001" applyFont="1" applyFill="1" applyBorder="1" applyAlignment="1">
      <alignment horizontal="center" vertical="center" wrapText="1"/>
    </xf>
    <xf numFmtId="0" fontId="68" fillId="7" borderId="1" xfId="1001" applyFont="1" applyFill="1" applyBorder="1" applyAlignment="1">
      <alignment horizontal="center" vertical="center" wrapText="1"/>
    </xf>
    <xf numFmtId="0" fontId="1" fillId="7" borderId="1" xfId="1001" applyFont="1" applyFill="1" applyBorder="1" applyAlignment="1">
      <alignment horizontal="center" vertical="center" wrapText="1"/>
    </xf>
    <xf numFmtId="0" fontId="1" fillId="7" borderId="76"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70" fillId="43" borderId="76" xfId="1001" applyFont="1" applyFill="1" applyBorder="1" applyAlignment="1">
      <alignment horizontal="center" vertical="center" wrapText="1"/>
    </xf>
    <xf numFmtId="0" fontId="85" fillId="3" borderId="2" xfId="1001" applyFont="1" applyFill="1" applyBorder="1" applyAlignment="1">
      <alignment horizontal="center" vertical="center"/>
    </xf>
    <xf numFmtId="14" fontId="85" fillId="0" borderId="7" xfId="1001" applyNumberFormat="1" applyFont="1" applyBorder="1" applyAlignment="1">
      <alignment horizontal="center" vertical="center"/>
    </xf>
    <xf numFmtId="196" fontId="85" fillId="46" borderId="0" xfId="1001" applyNumberFormat="1" applyFont="1" applyFill="1" applyAlignment="1">
      <alignment horizontal="center" vertical="center"/>
    </xf>
    <xf numFmtId="14" fontId="85" fillId="0" borderId="99" xfId="1001" applyNumberFormat="1" applyFont="1" applyBorder="1" applyAlignment="1">
      <alignment horizontal="center" vertical="center"/>
    </xf>
    <xf numFmtId="14" fontId="76" fillId="43" borderId="1" xfId="0" applyNumberFormat="1" applyFont="1" applyFill="1" applyBorder="1" applyAlignment="1">
      <alignment horizontal="center" vertical="center"/>
    </xf>
    <xf numFmtId="0" fontId="105" fillId="43" borderId="7" xfId="1001" applyFont="1" applyFill="1" applyBorder="1" applyAlignment="1">
      <alignment horizontal="center" vertical="center" wrapText="1"/>
    </xf>
    <xf numFmtId="0" fontId="85" fillId="40" borderId="1" xfId="1001" applyFont="1" applyFill="1" applyBorder="1" applyAlignment="1">
      <alignment horizontal="center" vertical="center"/>
    </xf>
    <xf numFmtId="0" fontId="85" fillId="0" borderId="7" xfId="1001" applyFont="1" applyBorder="1" applyAlignment="1">
      <alignment horizontal="center" vertical="center"/>
    </xf>
    <xf numFmtId="0" fontId="85" fillId="0" borderId="7" xfId="1001" applyFont="1" applyBorder="1" applyAlignment="1">
      <alignment horizontal="center" vertical="center" wrapText="1"/>
    </xf>
    <xf numFmtId="14" fontId="1" fillId="0" borderId="1" xfId="1001" applyNumberFormat="1" applyFont="1" applyBorder="1" applyAlignment="1">
      <alignment horizontal="center" vertical="center"/>
    </xf>
    <xf numFmtId="196" fontId="85" fillId="46" borderId="6" xfId="1001" applyNumberFormat="1" applyFont="1" applyFill="1" applyBorder="1" applyAlignment="1">
      <alignment horizontal="center" vertical="center"/>
    </xf>
    <xf numFmtId="14" fontId="85" fillId="3" borderId="99" xfId="1001" applyNumberFormat="1" applyFont="1" applyFill="1" applyBorder="1" applyAlignment="1">
      <alignment horizontal="center" vertical="center"/>
    </xf>
    <xf numFmtId="0" fontId="85" fillId="43" borderId="6" xfId="1001" applyFont="1" applyFill="1" applyBorder="1" applyAlignment="1">
      <alignment horizontal="center" vertical="center"/>
    </xf>
    <xf numFmtId="0" fontId="9" fillId="4" borderId="1" xfId="0" applyFont="1" applyFill="1" applyBorder="1" applyAlignment="1">
      <alignment horizontal="center" vertical="center" wrapText="1"/>
    </xf>
    <xf numFmtId="169" fontId="9" fillId="4" borderId="1" xfId="1" applyNumberFormat="1" applyFont="1" applyFill="1" applyBorder="1" applyAlignment="1">
      <alignment horizontal="center" vertical="center" wrapText="1"/>
    </xf>
    <xf numFmtId="169" fontId="9" fillId="4" borderId="1" xfId="998" applyNumberFormat="1" applyFont="1" applyFill="1" applyBorder="1" applyAlignment="1">
      <alignment horizontal="center" vertical="center" wrapText="1"/>
    </xf>
    <xf numFmtId="0" fontId="11" fillId="0" borderId="1" xfId="997" applyFont="1" applyBorder="1" applyAlignment="1">
      <alignment vertical="center" wrapText="1"/>
    </xf>
    <xf numFmtId="0" fontId="109" fillId="3" borderId="1" xfId="997" applyFont="1" applyFill="1" applyBorder="1" applyAlignment="1">
      <alignment vertical="center" wrapText="1"/>
    </xf>
    <xf numFmtId="169" fontId="109" fillId="3" borderId="1" xfId="997" applyNumberFormat="1" applyFont="1" applyFill="1" applyBorder="1"/>
    <xf numFmtId="0" fontId="9" fillId="0" borderId="1" xfId="997" applyFont="1" applyBorder="1" applyAlignment="1">
      <alignment vertical="center" wrapText="1"/>
    </xf>
    <xf numFmtId="169" fontId="71" fillId="0" borderId="1" xfId="1" applyNumberFormat="1" applyFont="1" applyFill="1" applyBorder="1" applyAlignment="1">
      <alignment vertical="center" wrapText="1"/>
    </xf>
    <xf numFmtId="169" fontId="71" fillId="0" borderId="1" xfId="1" applyNumberFormat="1" applyFont="1" applyFill="1" applyBorder="1" applyAlignment="1">
      <alignment horizontal="center" vertical="center"/>
    </xf>
    <xf numFmtId="0" fontId="9" fillId="0" borderId="1" xfId="997" applyFont="1" applyBorder="1" applyAlignment="1">
      <alignment horizontal="left" vertical="center" wrapText="1"/>
    </xf>
    <xf numFmtId="169" fontId="71" fillId="0" borderId="1" xfId="1" applyNumberFormat="1" applyFont="1" applyFill="1" applyBorder="1" applyAlignment="1">
      <alignment vertical="center"/>
    </xf>
    <xf numFmtId="0" fontId="110" fillId="0" borderId="1" xfId="997" applyFont="1" applyBorder="1" applyAlignment="1">
      <alignment vertical="center" wrapText="1"/>
    </xf>
    <xf numFmtId="0" fontId="9" fillId="0" borderId="1" xfId="997" applyFont="1" applyBorder="1"/>
    <xf numFmtId="0" fontId="8" fillId="0" borderId="1" xfId="1001" applyFont="1" applyBorder="1"/>
    <xf numFmtId="0" fontId="8" fillId="0" borderId="1" xfId="1001" applyFont="1" applyBorder="1" applyAlignment="1">
      <alignment vertical="center"/>
    </xf>
    <xf numFmtId="169" fontId="2" fillId="0" borderId="1" xfId="1" applyNumberFormat="1" applyFont="1" applyBorder="1" applyAlignment="1">
      <alignment vertical="center"/>
    </xf>
    <xf numFmtId="0" fontId="8" fillId="0" borderId="1" xfId="1001" applyFont="1" applyBorder="1" applyAlignment="1">
      <alignment horizontal="left" vertical="center" wrapText="1"/>
    </xf>
    <xf numFmtId="0" fontId="8" fillId="0" borderId="1" xfId="1001" applyFont="1" applyBorder="1" applyAlignment="1">
      <alignment vertical="center" wrapText="1"/>
    </xf>
    <xf numFmtId="0" fontId="111" fillId="0" borderId="1" xfId="1001" applyFont="1" applyBorder="1"/>
    <xf numFmtId="0" fontId="109" fillId="3" borderId="1" xfId="997" applyFont="1" applyFill="1" applyBorder="1"/>
    <xf numFmtId="169" fontId="8" fillId="0" borderId="1" xfId="1" applyNumberFormat="1" applyFont="1" applyBorder="1" applyAlignment="1">
      <alignment vertical="center"/>
    </xf>
    <xf numFmtId="169" fontId="9" fillId="0" borderId="1" xfId="1" applyNumberFormat="1" applyFont="1" applyFill="1" applyBorder="1" applyAlignment="1">
      <alignment vertical="center"/>
    </xf>
    <xf numFmtId="0" fontId="112" fillId="0" borderId="1" xfId="997" applyFont="1" applyBorder="1" applyAlignment="1">
      <alignment vertical="center" wrapText="1"/>
    </xf>
    <xf numFmtId="169" fontId="9" fillId="0" borderId="1" xfId="1" applyNumberFormat="1" applyFont="1" applyFill="1" applyBorder="1" applyAlignment="1">
      <alignment horizontal="center" vertical="center"/>
    </xf>
    <xf numFmtId="0" fontId="8" fillId="0" borderId="1" xfId="997" applyFont="1" applyBorder="1" applyAlignment="1">
      <alignment vertical="center" wrapText="1"/>
    </xf>
    <xf numFmtId="0" fontId="115" fillId="0" borderId="1" xfId="997" applyFont="1" applyBorder="1" applyAlignment="1">
      <alignment vertical="center" wrapText="1"/>
    </xf>
    <xf numFmtId="44" fontId="109" fillId="3" borderId="1" xfId="1" applyFont="1" applyFill="1" applyBorder="1"/>
    <xf numFmtId="0" fontId="85" fillId="0" borderId="1" xfId="997" applyFont="1" applyBorder="1"/>
    <xf numFmtId="169" fontId="109" fillId="0" borderId="1" xfId="998" applyNumberFormat="1" applyFont="1" applyFill="1" applyBorder="1" applyAlignment="1"/>
    <xf numFmtId="0" fontId="74" fillId="3" borderId="0" xfId="997" applyFill="1" applyAlignment="1">
      <alignment vertical="center" wrapText="1"/>
    </xf>
    <xf numFmtId="169" fontId="2" fillId="0" borderId="1" xfId="1" applyNumberFormat="1" applyFont="1" applyFill="1" applyBorder="1" applyAlignment="1">
      <alignment vertical="center"/>
    </xf>
    <xf numFmtId="169" fontId="109" fillId="0" borderId="1" xfId="1" applyNumberFormat="1" applyFont="1" applyBorder="1" applyAlignment="1">
      <alignment vertical="center"/>
    </xf>
    <xf numFmtId="169" fontId="85" fillId="0" borderId="1" xfId="1" applyNumberFormat="1" applyFont="1" applyBorder="1" applyAlignment="1">
      <alignment vertical="center"/>
    </xf>
    <xf numFmtId="169" fontId="85" fillId="0" borderId="1" xfId="1" applyNumberFormat="1" applyFont="1" applyFill="1" applyBorder="1" applyAlignment="1">
      <alignment vertical="center"/>
    </xf>
    <xf numFmtId="169" fontId="109" fillId="0" borderId="1" xfId="1" applyNumberFormat="1" applyFont="1" applyFill="1" applyBorder="1" applyAlignment="1">
      <alignment vertical="center"/>
    </xf>
    <xf numFmtId="169" fontId="75" fillId="0" borderId="0" xfId="1" applyNumberFormat="1" applyFont="1" applyFill="1" applyAlignment="1">
      <alignment vertical="center"/>
    </xf>
    <xf numFmtId="172" fontId="6" fillId="2" borderId="5" xfId="1" applyNumberFormat="1" applyFont="1" applyFill="1" applyBorder="1" applyAlignment="1">
      <alignment horizontal="justify" vertical="center" wrapText="1"/>
    </xf>
    <xf numFmtId="0" fontId="53" fillId="3" borderId="1" xfId="0" applyFont="1" applyFill="1" applyBorder="1" applyAlignment="1" applyProtection="1">
      <alignment horizontal="justify" vertical="center" wrapText="1"/>
      <protection hidden="1"/>
    </xf>
    <xf numFmtId="2" fontId="53" fillId="0" borderId="2" xfId="0" applyNumberFormat="1" applyFont="1" applyBorder="1" applyAlignment="1">
      <alignment horizontal="justify" vertical="center" wrapText="1"/>
    </xf>
    <xf numFmtId="2" fontId="53" fillId="0" borderId="3" xfId="0" applyNumberFormat="1" applyFont="1" applyBorder="1" applyAlignment="1">
      <alignment horizontal="justify" vertical="center" wrapText="1"/>
    </xf>
    <xf numFmtId="2" fontId="53" fillId="0" borderId="24" xfId="0" applyNumberFormat="1" applyFont="1" applyBorder="1" applyAlignment="1">
      <alignment horizontal="justify" vertical="center" wrapText="1"/>
    </xf>
    <xf numFmtId="0" fontId="53" fillId="0" borderId="2" xfId="4" applyNumberFormat="1" applyFont="1" applyFill="1" applyBorder="1" applyAlignment="1" applyProtection="1">
      <alignment horizontal="justify" vertical="center" wrapText="1"/>
    </xf>
    <xf numFmtId="0" fontId="53" fillId="0" borderId="3" xfId="4" applyNumberFormat="1" applyFont="1" applyFill="1" applyBorder="1" applyAlignment="1" applyProtection="1">
      <alignment horizontal="justify" vertical="center" wrapText="1"/>
    </xf>
    <xf numFmtId="0" fontId="53" fillId="0" borderId="24" xfId="4" applyNumberFormat="1" applyFont="1" applyFill="1" applyBorder="1" applyAlignment="1" applyProtection="1">
      <alignment horizontal="justify" vertical="center" wrapText="1"/>
    </xf>
    <xf numFmtId="0" fontId="10" fillId="8" borderId="42" xfId="0" applyFont="1" applyFill="1" applyBorder="1" applyAlignment="1">
      <alignment horizontal="center" vertical="center" wrapText="1"/>
    </xf>
    <xf numFmtId="0" fontId="10" fillId="9" borderId="42" xfId="0" applyFont="1" applyFill="1" applyBorder="1" applyAlignment="1">
      <alignment horizontal="center" vertical="center" wrapText="1"/>
    </xf>
    <xf numFmtId="2" fontId="6" fillId="2" borderId="2" xfId="0" applyNumberFormat="1" applyFont="1" applyFill="1" applyBorder="1" applyAlignment="1">
      <alignment horizontal="justify" vertical="center" wrapText="1"/>
    </xf>
    <xf numFmtId="2" fontId="6" fillId="2" borderId="3" xfId="0" applyNumberFormat="1" applyFont="1" applyFill="1" applyBorder="1" applyAlignment="1">
      <alignment horizontal="justify" vertical="center" wrapText="1"/>
    </xf>
    <xf numFmtId="2" fontId="6" fillId="2" borderId="24" xfId="0" applyNumberFormat="1" applyFont="1" applyFill="1" applyBorder="1" applyAlignment="1">
      <alignment horizontal="justify" vertical="center" wrapText="1"/>
    </xf>
    <xf numFmtId="2" fontId="53" fillId="0" borderId="51" xfId="0" applyNumberFormat="1" applyFont="1" applyBorder="1" applyAlignment="1">
      <alignment horizontal="justify" vertical="center" wrapText="1"/>
    </xf>
    <xf numFmtId="2" fontId="53" fillId="0" borderId="40" xfId="0" applyNumberFormat="1" applyFont="1" applyBorder="1" applyAlignment="1">
      <alignment horizontal="justify" vertical="center" wrapText="1"/>
    </xf>
    <xf numFmtId="2" fontId="53" fillId="0" borderId="47" xfId="0" applyNumberFormat="1" applyFont="1" applyBorder="1" applyAlignment="1">
      <alignment horizontal="justify" vertical="center" wrapText="1"/>
    </xf>
    <xf numFmtId="0" fontId="55" fillId="4" borderId="9" xfId="0" applyFont="1" applyFill="1" applyBorder="1" applyAlignment="1" applyProtection="1">
      <alignment horizontal="center" vertical="center" wrapText="1"/>
      <protection hidden="1"/>
    </xf>
    <xf numFmtId="0" fontId="55" fillId="4" borderId="62" xfId="0" applyFont="1" applyFill="1" applyBorder="1" applyAlignment="1" applyProtection="1">
      <alignment horizontal="center" vertical="center" wrapText="1"/>
      <protection hidden="1"/>
    </xf>
    <xf numFmtId="0" fontId="53" fillId="0" borderId="2" xfId="4" applyFont="1" applyFill="1" applyBorder="1" applyAlignment="1">
      <alignment horizontal="justify" vertical="center" wrapText="1"/>
    </xf>
    <xf numFmtId="0" fontId="53" fillId="0" borderId="3" xfId="4" applyFont="1" applyFill="1" applyBorder="1" applyAlignment="1">
      <alignment horizontal="justify" vertical="center" wrapText="1"/>
    </xf>
    <xf numFmtId="0" fontId="53" fillId="0" borderId="24" xfId="4" applyFont="1" applyFill="1" applyBorder="1" applyAlignment="1">
      <alignment horizontal="justify" vertical="center" wrapText="1"/>
    </xf>
    <xf numFmtId="2" fontId="53" fillId="2" borderId="2" xfId="0" applyNumberFormat="1" applyFont="1" applyFill="1" applyBorder="1" applyAlignment="1">
      <alignment horizontal="justify" vertical="center" wrapText="1"/>
    </xf>
    <xf numFmtId="2" fontId="53" fillId="2" borderId="3" xfId="0" applyNumberFormat="1" applyFont="1" applyFill="1" applyBorder="1" applyAlignment="1">
      <alignment horizontal="justify" vertical="center" wrapText="1"/>
    </xf>
    <xf numFmtId="2" fontId="53" fillId="2" borderId="24" xfId="0" applyNumberFormat="1" applyFont="1" applyFill="1" applyBorder="1" applyAlignment="1">
      <alignment horizontal="justify" vertical="center" wrapText="1"/>
    </xf>
    <xf numFmtId="0" fontId="6" fillId="2" borderId="2" xfId="4" applyNumberFormat="1" applyFont="1" applyFill="1" applyBorder="1" applyAlignment="1" applyProtection="1">
      <alignment horizontal="justify" vertical="center" wrapText="1"/>
    </xf>
    <xf numFmtId="0" fontId="6" fillId="2" borderId="3" xfId="4" applyNumberFormat="1" applyFont="1" applyFill="1" applyBorder="1" applyAlignment="1" applyProtection="1">
      <alignment horizontal="justify" vertical="center" wrapText="1"/>
    </xf>
    <xf numFmtId="0" fontId="6" fillId="2" borderId="24" xfId="4" applyNumberFormat="1" applyFont="1" applyFill="1" applyBorder="1" applyAlignment="1" applyProtection="1">
      <alignment horizontal="justify" vertical="center" wrapText="1"/>
    </xf>
    <xf numFmtId="0" fontId="6" fillId="3" borderId="1" xfId="0" applyFont="1" applyFill="1" applyBorder="1" applyAlignment="1">
      <alignment horizontal="justify" vertical="center"/>
    </xf>
    <xf numFmtId="0" fontId="55" fillId="4" borderId="1" xfId="0" applyFont="1" applyFill="1" applyBorder="1" applyAlignment="1" applyProtection="1">
      <alignment horizontal="center" vertical="center" wrapText="1"/>
      <protection hidden="1"/>
    </xf>
    <xf numFmtId="0" fontId="53" fillId="0" borderId="1" xfId="4" applyFont="1" applyBorder="1" applyAlignment="1">
      <alignment horizontal="left" vertical="top" wrapText="1"/>
    </xf>
    <xf numFmtId="0" fontId="53" fillId="0" borderId="23" xfId="4" applyFont="1" applyBorder="1" applyAlignment="1">
      <alignment horizontal="left" vertical="top" wrapText="1"/>
    </xf>
    <xf numFmtId="0" fontId="53" fillId="0" borderId="2" xfId="4" applyFont="1" applyBorder="1" applyAlignment="1">
      <alignment vertical="top" wrapText="1"/>
    </xf>
    <xf numFmtId="0" fontId="53" fillId="0" borderId="3" xfId="4" applyFont="1" applyBorder="1" applyAlignment="1">
      <alignment vertical="top" wrapText="1"/>
    </xf>
    <xf numFmtId="0" fontId="53" fillId="0" borderId="24" xfId="4" applyFont="1" applyBorder="1" applyAlignment="1">
      <alignment vertical="top" wrapText="1"/>
    </xf>
    <xf numFmtId="2" fontId="53" fillId="2" borderId="51" xfId="0" applyNumberFormat="1" applyFont="1" applyFill="1" applyBorder="1" applyAlignment="1">
      <alignment horizontal="justify" vertical="center" wrapText="1"/>
    </xf>
    <xf numFmtId="2" fontId="53" fillId="2" borderId="40" xfId="0" applyNumberFormat="1" applyFont="1" applyFill="1" applyBorder="1" applyAlignment="1">
      <alignment horizontal="justify" vertical="center" wrapText="1"/>
    </xf>
    <xf numFmtId="2" fontId="53" fillId="2" borderId="47" xfId="0" applyNumberFormat="1" applyFont="1" applyFill="1" applyBorder="1" applyAlignment="1">
      <alignment horizontal="justify" vertical="center" wrapText="1"/>
    </xf>
    <xf numFmtId="2" fontId="53" fillId="6" borderId="2" xfId="0" applyNumberFormat="1" applyFont="1" applyFill="1" applyBorder="1" applyAlignment="1">
      <alignment vertical="center" wrapText="1"/>
    </xf>
    <xf numFmtId="2" fontId="53" fillId="6" borderId="3" xfId="0" applyNumberFormat="1" applyFont="1" applyFill="1" applyBorder="1" applyAlignment="1">
      <alignment vertical="center" wrapText="1"/>
    </xf>
    <xf numFmtId="2" fontId="53" fillId="6" borderId="24" xfId="0" applyNumberFormat="1" applyFont="1" applyFill="1" applyBorder="1" applyAlignment="1">
      <alignment vertical="center" wrapText="1"/>
    </xf>
    <xf numFmtId="0" fontId="53" fillId="0" borderId="1" xfId="5" applyFont="1" applyFill="1" applyBorder="1" applyAlignment="1">
      <alignment horizontal="center" wrapText="1"/>
    </xf>
    <xf numFmtId="2" fontId="53" fillId="2" borderId="1" xfId="0" applyNumberFormat="1" applyFont="1" applyFill="1" applyBorder="1" applyAlignment="1">
      <alignment horizontal="justify" vertical="center" wrapText="1"/>
    </xf>
    <xf numFmtId="2" fontId="53" fillId="2" borderId="23" xfId="0" applyNumberFormat="1" applyFont="1" applyFill="1" applyBorder="1" applyAlignment="1">
      <alignment horizontal="justify" vertical="center" wrapText="1"/>
    </xf>
    <xf numFmtId="2" fontId="59" fillId="2" borderId="2" xfId="0" applyNumberFormat="1" applyFont="1" applyFill="1" applyBorder="1" applyAlignment="1">
      <alignment horizontal="justify" vertical="center" wrapText="1"/>
    </xf>
    <xf numFmtId="2" fontId="59" fillId="2" borderId="3" xfId="0" applyNumberFormat="1" applyFont="1" applyFill="1" applyBorder="1" applyAlignment="1">
      <alignment horizontal="justify" vertical="center" wrapText="1"/>
    </xf>
    <xf numFmtId="2" fontId="59" fillId="2" borderId="24" xfId="0" applyNumberFormat="1" applyFont="1" applyFill="1" applyBorder="1" applyAlignment="1">
      <alignment horizontal="justify" vertical="center" wrapText="1"/>
    </xf>
    <xf numFmtId="0" fontId="53" fillId="0" borderId="2" xfId="4" applyFont="1" applyBorder="1" applyAlignment="1">
      <alignment horizontal="left" vertical="center" wrapText="1"/>
    </xf>
    <xf numFmtId="0" fontId="53" fillId="0" borderId="3" xfId="4" applyFont="1" applyBorder="1" applyAlignment="1">
      <alignment horizontal="left" vertical="center" wrapText="1"/>
    </xf>
    <xf numFmtId="0" fontId="53" fillId="0" borderId="24" xfId="4" applyFont="1" applyBorder="1" applyAlignment="1">
      <alignment horizontal="left" vertical="center" wrapText="1"/>
    </xf>
    <xf numFmtId="2" fontId="53" fillId="2" borderId="48" xfId="0" applyNumberFormat="1" applyFont="1" applyFill="1" applyBorder="1" applyAlignment="1">
      <alignment horizontal="justify" vertical="top" wrapText="1"/>
    </xf>
    <xf numFmtId="2" fontId="53" fillId="2" borderId="49" xfId="0" applyNumberFormat="1" applyFont="1" applyFill="1" applyBorder="1" applyAlignment="1">
      <alignment horizontal="justify" vertical="top" wrapText="1"/>
    </xf>
    <xf numFmtId="2" fontId="53" fillId="2" borderId="50" xfId="0" applyNumberFormat="1" applyFont="1" applyFill="1" applyBorder="1" applyAlignment="1">
      <alignment horizontal="justify" vertical="top" wrapText="1"/>
    </xf>
    <xf numFmtId="0" fontId="53" fillId="6" borderId="2" xfId="4" applyFont="1" applyFill="1" applyBorder="1" applyAlignment="1">
      <alignment horizontal="left" vertical="top" wrapText="1"/>
    </xf>
    <xf numFmtId="0" fontId="53" fillId="6" borderId="3" xfId="4" applyFont="1" applyFill="1" applyBorder="1" applyAlignment="1">
      <alignment horizontal="left" vertical="top" wrapText="1"/>
    </xf>
    <xf numFmtId="0" fontId="53" fillId="6" borderId="24" xfId="4" applyFont="1" applyFill="1" applyBorder="1" applyAlignment="1">
      <alignment horizontal="left" vertical="top" wrapText="1"/>
    </xf>
    <xf numFmtId="0" fontId="6" fillId="36" borderId="1" xfId="0" applyFont="1" applyFill="1" applyBorder="1" applyAlignment="1">
      <alignment horizontal="justify" vertical="center"/>
    </xf>
    <xf numFmtId="0" fontId="53" fillId="0" borderId="1" xfId="4" applyFont="1" applyFill="1" applyBorder="1" applyAlignment="1">
      <alignment horizontal="justify" vertical="center" wrapText="1"/>
    </xf>
    <xf numFmtId="0" fontId="53" fillId="0" borderId="23" xfId="4" applyFont="1" applyFill="1" applyBorder="1" applyAlignment="1">
      <alignment horizontal="justify" vertical="center" wrapText="1"/>
    </xf>
    <xf numFmtId="0" fontId="6" fillId="3" borderId="23" xfId="0" applyFont="1" applyFill="1" applyBorder="1" applyAlignment="1">
      <alignment horizontal="justify" vertical="center"/>
    </xf>
    <xf numFmtId="0" fontId="6" fillId="3" borderId="35" xfId="0" applyFont="1" applyFill="1" applyBorder="1" applyAlignment="1">
      <alignment horizontal="justify" vertical="center"/>
    </xf>
    <xf numFmtId="0" fontId="6" fillId="3" borderId="36" xfId="0" applyFont="1" applyFill="1" applyBorder="1" applyAlignment="1">
      <alignment horizontal="justify" vertical="center"/>
    </xf>
    <xf numFmtId="0" fontId="10" fillId="8" borderId="28" xfId="4" applyNumberFormat="1" applyFont="1" applyFill="1" applyBorder="1" applyAlignment="1" applyProtection="1">
      <alignment horizontal="center" vertical="center" wrapText="1"/>
    </xf>
    <xf numFmtId="0" fontId="10" fillId="8" borderId="29" xfId="4" applyNumberFormat="1" applyFont="1" applyFill="1" applyBorder="1" applyAlignment="1" applyProtection="1">
      <alignment horizontal="center" vertical="center" wrapText="1"/>
    </xf>
    <xf numFmtId="0" fontId="10" fillId="8" borderId="30" xfId="4" applyNumberFormat="1" applyFont="1" applyFill="1" applyBorder="1" applyAlignment="1" applyProtection="1">
      <alignment horizontal="center" vertical="center" wrapText="1"/>
    </xf>
    <xf numFmtId="2" fontId="55" fillId="0" borderId="26" xfId="0" applyNumberFormat="1" applyFont="1" applyBorder="1" applyAlignment="1">
      <alignment horizontal="left" vertical="center" wrapText="1"/>
    </xf>
    <xf numFmtId="2" fontId="55" fillId="0" borderId="37" xfId="0" applyNumberFormat="1" applyFont="1" applyBorder="1" applyAlignment="1">
      <alignment horizontal="left" vertical="center" wrapText="1"/>
    </xf>
    <xf numFmtId="0" fontId="53" fillId="3" borderId="4" xfId="0" applyFont="1" applyFill="1" applyBorder="1" applyAlignment="1">
      <alignment horizontal="justify" vertical="center"/>
    </xf>
    <xf numFmtId="0" fontId="6" fillId="3" borderId="4" xfId="0" applyFont="1" applyFill="1" applyBorder="1" applyAlignment="1">
      <alignment horizontal="justify" vertical="center"/>
    </xf>
    <xf numFmtId="0" fontId="6" fillId="3" borderId="27" xfId="0" applyFont="1" applyFill="1" applyBorder="1" applyAlignment="1">
      <alignment horizontal="justify" vertical="center"/>
    </xf>
    <xf numFmtId="10" fontId="53" fillId="0" borderId="1" xfId="4" applyNumberFormat="1" applyFont="1" applyFill="1" applyBorder="1" applyAlignment="1">
      <alignment horizontal="justify" vertical="center" wrapText="1"/>
    </xf>
    <xf numFmtId="2" fontId="6" fillId="0" borderId="2" xfId="0" applyNumberFormat="1" applyFont="1" applyBorder="1" applyAlignment="1">
      <alignment horizontal="justify" vertical="center" wrapText="1"/>
    </xf>
    <xf numFmtId="2" fontId="6" fillId="0" borderId="3" xfId="0" applyNumberFormat="1" applyFont="1" applyBorder="1" applyAlignment="1">
      <alignment horizontal="justify" vertical="center" wrapText="1"/>
    </xf>
    <xf numFmtId="2" fontId="6" fillId="0" borderId="24" xfId="0" applyNumberFormat="1" applyFont="1" applyBorder="1" applyAlignment="1">
      <alignment horizontal="justify" vertical="center" wrapText="1"/>
    </xf>
    <xf numFmtId="2" fontId="6" fillId="0" borderId="1" xfId="0" applyNumberFormat="1" applyFont="1" applyBorder="1" applyAlignment="1">
      <alignment horizontal="justify" vertical="center" wrapText="1"/>
    </xf>
    <xf numFmtId="2" fontId="6" fillId="0" borderId="23" xfId="0" applyNumberFormat="1" applyFont="1" applyBorder="1" applyAlignment="1">
      <alignment horizontal="justify" vertical="center" wrapText="1"/>
    </xf>
    <xf numFmtId="2" fontId="53" fillId="0" borderId="1" xfId="0" applyNumberFormat="1" applyFont="1" applyBorder="1" applyAlignment="1">
      <alignment horizontal="justify" vertical="center" wrapText="1"/>
    </xf>
    <xf numFmtId="2" fontId="53" fillId="0" borderId="23" xfId="0" applyNumberFormat="1" applyFont="1" applyBorder="1" applyAlignment="1">
      <alignment horizontal="justify" vertical="center" wrapText="1"/>
    </xf>
    <xf numFmtId="2" fontId="53" fillId="3" borderId="2" xfId="0" applyNumberFormat="1" applyFont="1" applyFill="1" applyBorder="1" applyAlignment="1">
      <alignment horizontal="justify" vertical="center" wrapText="1"/>
    </xf>
    <xf numFmtId="2" fontId="53" fillId="3" borderId="3" xfId="0" applyNumberFormat="1" applyFont="1" applyFill="1" applyBorder="1" applyAlignment="1">
      <alignment horizontal="justify" vertical="center" wrapText="1"/>
    </xf>
    <xf numFmtId="2" fontId="53" fillId="3" borderId="24" xfId="0" applyNumberFormat="1" applyFont="1" applyFill="1" applyBorder="1" applyAlignment="1">
      <alignment horizontal="justify" vertical="center" wrapText="1"/>
    </xf>
    <xf numFmtId="0" fontId="10" fillId="8" borderId="42" xfId="0" applyFont="1" applyFill="1" applyBorder="1" applyAlignment="1">
      <alignment horizontal="left" vertical="center" wrapText="1"/>
    </xf>
    <xf numFmtId="0" fontId="10" fillId="9" borderId="42" xfId="0" applyFont="1" applyFill="1" applyBorder="1" applyAlignment="1">
      <alignment horizontal="left" vertical="center" wrapText="1"/>
    </xf>
    <xf numFmtId="172" fontId="6" fillId="0" borderId="2" xfId="1" applyNumberFormat="1" applyFont="1" applyFill="1" applyBorder="1" applyAlignment="1">
      <alignment horizontal="center" vertical="center" wrapText="1"/>
    </xf>
    <xf numFmtId="172" fontId="6" fillId="0" borderId="3" xfId="1" applyNumberFormat="1" applyFont="1" applyFill="1" applyBorder="1" applyAlignment="1">
      <alignment horizontal="center" vertical="center" wrapText="1"/>
    </xf>
    <xf numFmtId="172" fontId="6" fillId="0" borderId="24" xfId="1" applyNumberFormat="1" applyFont="1" applyFill="1" applyBorder="1" applyAlignment="1">
      <alignment horizontal="center" vertical="center" wrapText="1"/>
    </xf>
    <xf numFmtId="0" fontId="53" fillId="0" borderId="3" xfId="0" applyFont="1" applyBorder="1" applyAlignment="1">
      <alignment horizontal="justify" vertical="center" wrapText="1"/>
    </xf>
    <xf numFmtId="0" fontId="53" fillId="0" borderId="24" xfId="0" applyFont="1" applyBorder="1" applyAlignment="1">
      <alignment horizontal="justify" vertical="center" wrapText="1"/>
    </xf>
    <xf numFmtId="0" fontId="55" fillId="0" borderId="22" xfId="7" applyFont="1" applyBorder="1" applyAlignment="1">
      <alignment horizontal="left"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55" fillId="2" borderId="5" xfId="0" applyFont="1" applyFill="1" applyBorder="1" applyAlignment="1">
      <alignment horizontal="center" vertical="center" wrapText="1"/>
    </xf>
    <xf numFmtId="0" fontId="55" fillId="2" borderId="3" xfId="0" applyFont="1" applyFill="1" applyBorder="1" applyAlignment="1">
      <alignment horizontal="center" vertical="center" wrapText="1"/>
    </xf>
    <xf numFmtId="0" fontId="55" fillId="2" borderId="2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55" fillId="4" borderId="28" xfId="0" applyFont="1" applyFill="1" applyBorder="1" applyAlignment="1" applyProtection="1">
      <alignment horizontal="center" vertical="center" wrapText="1"/>
      <protection hidden="1"/>
    </xf>
    <xf numFmtId="0" fontId="55" fillId="4" borderId="29" xfId="0" applyFont="1" applyFill="1" applyBorder="1" applyAlignment="1" applyProtection="1">
      <alignment horizontal="center" vertical="center" wrapText="1"/>
      <protection hidden="1"/>
    </xf>
    <xf numFmtId="0" fontId="55" fillId="4" borderId="30" xfId="0" applyFont="1" applyFill="1" applyBorder="1" applyAlignment="1" applyProtection="1">
      <alignment horizontal="center" vertical="center" wrapText="1"/>
      <protection hidden="1"/>
    </xf>
    <xf numFmtId="0" fontId="10" fillId="8" borderId="31" xfId="0" applyFont="1" applyFill="1" applyBorder="1" applyAlignment="1">
      <alignment horizontal="center" vertical="center" wrapText="1"/>
    </xf>
    <xf numFmtId="0" fontId="10" fillId="9" borderId="33" xfId="0" applyFont="1" applyFill="1" applyBorder="1" applyAlignment="1">
      <alignment horizontal="center" vertical="center" wrapText="1"/>
    </xf>
    <xf numFmtId="0" fontId="10" fillId="8" borderId="32" xfId="0" applyFont="1" applyFill="1" applyBorder="1" applyAlignment="1">
      <alignment horizontal="center" vertical="center" wrapText="1"/>
    </xf>
    <xf numFmtId="0" fontId="10" fillId="9" borderId="34" xfId="0" applyFont="1" applyFill="1" applyBorder="1" applyAlignment="1">
      <alignment horizontal="center" vertical="center" wrapText="1"/>
    </xf>
    <xf numFmtId="3" fontId="10" fillId="8" borderId="32" xfId="0" applyNumberFormat="1" applyFont="1" applyFill="1" applyBorder="1" applyAlignment="1">
      <alignment horizontal="center" vertical="center" wrapText="1"/>
    </xf>
    <xf numFmtId="3" fontId="10" fillId="9" borderId="34" xfId="0" applyNumberFormat="1" applyFont="1" applyFill="1" applyBorder="1" applyAlignment="1">
      <alignment horizontal="center" vertical="center" wrapText="1"/>
    </xf>
    <xf numFmtId="0" fontId="10" fillId="8" borderId="20" xfId="0" applyFont="1" applyFill="1" applyBorder="1" applyAlignment="1">
      <alignment horizontal="center" vertical="center" wrapText="1"/>
    </xf>
    <xf numFmtId="0" fontId="10" fillId="9" borderId="21" xfId="0" applyFont="1" applyFill="1" applyBorder="1" applyAlignment="1">
      <alignment horizontal="center" vertical="center" wrapText="1"/>
    </xf>
    <xf numFmtId="9" fontId="6" fillId="2" borderId="1" xfId="0" applyNumberFormat="1" applyFont="1" applyFill="1" applyBorder="1" applyAlignment="1">
      <alignment horizontal="center" vertical="center" wrapText="1"/>
    </xf>
    <xf numFmtId="9" fontId="6" fillId="2" borderId="23" xfId="0" applyNumberFormat="1" applyFont="1" applyFill="1" applyBorder="1" applyAlignment="1">
      <alignment horizontal="center" vertical="center" wrapText="1"/>
    </xf>
    <xf numFmtId="171" fontId="6" fillId="0" borderId="1" xfId="0" applyNumberFormat="1" applyFont="1" applyBorder="1" applyAlignment="1">
      <alignment horizontal="center" vertical="center" wrapText="1"/>
    </xf>
    <xf numFmtId="171" fontId="6" fillId="0" borderId="23" xfId="0" applyNumberFormat="1" applyFont="1" applyBorder="1" applyAlignment="1">
      <alignment horizontal="center" vertical="center" wrapText="1"/>
    </xf>
    <xf numFmtId="0" fontId="53" fillId="0" borderId="48" xfId="4" applyNumberFormat="1" applyFont="1" applyFill="1" applyBorder="1" applyAlignment="1" applyProtection="1">
      <alignment horizontal="justify" vertical="center" wrapText="1"/>
    </xf>
    <xf numFmtId="0" fontId="53" fillId="0" borderId="49" xfId="4" applyNumberFormat="1" applyFont="1" applyFill="1" applyBorder="1" applyAlignment="1" applyProtection="1">
      <alignment horizontal="justify" vertical="center" wrapText="1"/>
    </xf>
    <xf numFmtId="0" fontId="53" fillId="0" borderId="50" xfId="4" applyNumberFormat="1" applyFont="1" applyFill="1" applyBorder="1" applyAlignment="1" applyProtection="1">
      <alignment horizontal="justify" vertical="center" wrapText="1"/>
    </xf>
    <xf numFmtId="9" fontId="6" fillId="2" borderId="20" xfId="0" applyNumberFormat="1" applyFont="1" applyFill="1" applyBorder="1" applyAlignment="1">
      <alignment horizontal="center" vertical="center" wrapText="1"/>
    </xf>
    <xf numFmtId="9" fontId="6" fillId="2" borderId="21" xfId="0" applyNumberFormat="1" applyFont="1" applyFill="1" applyBorder="1" applyAlignment="1">
      <alignment horizontal="center" vertical="center" wrapText="1"/>
    </xf>
    <xf numFmtId="0" fontId="55" fillId="2" borderId="7" xfId="0" applyFont="1" applyFill="1" applyBorder="1" applyAlignment="1">
      <alignment horizontal="center" vertical="center" wrapText="1"/>
    </xf>
    <xf numFmtId="0" fontId="55" fillId="2" borderId="39" xfId="0" applyFont="1" applyFill="1" applyBorder="1" applyAlignment="1">
      <alignment horizontal="center" vertical="center" wrapText="1"/>
    </xf>
    <xf numFmtId="0" fontId="55" fillId="2" borderId="40" xfId="0" applyFont="1" applyFill="1" applyBorder="1" applyAlignment="1">
      <alignment horizontal="center" vertical="center" wrapText="1"/>
    </xf>
    <xf numFmtId="0" fontId="55" fillId="2" borderId="41" xfId="0" applyFont="1" applyFill="1" applyBorder="1" applyAlignment="1">
      <alignment horizontal="center" vertical="center" wrapText="1"/>
    </xf>
    <xf numFmtId="170" fontId="6" fillId="2" borderId="43" xfId="0" applyNumberFormat="1" applyFont="1" applyFill="1" applyBorder="1" applyAlignment="1">
      <alignment horizontal="left" vertical="center" wrapText="1"/>
    </xf>
    <xf numFmtId="170" fontId="6" fillId="2" borderId="16" xfId="0" applyNumberFormat="1" applyFont="1" applyFill="1" applyBorder="1" applyAlignment="1">
      <alignment horizontal="left" vertical="center" wrapText="1"/>
    </xf>
    <xf numFmtId="170" fontId="6" fillId="2" borderId="17" xfId="0" applyNumberFormat="1" applyFont="1" applyFill="1" applyBorder="1" applyAlignment="1">
      <alignment horizontal="left" vertical="center" wrapText="1"/>
    </xf>
    <xf numFmtId="0" fontId="6" fillId="0" borderId="29" xfId="0" applyFont="1" applyBorder="1" applyAlignment="1">
      <alignment horizontal="center" vertical="center" wrapText="1"/>
    </xf>
    <xf numFmtId="0" fontId="10" fillId="8" borderId="15" xfId="0" applyFont="1" applyFill="1" applyBorder="1" applyAlignment="1">
      <alignment horizontal="center" vertical="center" wrapText="1"/>
    </xf>
    <xf numFmtId="0" fontId="10" fillId="9" borderId="16" xfId="0" applyFont="1" applyFill="1" applyBorder="1" applyAlignment="1">
      <alignment horizontal="center" vertical="center" wrapText="1"/>
    </xf>
    <xf numFmtId="0" fontId="10" fillId="9" borderId="17" xfId="0" applyFont="1" applyFill="1" applyBorder="1" applyAlignment="1">
      <alignment horizontal="center" vertical="center" wrapText="1"/>
    </xf>
    <xf numFmtId="0" fontId="55" fillId="2" borderId="44" xfId="0" applyFont="1" applyFill="1" applyBorder="1" applyAlignment="1">
      <alignment horizontal="justify" vertical="center" wrapText="1"/>
    </xf>
    <xf numFmtId="0" fontId="55" fillId="2" borderId="0" xfId="0" applyFont="1" applyFill="1" applyAlignment="1">
      <alignment horizontal="justify" vertical="center" wrapText="1"/>
    </xf>
    <xf numFmtId="0" fontId="55" fillId="2" borderId="45" xfId="0" applyFont="1" applyFill="1" applyBorder="1" applyAlignment="1">
      <alignment horizontal="justify" vertical="center" wrapText="1"/>
    </xf>
    <xf numFmtId="0" fontId="53" fillId="2" borderId="2" xfId="4" applyNumberFormat="1" applyFont="1" applyFill="1" applyBorder="1" applyAlignment="1" applyProtection="1">
      <alignment horizontal="justify" vertical="center" wrapText="1"/>
    </xf>
    <xf numFmtId="0" fontId="53" fillId="2" borderId="3" xfId="4" applyNumberFormat="1" applyFont="1" applyFill="1" applyBorder="1" applyAlignment="1" applyProtection="1">
      <alignment horizontal="justify" vertical="center" wrapText="1"/>
    </xf>
    <xf numFmtId="0" fontId="53" fillId="2" borderId="24" xfId="4" applyNumberFormat="1" applyFont="1" applyFill="1" applyBorder="1" applyAlignment="1" applyProtection="1">
      <alignment horizontal="justify" vertical="center" wrapText="1"/>
    </xf>
    <xf numFmtId="0" fontId="53" fillId="0" borderId="64" xfId="4" applyNumberFormat="1" applyFont="1" applyFill="1" applyBorder="1" applyAlignment="1" applyProtection="1">
      <alignment horizontal="justify" vertical="center" wrapText="1"/>
    </xf>
    <xf numFmtId="0" fontId="53" fillId="0" borderId="68" xfId="4" applyNumberFormat="1" applyFont="1" applyFill="1" applyBorder="1" applyAlignment="1" applyProtection="1">
      <alignment horizontal="justify" vertical="center" wrapText="1"/>
    </xf>
    <xf numFmtId="0" fontId="6" fillId="2" borderId="44" xfId="0" applyFont="1" applyFill="1" applyBorder="1" applyAlignment="1">
      <alignment horizontal="justify" vertical="center" wrapText="1"/>
    </xf>
    <xf numFmtId="0" fontId="6" fillId="2" borderId="0" xfId="0" applyFont="1" applyFill="1" applyAlignment="1">
      <alignment horizontal="justify" vertical="center" wrapText="1"/>
    </xf>
    <xf numFmtId="0" fontId="6" fillId="2" borderId="45" xfId="0" applyFont="1" applyFill="1" applyBorder="1" applyAlignment="1">
      <alignment horizontal="justify" vertical="center" wrapText="1"/>
    </xf>
    <xf numFmtId="0" fontId="6" fillId="0" borderId="42" xfId="0" applyFont="1" applyBorder="1" applyAlignment="1">
      <alignment horizontal="left" vertical="center" wrapText="1"/>
    </xf>
    <xf numFmtId="169" fontId="71" fillId="0" borderId="1" xfId="1" applyNumberFormat="1" applyFont="1" applyFill="1" applyBorder="1" applyAlignment="1">
      <alignment horizontal="center" vertical="center" wrapText="1"/>
    </xf>
    <xf numFmtId="0" fontId="109" fillId="3" borderId="4" xfId="997" applyFont="1" applyFill="1" applyBorder="1" applyAlignment="1">
      <alignment horizontal="left" vertical="center" wrapText="1"/>
    </xf>
    <xf numFmtId="0" fontId="109" fillId="3" borderId="52" xfId="997" applyFont="1" applyFill="1" applyBorder="1" applyAlignment="1">
      <alignment horizontal="left" vertical="center" wrapText="1"/>
    </xf>
    <xf numFmtId="0" fontId="109" fillId="3" borderId="6" xfId="997" applyFont="1" applyFill="1" applyBorder="1" applyAlignment="1">
      <alignment horizontal="left" vertical="center" wrapText="1"/>
    </xf>
    <xf numFmtId="0" fontId="109" fillId="3" borderId="1" xfId="997" applyFont="1" applyFill="1" applyBorder="1" applyAlignment="1">
      <alignment horizontal="left" vertical="center"/>
    </xf>
    <xf numFmtId="169" fontId="71" fillId="0" borderId="1" xfId="1" applyNumberFormat="1" applyFont="1" applyFill="1" applyBorder="1" applyAlignment="1">
      <alignment horizontal="center" vertical="center"/>
    </xf>
    <xf numFmtId="0" fontId="9" fillId="0" borderId="4" xfId="997" applyFont="1" applyBorder="1" applyAlignment="1">
      <alignment horizontal="left" vertical="center" wrapText="1"/>
    </xf>
    <xf numFmtId="0" fontId="9" fillId="0" borderId="52" xfId="997" applyFont="1" applyBorder="1" applyAlignment="1">
      <alignment horizontal="left" vertical="center" wrapText="1"/>
    </xf>
    <xf numFmtId="0" fontId="9" fillId="0" borderId="6" xfId="997" applyFont="1" applyBorder="1" applyAlignment="1">
      <alignment horizontal="left" vertical="center" wrapText="1"/>
    </xf>
    <xf numFmtId="0" fontId="9" fillId="0" borderId="1" xfId="997" applyFont="1" applyBorder="1" applyAlignment="1">
      <alignment horizontal="left" vertical="center"/>
    </xf>
    <xf numFmtId="0" fontId="53" fillId="3" borderId="2" xfId="0" applyFont="1" applyFill="1" applyBorder="1" applyAlignment="1">
      <alignment horizontal="justify" vertical="center" wrapText="1"/>
    </xf>
    <xf numFmtId="0" fontId="53" fillId="3" borderId="3" xfId="0" applyFont="1" applyFill="1" applyBorder="1" applyAlignment="1">
      <alignment horizontal="justify" vertical="center" wrapText="1"/>
    </xf>
    <xf numFmtId="0" fontId="53" fillId="3" borderId="7" xfId="0" applyFont="1" applyFill="1" applyBorder="1" applyAlignment="1">
      <alignment horizontal="justify" vertical="center" wrapText="1"/>
    </xf>
    <xf numFmtId="0" fontId="53" fillId="0" borderId="2" xfId="0" applyFont="1" applyBorder="1" applyAlignment="1">
      <alignment horizontal="justify" vertical="center" wrapText="1"/>
    </xf>
    <xf numFmtId="0" fontId="53" fillId="0" borderId="7" xfId="0" applyFont="1" applyBorder="1" applyAlignment="1">
      <alignment horizontal="justify" vertical="center" wrapText="1"/>
    </xf>
    <xf numFmtId="2" fontId="53" fillId="37" borderId="2" xfId="0" applyNumberFormat="1" applyFont="1" applyFill="1" applyBorder="1" applyAlignment="1">
      <alignment horizontal="left" vertical="center" wrapText="1"/>
    </xf>
    <xf numFmtId="2" fontId="53" fillId="37" borderId="3" xfId="0" applyNumberFormat="1" applyFont="1" applyFill="1" applyBorder="1" applyAlignment="1">
      <alignment horizontal="left" vertical="center" wrapText="1"/>
    </xf>
    <xf numFmtId="2" fontId="53" fillId="37" borderId="24" xfId="0" applyNumberFormat="1" applyFont="1" applyFill="1" applyBorder="1" applyAlignment="1">
      <alignment horizontal="left" vertical="center" wrapText="1"/>
    </xf>
    <xf numFmtId="0" fontId="53" fillId="3" borderId="51" xfId="0" applyFont="1" applyFill="1" applyBorder="1" applyAlignment="1">
      <alignment horizontal="left" vertical="top" wrapText="1"/>
    </xf>
    <xf numFmtId="0" fontId="53" fillId="3" borderId="40" xfId="0" applyFont="1" applyFill="1" applyBorder="1" applyAlignment="1">
      <alignment horizontal="left" vertical="top" wrapText="1"/>
    </xf>
    <xf numFmtId="0" fontId="53" fillId="3" borderId="41" xfId="0" applyFont="1" applyFill="1" applyBorder="1" applyAlignment="1">
      <alignment horizontal="left" vertical="top" wrapText="1"/>
    </xf>
    <xf numFmtId="0" fontId="6" fillId="36" borderId="48" xfId="0" applyFont="1" applyFill="1" applyBorder="1" applyAlignment="1">
      <alignment horizontal="justify" vertical="center" wrapText="1"/>
    </xf>
    <xf numFmtId="0" fontId="6" fillId="36" borderId="49" xfId="0" applyFont="1" applyFill="1" applyBorder="1" applyAlignment="1">
      <alignment horizontal="justify" vertical="center" wrapText="1"/>
    </xf>
    <xf numFmtId="0" fontId="6" fillId="36" borderId="70" xfId="0" applyFont="1" applyFill="1" applyBorder="1" applyAlignment="1">
      <alignment horizontal="justify" vertical="center" wrapText="1"/>
    </xf>
    <xf numFmtId="0" fontId="53" fillId="0" borderId="2" xfId="5" applyFont="1" applyFill="1" applyBorder="1" applyAlignment="1">
      <alignment horizontal="center" wrapText="1"/>
    </xf>
    <xf numFmtId="0" fontId="53" fillId="0" borderId="3" xfId="5" applyFont="1" applyFill="1" applyBorder="1" applyAlignment="1">
      <alignment horizontal="center" wrapText="1"/>
    </xf>
    <xf numFmtId="0" fontId="53" fillId="0" borderId="7" xfId="5" applyFont="1" applyFill="1" applyBorder="1" applyAlignment="1">
      <alignment horizontal="center" wrapText="1"/>
    </xf>
    <xf numFmtId="0" fontId="53" fillId="0" borderId="1" xfId="0" applyFont="1" applyBorder="1" applyAlignment="1">
      <alignment horizontal="left" vertical="top" wrapText="1"/>
    </xf>
    <xf numFmtId="0" fontId="55" fillId="0" borderId="1" xfId="0" applyFont="1" applyBorder="1" applyAlignment="1">
      <alignment horizontal="left" vertical="top" wrapText="1"/>
    </xf>
    <xf numFmtId="0" fontId="53" fillId="0" borderId="1" xfId="5" applyFont="1" applyFill="1" applyBorder="1" applyAlignment="1">
      <alignment horizontal="center" vertical="center" wrapText="1"/>
    </xf>
    <xf numFmtId="0" fontId="59" fillId="0" borderId="1" xfId="0" applyFont="1" applyBorder="1" applyAlignment="1">
      <alignment horizontal="left" vertical="top" wrapText="1"/>
    </xf>
    <xf numFmtId="0" fontId="59" fillId="0" borderId="1" xfId="0" applyFont="1" applyBorder="1" applyAlignment="1">
      <alignment vertical="top" wrapText="1"/>
    </xf>
    <xf numFmtId="0" fontId="55" fillId="3" borderId="1" xfId="0" applyFont="1" applyFill="1" applyBorder="1" applyAlignment="1">
      <alignment horizontal="left" vertical="top" wrapText="1"/>
    </xf>
    <xf numFmtId="0" fontId="53" fillId="3" borderId="1" xfId="0" applyFont="1" applyFill="1" applyBorder="1" applyAlignment="1">
      <alignment horizontal="justify" vertical="top" wrapText="1"/>
    </xf>
    <xf numFmtId="173" fontId="55" fillId="3" borderId="1" xfId="983" applyFont="1" applyFill="1" applyBorder="1" applyAlignment="1">
      <alignment horizontal="left" vertical="top" wrapText="1"/>
    </xf>
    <xf numFmtId="2" fontId="53" fillId="2" borderId="2" xfId="0" applyNumberFormat="1" applyFont="1" applyFill="1" applyBorder="1" applyAlignment="1">
      <alignment horizontal="left" vertical="center" wrapText="1"/>
    </xf>
    <xf numFmtId="2" fontId="53" fillId="2" borderId="3" xfId="0" applyNumberFormat="1" applyFont="1" applyFill="1" applyBorder="1" applyAlignment="1">
      <alignment horizontal="left" vertical="center" wrapText="1"/>
    </xf>
    <xf numFmtId="2" fontId="53" fillId="2" borderId="24" xfId="0" applyNumberFormat="1" applyFont="1" applyFill="1" applyBorder="1" applyAlignment="1">
      <alignment horizontal="left" vertical="center" wrapText="1"/>
    </xf>
    <xf numFmtId="2" fontId="59" fillId="2" borderId="2" xfId="0" applyNumberFormat="1" applyFont="1" applyFill="1" applyBorder="1" applyAlignment="1">
      <alignment horizontal="left" vertical="center" wrapText="1"/>
    </xf>
    <xf numFmtId="2" fontId="59" fillId="2" borderId="3" xfId="0" applyNumberFormat="1" applyFont="1" applyFill="1" applyBorder="1" applyAlignment="1">
      <alignment horizontal="left" vertical="center" wrapText="1"/>
    </xf>
    <xf numFmtId="2" fontId="59" fillId="2" borderId="24" xfId="0" applyNumberFormat="1" applyFont="1" applyFill="1" applyBorder="1" applyAlignment="1">
      <alignment horizontal="left" vertical="center" wrapText="1"/>
    </xf>
    <xf numFmtId="0" fontId="53" fillId="0" borderId="1" xfId="4" applyFont="1" applyFill="1" applyBorder="1" applyAlignment="1">
      <alignment horizontal="left" vertical="center" wrapText="1"/>
    </xf>
    <xf numFmtId="0" fontId="53" fillId="0" borderId="23" xfId="4" applyFont="1" applyFill="1" applyBorder="1" applyAlignment="1">
      <alignment horizontal="left" vertical="center" wrapText="1"/>
    </xf>
    <xf numFmtId="0" fontId="55" fillId="0" borderId="1" xfId="5" applyFont="1" applyFill="1" applyBorder="1" applyAlignment="1">
      <alignment horizontal="center" vertical="center" wrapText="1"/>
    </xf>
    <xf numFmtId="2" fontId="53" fillId="0" borderId="2" xfId="0" applyNumberFormat="1" applyFont="1" applyBorder="1" applyAlignment="1">
      <alignment horizontal="left" vertical="center" wrapText="1"/>
    </xf>
    <xf numFmtId="2" fontId="53" fillId="0" borderId="3" xfId="0" applyNumberFormat="1" applyFont="1" applyBorder="1" applyAlignment="1">
      <alignment horizontal="left" vertical="center" wrapText="1"/>
    </xf>
    <xf numFmtId="2" fontId="53" fillId="0" borderId="24" xfId="0" applyNumberFormat="1" applyFont="1" applyBorder="1" applyAlignment="1">
      <alignment horizontal="left" vertical="center" wrapText="1"/>
    </xf>
    <xf numFmtId="0" fontId="53" fillId="3" borderId="2" xfId="0" applyFont="1" applyFill="1" applyBorder="1" applyAlignment="1">
      <alignment horizontal="left" vertical="center" wrapText="1"/>
    </xf>
    <xf numFmtId="0" fontId="53" fillId="3" borderId="3" xfId="0" applyFont="1" applyFill="1" applyBorder="1" applyAlignment="1">
      <alignment horizontal="left" vertical="center" wrapText="1"/>
    </xf>
    <xf numFmtId="0" fontId="53" fillId="3" borderId="7" xfId="0" applyFont="1" applyFill="1" applyBorder="1" applyAlignment="1">
      <alignment horizontal="left" vertical="center" wrapText="1"/>
    </xf>
    <xf numFmtId="0" fontId="6" fillId="2" borderId="2" xfId="4" applyNumberFormat="1" applyFont="1" applyFill="1" applyBorder="1" applyAlignment="1" applyProtection="1">
      <alignment horizontal="left" vertical="center" wrapText="1"/>
    </xf>
    <xf numFmtId="0" fontId="6" fillId="2" borderId="3" xfId="4" applyNumberFormat="1" applyFont="1" applyFill="1" applyBorder="1" applyAlignment="1" applyProtection="1">
      <alignment horizontal="left" vertical="center" wrapText="1"/>
    </xf>
    <xf numFmtId="0" fontId="6" fillId="2" borderId="24" xfId="4" applyNumberFormat="1" applyFont="1" applyFill="1" applyBorder="1" applyAlignment="1" applyProtection="1">
      <alignment horizontal="left" vertical="center" wrapText="1"/>
    </xf>
    <xf numFmtId="2" fontId="6" fillId="2" borderId="2" xfId="0" applyNumberFormat="1" applyFont="1" applyFill="1" applyBorder="1" applyAlignment="1">
      <alignment horizontal="left" vertical="center" wrapText="1"/>
    </xf>
    <xf numFmtId="2" fontId="6" fillId="2" borderId="3" xfId="0" applyNumberFormat="1" applyFont="1" applyFill="1" applyBorder="1" applyAlignment="1">
      <alignment horizontal="left" vertical="center" wrapText="1"/>
    </xf>
    <xf numFmtId="2" fontId="6" fillId="2" borderId="24" xfId="0" applyNumberFormat="1" applyFont="1" applyFill="1" applyBorder="1" applyAlignment="1">
      <alignment horizontal="left" vertical="center" wrapText="1"/>
    </xf>
    <xf numFmtId="0" fontId="53" fillId="0" borderId="48" xfId="4" applyNumberFormat="1" applyFont="1" applyFill="1" applyBorder="1" applyAlignment="1" applyProtection="1">
      <alignment horizontal="left" vertical="center" wrapText="1"/>
    </xf>
    <xf numFmtId="0" fontId="53" fillId="0" borderId="49" xfId="4" applyNumberFormat="1" applyFont="1" applyFill="1" applyBorder="1" applyAlignment="1" applyProtection="1">
      <alignment horizontal="left" vertical="center" wrapText="1"/>
    </xf>
    <xf numFmtId="0" fontId="53" fillId="0" borderId="50" xfId="4" applyNumberFormat="1" applyFont="1" applyFill="1" applyBorder="1" applyAlignment="1" applyProtection="1">
      <alignment horizontal="left" vertical="center" wrapText="1"/>
    </xf>
    <xf numFmtId="0" fontId="55" fillId="38" borderId="1" xfId="0" applyFont="1" applyFill="1" applyBorder="1" applyAlignment="1" applyProtection="1">
      <alignment horizontal="center" vertical="center" wrapText="1"/>
      <protection hidden="1"/>
    </xf>
    <xf numFmtId="0" fontId="6" fillId="0" borderId="1" xfId="0" applyFont="1" applyBorder="1" applyAlignment="1">
      <alignment horizontal="justify" vertical="center" wrapText="1"/>
    </xf>
    <xf numFmtId="0" fontId="57" fillId="0" borderId="1" xfId="0" applyFont="1" applyBorder="1" applyAlignment="1">
      <alignment horizontal="justify" vertical="center" wrapText="1"/>
    </xf>
    <xf numFmtId="0" fontId="53" fillId="0" borderId="11" xfId="0" applyFont="1" applyBorder="1" applyAlignment="1">
      <alignment horizontal="justify" vertical="center" wrapText="1"/>
    </xf>
    <xf numFmtId="0" fontId="53" fillId="0" borderId="0" xfId="0" applyFont="1" applyAlignment="1">
      <alignment horizontal="justify" vertical="center" wrapText="1"/>
    </xf>
    <xf numFmtId="0" fontId="53" fillId="0" borderId="12" xfId="0" applyFont="1" applyBorder="1" applyAlignment="1">
      <alignment horizontal="justify" vertical="center" wrapText="1"/>
    </xf>
    <xf numFmtId="165" fontId="58" fillId="6" borderId="2" xfId="974" applyFont="1" applyFill="1" applyBorder="1" applyAlignment="1">
      <alignment horizontal="justify" vertical="center" wrapText="1"/>
    </xf>
    <xf numFmtId="165" fontId="58" fillId="6" borderId="3" xfId="974" applyFont="1" applyFill="1" applyBorder="1" applyAlignment="1">
      <alignment horizontal="justify" vertical="center" wrapText="1"/>
    </xf>
    <xf numFmtId="165" fontId="58" fillId="6" borderId="7" xfId="974" applyFont="1" applyFill="1" applyBorder="1" applyAlignment="1">
      <alignment horizontal="justify" vertical="center" wrapText="1"/>
    </xf>
    <xf numFmtId="0" fontId="55" fillId="38" borderId="1" xfId="0" applyFont="1" applyFill="1" applyBorder="1" applyAlignment="1">
      <alignment horizontal="justify" vertical="center" wrapText="1"/>
    </xf>
    <xf numFmtId="165" fontId="58" fillId="36" borderId="1" xfId="974" applyFont="1" applyFill="1" applyBorder="1" applyAlignment="1">
      <alignment horizontal="justify" vertical="center" wrapText="1"/>
    </xf>
    <xf numFmtId="0" fontId="89" fillId="4" borderId="19" xfId="1001" applyFont="1" applyFill="1" applyBorder="1" applyAlignment="1">
      <alignment horizontal="center" vertical="center" wrapText="1"/>
    </xf>
    <xf numFmtId="0" fontId="89" fillId="4" borderId="20" xfId="1001" applyFont="1" applyFill="1" applyBorder="1" applyAlignment="1">
      <alignment horizontal="center" vertical="center" wrapText="1"/>
    </xf>
    <xf numFmtId="0" fontId="89" fillId="4" borderId="21" xfId="1001" applyFont="1" applyFill="1" applyBorder="1" applyAlignment="1">
      <alignment horizontal="center" vertical="center" wrapText="1"/>
    </xf>
    <xf numFmtId="0" fontId="90" fillId="49" borderId="127" xfId="1001" applyFont="1" applyFill="1" applyBorder="1" applyAlignment="1">
      <alignment horizontal="left" vertical="center"/>
    </xf>
    <xf numFmtId="0" fontId="90" fillId="49" borderId="128" xfId="1001" applyFont="1" applyFill="1" applyBorder="1" applyAlignment="1">
      <alignment horizontal="left" vertical="center"/>
    </xf>
    <xf numFmtId="0" fontId="90" fillId="49" borderId="129" xfId="1001" applyFont="1" applyFill="1" applyBorder="1" applyAlignment="1">
      <alignment horizontal="left" vertical="center"/>
    </xf>
    <xf numFmtId="0" fontId="90" fillId="49" borderId="130" xfId="1001" applyFont="1" applyFill="1" applyBorder="1" applyAlignment="1">
      <alignment horizontal="left" vertical="center"/>
    </xf>
    <xf numFmtId="0" fontId="90" fillId="49" borderId="131" xfId="1001" applyFont="1" applyFill="1" applyBorder="1" applyAlignment="1">
      <alignment horizontal="left" vertical="center"/>
    </xf>
    <xf numFmtId="0" fontId="90" fillId="49" borderId="132" xfId="1001" applyFont="1" applyFill="1" applyBorder="1" applyAlignment="1">
      <alignment horizontal="left" vertical="center"/>
    </xf>
    <xf numFmtId="0" fontId="55" fillId="4" borderId="1" xfId="0" applyFont="1" applyFill="1" applyBorder="1" applyAlignment="1" applyProtection="1">
      <alignment horizontal="center" vertical="center"/>
      <protection hidden="1"/>
    </xf>
    <xf numFmtId="0" fontId="53" fillId="0" borderId="1" xfId="7" applyFont="1" applyBorder="1" applyAlignment="1" applyProtection="1">
      <alignment horizontal="justify" vertical="center" wrapText="1"/>
      <protection hidden="1"/>
    </xf>
    <xf numFmtId="0" fontId="55" fillId="4" borderId="2" xfId="0" applyFont="1" applyFill="1" applyBorder="1" applyAlignment="1" applyProtection="1">
      <alignment horizontal="center" vertical="center" wrapText="1"/>
      <protection hidden="1"/>
    </xf>
    <xf numFmtId="0" fontId="55" fillId="4" borderId="3" xfId="0" applyFont="1" applyFill="1" applyBorder="1" applyAlignment="1" applyProtection="1">
      <alignment horizontal="center" vertical="center" wrapText="1"/>
      <protection hidden="1"/>
    </xf>
    <xf numFmtId="0" fontId="55" fillId="4" borderId="7" xfId="0" applyFont="1" applyFill="1" applyBorder="1" applyAlignment="1" applyProtection="1">
      <alignment horizontal="center" vertical="center" wrapText="1"/>
      <protection hidden="1"/>
    </xf>
    <xf numFmtId="0" fontId="92" fillId="0" borderId="1" xfId="5" applyFont="1" applyFill="1" applyBorder="1" applyAlignment="1">
      <alignment horizontal="center"/>
    </xf>
    <xf numFmtId="0" fontId="92" fillId="0" borderId="1" xfId="5" applyFont="1" applyFill="1" applyBorder="1" applyAlignment="1">
      <alignment horizontal="center" wrapText="1"/>
    </xf>
    <xf numFmtId="0" fontId="55" fillId="4" borderId="62" xfId="7" applyFont="1" applyFill="1" applyBorder="1" applyAlignment="1" applyProtection="1">
      <alignment horizontal="center" vertical="center" wrapText="1"/>
      <protection hidden="1"/>
    </xf>
    <xf numFmtId="0" fontId="53" fillId="0" borderId="1" xfId="7" applyFont="1" applyBorder="1" applyAlignment="1">
      <alignment horizontal="left" vertical="center" wrapText="1"/>
    </xf>
    <xf numFmtId="177" fontId="53" fillId="0" borderId="1" xfId="22" applyNumberFormat="1" applyFont="1" applyBorder="1" applyAlignment="1">
      <alignment horizontal="center" vertical="center" wrapText="1"/>
    </xf>
    <xf numFmtId="3" fontId="53" fillId="0" borderId="1" xfId="22" applyNumberFormat="1" applyFont="1" applyFill="1" applyBorder="1" applyAlignment="1">
      <alignment horizontal="left" vertical="center" wrapText="1"/>
    </xf>
    <xf numFmtId="3" fontId="55" fillId="4" borderId="9" xfId="22" applyNumberFormat="1" applyFont="1" applyFill="1" applyBorder="1" applyAlignment="1">
      <alignment horizontal="center" vertical="center" wrapText="1"/>
    </xf>
    <xf numFmtId="3" fontId="55" fillId="4" borderId="62" xfId="22" applyNumberFormat="1" applyFont="1" applyFill="1" applyBorder="1" applyAlignment="1">
      <alignment horizontal="center" vertical="center" wrapText="1"/>
    </xf>
    <xf numFmtId="3" fontId="55" fillId="6" borderId="11" xfId="22" applyNumberFormat="1" applyFont="1" applyFill="1" applyBorder="1" applyAlignment="1">
      <alignment horizontal="center" vertical="center" wrapText="1"/>
    </xf>
    <xf numFmtId="3" fontId="55" fillId="6" borderId="0" xfId="22" applyNumberFormat="1" applyFont="1" applyFill="1" applyBorder="1" applyAlignment="1">
      <alignment horizontal="center" vertical="center" wrapText="1"/>
    </xf>
    <xf numFmtId="3" fontId="53" fillId="36" borderId="1" xfId="22" applyNumberFormat="1" applyFont="1" applyFill="1" applyBorder="1" applyAlignment="1">
      <alignment horizontal="center" vertical="center" wrapText="1"/>
    </xf>
    <xf numFmtId="3" fontId="53" fillId="6" borderId="1" xfId="22" applyNumberFormat="1" applyFont="1" applyFill="1" applyBorder="1" applyAlignment="1">
      <alignment horizontal="center" vertical="center" wrapText="1"/>
    </xf>
    <xf numFmtId="0" fontId="55" fillId="4" borderId="9" xfId="22" quotePrefix="1" applyFont="1" applyFill="1" applyBorder="1" applyAlignment="1">
      <alignment horizontal="center" vertical="center" wrapText="1"/>
    </xf>
    <xf numFmtId="0" fontId="55" fillId="4" borderId="62" xfId="22" quotePrefix="1" applyFont="1" applyFill="1" applyBorder="1" applyAlignment="1">
      <alignment horizontal="center" vertical="center" wrapText="1"/>
    </xf>
    <xf numFmtId="3" fontId="53" fillId="36" borderId="1" xfId="22" applyNumberFormat="1" applyFont="1" applyFill="1" applyBorder="1" applyAlignment="1">
      <alignment horizontal="left" vertical="center" wrapText="1"/>
    </xf>
    <xf numFmtId="0" fontId="53" fillId="0" borderId="2" xfId="22" applyFont="1" applyFill="1" applyBorder="1" applyAlignment="1">
      <alignment horizontal="justify" vertical="center" wrapText="1"/>
    </xf>
    <xf numFmtId="0" fontId="53" fillId="0" borderId="3" xfId="22" applyFont="1" applyFill="1" applyBorder="1" applyAlignment="1">
      <alignment horizontal="justify" vertical="center" wrapText="1"/>
    </xf>
    <xf numFmtId="0" fontId="53" fillId="0" borderId="7" xfId="22" applyFont="1" applyFill="1" applyBorder="1" applyAlignment="1">
      <alignment horizontal="justify" vertical="center" wrapText="1"/>
    </xf>
    <xf numFmtId="0" fontId="53" fillId="6" borderId="1" xfId="0" applyFont="1" applyFill="1" applyBorder="1" applyAlignment="1">
      <alignment horizontal="justify" vertical="center" wrapText="1"/>
    </xf>
    <xf numFmtId="0" fontId="53" fillId="0" borderId="1" xfId="0" applyFont="1" applyBorder="1" applyAlignment="1">
      <alignment horizontal="justify" vertical="center" wrapText="1"/>
    </xf>
    <xf numFmtId="0" fontId="55" fillId="4" borderId="1" xfId="7" applyFont="1" applyFill="1" applyBorder="1" applyAlignment="1">
      <alignment horizontal="center" vertical="top" wrapText="1"/>
    </xf>
    <xf numFmtId="0" fontId="53" fillId="0" borderId="1" xfId="7" applyFont="1" applyBorder="1" applyAlignment="1">
      <alignment horizontal="justify" vertical="center" wrapText="1"/>
    </xf>
    <xf numFmtId="0" fontId="53" fillId="0" borderId="1" xfId="22" applyFont="1" applyFill="1" applyBorder="1" applyAlignment="1">
      <alignment horizontal="justify" vertical="center" wrapText="1"/>
    </xf>
    <xf numFmtId="0" fontId="6" fillId="0" borderId="2" xfId="6" applyFont="1" applyBorder="1" applyAlignment="1">
      <alignment horizontal="justify" vertical="center" wrapText="1"/>
    </xf>
    <xf numFmtId="0" fontId="6" fillId="0" borderId="3" xfId="6" applyFont="1" applyBorder="1" applyAlignment="1">
      <alignment horizontal="justify" vertical="center" wrapText="1"/>
    </xf>
    <xf numFmtId="0" fontId="6" fillId="0" borderId="7" xfId="6" applyFont="1" applyBorder="1" applyAlignment="1">
      <alignment horizontal="justify" vertical="center" wrapText="1"/>
    </xf>
    <xf numFmtId="0" fontId="55" fillId="4" borderId="2" xfId="7" applyFont="1" applyFill="1" applyBorder="1" applyAlignment="1" applyProtection="1">
      <alignment horizontal="center" vertical="center" wrapText="1"/>
      <protection hidden="1"/>
    </xf>
    <xf numFmtId="0" fontId="55" fillId="4" borderId="3" xfId="7" applyFont="1" applyFill="1" applyBorder="1" applyAlignment="1" applyProtection="1">
      <alignment horizontal="center" vertical="center" wrapText="1"/>
      <protection hidden="1"/>
    </xf>
    <xf numFmtId="0" fontId="6" fillId="0" borderId="1" xfId="6" applyFont="1" applyBorder="1" applyAlignment="1">
      <alignment horizontal="justify" vertical="center" wrapText="1"/>
    </xf>
    <xf numFmtId="0" fontId="53" fillId="0" borderId="2" xfId="7" applyFont="1" applyBorder="1" applyAlignment="1" applyProtection="1">
      <alignment horizontal="justify" vertical="center" wrapText="1"/>
      <protection hidden="1"/>
    </xf>
    <xf numFmtId="0" fontId="53" fillId="0" borderId="3" xfId="7" applyFont="1" applyBorder="1" applyAlignment="1" applyProtection="1">
      <alignment horizontal="justify" vertical="center" wrapText="1"/>
      <protection hidden="1"/>
    </xf>
    <xf numFmtId="0" fontId="53" fillId="0" borderId="7" xfId="7" applyFont="1" applyBorder="1" applyAlignment="1" applyProtection="1">
      <alignment horizontal="justify" vertical="center" wrapText="1"/>
      <protection hidden="1"/>
    </xf>
    <xf numFmtId="0" fontId="64" fillId="4" borderId="1" xfId="1001" applyFont="1" applyFill="1" applyBorder="1" applyAlignment="1">
      <alignment horizontal="left" vertical="center"/>
    </xf>
    <xf numFmtId="0" fontId="72" fillId="4" borderId="1" xfId="1001" applyFont="1" applyFill="1" applyBorder="1" applyAlignment="1">
      <alignment horizontal="left" vertical="center"/>
    </xf>
    <xf numFmtId="0" fontId="64" fillId="0" borderId="9" xfId="1001" applyFont="1" applyBorder="1" applyAlignment="1">
      <alignment horizontal="center" vertical="center"/>
    </xf>
    <xf numFmtId="0" fontId="64" fillId="0" borderId="62" xfId="1001" applyFont="1" applyBorder="1" applyAlignment="1">
      <alignment horizontal="center" vertical="center"/>
    </xf>
    <xf numFmtId="0" fontId="64" fillId="0" borderId="11" xfId="1001" applyFont="1" applyBorder="1" applyAlignment="1">
      <alignment horizontal="center" vertical="center"/>
    </xf>
    <xf numFmtId="0" fontId="64" fillId="0" borderId="0" xfId="1001" applyFont="1" applyAlignment="1">
      <alignment horizontal="center" vertical="center"/>
    </xf>
    <xf numFmtId="0" fontId="64" fillId="4" borderId="44" xfId="1001" applyFont="1" applyFill="1" applyBorder="1" applyAlignment="1">
      <alignment horizontal="center" vertical="center"/>
    </xf>
    <xf numFmtId="0" fontId="1" fillId="4" borderId="0" xfId="1001" applyFont="1" applyFill="1" applyAlignment="1">
      <alignment horizontal="center" vertical="center"/>
    </xf>
    <xf numFmtId="0" fontId="1" fillId="4" borderId="45" xfId="1001" applyFont="1" applyFill="1" applyBorder="1" applyAlignment="1">
      <alignment horizontal="center" vertical="center"/>
    </xf>
    <xf numFmtId="0" fontId="55" fillId="6" borderId="26" xfId="981" applyFont="1" applyFill="1" applyBorder="1" applyAlignment="1">
      <alignment horizontal="left" vertical="center" wrapText="1"/>
    </xf>
    <xf numFmtId="0" fontId="55" fillId="6" borderId="37" xfId="981" applyFont="1" applyFill="1" applyBorder="1" applyAlignment="1">
      <alignment horizontal="left" vertical="center" wrapText="1"/>
    </xf>
    <xf numFmtId="0" fontId="53" fillId="6" borderId="9" xfId="981" applyFont="1" applyFill="1" applyBorder="1" applyAlignment="1">
      <alignment horizontal="justify" vertical="center" wrapText="1"/>
    </xf>
    <xf numFmtId="0" fontId="53" fillId="6" borderId="62" xfId="981" applyFont="1" applyFill="1" applyBorder="1" applyAlignment="1">
      <alignment horizontal="justify" vertical="center" wrapText="1"/>
    </xf>
    <xf numFmtId="0" fontId="53" fillId="6" borderId="65" xfId="981" applyFont="1" applyFill="1" applyBorder="1" applyAlignment="1">
      <alignment horizontal="justify" vertical="center" wrapText="1"/>
    </xf>
    <xf numFmtId="0" fontId="53" fillId="6" borderId="13" xfId="981" applyFont="1" applyFill="1" applyBorder="1" applyAlignment="1">
      <alignment horizontal="justify" vertical="center" wrapText="1"/>
    </xf>
    <xf numFmtId="0" fontId="53" fillId="6" borderId="64" xfId="981" applyFont="1" applyFill="1" applyBorder="1" applyAlignment="1">
      <alignment horizontal="justify" vertical="center" wrapText="1"/>
    </xf>
    <xf numFmtId="0" fontId="53" fillId="6" borderId="68" xfId="981" applyFont="1" applyFill="1" applyBorder="1" applyAlignment="1">
      <alignment horizontal="justify" vertical="center" wrapText="1"/>
    </xf>
    <xf numFmtId="0" fontId="6" fillId="36" borderId="1" xfId="0" applyFont="1" applyFill="1" applyBorder="1" applyAlignment="1">
      <alignment horizontal="justify" vertical="center" wrapText="1"/>
    </xf>
    <xf numFmtId="0" fontId="6" fillId="36" borderId="2" xfId="0" applyFont="1" applyFill="1" applyBorder="1" applyAlignment="1">
      <alignment horizontal="justify" vertical="center" wrapText="1"/>
    </xf>
    <xf numFmtId="0" fontId="6" fillId="36" borderId="23" xfId="0" applyFont="1" applyFill="1" applyBorder="1" applyAlignment="1">
      <alignment horizontal="justify" vertical="center" wrapText="1"/>
    </xf>
    <xf numFmtId="0" fontId="53" fillId="0" borderId="1" xfId="981" applyFont="1" applyBorder="1" applyAlignment="1">
      <alignment horizontal="left" vertical="center" wrapText="1"/>
    </xf>
    <xf numFmtId="0" fontId="53" fillId="0" borderId="2" xfId="981" applyFont="1" applyBorder="1" applyAlignment="1">
      <alignment horizontal="left" vertical="center" wrapText="1"/>
    </xf>
    <xf numFmtId="0" fontId="53" fillId="0" borderId="23" xfId="981" applyFont="1" applyBorder="1" applyAlignment="1">
      <alignment horizontal="left" vertical="center" wrapText="1"/>
    </xf>
    <xf numFmtId="0" fontId="53" fillId="6" borderId="1" xfId="981" applyFont="1" applyFill="1" applyBorder="1" applyAlignment="1">
      <alignment horizontal="justify" vertical="center" wrapText="1"/>
    </xf>
    <xf numFmtId="0" fontId="53" fillId="6" borderId="2" xfId="981" applyFont="1" applyFill="1" applyBorder="1" applyAlignment="1">
      <alignment horizontal="justify" vertical="center" wrapText="1"/>
    </xf>
    <xf numFmtId="0" fontId="53" fillId="6" borderId="23" xfId="981" applyFont="1" applyFill="1" applyBorder="1" applyAlignment="1">
      <alignment horizontal="justify" vertical="center" wrapText="1"/>
    </xf>
    <xf numFmtId="0" fontId="53" fillId="0" borderId="3" xfId="981" applyFont="1" applyBorder="1" applyAlignment="1">
      <alignment horizontal="left" vertical="center" wrapText="1"/>
    </xf>
    <xf numFmtId="0" fontId="53" fillId="0" borderId="24" xfId="981" applyFont="1" applyBorder="1" applyAlignment="1">
      <alignment horizontal="left" vertical="center" wrapText="1"/>
    </xf>
    <xf numFmtId="0" fontId="53" fillId="0" borderId="1" xfId="981" applyFont="1" applyBorder="1" applyAlignment="1">
      <alignment horizontal="justify" vertical="center" wrapText="1"/>
    </xf>
    <xf numFmtId="0" fontId="53" fillId="0" borderId="2" xfId="981" applyFont="1" applyBorder="1" applyAlignment="1">
      <alignment horizontal="justify" vertical="center" wrapText="1"/>
    </xf>
    <xf numFmtId="0" fontId="53" fillId="0" borderId="23" xfId="981" applyFont="1" applyBorder="1" applyAlignment="1">
      <alignment horizontal="justify" vertical="center" wrapText="1"/>
    </xf>
    <xf numFmtId="0" fontId="53" fillId="0" borderId="1" xfId="981" applyFont="1" applyBorder="1" applyAlignment="1">
      <alignment horizontal="justify" vertical="top" wrapText="1"/>
    </xf>
    <xf numFmtId="0" fontId="53" fillId="0" borderId="2" xfId="981" applyFont="1" applyBorder="1" applyAlignment="1">
      <alignment horizontal="justify" vertical="top" wrapText="1"/>
    </xf>
    <xf numFmtId="0" fontId="53" fillId="0" borderId="23" xfId="981" applyFont="1" applyBorder="1" applyAlignment="1">
      <alignment horizontal="justify" vertical="top" wrapText="1"/>
    </xf>
    <xf numFmtId="0" fontId="53" fillId="36" borderId="51" xfId="981" applyFont="1" applyFill="1" applyBorder="1" applyAlignment="1">
      <alignment horizontal="left" vertical="center" wrapText="1"/>
    </xf>
    <xf numFmtId="0" fontId="53" fillId="36" borderId="40" xfId="981" applyFont="1" applyFill="1" applyBorder="1" applyAlignment="1">
      <alignment horizontal="left" vertical="center" wrapText="1"/>
    </xf>
    <xf numFmtId="0" fontId="53" fillId="36" borderId="47" xfId="981" applyFont="1" applyFill="1" applyBorder="1" applyAlignment="1">
      <alignment horizontal="left" vertical="center" wrapText="1"/>
    </xf>
    <xf numFmtId="2" fontId="6" fillId="2" borderId="1" xfId="0" applyNumberFormat="1" applyFont="1" applyFill="1" applyBorder="1" applyAlignment="1">
      <alignment horizontal="justify" vertical="center" wrapText="1"/>
    </xf>
    <xf numFmtId="2" fontId="6" fillId="2" borderId="23" xfId="0" applyNumberFormat="1" applyFont="1" applyFill="1" applyBorder="1" applyAlignment="1">
      <alignment horizontal="justify" vertical="center" wrapText="1"/>
    </xf>
    <xf numFmtId="0" fontId="53" fillId="6" borderId="1" xfId="981" applyFont="1" applyFill="1" applyBorder="1" applyAlignment="1">
      <alignment horizontal="justify" vertical="top" wrapText="1"/>
    </xf>
    <xf numFmtId="0" fontId="53" fillId="6" borderId="2" xfId="981" applyFont="1" applyFill="1" applyBorder="1" applyAlignment="1">
      <alignment horizontal="justify" vertical="top" wrapText="1"/>
    </xf>
    <xf numFmtId="0" fontId="53" fillId="6" borderId="23" xfId="981" applyFont="1" applyFill="1" applyBorder="1" applyAlignment="1">
      <alignment horizontal="justify" vertical="top" wrapText="1"/>
    </xf>
    <xf numFmtId="3" fontId="53" fillId="6" borderId="1" xfId="981" applyNumberFormat="1" applyFont="1" applyFill="1" applyBorder="1" applyAlignment="1">
      <alignment horizontal="right" vertical="center" wrapText="1"/>
    </xf>
    <xf numFmtId="3" fontId="53" fillId="6" borderId="2" xfId="981" applyNumberFormat="1" applyFont="1" applyFill="1" applyBorder="1" applyAlignment="1">
      <alignment horizontal="right" vertical="center" wrapText="1"/>
    </xf>
    <xf numFmtId="3" fontId="53" fillId="6" borderId="23" xfId="981" applyNumberFormat="1" applyFont="1" applyFill="1" applyBorder="1" applyAlignment="1">
      <alignment horizontal="right" vertical="center" wrapText="1"/>
    </xf>
    <xf numFmtId="0" fontId="55" fillId="4" borderId="22" xfId="981" applyFont="1" applyFill="1" applyBorder="1" applyAlignment="1">
      <alignment horizontal="center" vertical="center" wrapText="1"/>
    </xf>
    <xf numFmtId="0" fontId="55" fillId="4" borderId="1" xfId="981" applyFont="1" applyFill="1" applyBorder="1" applyAlignment="1">
      <alignment horizontal="center" vertical="center" wrapText="1"/>
    </xf>
    <xf numFmtId="0" fontId="55" fillId="4" borderId="2" xfId="981" applyFont="1" applyFill="1" applyBorder="1" applyAlignment="1">
      <alignment horizontal="center" vertical="center" wrapText="1"/>
    </xf>
    <xf numFmtId="0" fontId="55" fillId="4" borderId="23" xfId="981" applyFont="1" applyFill="1" applyBorder="1" applyAlignment="1">
      <alignment horizontal="center" vertical="center" wrapText="1"/>
    </xf>
    <xf numFmtId="3" fontId="53" fillId="36" borderId="1" xfId="981" applyNumberFormat="1" applyFont="1" applyFill="1" applyBorder="1" applyAlignment="1">
      <alignment horizontal="right" vertical="center" wrapText="1"/>
    </xf>
    <xf numFmtId="3" fontId="53" fillId="36" borderId="2" xfId="981" applyNumberFormat="1" applyFont="1" applyFill="1" applyBorder="1" applyAlignment="1">
      <alignment horizontal="right" vertical="center" wrapText="1"/>
    </xf>
    <xf numFmtId="3" fontId="53" fillId="36" borderId="23" xfId="981" applyNumberFormat="1" applyFont="1" applyFill="1" applyBorder="1" applyAlignment="1">
      <alignment horizontal="right" vertical="center" wrapText="1"/>
    </xf>
    <xf numFmtId="0" fontId="55" fillId="6" borderId="22" xfId="981" applyFont="1" applyFill="1" applyBorder="1" applyAlignment="1">
      <alignment horizontal="left" vertical="center" wrapText="1"/>
    </xf>
    <xf numFmtId="0" fontId="55" fillId="3" borderId="51" xfId="981" applyFont="1" applyFill="1" applyBorder="1" applyAlignment="1">
      <alignment horizontal="center" vertical="center" wrapText="1"/>
    </xf>
    <xf numFmtId="0" fontId="55" fillId="3" borderId="40" xfId="981" applyFont="1" applyFill="1" applyBorder="1" applyAlignment="1">
      <alignment horizontal="center" vertical="center" wrapText="1"/>
    </xf>
    <xf numFmtId="0" fontId="55" fillId="3" borderId="47" xfId="981" applyFont="1" applyFill="1" applyBorder="1" applyAlignment="1">
      <alignment horizontal="center" vertical="center" wrapText="1"/>
    </xf>
    <xf numFmtId="0" fontId="55" fillId="3" borderId="2" xfId="981" applyFont="1" applyFill="1" applyBorder="1" applyAlignment="1">
      <alignment horizontal="right" vertical="center" wrapText="1"/>
    </xf>
    <xf numFmtId="0" fontId="55" fillId="3" borderId="3" xfId="981" applyFont="1" applyFill="1" applyBorder="1" applyAlignment="1">
      <alignment horizontal="right" vertical="center" wrapText="1"/>
    </xf>
    <xf numFmtId="0" fontId="55" fillId="3" borderId="24" xfId="981" applyFont="1" applyFill="1" applyBorder="1" applyAlignment="1">
      <alignment horizontal="right" vertical="center" wrapText="1"/>
    </xf>
    <xf numFmtId="0" fontId="55" fillId="4" borderId="2" xfId="981" applyFont="1" applyFill="1" applyBorder="1" applyAlignment="1" applyProtection="1">
      <alignment horizontal="center" vertical="center" wrapText="1"/>
      <protection hidden="1"/>
    </xf>
    <xf numFmtId="0" fontId="55" fillId="4" borderId="3" xfId="981" applyFont="1" applyFill="1" applyBorder="1" applyAlignment="1" applyProtection="1">
      <alignment horizontal="center" vertical="center" wrapText="1"/>
      <protection hidden="1"/>
    </xf>
    <xf numFmtId="0" fontId="55" fillId="4" borderId="24" xfId="981" applyFont="1" applyFill="1" applyBorder="1" applyAlignment="1" applyProtection="1">
      <alignment horizontal="center" vertical="center" wrapText="1"/>
      <protection hidden="1"/>
    </xf>
    <xf numFmtId="0" fontId="6" fillId="0" borderId="2" xfId="0" applyFont="1" applyBorder="1" applyAlignment="1">
      <alignment horizontal="justify" vertical="center" wrapText="1"/>
    </xf>
    <xf numFmtId="0" fontId="6" fillId="0" borderId="23" xfId="0" applyFont="1" applyBorder="1" applyAlignment="1">
      <alignment horizontal="justify" vertical="center" wrapText="1"/>
    </xf>
    <xf numFmtId="0" fontId="55" fillId="4" borderId="5" xfId="981" applyFont="1" applyFill="1" applyBorder="1" applyAlignment="1" applyProtection="1">
      <alignment horizontal="center" vertical="center" wrapText="1"/>
      <protection hidden="1"/>
    </xf>
    <xf numFmtId="0" fontId="4" fillId="4" borderId="1" xfId="0" applyFont="1" applyFill="1" applyBorder="1" applyAlignment="1" applyProtection="1">
      <alignment horizontal="center" vertical="center"/>
      <protection hidden="1"/>
    </xf>
    <xf numFmtId="0" fontId="53" fillId="2" borderId="1" xfId="960" applyFont="1" applyFill="1" applyBorder="1" applyAlignment="1">
      <alignment horizontal="center"/>
    </xf>
    <xf numFmtId="0" fontId="53" fillId="2" borderId="2" xfId="960" applyFont="1" applyFill="1" applyBorder="1" applyAlignment="1">
      <alignment horizontal="center"/>
    </xf>
    <xf numFmtId="0" fontId="53" fillId="2" borderId="23" xfId="960" applyFont="1" applyFill="1" applyBorder="1" applyAlignment="1">
      <alignment horizontal="center"/>
    </xf>
    <xf numFmtId="0" fontId="55" fillId="2" borderId="1" xfId="960" applyFont="1" applyFill="1" applyBorder="1" applyAlignment="1">
      <alignment horizontal="center"/>
    </xf>
    <xf numFmtId="0" fontId="55" fillId="2" borderId="2" xfId="960" applyFont="1" applyFill="1" applyBorder="1" applyAlignment="1">
      <alignment horizontal="center"/>
    </xf>
    <xf numFmtId="0" fontId="55" fillId="2" borderId="23" xfId="960" applyFont="1" applyFill="1" applyBorder="1" applyAlignment="1">
      <alignment horizontal="center"/>
    </xf>
    <xf numFmtId="0" fontId="53" fillId="0" borderId="1" xfId="960" applyFont="1" applyBorder="1" applyAlignment="1">
      <alignment horizontal="center" vertical="center" wrapText="1"/>
    </xf>
    <xf numFmtId="0" fontId="53" fillId="0" borderId="2" xfId="960" applyFont="1" applyBorder="1" applyAlignment="1">
      <alignment horizontal="center" vertical="center" wrapText="1"/>
    </xf>
    <xf numFmtId="0" fontId="53" fillId="0" borderId="23" xfId="960" applyFont="1" applyBorder="1" applyAlignment="1">
      <alignment horizontal="center" vertical="center" wrapText="1"/>
    </xf>
    <xf numFmtId="0" fontId="55" fillId="4" borderId="22" xfId="981" applyFont="1" applyFill="1" applyBorder="1" applyAlignment="1" applyProtection="1">
      <alignment horizontal="center" vertical="center" wrapText="1"/>
      <protection hidden="1"/>
    </xf>
    <xf numFmtId="0" fontId="55" fillId="4" borderId="1" xfId="981" applyFont="1" applyFill="1" applyBorder="1" applyAlignment="1" applyProtection="1">
      <alignment horizontal="center" vertical="center" wrapText="1"/>
      <protection hidden="1"/>
    </xf>
    <xf numFmtId="0" fontId="55" fillId="4" borderId="23" xfId="981" applyFont="1" applyFill="1" applyBorder="1" applyAlignment="1" applyProtection="1">
      <alignment horizontal="center" vertical="center" wrapText="1"/>
      <protection hidden="1"/>
    </xf>
    <xf numFmtId="0" fontId="55" fillId="2" borderId="28" xfId="5" applyFont="1" applyFill="1" applyBorder="1" applyAlignment="1">
      <alignment horizontal="center" vertical="center" wrapText="1"/>
    </xf>
    <xf numFmtId="0" fontId="55" fillId="2" borderId="29" xfId="5" applyFont="1" applyFill="1" applyBorder="1" applyAlignment="1">
      <alignment horizontal="center" vertical="center" wrapText="1"/>
    </xf>
    <xf numFmtId="0" fontId="55" fillId="2" borderId="30" xfId="5" applyFont="1" applyFill="1" applyBorder="1" applyAlignment="1">
      <alignment horizontal="center" vertical="center" wrapText="1"/>
    </xf>
    <xf numFmtId="0" fontId="53" fillId="2" borderId="6" xfId="960" applyFont="1" applyFill="1" applyBorder="1" applyAlignment="1">
      <alignment horizontal="center"/>
    </xf>
    <xf numFmtId="0" fontId="53" fillId="2" borderId="13" xfId="960" applyFont="1" applyFill="1" applyBorder="1" applyAlignment="1">
      <alignment horizontal="center"/>
    </xf>
    <xf numFmtId="0" fontId="53" fillId="2" borderId="38" xfId="960" applyFont="1" applyFill="1" applyBorder="1" applyAlignment="1">
      <alignment horizontal="center"/>
    </xf>
    <xf numFmtId="3" fontId="53" fillId="0" borderId="1" xfId="981" applyNumberFormat="1" applyFont="1" applyBorder="1" applyAlignment="1">
      <alignment horizontal="center" vertical="center" wrapText="1"/>
    </xf>
    <xf numFmtId="3" fontId="53" fillId="0" borderId="2" xfId="981" applyNumberFormat="1" applyFont="1" applyBorder="1" applyAlignment="1">
      <alignment horizontal="center" vertical="center" wrapText="1"/>
    </xf>
    <xf numFmtId="3" fontId="53" fillId="0" borderId="23" xfId="981" applyNumberFormat="1" applyFont="1" applyBorder="1" applyAlignment="1">
      <alignment horizontal="center" vertical="center" wrapText="1"/>
    </xf>
    <xf numFmtId="0" fontId="55" fillId="4" borderId="28" xfId="981" applyFont="1" applyFill="1" applyBorder="1" applyAlignment="1" applyProtection="1">
      <alignment horizontal="center" vertical="center" wrapText="1"/>
      <protection hidden="1"/>
    </xf>
    <xf numFmtId="0" fontId="55" fillId="4" borderId="29" xfId="981" applyFont="1" applyFill="1" applyBorder="1" applyAlignment="1" applyProtection="1">
      <alignment horizontal="center" vertical="center" wrapText="1"/>
      <protection hidden="1"/>
    </xf>
    <xf numFmtId="0" fontId="55" fillId="4" borderId="30" xfId="981" applyFont="1" applyFill="1" applyBorder="1" applyAlignment="1" applyProtection="1">
      <alignment horizontal="center" vertical="center" wrapText="1"/>
      <protection hidden="1"/>
    </xf>
    <xf numFmtId="0" fontId="53" fillId="0" borderId="20" xfId="4" applyNumberFormat="1" applyFont="1" applyFill="1" applyBorder="1" applyAlignment="1" applyProtection="1">
      <alignment horizontal="justify" vertical="center" wrapText="1"/>
    </xf>
    <xf numFmtId="0" fontId="53" fillId="0" borderId="21" xfId="4" applyNumberFormat="1" applyFont="1" applyFill="1" applyBorder="1" applyAlignment="1" applyProtection="1">
      <alignment horizontal="justify" vertical="center" wrapText="1"/>
    </xf>
    <xf numFmtId="2" fontId="59" fillId="2" borderId="1" xfId="0" applyNumberFormat="1" applyFont="1" applyFill="1" applyBorder="1" applyAlignment="1">
      <alignment horizontal="justify" vertical="center" wrapText="1"/>
    </xf>
    <xf numFmtId="2" fontId="59" fillId="2" borderId="23" xfId="0" applyNumberFormat="1" applyFont="1" applyFill="1" applyBorder="1" applyAlignment="1">
      <alignment horizontal="justify" vertical="center" wrapText="1"/>
    </xf>
    <xf numFmtId="0" fontId="53" fillId="36" borderId="1" xfId="4" applyFont="1" applyFill="1" applyBorder="1" applyAlignment="1">
      <alignment horizontal="justify" vertical="center" wrapText="1"/>
    </xf>
    <xf numFmtId="0" fontId="53" fillId="36" borderId="2" xfId="4" applyFont="1" applyFill="1" applyBorder="1" applyAlignment="1">
      <alignment horizontal="justify" vertical="center" wrapText="1"/>
    </xf>
    <xf numFmtId="0" fontId="53" fillId="36" borderId="23" xfId="4" applyFont="1" applyFill="1" applyBorder="1" applyAlignment="1">
      <alignment horizontal="justify" vertical="center" wrapText="1"/>
    </xf>
    <xf numFmtId="0" fontId="6" fillId="37" borderId="1" xfId="4" applyNumberFormat="1" applyFont="1" applyFill="1" applyBorder="1" applyAlignment="1" applyProtection="1">
      <alignment horizontal="justify" vertical="center" wrapText="1"/>
    </xf>
    <xf numFmtId="0" fontId="6" fillId="37" borderId="2" xfId="4" applyNumberFormat="1" applyFont="1" applyFill="1" applyBorder="1" applyAlignment="1" applyProtection="1">
      <alignment horizontal="justify" vertical="center" wrapText="1"/>
    </xf>
    <xf numFmtId="0" fontId="6" fillId="37" borderId="23" xfId="4" applyNumberFormat="1" applyFont="1" applyFill="1" applyBorder="1" applyAlignment="1" applyProtection="1">
      <alignment horizontal="justify" vertical="center" wrapText="1"/>
    </xf>
    <xf numFmtId="0" fontId="10" fillId="0" borderId="62" xfId="6" applyFont="1" applyBorder="1" applyAlignment="1">
      <alignment horizontal="left" vertical="center" wrapText="1"/>
    </xf>
    <xf numFmtId="0" fontId="10" fillId="0" borderId="0" xfId="6" applyFont="1" applyAlignment="1">
      <alignment horizontal="left" vertical="center" wrapText="1"/>
    </xf>
    <xf numFmtId="0" fontId="10" fillId="0" borderId="64" xfId="6" applyFont="1" applyBorder="1" applyAlignment="1">
      <alignment horizontal="left" vertical="center" wrapText="1"/>
    </xf>
    <xf numFmtId="0" fontId="53" fillId="36" borderId="1" xfId="981" applyFont="1" applyFill="1" applyBorder="1" applyAlignment="1">
      <alignment horizontal="justify" vertical="center" wrapText="1"/>
    </xf>
    <xf numFmtId="0" fontId="53" fillId="36" borderId="2" xfId="981" applyFont="1" applyFill="1" applyBorder="1" applyAlignment="1">
      <alignment horizontal="justify" vertical="center" wrapText="1"/>
    </xf>
    <xf numFmtId="0" fontId="53" fillId="36" borderId="23" xfId="981" applyFont="1" applyFill="1" applyBorder="1" applyAlignment="1">
      <alignment horizontal="justify" vertical="center" wrapText="1"/>
    </xf>
    <xf numFmtId="0" fontId="10" fillId="0" borderId="1" xfId="0" applyFont="1" applyBorder="1" applyAlignment="1">
      <alignment horizontal="left" vertical="center" wrapText="1"/>
    </xf>
    <xf numFmtId="0" fontId="53" fillId="36" borderId="3" xfId="981" applyFont="1" applyFill="1" applyBorder="1" applyAlignment="1">
      <alignment horizontal="justify" vertical="center" wrapText="1"/>
    </xf>
    <xf numFmtId="0" fontId="53" fillId="36" borderId="24" xfId="981" applyFont="1" applyFill="1" applyBorder="1" applyAlignment="1">
      <alignment horizontal="justify" vertical="center" wrapText="1"/>
    </xf>
    <xf numFmtId="0" fontId="53" fillId="36" borderId="6" xfId="981" applyFont="1" applyFill="1" applyBorder="1" applyAlignment="1">
      <alignment horizontal="justify" vertical="center" wrapText="1"/>
    </xf>
    <xf numFmtId="0" fontId="53" fillId="36" borderId="13" xfId="981" applyFont="1" applyFill="1" applyBorder="1" applyAlignment="1">
      <alignment horizontal="justify" vertical="center" wrapText="1"/>
    </xf>
    <xf numFmtId="0" fontId="53" fillId="36" borderId="38" xfId="981" applyFont="1" applyFill="1" applyBorder="1" applyAlignment="1">
      <alignment horizontal="justify" vertical="center" wrapText="1"/>
    </xf>
    <xf numFmtId="0" fontId="6" fillId="0" borderId="11" xfId="6" applyFont="1" applyBorder="1" applyAlignment="1">
      <alignment horizontal="left" vertical="center" wrapText="1"/>
    </xf>
    <xf numFmtId="0" fontId="6" fillId="0" borderId="0" xfId="6" applyFont="1" applyAlignment="1">
      <alignment horizontal="left" vertical="center" wrapText="1"/>
    </xf>
    <xf numFmtId="0" fontId="6" fillId="0" borderId="12" xfId="6" applyFont="1" applyBorder="1" applyAlignment="1">
      <alignment horizontal="left" vertical="center" wrapText="1"/>
    </xf>
    <xf numFmtId="0" fontId="6" fillId="0" borderId="13" xfId="6" applyFont="1" applyBorder="1" applyAlignment="1">
      <alignment horizontal="justify" vertical="center" wrapText="1"/>
    </xf>
    <xf numFmtId="0" fontId="6" fillId="0" borderId="64" xfId="6" applyFont="1" applyBorder="1" applyAlignment="1">
      <alignment horizontal="justify" vertical="center" wrapText="1"/>
    </xf>
    <xf numFmtId="0" fontId="6" fillId="0" borderId="14" xfId="6" applyFont="1" applyBorder="1" applyAlignment="1">
      <alignment horizontal="justify" vertical="center" wrapText="1"/>
    </xf>
    <xf numFmtId="0" fontId="9" fillId="4" borderId="2" xfId="6" applyFont="1" applyFill="1" applyBorder="1" applyAlignment="1">
      <alignment horizontal="center" vertical="center" wrapText="1"/>
    </xf>
    <xf numFmtId="0" fontId="9" fillId="4" borderId="3" xfId="6" applyFont="1" applyFill="1" applyBorder="1" applyAlignment="1">
      <alignment horizontal="center" vertical="center" wrapText="1"/>
    </xf>
    <xf numFmtId="0" fontId="10" fillId="0" borderId="2" xfId="6" applyFont="1" applyBorder="1" applyAlignment="1">
      <alignment horizontal="left" vertical="center" wrapText="1"/>
    </xf>
    <xf numFmtId="0" fontId="10" fillId="0" borderId="3" xfId="6" applyFont="1" applyBorder="1" applyAlignment="1">
      <alignment horizontal="left" vertical="center" wrapText="1"/>
    </xf>
    <xf numFmtId="0" fontId="10" fillId="0" borderId="7" xfId="6" applyFont="1" applyBorder="1" applyAlignment="1">
      <alignment horizontal="left" vertical="center" wrapText="1"/>
    </xf>
    <xf numFmtId="172" fontId="53" fillId="0" borderId="2" xfId="983" applyNumberFormat="1" applyFont="1" applyFill="1" applyBorder="1" applyAlignment="1">
      <alignment vertical="center" wrapText="1" shrinkToFit="1"/>
    </xf>
    <xf numFmtId="172" fontId="53" fillId="0" borderId="3" xfId="983" applyNumberFormat="1" applyFont="1" applyFill="1" applyBorder="1" applyAlignment="1">
      <alignment vertical="center" wrapText="1" shrinkToFit="1"/>
    </xf>
    <xf numFmtId="172" fontId="53" fillId="0" borderId="7" xfId="983" applyNumberFormat="1" applyFont="1" applyFill="1" applyBorder="1" applyAlignment="1">
      <alignment vertical="center" wrapText="1" shrinkToFit="1"/>
    </xf>
    <xf numFmtId="0" fontId="9" fillId="0" borderId="7" xfId="6" applyFont="1" applyBorder="1" applyAlignment="1">
      <alignment horizontal="center" vertical="center" wrapText="1"/>
    </xf>
    <xf numFmtId="0" fontId="9" fillId="0" borderId="1" xfId="6" applyFont="1" applyBorder="1" applyAlignment="1">
      <alignment horizontal="center" vertical="center" wrapText="1"/>
    </xf>
    <xf numFmtId="0" fontId="2" fillId="0" borderId="1" xfId="0" applyFont="1" applyBorder="1" applyAlignment="1">
      <alignment horizontal="center"/>
    </xf>
    <xf numFmtId="0" fontId="6" fillId="0" borderId="2" xfId="6" applyFont="1" applyBorder="1" applyAlignment="1">
      <alignment horizontal="left" vertical="center" wrapText="1"/>
    </xf>
    <xf numFmtId="0" fontId="6" fillId="0" borderId="3" xfId="6" applyFont="1" applyBorder="1" applyAlignment="1">
      <alignment horizontal="left" vertical="center" wrapText="1"/>
    </xf>
    <xf numFmtId="0" fontId="6" fillId="0" borderId="7" xfId="6" applyFont="1" applyBorder="1" applyAlignment="1">
      <alignment horizontal="left" vertical="center" wrapText="1"/>
    </xf>
    <xf numFmtId="172" fontId="53" fillId="0" borderId="2" xfId="983" applyNumberFormat="1" applyFont="1" applyFill="1" applyBorder="1" applyAlignment="1">
      <alignment horizontal="right" vertical="center" wrapText="1" shrinkToFit="1"/>
    </xf>
    <xf numFmtId="172" fontId="53" fillId="0" borderId="3" xfId="983" applyNumberFormat="1" applyFont="1" applyFill="1" applyBorder="1" applyAlignment="1">
      <alignment horizontal="right" vertical="center" wrapText="1" shrinkToFit="1"/>
    </xf>
    <xf numFmtId="172" fontId="53" fillId="0" borderId="7" xfId="983" applyNumberFormat="1" applyFont="1" applyFill="1" applyBorder="1" applyAlignment="1">
      <alignment horizontal="right" vertical="center" wrapText="1" shrinkToFit="1"/>
    </xf>
    <xf numFmtId="172" fontId="55" fillId="0" borderId="2" xfId="983" applyNumberFormat="1" applyFont="1" applyFill="1" applyBorder="1" applyAlignment="1">
      <alignment horizontal="left" vertical="center" wrapText="1" shrinkToFit="1"/>
    </xf>
    <xf numFmtId="172" fontId="55" fillId="0" borderId="3" xfId="983" applyNumberFormat="1" applyFont="1" applyFill="1" applyBorder="1" applyAlignment="1">
      <alignment horizontal="left" vertical="center" wrapText="1" shrinkToFit="1"/>
    </xf>
    <xf numFmtId="172" fontId="55" fillId="0" borderId="7" xfId="983" applyNumberFormat="1" applyFont="1" applyFill="1" applyBorder="1" applyAlignment="1">
      <alignment horizontal="left" vertical="center" wrapText="1" shrinkToFit="1"/>
    </xf>
    <xf numFmtId="0" fontId="10" fillId="4" borderId="2" xfId="6" applyFont="1" applyFill="1" applyBorder="1" applyAlignment="1">
      <alignment horizontal="center" vertical="center" wrapText="1"/>
    </xf>
    <xf numFmtId="0" fontId="10" fillId="4" borderId="3" xfId="6" applyFont="1" applyFill="1" applyBorder="1" applyAlignment="1">
      <alignment horizontal="center" vertical="center" wrapText="1"/>
    </xf>
    <xf numFmtId="0" fontId="10" fillId="4" borderId="7" xfId="6" applyFont="1" applyFill="1" applyBorder="1" applyAlignment="1">
      <alignment horizontal="center" vertical="center" wrapText="1"/>
    </xf>
    <xf numFmtId="0" fontId="53" fillId="0" borderId="2" xfId="7" applyFont="1" applyBorder="1" applyAlignment="1">
      <alignment horizontal="justify" vertical="center" wrapText="1"/>
    </xf>
    <xf numFmtId="0" fontId="53" fillId="0" borderId="3" xfId="7" applyFont="1" applyBorder="1" applyAlignment="1">
      <alignment horizontal="justify" vertical="center" wrapText="1"/>
    </xf>
    <xf numFmtId="0" fontId="53" fillId="0" borderId="7" xfId="7" applyFont="1" applyBorder="1" applyAlignment="1">
      <alignment horizontal="justify" vertical="center" wrapText="1"/>
    </xf>
    <xf numFmtId="172" fontId="53" fillId="0" borderId="2" xfId="983" applyNumberFormat="1" applyFont="1" applyFill="1" applyBorder="1" applyAlignment="1">
      <alignment horizontal="center" vertical="center" wrapText="1" shrinkToFit="1"/>
    </xf>
    <xf numFmtId="172" fontId="53" fillId="0" borderId="3" xfId="983" applyNumberFormat="1" applyFont="1" applyFill="1" applyBorder="1" applyAlignment="1">
      <alignment horizontal="center" vertical="center" wrapText="1" shrinkToFit="1"/>
    </xf>
    <xf numFmtId="172" fontId="53" fillId="0" borderId="7" xfId="983" applyNumberFormat="1" applyFont="1" applyFill="1" applyBorder="1" applyAlignment="1">
      <alignment horizontal="center" vertical="center" wrapText="1" shrinkToFit="1"/>
    </xf>
    <xf numFmtId="0" fontId="6" fillId="0" borderId="1" xfId="6" applyFont="1" applyBorder="1" applyAlignment="1">
      <alignment horizontal="left" vertical="center" wrapText="1"/>
    </xf>
    <xf numFmtId="0" fontId="10" fillId="4" borderId="2" xfId="6" applyFont="1" applyFill="1" applyBorder="1" applyAlignment="1">
      <alignment horizontal="center" vertical="center"/>
    </xf>
    <xf numFmtId="0" fontId="10" fillId="4" borderId="3" xfId="6" applyFont="1" applyFill="1" applyBorder="1" applyAlignment="1">
      <alignment horizontal="center" vertical="center"/>
    </xf>
    <xf numFmtId="0" fontId="10" fillId="4" borderId="7" xfId="6" applyFont="1" applyFill="1" applyBorder="1" applyAlignment="1">
      <alignment horizontal="center" vertical="center"/>
    </xf>
    <xf numFmtId="5" fontId="10" fillId="0" borderId="2" xfId="1" applyNumberFormat="1" applyFont="1" applyBorder="1" applyAlignment="1">
      <alignment horizontal="right" vertical="center" wrapText="1"/>
    </xf>
    <xf numFmtId="5" fontId="10" fillId="0" borderId="3" xfId="1" applyNumberFormat="1" applyFont="1" applyBorder="1" applyAlignment="1">
      <alignment horizontal="right" vertical="center" wrapText="1"/>
    </xf>
    <xf numFmtId="5" fontId="10" fillId="0" borderId="7" xfId="1" applyNumberFormat="1" applyFont="1" applyBorder="1" applyAlignment="1">
      <alignment horizontal="right" vertical="center" wrapText="1"/>
    </xf>
    <xf numFmtId="0" fontId="3" fillId="6" borderId="0" xfId="0" applyFont="1" applyFill="1" applyAlignment="1" applyProtection="1">
      <alignment horizontal="center" vertical="center" wrapText="1"/>
      <protection hidden="1"/>
    </xf>
    <xf numFmtId="0" fontId="4" fillId="6" borderId="1" xfId="0" applyFont="1" applyFill="1" applyBorder="1" applyAlignment="1" applyProtection="1">
      <alignment horizontal="center" vertical="center" wrapText="1"/>
      <protection hidden="1"/>
    </xf>
    <xf numFmtId="0" fontId="6" fillId="0" borderId="4" xfId="6" applyFont="1" applyBorder="1" applyAlignment="1">
      <alignment horizontal="justify" vertical="center" wrapText="1"/>
    </xf>
    <xf numFmtId="0" fontId="6" fillId="0" borderId="9" xfId="6" applyFont="1" applyBorder="1" applyAlignment="1">
      <alignment horizontal="justify" vertical="center" wrapText="1"/>
    </xf>
    <xf numFmtId="0" fontId="6" fillId="0" borderId="62" xfId="6" applyFont="1" applyBorder="1" applyAlignment="1">
      <alignment horizontal="justify" vertical="center" wrapText="1"/>
    </xf>
    <xf numFmtId="0" fontId="6" fillId="0" borderId="10" xfId="6" applyFont="1" applyBorder="1" applyAlignment="1">
      <alignment horizontal="justify" vertical="center" wrapText="1"/>
    </xf>
    <xf numFmtId="0" fontId="55" fillId="2" borderId="1" xfId="960" applyFont="1" applyFill="1" applyBorder="1" applyAlignment="1">
      <alignment horizontal="center" wrapText="1"/>
    </xf>
    <xf numFmtId="0" fontId="53" fillId="0" borderId="1" xfId="960" applyFont="1" applyBorder="1" applyAlignment="1">
      <alignment horizontal="center" wrapText="1"/>
    </xf>
    <xf numFmtId="0" fontId="55" fillId="4" borderId="0" xfId="0" applyFont="1" applyFill="1" applyAlignment="1" applyProtection="1">
      <alignment horizontal="center" vertical="center" wrapText="1"/>
      <protection hidden="1"/>
    </xf>
    <xf numFmtId="0" fontId="53" fillId="0" borderId="1" xfId="0" applyFont="1" applyBorder="1" applyAlignment="1" applyProtection="1">
      <alignment horizontal="center" vertical="center" wrapText="1"/>
      <protection hidden="1"/>
    </xf>
    <xf numFmtId="0" fontId="53" fillId="0" borderId="2" xfId="0" applyFont="1" applyBorder="1" applyAlignment="1" applyProtection="1">
      <alignment horizontal="center" vertical="center" wrapText="1"/>
      <protection hidden="1"/>
    </xf>
    <xf numFmtId="0" fontId="53" fillId="0" borderId="3" xfId="0" applyFont="1" applyBorder="1" applyAlignment="1" applyProtection="1">
      <alignment horizontal="center" vertical="center" wrapText="1"/>
      <protection hidden="1"/>
    </xf>
    <xf numFmtId="0" fontId="53" fillId="0" borderId="7" xfId="0" applyFont="1" applyBorder="1" applyAlignment="1" applyProtection="1">
      <alignment horizontal="center" vertical="center" wrapText="1"/>
      <protection hidden="1"/>
    </xf>
    <xf numFmtId="3" fontId="53" fillId="0" borderId="1" xfId="4" applyNumberFormat="1" applyFont="1" applyFill="1" applyBorder="1" applyAlignment="1" applyProtection="1">
      <alignment horizontal="right" vertical="center" wrapText="1"/>
      <protection hidden="1"/>
    </xf>
    <xf numFmtId="0" fontId="55" fillId="2" borderId="1" xfId="5" applyFont="1" applyFill="1" applyBorder="1" applyAlignment="1">
      <alignment horizontal="center" vertical="center" wrapText="1"/>
    </xf>
    <xf numFmtId="172" fontId="55" fillId="0" borderId="1" xfId="4" applyNumberFormat="1" applyFont="1" applyFill="1" applyBorder="1" applyAlignment="1" applyProtection="1">
      <alignment horizontal="right" vertical="center" wrapText="1"/>
      <protection hidden="1"/>
    </xf>
    <xf numFmtId="0" fontId="53" fillId="6" borderId="1" xfId="0" applyFont="1" applyFill="1" applyBorder="1" applyAlignment="1" applyProtection="1">
      <alignment horizontal="center" vertical="center" wrapText="1"/>
      <protection hidden="1"/>
    </xf>
    <xf numFmtId="0" fontId="53" fillId="6" borderId="1" xfId="0" applyFont="1" applyFill="1" applyBorder="1" applyAlignment="1" applyProtection="1">
      <alignment horizontal="justify" vertical="center" wrapText="1"/>
      <protection hidden="1"/>
    </xf>
    <xf numFmtId="0" fontId="53" fillId="6" borderId="6" xfId="0" applyFont="1" applyFill="1" applyBorder="1" applyAlignment="1" applyProtection="1">
      <alignment horizontal="justify" vertical="center" wrapText="1"/>
      <protection hidden="1"/>
    </xf>
    <xf numFmtId="3" fontId="55" fillId="0" borderId="1" xfId="4" applyNumberFormat="1" applyFont="1" applyFill="1" applyBorder="1" applyAlignment="1" applyProtection="1">
      <alignment horizontal="right" vertical="center" wrapText="1"/>
      <protection hidden="1"/>
    </xf>
    <xf numFmtId="3" fontId="53" fillId="36" borderId="1" xfId="4" applyNumberFormat="1" applyFont="1" applyFill="1" applyBorder="1" applyAlignment="1" applyProtection="1">
      <alignment horizontal="right" vertical="center" wrapText="1"/>
      <protection hidden="1"/>
    </xf>
    <xf numFmtId="3" fontId="53" fillId="0" borderId="2" xfId="4" applyNumberFormat="1" applyFont="1" applyFill="1" applyBorder="1" applyAlignment="1" applyProtection="1">
      <alignment horizontal="right" vertical="center" wrapText="1"/>
      <protection hidden="1"/>
    </xf>
    <xf numFmtId="3" fontId="53" fillId="0" borderId="3" xfId="4" applyNumberFormat="1" applyFont="1" applyFill="1" applyBorder="1" applyAlignment="1" applyProtection="1">
      <alignment horizontal="right" vertical="center" wrapText="1"/>
      <protection hidden="1"/>
    </xf>
    <xf numFmtId="3" fontId="53" fillId="0" borderId="7" xfId="4" applyNumberFormat="1" applyFont="1" applyFill="1" applyBorder="1" applyAlignment="1" applyProtection="1">
      <alignment horizontal="right" vertical="center" wrapText="1"/>
      <protection hidden="1"/>
    </xf>
    <xf numFmtId="3" fontId="53" fillId="0" borderId="9" xfId="4" applyNumberFormat="1" applyFont="1" applyFill="1" applyBorder="1" applyAlignment="1" applyProtection="1">
      <alignment horizontal="right" wrapText="1"/>
      <protection hidden="1"/>
    </xf>
    <xf numFmtId="3" fontId="53" fillId="0" borderId="62" xfId="4" applyNumberFormat="1" applyFont="1" applyFill="1" applyBorder="1" applyAlignment="1" applyProtection="1">
      <alignment horizontal="right" wrapText="1"/>
      <protection hidden="1"/>
    </xf>
    <xf numFmtId="3" fontId="53" fillId="0" borderId="10" xfId="4" applyNumberFormat="1" applyFont="1" applyFill="1" applyBorder="1" applyAlignment="1" applyProtection="1">
      <alignment horizontal="right" wrapText="1"/>
      <protection hidden="1"/>
    </xf>
    <xf numFmtId="3" fontId="53" fillId="0" borderId="13" xfId="4" applyNumberFormat="1" applyFont="1" applyFill="1" applyBorder="1" applyAlignment="1" applyProtection="1">
      <alignment horizontal="right" wrapText="1"/>
      <protection hidden="1"/>
    </xf>
    <xf numFmtId="3" fontId="53" fillId="0" borderId="64" xfId="4" applyNumberFormat="1" applyFont="1" applyFill="1" applyBorder="1" applyAlignment="1" applyProtection="1">
      <alignment horizontal="right" wrapText="1"/>
      <protection hidden="1"/>
    </xf>
    <xf numFmtId="3" fontId="53" fillId="0" borderId="14" xfId="4" applyNumberFormat="1" applyFont="1" applyFill="1" applyBorder="1" applyAlignment="1" applyProtection="1">
      <alignment horizontal="right" wrapText="1"/>
      <protection hidden="1"/>
    </xf>
    <xf numFmtId="0" fontId="53" fillId="0" borderId="1" xfId="4" applyFont="1" applyFill="1" applyBorder="1" applyAlignment="1" applyProtection="1">
      <alignment horizontal="justify" vertical="center" wrapText="1"/>
      <protection hidden="1"/>
    </xf>
    <xf numFmtId="0" fontId="53" fillId="36" borderId="1" xfId="4" applyFont="1" applyFill="1" applyBorder="1" applyAlignment="1" applyProtection="1">
      <alignment horizontal="justify" vertical="center" wrapText="1"/>
      <protection hidden="1"/>
    </xf>
    <xf numFmtId="0" fontId="55" fillId="4" borderId="11" xfId="0" applyFont="1" applyFill="1" applyBorder="1" applyAlignment="1" applyProtection="1">
      <alignment horizontal="center" vertical="center" wrapText="1"/>
      <protection hidden="1"/>
    </xf>
    <xf numFmtId="0" fontId="53" fillId="0" borderId="4" xfId="4" applyFont="1" applyFill="1" applyBorder="1" applyAlignment="1" applyProtection="1">
      <alignment horizontal="justify" vertical="center" wrapText="1"/>
      <protection hidden="1"/>
    </xf>
    <xf numFmtId="0" fontId="53" fillId="0" borderId="1" xfId="4" applyNumberFormat="1" applyFont="1" applyFill="1" applyBorder="1" applyAlignment="1" applyProtection="1">
      <alignment horizontal="justify" vertical="center" wrapText="1"/>
    </xf>
    <xf numFmtId="0" fontId="6" fillId="2" borderId="1" xfId="4" applyNumberFormat="1" applyFont="1" applyFill="1" applyBorder="1" applyAlignment="1" applyProtection="1">
      <alignment horizontal="justify" vertical="center" wrapText="1"/>
    </xf>
    <xf numFmtId="0" fontId="53" fillId="0" borderId="2" xfId="4" applyFont="1" applyFill="1" applyBorder="1" applyAlignment="1" applyProtection="1">
      <alignment horizontal="justify" vertical="center" wrapText="1"/>
      <protection hidden="1"/>
    </xf>
    <xf numFmtId="0" fontId="53" fillId="0" borderId="3" xfId="4" applyFont="1" applyFill="1" applyBorder="1" applyAlignment="1" applyProtection="1">
      <alignment horizontal="justify" vertical="center" wrapText="1"/>
      <protection hidden="1"/>
    </xf>
    <xf numFmtId="0" fontId="53" fillId="0" borderId="7" xfId="4" applyFont="1" applyFill="1" applyBorder="1" applyAlignment="1" applyProtection="1">
      <alignment horizontal="justify" vertical="center" wrapText="1"/>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3" fillId="4" borderId="7" xfId="0" applyFont="1" applyFill="1" applyBorder="1" applyAlignment="1" applyProtection="1">
      <alignment horizontal="center" vertical="center" wrapText="1"/>
      <protection hidden="1"/>
    </xf>
    <xf numFmtId="0" fontId="3" fillId="0" borderId="2" xfId="0" applyFont="1" applyBorder="1" applyAlignment="1" applyProtection="1">
      <alignment horizontal="right" vertical="center" wrapText="1"/>
      <protection hidden="1"/>
    </xf>
    <xf numFmtId="0" fontId="3" fillId="0" borderId="3" xfId="0" applyFont="1" applyBorder="1" applyAlignment="1" applyProtection="1">
      <alignment horizontal="right" vertical="center" wrapText="1"/>
      <protection hidden="1"/>
    </xf>
    <xf numFmtId="0" fontId="3" fillId="0" borderId="7" xfId="0" applyFont="1" applyBorder="1" applyAlignment="1" applyProtection="1">
      <alignment horizontal="right" vertical="center" wrapText="1"/>
      <protection hidden="1"/>
    </xf>
    <xf numFmtId="0" fontId="6" fillId="36" borderId="3" xfId="0" applyFont="1" applyFill="1" applyBorder="1" applyAlignment="1">
      <alignment horizontal="justify" vertical="center" wrapText="1"/>
    </xf>
    <xf numFmtId="0" fontId="6" fillId="36" borderId="24" xfId="0" applyFont="1" applyFill="1" applyBorder="1" applyAlignment="1">
      <alignment horizontal="justify" vertical="center" wrapText="1"/>
    </xf>
    <xf numFmtId="0" fontId="55" fillId="0" borderId="4" xfId="0" applyFont="1" applyBorder="1" applyAlignment="1" applyProtection="1">
      <alignment horizontal="left" vertical="center" wrapText="1"/>
      <protection hidden="1"/>
    </xf>
    <xf numFmtId="0" fontId="55" fillId="0" borderId="6" xfId="0" applyFont="1" applyBorder="1" applyAlignment="1" applyProtection="1">
      <alignment horizontal="left" vertical="center" wrapText="1"/>
      <protection hidden="1"/>
    </xf>
    <xf numFmtId="0" fontId="53" fillId="0" borderId="9" xfId="4" applyFont="1" applyFill="1" applyBorder="1" applyAlignment="1" applyProtection="1">
      <alignment horizontal="justify" vertical="center" wrapText="1"/>
      <protection hidden="1"/>
    </xf>
    <xf numFmtId="0" fontId="53" fillId="0" borderId="62" xfId="4" applyFont="1" applyFill="1" applyBorder="1" applyAlignment="1" applyProtection="1">
      <alignment horizontal="justify" vertical="center" wrapText="1"/>
      <protection hidden="1"/>
    </xf>
    <xf numFmtId="0" fontId="53" fillId="0" borderId="10" xfId="4" applyFont="1" applyFill="1" applyBorder="1" applyAlignment="1" applyProtection="1">
      <alignment horizontal="justify" vertical="center" wrapText="1"/>
      <protection hidden="1"/>
    </xf>
    <xf numFmtId="0" fontId="53" fillId="0" borderId="13" xfId="4" applyFont="1" applyFill="1" applyBorder="1" applyAlignment="1" applyProtection="1">
      <alignment horizontal="justify" vertical="center" wrapText="1"/>
      <protection hidden="1"/>
    </xf>
    <xf numFmtId="0" fontId="53" fillId="0" borderId="64" xfId="4" applyFont="1" applyFill="1" applyBorder="1" applyAlignment="1" applyProtection="1">
      <alignment horizontal="justify" vertical="center" wrapText="1"/>
      <protection hidden="1"/>
    </xf>
    <xf numFmtId="0" fontId="53" fillId="0" borderId="14" xfId="4" applyFont="1" applyFill="1" applyBorder="1" applyAlignment="1" applyProtection="1">
      <alignment horizontal="justify" vertical="center" wrapText="1"/>
      <protection hidden="1"/>
    </xf>
    <xf numFmtId="0" fontId="55" fillId="0" borderId="2" xfId="0" applyFont="1" applyBorder="1" applyAlignment="1" applyProtection="1">
      <alignment horizontal="left" vertical="center" wrapText="1"/>
      <protection hidden="1"/>
    </xf>
    <xf numFmtId="0" fontId="53" fillId="0" borderId="11" xfId="4" applyFont="1" applyFill="1" applyBorder="1" applyAlignment="1" applyProtection="1">
      <alignment horizontal="justify" vertical="center" wrapText="1"/>
      <protection hidden="1"/>
    </xf>
    <xf numFmtId="0" fontId="53" fillId="0" borderId="0" xfId="4" applyFont="1" applyFill="1" applyBorder="1" applyAlignment="1" applyProtection="1">
      <alignment horizontal="justify" vertical="center" wrapText="1"/>
      <protection hidden="1"/>
    </xf>
    <xf numFmtId="0" fontId="53" fillId="0" borderId="12" xfId="4" applyFont="1" applyFill="1" applyBorder="1" applyAlignment="1" applyProtection="1">
      <alignment horizontal="justify" vertical="center" wrapText="1"/>
      <protection hidden="1"/>
    </xf>
    <xf numFmtId="0" fontId="55" fillId="0" borderId="4" xfId="4" applyFont="1" applyFill="1" applyBorder="1" applyAlignment="1" applyProtection="1">
      <alignment horizontal="left" vertical="center" wrapText="1"/>
      <protection hidden="1"/>
    </xf>
    <xf numFmtId="0" fontId="55" fillId="0" borderId="6" xfId="4" applyFont="1" applyFill="1" applyBorder="1" applyAlignment="1" applyProtection="1">
      <alignment horizontal="left" vertical="center" wrapText="1"/>
      <protection hidden="1"/>
    </xf>
    <xf numFmtId="0" fontId="59" fillId="2" borderId="1" xfId="778" applyFont="1" applyFill="1" applyBorder="1" applyAlignment="1">
      <alignment horizontal="center" vertical="center"/>
    </xf>
    <xf numFmtId="0" fontId="58" fillId="2" borderId="2" xfId="986" applyFont="1" applyFill="1" applyBorder="1" applyAlignment="1">
      <alignment horizontal="center" vertical="center"/>
    </xf>
    <xf numFmtId="0" fontId="58" fillId="2" borderId="3" xfId="986" applyFont="1" applyFill="1" applyBorder="1" applyAlignment="1">
      <alignment horizontal="center" vertical="center"/>
    </xf>
    <xf numFmtId="0" fontId="58" fillId="2" borderId="7" xfId="986" applyFont="1" applyFill="1" applyBorder="1" applyAlignment="1">
      <alignment horizontal="center" vertical="center"/>
    </xf>
    <xf numFmtId="0" fontId="10" fillId="50" borderId="1" xfId="778" applyFont="1" applyFill="1" applyBorder="1" applyAlignment="1">
      <alignment horizontal="center" vertical="center" wrapText="1"/>
    </xf>
    <xf numFmtId="0" fontId="58" fillId="2" borderId="1" xfId="778" applyFont="1" applyFill="1" applyBorder="1" applyAlignment="1">
      <alignment horizontal="center" vertical="center"/>
    </xf>
    <xf numFmtId="0" fontId="55" fillId="2" borderId="1" xfId="778" applyFont="1" applyFill="1" applyBorder="1" applyAlignment="1">
      <alignment horizontal="center" vertical="center"/>
    </xf>
    <xf numFmtId="0" fontId="6" fillId="0" borderId="1" xfId="778" applyFont="1" applyFill="1" applyBorder="1" applyAlignment="1">
      <alignment horizontal="justify" vertical="top" wrapText="1"/>
    </xf>
    <xf numFmtId="0" fontId="6" fillId="0" borderId="2" xfId="778" applyFont="1" applyFill="1" applyBorder="1" applyAlignment="1">
      <alignment horizontal="left" vertical="center" wrapText="1"/>
    </xf>
    <xf numFmtId="0" fontId="6" fillId="0" borderId="3" xfId="778" applyFont="1" applyFill="1" applyBorder="1" applyAlignment="1">
      <alignment horizontal="left" vertical="center" wrapText="1"/>
    </xf>
    <xf numFmtId="0" fontId="6" fillId="0" borderId="7" xfId="778" applyFont="1" applyFill="1" applyBorder="1" applyAlignment="1">
      <alignment horizontal="left" vertical="center" wrapText="1"/>
    </xf>
    <xf numFmtId="0" fontId="6" fillId="0" borderId="2" xfId="778" applyFont="1" applyFill="1" applyBorder="1" applyAlignment="1">
      <alignment horizontal="justify" vertical="center" wrapText="1"/>
    </xf>
    <xf numFmtId="0" fontId="6" fillId="0" borderId="3" xfId="778" applyFont="1" applyFill="1" applyBorder="1" applyAlignment="1">
      <alignment horizontal="justify" vertical="center" wrapText="1"/>
    </xf>
    <xf numFmtId="0" fontId="6" fillId="0" borderId="7" xfId="778" applyFont="1" applyFill="1" applyBorder="1" applyAlignment="1">
      <alignment horizontal="justify" vertical="center" wrapText="1"/>
    </xf>
    <xf numFmtId="0" fontId="10" fillId="0" borderId="2" xfId="778" applyNumberFormat="1" applyFont="1" applyFill="1" applyBorder="1" applyAlignment="1">
      <alignment horizontal="center" vertical="center" wrapText="1"/>
    </xf>
    <xf numFmtId="0" fontId="10" fillId="0" borderId="3" xfId="778" applyNumberFormat="1" applyFont="1" applyFill="1" applyBorder="1" applyAlignment="1">
      <alignment horizontal="center" vertical="center" wrapText="1"/>
    </xf>
    <xf numFmtId="0" fontId="10" fillId="0" borderId="7" xfId="778" applyNumberFormat="1" applyFont="1" applyFill="1" applyBorder="1" applyAlignment="1">
      <alignment horizontal="center" vertical="center" wrapText="1"/>
    </xf>
    <xf numFmtId="0" fontId="9" fillId="4" borderId="1" xfId="778" applyFont="1" applyFill="1" applyBorder="1" applyAlignment="1">
      <alignment horizontal="center" vertical="center"/>
    </xf>
    <xf numFmtId="0" fontId="6" fillId="36" borderId="2" xfId="778" applyFont="1" applyFill="1" applyBorder="1" applyAlignment="1">
      <alignment horizontal="justify" vertical="center" wrapText="1"/>
    </xf>
    <xf numFmtId="0" fontId="6" fillId="36" borderId="3" xfId="778" applyFont="1" applyFill="1" applyBorder="1" applyAlignment="1">
      <alignment horizontal="justify" vertical="center" wrapText="1"/>
    </xf>
    <xf numFmtId="0" fontId="6" fillId="36" borderId="7" xfId="778" applyFont="1" applyFill="1" applyBorder="1" applyAlignment="1">
      <alignment horizontal="justify" vertical="center" wrapText="1"/>
    </xf>
    <xf numFmtId="176" fontId="10" fillId="0" borderId="2" xfId="778" applyNumberFormat="1" applyFont="1" applyFill="1" applyBorder="1" applyAlignment="1">
      <alignment horizontal="right" vertical="center" wrapText="1"/>
    </xf>
    <xf numFmtId="176" fontId="10" fillId="0" borderId="3" xfId="778" applyNumberFormat="1" applyFont="1" applyFill="1" applyBorder="1" applyAlignment="1">
      <alignment horizontal="right" vertical="center" wrapText="1"/>
    </xf>
    <xf numFmtId="176" fontId="10" fillId="0" borderId="7" xfId="778" applyNumberFormat="1" applyFont="1" applyFill="1" applyBorder="1" applyAlignment="1">
      <alignment horizontal="right" vertical="center" wrapText="1"/>
    </xf>
    <xf numFmtId="0" fontId="10" fillId="0" borderId="2" xfId="778" applyFont="1" applyFill="1" applyBorder="1" applyAlignment="1">
      <alignment horizontal="center" vertical="center" wrapText="1"/>
    </xf>
    <xf numFmtId="0" fontId="10" fillId="0" borderId="3" xfId="778" applyFont="1" applyFill="1" applyBorder="1" applyAlignment="1">
      <alignment horizontal="center" vertical="center" wrapText="1"/>
    </xf>
    <xf numFmtId="0" fontId="10" fillId="0" borderId="7" xfId="778" applyFont="1" applyFill="1" applyBorder="1" applyAlignment="1">
      <alignment horizontal="center" vertical="center" wrapText="1"/>
    </xf>
    <xf numFmtId="0" fontId="10" fillId="0" borderId="1" xfId="0" applyFont="1" applyBorder="1" applyAlignment="1">
      <alignment horizontal="center" vertical="center"/>
    </xf>
    <xf numFmtId="0" fontId="6" fillId="35" borderId="1" xfId="778" applyFont="1" applyFill="1" applyBorder="1" applyAlignment="1">
      <alignment horizontal="left" vertical="center" wrapText="1"/>
    </xf>
    <xf numFmtId="0" fontId="118" fillId="0" borderId="2" xfId="0" applyFont="1" applyBorder="1" applyAlignment="1">
      <alignment horizontal="justify" vertical="center" wrapText="1"/>
    </xf>
    <xf numFmtId="0" fontId="118" fillId="0" borderId="3" xfId="0" applyFont="1" applyBorder="1" applyAlignment="1">
      <alignment horizontal="justify" vertical="center" wrapText="1"/>
    </xf>
    <xf numFmtId="0" fontId="118" fillId="0" borderId="7" xfId="0" applyFont="1" applyBorder="1" applyAlignment="1">
      <alignment horizontal="justify" vertical="center" wrapText="1"/>
    </xf>
    <xf numFmtId="0" fontId="6" fillId="0" borderId="13" xfId="778" applyFont="1" applyFill="1" applyBorder="1" applyAlignment="1">
      <alignment horizontal="justify" vertical="center" wrapText="1"/>
    </xf>
    <xf numFmtId="0" fontId="6" fillId="0" borderId="64" xfId="778" applyFont="1" applyFill="1" applyBorder="1" applyAlignment="1">
      <alignment horizontal="justify" vertical="center" wrapText="1"/>
    </xf>
    <xf numFmtId="0" fontId="6" fillId="0" borderId="14" xfId="778" applyFont="1" applyFill="1" applyBorder="1" applyAlignment="1">
      <alignment horizontal="justify" vertical="center" wrapText="1"/>
    </xf>
    <xf numFmtId="0" fontId="6" fillId="35" borderId="2" xfId="778" applyFont="1" applyFill="1" applyBorder="1" applyAlignment="1">
      <alignment horizontal="left" vertical="center" wrapText="1"/>
    </xf>
    <xf numFmtId="0" fontId="6" fillId="35" borderId="3" xfId="778" applyFont="1" applyFill="1" applyBorder="1" applyAlignment="1">
      <alignment horizontal="left" vertical="center" wrapText="1"/>
    </xf>
    <xf numFmtId="0" fontId="6" fillId="35" borderId="7" xfId="778" applyFont="1" applyFill="1" applyBorder="1" applyAlignment="1">
      <alignment horizontal="left" vertical="center" wrapText="1"/>
    </xf>
    <xf numFmtId="0" fontId="3" fillId="3" borderId="1" xfId="778" applyFont="1" applyFill="1" applyBorder="1" applyAlignment="1">
      <alignment horizontal="center" vertical="center"/>
    </xf>
    <xf numFmtId="2" fontId="53" fillId="2" borderId="7" xfId="0" applyNumberFormat="1" applyFont="1" applyFill="1" applyBorder="1" applyAlignment="1">
      <alignment horizontal="justify" vertical="center" wrapText="1"/>
    </xf>
    <xf numFmtId="0" fontId="6" fillId="35" borderId="4" xfId="778" applyFont="1" applyFill="1" applyBorder="1" applyAlignment="1">
      <alignment horizontal="center" vertical="center" wrapText="1"/>
    </xf>
    <xf numFmtId="0" fontId="6" fillId="35" borderId="52" xfId="778" applyFont="1" applyFill="1" applyBorder="1" applyAlignment="1">
      <alignment horizontal="center" vertical="center" wrapText="1"/>
    </xf>
    <xf numFmtId="0" fontId="6" fillId="35" borderId="6" xfId="778" applyFont="1" applyFill="1" applyBorder="1" applyAlignment="1">
      <alignment horizontal="center" vertical="center" wrapText="1"/>
    </xf>
    <xf numFmtId="0" fontId="53" fillId="35" borderId="2" xfId="986" applyFont="1" applyFill="1" applyBorder="1" applyAlignment="1">
      <alignment horizontal="left" vertical="center" wrapText="1"/>
    </xf>
    <xf numFmtId="0" fontId="53" fillId="35" borderId="3" xfId="986" applyFont="1" applyFill="1" applyBorder="1" applyAlignment="1">
      <alignment horizontal="left" vertical="center" wrapText="1"/>
    </xf>
    <xf numFmtId="0" fontId="53" fillId="35" borderId="7" xfId="986" applyFont="1" applyFill="1" applyBorder="1" applyAlignment="1">
      <alignment horizontal="left" vertical="center" wrapText="1"/>
    </xf>
    <xf numFmtId="0" fontId="10" fillId="35" borderId="4" xfId="778" applyFont="1" applyFill="1" applyBorder="1" applyAlignment="1">
      <alignment horizontal="center" vertical="center" wrapText="1"/>
    </xf>
    <xf numFmtId="0" fontId="10" fillId="35" borderId="52" xfId="778" applyFont="1" applyFill="1" applyBorder="1" applyAlignment="1">
      <alignment horizontal="center" vertical="center" wrapText="1"/>
    </xf>
    <xf numFmtId="0" fontId="10" fillId="35" borderId="6" xfId="778" applyFont="1" applyFill="1" applyBorder="1" applyAlignment="1">
      <alignment horizontal="center" vertical="center" wrapText="1"/>
    </xf>
    <xf numFmtId="0" fontId="10" fillId="0" borderId="2" xfId="778" applyFont="1" applyFill="1" applyBorder="1" applyAlignment="1">
      <alignment horizontal="left" vertical="center" wrapText="1"/>
    </xf>
    <xf numFmtId="0" fontId="10" fillId="0" borderId="3" xfId="778" applyFont="1" applyFill="1" applyBorder="1" applyAlignment="1">
      <alignment horizontal="left" vertical="center" wrapText="1"/>
    </xf>
    <xf numFmtId="0" fontId="10" fillId="0" borderId="7" xfId="778" applyFont="1" applyFill="1" applyBorder="1" applyAlignment="1">
      <alignment horizontal="left" vertical="center" wrapText="1"/>
    </xf>
    <xf numFmtId="0" fontId="10" fillId="0" borderId="2" xfId="0" applyFont="1" applyBorder="1" applyAlignment="1">
      <alignment horizontal="left" vertical="center"/>
    </xf>
    <xf numFmtId="0" fontId="10" fillId="0" borderId="3" xfId="0" applyFont="1" applyBorder="1" applyAlignment="1">
      <alignment horizontal="left" vertical="center"/>
    </xf>
    <xf numFmtId="0" fontId="10" fillId="0" borderId="7" xfId="0" applyFont="1" applyBorder="1" applyAlignment="1">
      <alignment horizontal="left" vertical="center"/>
    </xf>
    <xf numFmtId="0" fontId="6" fillId="0" borderId="1" xfId="0" applyFont="1" applyBorder="1" applyAlignment="1">
      <alignment horizontal="justify" vertical="center"/>
    </xf>
    <xf numFmtId="0" fontId="6" fillId="0" borderId="3"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2" xfId="0" applyFont="1" applyBorder="1" applyAlignment="1">
      <alignment horizontal="center" wrapText="1"/>
    </xf>
    <xf numFmtId="0" fontId="6" fillId="0" borderId="7" xfId="0" applyFont="1" applyBorder="1" applyAlignment="1">
      <alignment horizontal="center"/>
    </xf>
    <xf numFmtId="0" fontId="6" fillId="0" borderId="2" xfId="0" applyFont="1" applyBorder="1" applyAlignment="1">
      <alignment horizontal="center"/>
    </xf>
    <xf numFmtId="0" fontId="10" fillId="0" borderId="9" xfId="778" applyFont="1" applyFill="1" applyBorder="1" applyAlignment="1">
      <alignment horizontal="left" vertical="center" wrapText="1"/>
    </xf>
    <xf numFmtId="0" fontId="10" fillId="0" borderId="13" xfId="778" applyFont="1" applyFill="1" applyBorder="1" applyAlignment="1">
      <alignment horizontal="left" vertical="center" wrapText="1"/>
    </xf>
    <xf numFmtId="0" fontId="6" fillId="0" borderId="9" xfId="778" applyFont="1" applyFill="1" applyBorder="1" applyAlignment="1">
      <alignment horizontal="justify" vertical="center" wrapText="1"/>
    </xf>
    <xf numFmtId="0" fontId="6" fillId="0" borderId="62" xfId="778" applyFont="1" applyFill="1" applyBorder="1" applyAlignment="1">
      <alignment horizontal="justify" vertical="center" wrapText="1"/>
    </xf>
    <xf numFmtId="0" fontId="6" fillId="0" borderId="10" xfId="778" applyFont="1" applyFill="1" applyBorder="1" applyAlignment="1">
      <alignment horizontal="justify" vertical="center" wrapText="1"/>
    </xf>
    <xf numFmtId="169" fontId="10" fillId="0" borderId="2" xfId="1" applyNumberFormat="1" applyFont="1" applyFill="1" applyBorder="1" applyAlignment="1">
      <alignment horizontal="center" vertical="center" wrapText="1"/>
    </xf>
    <xf numFmtId="169" fontId="10" fillId="0" borderId="3" xfId="1" applyNumberFormat="1" applyFont="1" applyFill="1" applyBorder="1" applyAlignment="1">
      <alignment horizontal="center" vertical="center" wrapText="1"/>
    </xf>
    <xf numFmtId="169" fontId="10" fillId="0" borderId="7" xfId="1" applyNumberFormat="1" applyFont="1" applyFill="1" applyBorder="1" applyAlignment="1">
      <alignment horizontal="center" vertical="center" wrapText="1"/>
    </xf>
    <xf numFmtId="2" fontId="53" fillId="0" borderId="7" xfId="0" applyNumberFormat="1" applyFont="1" applyBorder="1" applyAlignment="1">
      <alignment horizontal="justify" vertical="center" wrapText="1"/>
    </xf>
    <xf numFmtId="0" fontId="53" fillId="3" borderId="1" xfId="778" applyFont="1" applyFill="1" applyBorder="1" applyAlignment="1">
      <alignment horizontal="justify" vertical="top" wrapText="1"/>
    </xf>
    <xf numFmtId="0" fontId="10" fillId="50" borderId="2" xfId="778" applyFont="1" applyFill="1" applyBorder="1" applyAlignment="1">
      <alignment horizontal="center" vertical="center" wrapText="1"/>
    </xf>
    <xf numFmtId="0" fontId="10" fillId="50" borderId="3" xfId="778" applyFont="1" applyFill="1" applyBorder="1" applyAlignment="1">
      <alignment horizontal="center" vertical="center" wrapText="1"/>
    </xf>
    <xf numFmtId="0" fontId="55" fillId="3" borderId="2" xfId="778" applyFont="1" applyFill="1" applyBorder="1" applyAlignment="1">
      <alignment horizontal="left" vertical="top" wrapText="1"/>
    </xf>
    <xf numFmtId="0" fontId="55" fillId="3" borderId="3" xfId="778" applyFont="1" applyFill="1" applyBorder="1" applyAlignment="1">
      <alignment horizontal="left" vertical="top" wrapText="1"/>
    </xf>
    <xf numFmtId="0" fontId="55" fillId="3" borderId="7" xfId="778" applyFont="1" applyFill="1" applyBorder="1" applyAlignment="1">
      <alignment horizontal="left" vertical="top" wrapText="1"/>
    </xf>
    <xf numFmtId="0" fontId="6" fillId="0" borderId="3" xfId="778" applyFont="1" applyFill="1" applyBorder="1" applyAlignment="1">
      <alignment horizontal="center" vertical="center" wrapText="1"/>
    </xf>
    <xf numFmtId="0" fontId="6" fillId="0" borderId="7" xfId="778" applyFont="1" applyFill="1" applyBorder="1" applyAlignment="1">
      <alignment horizontal="center" vertical="center" wrapText="1"/>
    </xf>
    <xf numFmtId="0" fontId="94" fillId="49" borderId="1" xfId="1001" applyFont="1" applyFill="1" applyBorder="1" applyAlignment="1">
      <alignment horizontal="center" vertical="center" wrapText="1"/>
    </xf>
    <xf numFmtId="0" fontId="10" fillId="4" borderId="28" xfId="1001" applyFont="1" applyFill="1" applyBorder="1" applyAlignment="1">
      <alignment horizontal="left" vertical="center"/>
    </xf>
    <xf numFmtId="0" fontId="10" fillId="4" borderId="29" xfId="1001" applyFont="1" applyFill="1" applyBorder="1" applyAlignment="1">
      <alignment horizontal="left" vertical="center"/>
    </xf>
    <xf numFmtId="0" fontId="53" fillId="3" borderId="51" xfId="0" applyFont="1" applyFill="1" applyBorder="1" applyAlignment="1">
      <alignment horizontal="justify" vertical="center" wrapText="1"/>
    </xf>
    <xf numFmtId="0" fontId="53" fillId="3" borderId="40" xfId="0" applyFont="1" applyFill="1" applyBorder="1" applyAlignment="1">
      <alignment horizontal="justify" vertical="center" wrapText="1"/>
    </xf>
    <xf numFmtId="0" fontId="53" fillId="3" borderId="47" xfId="0" applyFont="1" applyFill="1" applyBorder="1" applyAlignment="1">
      <alignment horizontal="justify" vertical="center" wrapText="1"/>
    </xf>
    <xf numFmtId="0" fontId="6" fillId="3" borderId="49" xfId="985" applyFont="1" applyFill="1" applyBorder="1" applyAlignment="1">
      <alignment horizontal="justify" vertical="center" wrapText="1"/>
    </xf>
    <xf numFmtId="0" fontId="6" fillId="3" borderId="50" xfId="985" applyFont="1" applyFill="1" applyBorder="1" applyAlignment="1">
      <alignment horizontal="justify" vertical="center" wrapText="1"/>
    </xf>
    <xf numFmtId="0" fontId="6" fillId="3" borderId="2" xfId="0" applyFont="1" applyFill="1" applyBorder="1" applyAlignment="1">
      <alignment horizontal="justify" vertical="center" wrapText="1"/>
    </xf>
    <xf numFmtId="0" fontId="6" fillId="3" borderId="3" xfId="0" applyFont="1" applyFill="1" applyBorder="1" applyAlignment="1">
      <alignment horizontal="justify" vertical="center" wrapText="1"/>
    </xf>
    <xf numFmtId="0" fontId="6" fillId="3" borderId="7" xfId="0" applyFont="1" applyFill="1" applyBorder="1" applyAlignment="1">
      <alignment horizontal="justify" vertical="center" wrapText="1"/>
    </xf>
    <xf numFmtId="0" fontId="53" fillId="3" borderId="3" xfId="985" applyFont="1" applyFill="1" applyBorder="1" applyAlignment="1">
      <alignment horizontal="justify" vertical="center" wrapText="1"/>
    </xf>
    <xf numFmtId="0" fontId="53" fillId="3" borderId="24" xfId="985" applyFont="1" applyFill="1" applyBorder="1" applyAlignment="1">
      <alignment horizontal="justify" vertical="center" wrapText="1"/>
    </xf>
    <xf numFmtId="0" fontId="10" fillId="4" borderId="3" xfId="984" applyFont="1" applyFill="1" applyBorder="1" applyAlignment="1">
      <alignment horizontal="center" vertical="center" wrapText="1"/>
    </xf>
    <xf numFmtId="0" fontId="10" fillId="4" borderId="7" xfId="984" applyFont="1" applyFill="1" applyBorder="1" applyAlignment="1">
      <alignment horizontal="center" vertical="center" wrapText="1"/>
    </xf>
    <xf numFmtId="0" fontId="6" fillId="3" borderId="2" xfId="985" applyFont="1" applyFill="1" applyBorder="1" applyAlignment="1">
      <alignment horizontal="justify" vertical="center" wrapText="1"/>
    </xf>
    <xf numFmtId="0" fontId="6" fillId="3" borderId="3" xfId="985" applyFont="1" applyFill="1" applyBorder="1" applyAlignment="1">
      <alignment horizontal="justify" vertical="center" wrapText="1"/>
    </xf>
    <xf numFmtId="0" fontId="6" fillId="3" borderId="7" xfId="985" applyFont="1" applyFill="1" applyBorder="1" applyAlignment="1">
      <alignment horizontal="justify" vertical="center" wrapText="1"/>
    </xf>
    <xf numFmtId="0" fontId="6" fillId="3" borderId="1" xfId="985" applyFont="1" applyFill="1" applyBorder="1" applyAlignment="1">
      <alignment horizontal="justify" vertical="center" wrapText="1"/>
    </xf>
    <xf numFmtId="0" fontId="53" fillId="0" borderId="2" xfId="984" applyFont="1" applyFill="1" applyBorder="1" applyAlignment="1">
      <alignment horizontal="justify" vertical="center" wrapText="1"/>
    </xf>
    <xf numFmtId="0" fontId="53" fillId="0" borderId="3" xfId="984" applyFont="1" applyFill="1" applyBorder="1" applyAlignment="1">
      <alignment horizontal="justify" vertical="center" wrapText="1"/>
    </xf>
    <xf numFmtId="0" fontId="53" fillId="0" borderId="7" xfId="984" applyFont="1" applyFill="1" applyBorder="1" applyAlignment="1">
      <alignment horizontal="justify" vertical="center" wrapText="1"/>
    </xf>
    <xf numFmtId="0" fontId="53" fillId="0" borderId="25" xfId="772" applyFont="1" applyBorder="1" applyAlignment="1">
      <alignment horizontal="justify" vertical="center" wrapText="1"/>
    </xf>
    <xf numFmtId="0" fontId="53" fillId="0" borderId="62" xfId="772" applyFont="1" applyBorder="1" applyAlignment="1">
      <alignment horizontal="justify" vertical="center" wrapText="1"/>
    </xf>
    <xf numFmtId="0" fontId="53" fillId="0" borderId="65" xfId="772" applyFont="1" applyBorder="1" applyAlignment="1">
      <alignment horizontal="justify" vertical="center" wrapText="1"/>
    </xf>
    <xf numFmtId="191" fontId="94" fillId="4" borderId="29" xfId="985" applyNumberFormat="1" applyFont="1" applyFill="1" applyBorder="1" applyAlignment="1">
      <alignment horizontal="center" vertical="center" wrapText="1"/>
    </xf>
    <xf numFmtId="191" fontId="94" fillId="4" borderId="30" xfId="985" applyNumberFormat="1" applyFont="1" applyFill="1" applyBorder="1" applyAlignment="1">
      <alignment horizontal="center" vertical="center" wrapText="1"/>
    </xf>
    <xf numFmtId="0" fontId="94" fillId="4" borderId="28" xfId="985" applyFont="1" applyFill="1" applyBorder="1" applyAlignment="1">
      <alignment horizontal="left" vertical="center"/>
    </xf>
    <xf numFmtId="0" fontId="94" fillId="4" borderId="29" xfId="985" applyFont="1" applyFill="1" applyBorder="1" applyAlignment="1">
      <alignment horizontal="left" vertical="center"/>
    </xf>
    <xf numFmtId="0" fontId="55" fillId="6" borderId="1" xfId="0" applyFont="1" applyFill="1" applyBorder="1" applyAlignment="1" applyProtection="1">
      <alignment horizontal="center" vertical="center" wrapText="1"/>
      <protection hidden="1"/>
    </xf>
    <xf numFmtId="0" fontId="96" fillId="2" borderId="48" xfId="960" applyFont="1" applyFill="1" applyBorder="1" applyAlignment="1">
      <alignment horizontal="center" vertical="center"/>
    </xf>
    <xf numFmtId="0" fontId="96" fillId="2" borderId="49" xfId="960" applyFont="1" applyFill="1" applyBorder="1" applyAlignment="1">
      <alignment horizontal="center" vertical="center"/>
    </xf>
    <xf numFmtId="0" fontId="96" fillId="2" borderId="50" xfId="960" applyFont="1" applyFill="1" applyBorder="1" applyAlignment="1">
      <alignment horizontal="center" vertical="center"/>
    </xf>
    <xf numFmtId="0" fontId="97" fillId="2" borderId="2" xfId="960" applyFont="1" applyFill="1" applyBorder="1" applyAlignment="1">
      <alignment horizontal="center" vertical="center"/>
    </xf>
    <xf numFmtId="0" fontId="97" fillId="2" borderId="3" xfId="960" applyFont="1" applyFill="1" applyBorder="1" applyAlignment="1">
      <alignment horizontal="center" vertical="center"/>
    </xf>
    <xf numFmtId="0" fontId="97" fillId="2" borderId="24" xfId="960" applyFont="1" applyFill="1" applyBorder="1" applyAlignment="1">
      <alignment horizontal="center" vertical="center"/>
    </xf>
    <xf numFmtId="0" fontId="96" fillId="2" borderId="2" xfId="960" applyFont="1" applyFill="1" applyBorder="1" applyAlignment="1">
      <alignment horizontal="center" vertical="center"/>
    </xf>
    <xf numFmtId="0" fontId="96" fillId="2" borderId="3" xfId="960" applyFont="1" applyFill="1" applyBorder="1" applyAlignment="1">
      <alignment horizontal="center" vertical="center"/>
    </xf>
    <xf numFmtId="0" fontId="96" fillId="2" borderId="24" xfId="960" applyFont="1" applyFill="1" applyBorder="1" applyAlignment="1">
      <alignment horizontal="center" vertical="center"/>
    </xf>
    <xf numFmtId="0" fontId="96" fillId="0" borderId="2" xfId="0" applyFont="1" applyBorder="1" applyAlignment="1">
      <alignment horizontal="center" vertical="center" wrapText="1"/>
    </xf>
    <xf numFmtId="0" fontId="96" fillId="0" borderId="3" xfId="0" applyFont="1" applyBorder="1" applyAlignment="1">
      <alignment horizontal="center" vertical="center" wrapText="1"/>
    </xf>
    <xf numFmtId="0" fontId="96" fillId="0" borderId="24" xfId="0" applyFont="1" applyBorder="1" applyAlignment="1">
      <alignment horizontal="center" vertical="center" wrapText="1"/>
    </xf>
    <xf numFmtId="0" fontId="96" fillId="0" borderId="2" xfId="0" applyFont="1" applyBorder="1" applyAlignment="1">
      <alignment horizontal="center"/>
    </xf>
    <xf numFmtId="0" fontId="96" fillId="0" borderId="3" xfId="0" applyFont="1" applyBorder="1" applyAlignment="1">
      <alignment horizontal="center"/>
    </xf>
    <xf numFmtId="0" fontId="94" fillId="4" borderId="44" xfId="985" applyFont="1" applyFill="1" applyBorder="1" applyAlignment="1">
      <alignment horizontal="center" vertical="center"/>
    </xf>
    <xf numFmtId="0" fontId="94" fillId="4" borderId="0" xfId="985" applyFont="1" applyFill="1" applyAlignment="1">
      <alignment horizontal="center" vertical="center"/>
    </xf>
    <xf numFmtId="0" fontId="94" fillId="4" borderId="45" xfId="985" applyFont="1" applyFill="1" applyBorder="1" applyAlignment="1">
      <alignment horizontal="center" vertical="center"/>
    </xf>
    <xf numFmtId="0" fontId="3" fillId="4" borderId="1" xfId="0" applyFont="1" applyFill="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3" fillId="0" borderId="1" xfId="4" applyFont="1" applyFill="1" applyBorder="1" applyAlignment="1" applyProtection="1">
      <alignment horizontal="center" vertical="center" wrapText="1"/>
      <protection hidden="1"/>
    </xf>
    <xf numFmtId="0" fontId="53" fillId="48" borderId="67" xfId="985" applyFont="1" applyFill="1" applyBorder="1" applyAlignment="1">
      <alignment horizontal="justify" vertical="center" wrapText="1"/>
    </xf>
    <xf numFmtId="0" fontId="53" fillId="48" borderId="71" xfId="985" applyFont="1" applyFill="1" applyBorder="1" applyAlignment="1">
      <alignment horizontal="justify" vertical="center" wrapText="1"/>
    </xf>
    <xf numFmtId="0" fontId="53" fillId="48" borderId="72" xfId="985" applyFont="1" applyFill="1" applyBorder="1" applyAlignment="1">
      <alignment horizontal="justify" vertical="center" wrapText="1"/>
    </xf>
    <xf numFmtId="0" fontId="6" fillId="3" borderId="24" xfId="985" applyFont="1" applyFill="1" applyBorder="1" applyAlignment="1">
      <alignment horizontal="justify" vertical="center" wrapText="1"/>
    </xf>
    <xf numFmtId="0" fontId="53" fillId="3" borderId="49" xfId="985" applyFont="1" applyFill="1" applyBorder="1" applyAlignment="1">
      <alignment horizontal="justify" vertical="center" wrapText="1"/>
    </xf>
    <xf numFmtId="0" fontId="53" fillId="3" borderId="50" xfId="985" applyFont="1" applyFill="1" applyBorder="1" applyAlignment="1">
      <alignment horizontal="justify" vertical="center" wrapText="1"/>
    </xf>
    <xf numFmtId="0" fontId="5" fillId="5" borderId="1" xfId="960" applyFont="1" applyFill="1" applyBorder="1" applyAlignment="1">
      <alignment horizontal="center" vertical="center" wrapText="1"/>
    </xf>
    <xf numFmtId="0" fontId="5" fillId="5" borderId="23" xfId="96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2" fontId="5" fillId="2" borderId="1" xfId="960" applyNumberFormat="1"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4" fillId="34" borderId="22" xfId="0" applyFont="1" applyFill="1" applyBorder="1" applyAlignment="1">
      <alignment horizontal="center" vertical="center" wrapText="1"/>
    </xf>
    <xf numFmtId="0" fontId="4" fillId="34" borderId="1" xfId="0" applyFont="1" applyFill="1" applyBorder="1" applyAlignment="1">
      <alignment horizontal="center" vertical="center" wrapText="1"/>
    </xf>
    <xf numFmtId="0" fontId="4" fillId="34" borderId="23" xfId="0" applyFont="1" applyFill="1" applyBorder="1" applyAlignment="1">
      <alignment horizontal="center" vertical="center" wrapText="1"/>
    </xf>
    <xf numFmtId="0" fontId="3" fillId="0" borderId="22" xfId="0" applyFont="1" applyBorder="1" applyAlignment="1">
      <alignment horizontal="justify" vertical="center" wrapText="1"/>
    </xf>
    <xf numFmtId="0" fontId="3" fillId="0" borderId="22" xfId="0" applyFont="1" applyBorder="1" applyAlignment="1">
      <alignment horizontal="justify" vertical="center"/>
    </xf>
    <xf numFmtId="0" fontId="66" fillId="0" borderId="4" xfId="0" applyFont="1" applyBorder="1" applyAlignment="1">
      <alignment horizontal="center" vertical="center" wrapText="1"/>
    </xf>
    <xf numFmtId="0" fontId="66" fillId="0" borderId="52" xfId="0" applyFont="1" applyBorder="1" applyAlignment="1">
      <alignment horizontal="center" vertical="center" wrapText="1"/>
    </xf>
    <xf numFmtId="172" fontId="66" fillId="0" borderId="27" xfId="0" applyNumberFormat="1" applyFont="1" applyBorder="1" applyAlignment="1">
      <alignment vertical="center" wrapText="1"/>
    </xf>
    <xf numFmtId="172" fontId="66" fillId="0" borderId="69" xfId="0" applyNumberFormat="1" applyFont="1" applyBorder="1" applyAlignment="1">
      <alignment vertical="center" wrapText="1"/>
    </xf>
    <xf numFmtId="172" fontId="4" fillId="0" borderId="1" xfId="0" applyNumberFormat="1" applyFont="1" applyBorder="1" applyAlignment="1">
      <alignment horizontal="justify" vertical="top" wrapText="1"/>
    </xf>
    <xf numFmtId="0" fontId="3" fillId="0" borderId="22" xfId="0" applyFont="1" applyBorder="1" applyAlignment="1">
      <alignment horizontal="justify" vertical="top" wrapText="1"/>
    </xf>
    <xf numFmtId="0" fontId="3" fillId="0" borderId="1" xfId="0" applyFont="1" applyBorder="1" applyAlignment="1">
      <alignment horizontal="justify" vertical="top" wrapText="1"/>
    </xf>
    <xf numFmtId="0" fontId="3" fillId="0" borderId="23" xfId="0" applyFont="1" applyBorder="1" applyAlignment="1">
      <alignment horizontal="justify" vertical="top" wrapText="1"/>
    </xf>
    <xf numFmtId="0" fontId="3" fillId="0" borderId="5" xfId="960" applyFont="1" applyBorder="1" applyAlignment="1">
      <alignment horizontal="left" vertical="center" wrapText="1"/>
    </xf>
    <xf numFmtId="0" fontId="3" fillId="0" borderId="7" xfId="960" applyFont="1" applyBorder="1" applyAlignment="1">
      <alignment horizontal="left" vertical="center" wrapText="1"/>
    </xf>
    <xf numFmtId="0" fontId="3" fillId="0" borderId="1" xfId="960" applyFont="1" applyBorder="1" applyAlignment="1">
      <alignment horizontal="justify" vertical="center" wrapText="1"/>
    </xf>
    <xf numFmtId="0" fontId="3" fillId="0" borderId="23" xfId="960" applyFont="1" applyBorder="1" applyAlignment="1">
      <alignment horizontal="justify" vertical="center" wrapText="1"/>
    </xf>
    <xf numFmtId="0" fontId="3" fillId="2" borderId="1" xfId="960" applyFont="1" applyFill="1" applyBorder="1" applyAlignment="1">
      <alignment horizontal="center" vertical="center" wrapText="1"/>
    </xf>
    <xf numFmtId="0" fontId="3" fillId="2" borderId="23" xfId="960" applyFont="1" applyFill="1" applyBorder="1" applyAlignment="1">
      <alignment horizontal="center" vertical="center" wrapText="1"/>
    </xf>
    <xf numFmtId="0" fontId="2" fillId="5" borderId="1" xfId="960" applyFill="1" applyBorder="1" applyAlignment="1">
      <alignment horizontal="center" vertical="center" wrapText="1"/>
    </xf>
    <xf numFmtId="0" fontId="2" fillId="5" borderId="23" xfId="960" applyFill="1" applyBorder="1" applyAlignment="1">
      <alignment horizontal="center" vertical="center" wrapText="1"/>
    </xf>
    <xf numFmtId="0" fontId="2" fillId="3" borderId="1" xfId="0" applyFont="1" applyFill="1" applyBorder="1" applyAlignment="1">
      <alignment horizontal="left" vertical="center" wrapText="1"/>
    </xf>
    <xf numFmtId="0" fontId="2" fillId="3" borderId="23" xfId="0" applyFont="1" applyFill="1" applyBorder="1" applyAlignment="1">
      <alignment horizontal="left" vertical="center" wrapText="1"/>
    </xf>
    <xf numFmtId="0" fontId="11" fillId="0" borderId="1" xfId="933" applyFont="1" applyBorder="1" applyAlignment="1">
      <alignment horizontal="left" vertical="top" wrapText="1"/>
    </xf>
    <xf numFmtId="0" fontId="11" fillId="0" borderId="23" xfId="933" applyFont="1" applyBorder="1" applyAlignment="1">
      <alignment horizontal="left" vertical="top" wrapText="1"/>
    </xf>
    <xf numFmtId="0" fontId="3" fillId="4" borderId="46" xfId="0" applyFont="1" applyFill="1" applyBorder="1" applyAlignment="1" applyProtection="1">
      <alignment horizontal="center" vertical="center" wrapText="1"/>
      <protection hidden="1"/>
    </xf>
    <xf numFmtId="0" fontId="3" fillId="4" borderId="35" xfId="0" applyFont="1" applyFill="1" applyBorder="1" applyAlignment="1" applyProtection="1">
      <alignment horizontal="center" vertical="center" wrapText="1"/>
      <protection hidden="1"/>
    </xf>
    <xf numFmtId="0" fontId="3" fillId="4" borderId="36" xfId="0" applyFont="1" applyFill="1" applyBorder="1" applyAlignment="1" applyProtection="1">
      <alignment horizontal="center" vertical="center" wrapText="1"/>
      <protection hidden="1"/>
    </xf>
    <xf numFmtId="0" fontId="11" fillId="0" borderId="2" xfId="933" applyFont="1" applyBorder="1" applyAlignment="1">
      <alignment horizontal="left" vertical="center" wrapText="1"/>
    </xf>
    <xf numFmtId="0" fontId="11" fillId="0" borderId="3" xfId="933" applyFont="1" applyBorder="1" applyAlignment="1">
      <alignment horizontal="left" vertical="center" wrapText="1"/>
    </xf>
    <xf numFmtId="0" fontId="11" fillId="0" borderId="24" xfId="933" applyFont="1" applyBorder="1" applyAlignment="1">
      <alignment horizontal="left" vertical="center" wrapText="1"/>
    </xf>
    <xf numFmtId="0" fontId="11" fillId="36" borderId="2" xfId="933" applyFont="1" applyFill="1" applyBorder="1" applyAlignment="1">
      <alignment horizontal="left" vertical="center" wrapText="1"/>
    </xf>
    <xf numFmtId="0" fontId="11" fillId="36" borderId="3" xfId="933" applyFont="1" applyFill="1" applyBorder="1" applyAlignment="1">
      <alignment horizontal="left" vertical="center" wrapText="1"/>
    </xf>
    <xf numFmtId="0" fontId="11" fillId="36" borderId="24" xfId="933" applyFont="1" applyFill="1" applyBorder="1" applyAlignment="1">
      <alignment horizontal="left" vertical="center" wrapText="1"/>
    </xf>
    <xf numFmtId="0" fontId="3" fillId="4" borderId="44" xfId="0" applyFont="1" applyFill="1" applyBorder="1" applyAlignment="1" applyProtection="1">
      <alignment horizontal="center" vertical="center" wrapText="1"/>
      <protection hidden="1"/>
    </xf>
    <xf numFmtId="0" fontId="3" fillId="4" borderId="0" xfId="0" applyFont="1" applyFill="1" applyAlignment="1" applyProtection="1">
      <alignment horizontal="center" vertical="center" wrapText="1"/>
      <protection hidden="1"/>
    </xf>
    <xf numFmtId="0" fontId="3" fillId="4" borderId="45" xfId="0" applyFont="1" applyFill="1" applyBorder="1" applyAlignment="1" applyProtection="1">
      <alignment horizontal="center" vertical="center" wrapText="1"/>
      <protection hidden="1"/>
    </xf>
    <xf numFmtId="0" fontId="11" fillId="0" borderId="9" xfId="933" applyFont="1" applyBorder="1" applyAlignment="1">
      <alignment horizontal="left" vertical="center" wrapText="1"/>
    </xf>
    <xf numFmtId="0" fontId="11" fillId="0" borderId="62" xfId="933" applyFont="1" applyBorder="1" applyAlignment="1">
      <alignment horizontal="left" vertical="center" wrapText="1"/>
    </xf>
    <xf numFmtId="0" fontId="11" fillId="0" borderId="65" xfId="933" applyFont="1" applyBorder="1" applyAlignment="1">
      <alignment horizontal="left" vertical="center" wrapText="1"/>
    </xf>
    <xf numFmtId="0" fontId="11" fillId="0" borderId="1" xfId="933" applyFont="1" applyBorder="1" applyAlignment="1">
      <alignment horizontal="left" vertical="center" wrapText="1"/>
    </xf>
    <xf numFmtId="0" fontId="11" fillId="0" borderId="23" xfId="933" applyFont="1" applyBorder="1" applyAlignment="1">
      <alignment horizontal="left" vertical="center" wrapText="1"/>
    </xf>
    <xf numFmtId="6" fontId="11" fillId="36" borderId="2" xfId="933" applyNumberFormat="1" applyFont="1" applyFill="1" applyBorder="1" applyAlignment="1">
      <alignment horizontal="left" vertical="top" wrapText="1"/>
    </xf>
    <xf numFmtId="0" fontId="11" fillId="36" borderId="3" xfId="933" applyFont="1" applyFill="1" applyBorder="1" applyAlignment="1">
      <alignment horizontal="left" vertical="top" wrapText="1"/>
    </xf>
    <xf numFmtId="0" fontId="11" fillId="36" borderId="24" xfId="933" applyFont="1" applyFill="1" applyBorder="1" applyAlignment="1">
      <alignment horizontal="left" vertical="top" wrapText="1"/>
    </xf>
    <xf numFmtId="0" fontId="11" fillId="36" borderId="1" xfId="933" applyFont="1" applyFill="1" applyBorder="1" applyAlignment="1">
      <alignment horizontal="left" vertical="top" wrapText="1"/>
    </xf>
    <xf numFmtId="0" fontId="11" fillId="36" borderId="23" xfId="933" applyFont="1" applyFill="1" applyBorder="1" applyAlignment="1">
      <alignment horizontal="left" vertical="top" wrapText="1"/>
    </xf>
    <xf numFmtId="0" fontId="11" fillId="36" borderId="2" xfId="933" applyFont="1" applyFill="1" applyBorder="1" applyAlignment="1">
      <alignment horizontal="justify" vertical="center" wrapText="1"/>
    </xf>
    <xf numFmtId="0" fontId="11" fillId="36" borderId="3" xfId="933" applyFont="1" applyFill="1" applyBorder="1" applyAlignment="1">
      <alignment horizontal="justify" vertical="center" wrapText="1"/>
    </xf>
    <xf numFmtId="0" fontId="11" fillId="36" borderId="24" xfId="933" applyFont="1" applyFill="1" applyBorder="1" applyAlignment="1">
      <alignment horizontal="justify" vertical="center" wrapText="1"/>
    </xf>
    <xf numFmtId="0" fontId="3" fillId="4" borderId="19" xfId="0" applyFont="1" applyFill="1" applyBorder="1" applyAlignment="1" applyProtection="1">
      <alignment horizontal="center" vertical="center" wrapText="1"/>
      <protection hidden="1"/>
    </xf>
    <xf numFmtId="0" fontId="3" fillId="4" borderId="20" xfId="0" applyFont="1" applyFill="1" applyBorder="1" applyAlignment="1" applyProtection="1">
      <alignment horizontal="center" vertical="center" wrapText="1"/>
      <protection hidden="1"/>
    </xf>
    <xf numFmtId="0" fontId="3" fillId="6" borderId="46" xfId="5" applyFont="1" applyFill="1" applyBorder="1" applyAlignment="1" applyProtection="1">
      <alignment horizontal="center" vertical="center" wrapText="1"/>
      <protection hidden="1"/>
    </xf>
    <xf numFmtId="0" fontId="3" fillId="6" borderId="35" xfId="5" applyFont="1" applyFill="1" applyBorder="1" applyAlignment="1" applyProtection="1">
      <alignment horizontal="center" vertical="center" wrapText="1"/>
      <protection hidden="1"/>
    </xf>
    <xf numFmtId="0" fontId="63" fillId="4" borderId="1" xfId="933" applyFont="1" applyFill="1" applyBorder="1" applyAlignment="1">
      <alignment horizontal="center" vertical="center"/>
    </xf>
    <xf numFmtId="0" fontId="63" fillId="4" borderId="23" xfId="933" applyFont="1" applyFill="1" applyBorder="1" applyAlignment="1">
      <alignment horizontal="center" vertic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1" fillId="0" borderId="6" xfId="933" applyFont="1" applyBorder="1" applyAlignment="1">
      <alignment horizontal="left" vertical="center" wrapText="1"/>
    </xf>
    <xf numFmtId="0" fontId="8" fillId="0" borderId="1" xfId="933" applyFont="1" applyBorder="1" applyAlignment="1">
      <alignment horizontal="left" vertical="center" wrapText="1"/>
    </xf>
    <xf numFmtId="0" fontId="11" fillId="33" borderId="1" xfId="933" applyFont="1" applyFill="1" applyBorder="1" applyAlignment="1">
      <alignment horizontal="left" vertical="center" wrapText="1"/>
    </xf>
    <xf numFmtId="0" fontId="3" fillId="4" borderId="21" xfId="0" applyFont="1" applyFill="1" applyBorder="1" applyAlignment="1" applyProtection="1">
      <alignment horizontal="center" vertical="center" wrapText="1"/>
      <protection hidden="1"/>
    </xf>
    <xf numFmtId="0" fontId="3" fillId="4" borderId="6" xfId="0" applyFont="1" applyFill="1" applyBorder="1" applyAlignment="1" applyProtection="1">
      <alignment horizontal="center" vertical="center" wrapText="1"/>
      <protection hidden="1"/>
    </xf>
    <xf numFmtId="0" fontId="3" fillId="4" borderId="38" xfId="0" applyFont="1" applyFill="1" applyBorder="1" applyAlignment="1" applyProtection="1">
      <alignment horizontal="center" vertical="center" wrapText="1"/>
      <protection hidden="1"/>
    </xf>
    <xf numFmtId="0" fontId="3" fillId="4" borderId="23" xfId="0" applyFont="1" applyFill="1" applyBorder="1" applyAlignment="1" applyProtection="1">
      <alignment horizontal="center" vertical="center" wrapText="1"/>
      <protection hidden="1"/>
    </xf>
    <xf numFmtId="0" fontId="89" fillId="4" borderId="19" xfId="1001" applyFont="1" applyFill="1" applyBorder="1" applyAlignment="1">
      <alignment horizontal="center"/>
    </xf>
    <xf numFmtId="0" fontId="89" fillId="4" borderId="20" xfId="1001" applyFont="1" applyFill="1" applyBorder="1" applyAlignment="1">
      <alignment horizontal="center"/>
    </xf>
    <xf numFmtId="0" fontId="89" fillId="4" borderId="48" xfId="1001" applyFont="1" applyFill="1" applyBorder="1" applyAlignment="1">
      <alignment horizontal="center"/>
    </xf>
    <xf numFmtId="0" fontId="89" fillId="4" borderId="21" xfId="1001" applyFont="1" applyFill="1" applyBorder="1" applyAlignment="1">
      <alignment horizontal="center"/>
    </xf>
    <xf numFmtId="3" fontId="98" fillId="51" borderId="1" xfId="1001" applyNumberFormat="1" applyFont="1" applyFill="1" applyBorder="1" applyAlignment="1">
      <alignment horizontal="center"/>
    </xf>
    <xf numFmtId="3" fontId="98" fillId="51" borderId="2" xfId="1001" applyNumberFormat="1" applyFont="1" applyFill="1" applyBorder="1" applyAlignment="1">
      <alignment horizontal="center"/>
    </xf>
    <xf numFmtId="3" fontId="98" fillId="51" borderId="23" xfId="1001" applyNumberFormat="1" applyFont="1" applyFill="1" applyBorder="1" applyAlignment="1">
      <alignment horizontal="center"/>
    </xf>
    <xf numFmtId="0" fontId="90" fillId="4" borderId="22" xfId="1001" applyFont="1" applyFill="1" applyBorder="1" applyAlignment="1">
      <alignment horizontal="center"/>
    </xf>
    <xf numFmtId="0" fontId="90" fillId="4" borderId="1" xfId="1001" applyFont="1" applyFill="1" applyBorder="1" applyAlignment="1">
      <alignment horizontal="center"/>
    </xf>
    <xf numFmtId="0" fontId="90" fillId="52" borderId="105" xfId="1001" applyFont="1" applyFill="1" applyBorder="1" applyAlignment="1">
      <alignment horizontal="left"/>
    </xf>
    <xf numFmtId="0" fontId="90" fillId="52" borderId="97" xfId="1001" applyFont="1" applyFill="1" applyBorder="1" applyAlignment="1">
      <alignment horizontal="left"/>
    </xf>
    <xf numFmtId="0" fontId="90" fillId="49" borderId="2" xfId="1001" applyFont="1" applyFill="1" applyBorder="1" applyAlignment="1">
      <alignment horizontal="center" vertical="center"/>
    </xf>
    <xf numFmtId="0" fontId="90" fillId="49" borderId="3" xfId="1001" applyFont="1" applyFill="1" applyBorder="1" applyAlignment="1">
      <alignment horizontal="center" vertical="center"/>
    </xf>
    <xf numFmtId="0" fontId="90" fillId="49" borderId="24" xfId="1001" applyFont="1" applyFill="1" applyBorder="1" applyAlignment="1">
      <alignment horizontal="center" vertical="center"/>
    </xf>
    <xf numFmtId="0" fontId="90" fillId="49" borderId="1" xfId="1001" applyFont="1" applyFill="1" applyBorder="1" applyAlignment="1">
      <alignment horizontal="center" vertical="center"/>
    </xf>
    <xf numFmtId="0" fontId="82" fillId="4" borderId="35" xfId="1001" applyFont="1" applyFill="1" applyBorder="1" applyAlignment="1">
      <alignment vertical="center"/>
    </xf>
    <xf numFmtId="0" fontId="90" fillId="49" borderId="22" xfId="1001" applyFont="1" applyFill="1" applyBorder="1" applyAlignment="1">
      <alignment horizontal="center" vertical="center"/>
    </xf>
    <xf numFmtId="0" fontId="82" fillId="4" borderId="46" xfId="1001" applyFont="1" applyFill="1" applyBorder="1" applyAlignment="1">
      <alignment vertical="center"/>
    </xf>
    <xf numFmtId="0" fontId="90" fillId="49" borderId="35" xfId="1001" applyFont="1" applyFill="1" applyBorder="1" applyAlignment="1">
      <alignment horizontal="center" vertical="center"/>
    </xf>
    <xf numFmtId="0" fontId="98" fillId="4" borderId="62" xfId="1001" applyFont="1" applyFill="1" applyBorder="1" applyAlignment="1">
      <alignment horizontal="left"/>
    </xf>
    <xf numFmtId="0" fontId="98" fillId="4" borderId="62" xfId="1001" applyFont="1" applyFill="1" applyBorder="1" applyAlignment="1">
      <alignment horizontal="center" vertical="center" wrapText="1"/>
    </xf>
    <xf numFmtId="0" fontId="98" fillId="4" borderId="64" xfId="1001" applyFont="1" applyFill="1" applyBorder="1" applyAlignment="1">
      <alignment horizontal="center" vertical="center" wrapText="1"/>
    </xf>
    <xf numFmtId="0" fontId="98" fillId="49" borderId="1" xfId="1001" applyFont="1" applyFill="1" applyBorder="1" applyAlignment="1">
      <alignment horizontal="center"/>
    </xf>
    <xf numFmtId="0" fontId="98" fillId="4" borderId="0" xfId="1001" applyFont="1" applyFill="1" applyAlignment="1">
      <alignment horizontal="center"/>
    </xf>
    <xf numFmtId="0" fontId="98" fillId="4" borderId="0" xfId="1001" applyFont="1" applyFill="1" applyAlignment="1">
      <alignment horizontal="center" vertical="center" wrapText="1"/>
    </xf>
    <xf numFmtId="0" fontId="84" fillId="41" borderId="0" xfId="1001" applyFont="1" applyFill="1" applyAlignment="1">
      <alignment horizontal="center" vertical="center" wrapText="1"/>
    </xf>
    <xf numFmtId="0" fontId="84" fillId="41" borderId="64" xfId="1001" applyFont="1" applyFill="1" applyBorder="1" applyAlignment="1">
      <alignment horizontal="center" vertical="center" wrapText="1"/>
    </xf>
    <xf numFmtId="0" fontId="5" fillId="7" borderId="5" xfId="0" applyFont="1" applyFill="1" applyBorder="1" applyAlignment="1">
      <alignment horizontal="left" vertical="top" wrapText="1"/>
    </xf>
    <xf numFmtId="0" fontId="5" fillId="7" borderId="3" xfId="0" applyFont="1" applyFill="1" applyBorder="1" applyAlignment="1">
      <alignment horizontal="left" vertical="top" wrapText="1"/>
    </xf>
    <xf numFmtId="0" fontId="5" fillId="7" borderId="7" xfId="0" applyFont="1" applyFill="1" applyBorder="1" applyAlignment="1">
      <alignment horizontal="left" vertical="top" wrapText="1"/>
    </xf>
    <xf numFmtId="0" fontId="85" fillId="0" borderId="22" xfId="1001" applyFont="1" applyBorder="1" applyAlignment="1">
      <alignment horizontal="center"/>
    </xf>
    <xf numFmtId="0" fontId="85" fillId="0" borderId="1" xfId="1001" applyFont="1" applyBorder="1" applyAlignment="1">
      <alignment horizontal="center"/>
    </xf>
    <xf numFmtId="0" fontId="93" fillId="4" borderId="86" xfId="1001" applyFont="1" applyFill="1" applyBorder="1" applyAlignment="1">
      <alignment horizontal="center"/>
    </xf>
    <xf numFmtId="0" fontId="102" fillId="4" borderId="8" xfId="1001" applyFont="1" applyFill="1" applyBorder="1"/>
    <xf numFmtId="0" fontId="102" fillId="4" borderId="87" xfId="1001" applyFont="1" applyFill="1" applyBorder="1"/>
    <xf numFmtId="0" fontId="93" fillId="53" borderId="102" xfId="1001" applyFont="1" applyFill="1" applyBorder="1" applyAlignment="1">
      <alignment horizontal="center"/>
    </xf>
    <xf numFmtId="0" fontId="102" fillId="4" borderId="103" xfId="1001" applyFont="1" applyFill="1" applyBorder="1"/>
    <xf numFmtId="0" fontId="102" fillId="4" borderId="104" xfId="1001" applyFont="1" applyFill="1" applyBorder="1"/>
    <xf numFmtId="201" fontId="93" fillId="53" borderId="105" xfId="1001" applyNumberFormat="1" applyFont="1" applyFill="1" applyBorder="1" applyAlignment="1">
      <alignment horizontal="center"/>
    </xf>
    <xf numFmtId="0" fontId="102" fillId="4" borderId="97" xfId="1001" applyFont="1" applyFill="1" applyBorder="1"/>
    <xf numFmtId="0" fontId="102" fillId="4" borderId="106" xfId="1001" applyFont="1" applyFill="1" applyBorder="1"/>
    <xf numFmtId="0" fontId="85" fillId="0" borderId="111" xfId="1001" applyFont="1" applyBorder="1" applyAlignment="1">
      <alignment horizontal="center"/>
    </xf>
    <xf numFmtId="0" fontId="85" fillId="0" borderId="112" xfId="1001" applyFont="1" applyBorder="1" applyAlignment="1">
      <alignment horizontal="center"/>
    </xf>
    <xf numFmtId="0" fontId="5" fillId="0" borderId="5" xfId="0" applyFont="1" applyBorder="1" applyAlignment="1">
      <alignment horizontal="left" vertical="top" wrapText="1"/>
    </xf>
    <xf numFmtId="0" fontId="5" fillId="0" borderId="3" xfId="0" applyFont="1" applyBorder="1" applyAlignment="1">
      <alignment horizontal="left" vertical="top" wrapText="1"/>
    </xf>
    <xf numFmtId="0" fontId="5" fillId="0" borderId="7" xfId="0" applyFont="1" applyBorder="1" applyAlignment="1">
      <alignment horizontal="left" vertical="top" wrapText="1"/>
    </xf>
    <xf numFmtId="0" fontId="88" fillId="53" borderId="9" xfId="1001" applyFont="1" applyFill="1" applyBorder="1" applyAlignment="1">
      <alignment horizontal="center" vertical="center"/>
    </xf>
    <xf numFmtId="0" fontId="88" fillId="53" borderId="62" xfId="1001" applyFont="1" applyFill="1" applyBorder="1" applyAlignment="1">
      <alignment horizontal="center" vertical="center"/>
    </xf>
    <xf numFmtId="0" fontId="88" fillId="53" borderId="10" xfId="1001" applyFont="1" applyFill="1" applyBorder="1" applyAlignment="1">
      <alignment horizontal="center" vertical="center"/>
    </xf>
    <xf numFmtId="0" fontId="88" fillId="53" borderId="13" xfId="1001" applyFont="1" applyFill="1" applyBorder="1" applyAlignment="1">
      <alignment horizontal="center" vertical="center"/>
    </xf>
    <xf numFmtId="0" fontId="88" fillId="53" borderId="64" xfId="1001" applyFont="1" applyFill="1" applyBorder="1" applyAlignment="1">
      <alignment horizontal="center" vertical="center"/>
    </xf>
    <xf numFmtId="0" fontId="88" fillId="53" borderId="14" xfId="1001" applyFont="1" applyFill="1" applyBorder="1" applyAlignment="1">
      <alignment horizontal="center" vertical="center"/>
    </xf>
    <xf numFmtId="0" fontId="71" fillId="49" borderId="45" xfId="1001" applyFont="1" applyFill="1" applyBorder="1" applyAlignment="1">
      <alignment horizontal="center" vertical="center" wrapText="1"/>
    </xf>
    <xf numFmtId="0" fontId="71" fillId="49" borderId="68" xfId="1001" applyFont="1" applyFill="1" applyBorder="1" applyAlignment="1">
      <alignment horizontal="center" vertical="center" wrapText="1"/>
    </xf>
    <xf numFmtId="0" fontId="71" fillId="49" borderId="13" xfId="1001" applyFont="1" applyFill="1" applyBorder="1" applyAlignment="1">
      <alignment horizontal="center" vertical="center" wrapText="1"/>
    </xf>
    <xf numFmtId="0" fontId="71" fillId="49" borderId="64" xfId="1001" applyFont="1" applyFill="1" applyBorder="1" applyAlignment="1">
      <alignment horizontal="center" vertical="center" wrapText="1"/>
    </xf>
    <xf numFmtId="0" fontId="71" fillId="4" borderId="67" xfId="1001" applyFont="1" applyFill="1" applyBorder="1" applyAlignment="1">
      <alignment horizontal="center" vertical="center"/>
    </xf>
    <xf numFmtId="0" fontId="71" fillId="4" borderId="71" xfId="1001" applyFont="1" applyFill="1" applyBorder="1" applyAlignment="1">
      <alignment horizontal="center" vertical="center"/>
    </xf>
    <xf numFmtId="0" fontId="71" fillId="4" borderId="72" xfId="1001" applyFont="1" applyFill="1" applyBorder="1" applyAlignment="1">
      <alignment horizontal="center" vertical="center"/>
    </xf>
    <xf numFmtId="0" fontId="71" fillId="4" borderId="86" xfId="1001" applyFont="1" applyFill="1" applyBorder="1" applyAlignment="1">
      <alignment horizontal="center" vertical="center"/>
    </xf>
    <xf numFmtId="0" fontId="71" fillId="4" borderId="8" xfId="1001" applyFont="1" applyFill="1" applyBorder="1" applyAlignment="1">
      <alignment horizontal="center" vertical="center"/>
    </xf>
    <xf numFmtId="0" fontId="71" fillId="4" borderId="87" xfId="1001" applyFont="1" applyFill="1" applyBorder="1" applyAlignment="1">
      <alignment horizontal="center" vertical="center"/>
    </xf>
    <xf numFmtId="0" fontId="71" fillId="49" borderId="84" xfId="1001" applyFont="1" applyFill="1" applyBorder="1" applyAlignment="1">
      <alignment horizontal="center" vertical="center" wrapText="1"/>
    </xf>
    <xf numFmtId="0" fontId="71" fillId="49" borderId="44" xfId="1001" applyFont="1" applyFill="1" applyBorder="1" applyAlignment="1">
      <alignment horizontal="center" vertical="center" wrapText="1"/>
    </xf>
    <xf numFmtId="0" fontId="71" fillId="53" borderId="124" xfId="1001" applyFont="1" applyFill="1" applyBorder="1" applyAlignment="1">
      <alignment horizontal="left" vertical="center"/>
    </xf>
    <xf numFmtId="0" fontId="71" fillId="53" borderId="0" xfId="1001" applyFont="1" applyFill="1" applyAlignment="1">
      <alignment horizontal="left" vertical="center"/>
    </xf>
    <xf numFmtId="0" fontId="71" fillId="53" borderId="12" xfId="1001" applyFont="1" applyFill="1" applyBorder="1" applyAlignment="1">
      <alignment horizontal="left" vertical="center"/>
    </xf>
    <xf numFmtId="0" fontId="71" fillId="4" borderId="44" xfId="1001" applyFont="1" applyFill="1" applyBorder="1" applyAlignment="1">
      <alignment horizontal="center" vertical="center"/>
    </xf>
    <xf numFmtId="0" fontId="71" fillId="4" borderId="0" xfId="1001" applyFont="1" applyFill="1" applyAlignment="1">
      <alignment horizontal="center" vertical="center"/>
    </xf>
    <xf numFmtId="0" fontId="71" fillId="49" borderId="1" xfId="1001" applyFont="1" applyFill="1" applyBorder="1" applyAlignment="1">
      <alignment horizontal="center" vertical="center" wrapText="1"/>
    </xf>
    <xf numFmtId="0" fontId="85" fillId="4" borderId="1" xfId="1001" applyFont="1" applyFill="1" applyBorder="1"/>
    <xf numFmtId="0" fontId="71" fillId="7" borderId="1" xfId="1001" applyFont="1" applyFill="1" applyBorder="1" applyAlignment="1">
      <alignment horizontal="center" vertical="center" wrapText="1"/>
    </xf>
    <xf numFmtId="0" fontId="85" fillId="7" borderId="1" xfId="1001" applyFont="1" applyFill="1" applyBorder="1"/>
    <xf numFmtId="0" fontId="71" fillId="49" borderId="1" xfId="1001" applyFont="1" applyFill="1" applyBorder="1" applyAlignment="1">
      <alignment vertical="center" wrapText="1"/>
    </xf>
    <xf numFmtId="0" fontId="71" fillId="49" borderId="11" xfId="1001" applyFont="1" applyFill="1" applyBorder="1" applyAlignment="1">
      <alignment horizontal="center" vertical="center"/>
    </xf>
    <xf numFmtId="0" fontId="71" fillId="49" borderId="0" xfId="1001" applyFont="1" applyFill="1" applyAlignment="1">
      <alignment horizontal="center" vertical="center"/>
    </xf>
    <xf numFmtId="0" fontId="71" fillId="52" borderId="28" xfId="1001" applyFont="1" applyFill="1" applyBorder="1" applyAlignment="1">
      <alignment horizontal="left"/>
    </xf>
    <xf numFmtId="0" fontId="71" fillId="52" borderId="29" xfId="1001" applyFont="1" applyFill="1" applyBorder="1" applyAlignment="1">
      <alignment horizontal="left"/>
    </xf>
    <xf numFmtId="0" fontId="71" fillId="52" borderId="30" xfId="1001" applyFont="1" applyFill="1" applyBorder="1" applyAlignment="1">
      <alignment horizontal="left"/>
    </xf>
    <xf numFmtId="0" fontId="64" fillId="4" borderId="28" xfId="1001" applyFont="1" applyFill="1" applyBorder="1" applyAlignment="1">
      <alignment horizontal="center"/>
    </xf>
    <xf numFmtId="0" fontId="64" fillId="4" borderId="29" xfId="1001" applyFont="1" applyFill="1" applyBorder="1" applyAlignment="1">
      <alignment horizontal="center"/>
    </xf>
    <xf numFmtId="0" fontId="64" fillId="4" borderId="30" xfId="1001" applyFont="1" applyFill="1" applyBorder="1" applyAlignment="1">
      <alignment horizontal="center"/>
    </xf>
    <xf numFmtId="0" fontId="71" fillId="52" borderId="28" xfId="1001" applyFont="1" applyFill="1" applyBorder="1" applyAlignment="1">
      <alignment horizontal="center"/>
    </xf>
    <xf numFmtId="0" fontId="71" fillId="52" borderId="29" xfId="1001" applyFont="1" applyFill="1" applyBorder="1" applyAlignment="1">
      <alignment horizontal="center"/>
    </xf>
    <xf numFmtId="0" fontId="71" fillId="52" borderId="30" xfId="1001" applyFont="1" applyFill="1" applyBorder="1" applyAlignment="1">
      <alignment horizontal="center"/>
    </xf>
    <xf numFmtId="0" fontId="64" fillId="52" borderId="88" xfId="1001" applyFont="1" applyFill="1" applyBorder="1" applyAlignment="1">
      <alignment horizontal="center" vertical="center"/>
    </xf>
    <xf numFmtId="0" fontId="1" fillId="4" borderId="89" xfId="1001" applyFont="1" applyFill="1" applyBorder="1"/>
    <xf numFmtId="0" fontId="71" fillId="52" borderId="125" xfId="1001" applyFont="1" applyFill="1" applyBorder="1" applyAlignment="1">
      <alignment horizontal="center" vertical="center" wrapText="1"/>
    </xf>
    <xf numFmtId="0" fontId="85" fillId="4" borderId="118" xfId="1001" applyFont="1" applyFill="1" applyBorder="1"/>
    <xf numFmtId="0" fontId="71" fillId="52" borderId="73" xfId="1001" applyFont="1" applyFill="1" applyBorder="1" applyAlignment="1">
      <alignment horizontal="center" vertical="center" wrapText="1"/>
    </xf>
    <xf numFmtId="0" fontId="85" fillId="4" borderId="115" xfId="1001" applyFont="1" applyFill="1" applyBorder="1"/>
    <xf numFmtId="0" fontId="71" fillId="52" borderId="126" xfId="1001" applyFont="1" applyFill="1" applyBorder="1" applyAlignment="1">
      <alignment horizontal="center" vertical="center"/>
    </xf>
    <xf numFmtId="0" fontId="85" fillId="4" borderId="117" xfId="1001" applyFont="1" applyFill="1" applyBorder="1"/>
    <xf numFmtId="0" fontId="71" fillId="52" borderId="0" xfId="1001" applyFont="1" applyFill="1" applyAlignment="1">
      <alignment horizontal="center" vertical="center"/>
    </xf>
    <xf numFmtId="0" fontId="85" fillId="4" borderId="116" xfId="1001" applyFont="1" applyFill="1" applyBorder="1"/>
    <xf numFmtId="0" fontId="71" fillId="52" borderId="126" xfId="1001" applyFont="1" applyFill="1" applyBorder="1" applyAlignment="1">
      <alignment horizontal="center" vertical="center" wrapText="1"/>
    </xf>
    <xf numFmtId="0" fontId="85" fillId="4" borderId="117" xfId="1001" applyFont="1" applyFill="1" applyBorder="1" applyAlignment="1">
      <alignment wrapText="1"/>
    </xf>
    <xf numFmtId="0" fontId="68" fillId="2" borderId="1" xfId="991" applyFont="1" applyFill="1" applyBorder="1" applyAlignment="1">
      <alignment horizontal="center"/>
    </xf>
    <xf numFmtId="0" fontId="67" fillId="4" borderId="1" xfId="991" applyFont="1" applyFill="1" applyBorder="1" applyAlignment="1">
      <alignment horizontal="center" vertical="center" wrapText="1"/>
    </xf>
    <xf numFmtId="0" fontId="67" fillId="4" borderId="1" xfId="991" applyFont="1" applyFill="1" applyBorder="1" applyAlignment="1">
      <alignment horizontal="center" vertical="center"/>
    </xf>
    <xf numFmtId="2" fontId="68" fillId="2" borderId="1" xfId="991" applyNumberFormat="1" applyFont="1" applyFill="1" applyBorder="1" applyAlignment="1">
      <alignment horizontal="center"/>
    </xf>
    <xf numFmtId="0" fontId="70" fillId="2" borderId="1" xfId="991" applyFont="1" applyFill="1" applyBorder="1" applyAlignment="1">
      <alignment horizontal="center"/>
    </xf>
    <xf numFmtId="0" fontId="69" fillId="54" borderId="2" xfId="991" applyFont="1" applyFill="1" applyBorder="1" applyAlignment="1">
      <alignment horizontal="center" vertical="center" wrapText="1"/>
    </xf>
    <xf numFmtId="0" fontId="69" fillId="54" borderId="3" xfId="991" applyFont="1" applyFill="1" applyBorder="1" applyAlignment="1">
      <alignment horizontal="center" vertical="center" wrapText="1"/>
    </xf>
    <xf numFmtId="0" fontId="69" fillId="54" borderId="7" xfId="991" applyFont="1" applyFill="1" applyBorder="1" applyAlignment="1">
      <alignment horizontal="center" vertical="center" wrapText="1"/>
    </xf>
    <xf numFmtId="0" fontId="71" fillId="6" borderId="4" xfId="746" applyFont="1" applyFill="1" applyBorder="1" applyAlignment="1">
      <alignment horizontal="center" vertical="center" wrapText="1"/>
    </xf>
    <xf numFmtId="0" fontId="71" fillId="6" borderId="52" xfId="746" applyFont="1" applyFill="1" applyBorder="1" applyAlignment="1">
      <alignment horizontal="center" vertical="center" wrapText="1"/>
    </xf>
    <xf numFmtId="0" fontId="71" fillId="6" borderId="6" xfId="746" applyFont="1" applyFill="1" applyBorder="1" applyAlignment="1">
      <alignment horizontal="center" vertical="center" wrapText="1"/>
    </xf>
    <xf numFmtId="49" fontId="71" fillId="6" borderId="4" xfId="746" applyNumberFormat="1" applyFont="1" applyFill="1" applyBorder="1" applyAlignment="1">
      <alignment horizontal="center" vertical="center" wrapText="1"/>
    </xf>
    <xf numFmtId="0" fontId="70" fillId="0" borderId="52" xfId="0" applyFont="1" applyBorder="1" applyAlignment="1">
      <alignment vertical="center" wrapText="1"/>
    </xf>
    <xf numFmtId="0" fontId="71" fillId="6" borderId="4" xfId="746" applyFont="1" applyFill="1" applyBorder="1" applyAlignment="1">
      <alignment horizontal="center" vertical="center"/>
    </xf>
    <xf numFmtId="0" fontId="71" fillId="6" borderId="52" xfId="746" applyFont="1" applyFill="1" applyBorder="1" applyAlignment="1">
      <alignment horizontal="center" vertical="center"/>
    </xf>
    <xf numFmtId="0" fontId="71" fillId="6" borderId="6" xfId="746" applyFont="1" applyFill="1" applyBorder="1" applyAlignment="1">
      <alignment horizontal="center" vertical="center"/>
    </xf>
    <xf numFmtId="172" fontId="71" fillId="6" borderId="4" xfId="746" applyNumberFormat="1" applyFont="1" applyFill="1" applyBorder="1" applyAlignment="1">
      <alignment horizontal="center" vertical="center"/>
    </xf>
    <xf numFmtId="172" fontId="71" fillId="6" borderId="52" xfId="746" applyNumberFormat="1" applyFont="1" applyFill="1" applyBorder="1" applyAlignment="1">
      <alignment horizontal="center" vertical="center"/>
    </xf>
    <xf numFmtId="172" fontId="71" fillId="6" borderId="6" xfId="746" applyNumberFormat="1" applyFont="1" applyFill="1" applyBorder="1" applyAlignment="1">
      <alignment horizontal="center" vertical="center"/>
    </xf>
    <xf numFmtId="0" fontId="71" fillId="4" borderId="31" xfId="1001" applyFont="1" applyFill="1" applyBorder="1" applyAlignment="1">
      <alignment horizontal="center" vertical="center"/>
    </xf>
    <xf numFmtId="0" fontId="85" fillId="4" borderId="32" xfId="1001" applyFont="1" applyFill="1" applyBorder="1" applyAlignment="1">
      <alignment horizontal="center" vertical="center"/>
    </xf>
    <xf numFmtId="0" fontId="85" fillId="4" borderId="133" xfId="1001" applyFont="1" applyFill="1" applyBorder="1" applyAlignment="1">
      <alignment horizontal="center" vertical="center"/>
    </xf>
  </cellXfs>
  <cellStyles count="1004">
    <cellStyle name=" 1" xfId="41" xr:uid="{7A30BC59-9150-4D01-B145-17F74E18D67B}"/>
    <cellStyle name="_01208_ ASEPEMCALI_Siniestralidad-ortizj1" xfId="43" xr:uid="{C6EBAB03-9D0A-4CE7-80B4-DC166E0DD0F2}"/>
    <cellStyle name="_01208_ ASEPEMCALI_Siniestralidad-ortizj1 2" xfId="44" xr:uid="{1B7ED6FE-8D7B-44E9-9A74-38E00B715732}"/>
    <cellStyle name="_01208_ ASEPEMCALI_Siniestralidad-ortizj1 2 2" xfId="45" xr:uid="{B8535039-2A71-40AF-B95C-EAE08B379231}"/>
    <cellStyle name="_01208_ ASEPEMCALI_Siniestralidad-ortizj1 3" xfId="46" xr:uid="{DB5A90C7-F738-4FFE-9DF0-91A69CE1070A}"/>
    <cellStyle name="_01208_ ASEPEMCALI_Siniestralidad-ortizj1 3 2" xfId="47" xr:uid="{F5AD6158-3402-44E9-B8B8-C12DD0B03282}"/>
    <cellStyle name="_01208_ ASEPEMCALI_Siniestralidad-ortizj1 4" xfId="48" xr:uid="{8C6DC8CC-2459-4A59-BF83-C3525EE08D1C}"/>
    <cellStyle name="_01208_ ASEPEMCALI_Siniestralidad-ortizj1 5" xfId="49" xr:uid="{B3B1C4D8-5B4C-41BE-B3FB-DC63FECADF09}"/>
    <cellStyle name="_01208_ ASEPEMCALI_Siniestralidad-ortizj1 6" xfId="50" xr:uid="{1CABE812-C19D-4D6A-BAE2-E73204678FB2}"/>
    <cellStyle name="_040210_Asepemcali_Slip de Cotizacion Autos_ortizj1" xfId="51" xr:uid="{2EFB7EFB-F0D0-4D7C-A921-51B984D34CE9}"/>
    <cellStyle name="_040210_Asepemcali_Slip de Cotizacion Autos_ortizj1 2" xfId="52" xr:uid="{44CC5BF1-7948-4F21-B65C-9139525CCE0C}"/>
    <cellStyle name="_040210_Asepemcali_Slip de Cotizacion Autos_ortizj1 2 2" xfId="53" xr:uid="{118C11A5-AD85-42A0-83F4-189836C5C5C4}"/>
    <cellStyle name="_040210_Asepemcali_Slip de Cotizacion Autos_ortizj1 3" xfId="54" xr:uid="{44FB90A1-B050-4100-9800-9223330EB8F0}"/>
    <cellStyle name="_040210_Asepemcali_Slip de Cotizacion Autos_ortizj1 3 2" xfId="55" xr:uid="{D4FA5362-A5CF-424E-A9A2-8806CDE7C0B9}"/>
    <cellStyle name="_040210_Asepemcali_Slip de Cotizacion Autos_ortizj1 4" xfId="56" xr:uid="{CA5F718A-52CC-4035-8EF5-A4A03E1B9762}"/>
    <cellStyle name="_040210_Asepemcali_Slip de Cotizacion Autos_ortizj1 5" xfId="57" xr:uid="{02C2403A-7D45-4B7B-B231-4C4642A8A789}"/>
    <cellStyle name="_040210_Asepemcali_Slip de Cotizacion Autos_ortizj1 6" xfId="58" xr:uid="{B68DDB51-B262-4B54-BCFE-3275776FB0E7}"/>
    <cellStyle name="_041110.sos.presentacion automoviles cliente.0405.castanedale" xfId="59" xr:uid="{1C938FE5-65DF-44FF-B320-AD215C183C7F}"/>
    <cellStyle name="_041110.sos.presentacion automoviles cliente.0405.castanedale 2" xfId="60" xr:uid="{70E22651-36B6-42B1-9BD7-CBA64103F0F8}"/>
    <cellStyle name="_041110.sos.presentacion automoviles cliente.0405.castanedale 2 2" xfId="61" xr:uid="{0C33F65C-A0BC-4056-ADBC-5A20B17037AD}"/>
    <cellStyle name="_041110.sos.presentacion automoviles cliente.0405.castanedale 2 3" xfId="62" xr:uid="{0205034D-C498-4BF9-8B9F-DC43243B6275}"/>
    <cellStyle name="_041110.sos.presentacion automoviles cliente.0405.castanedale 3" xfId="63" xr:uid="{D367CDF2-89F2-4ABC-9E30-92FACE8F69FC}"/>
    <cellStyle name="_041110.sos.presentacion automoviles cliente.0405.castanedale 3 2" xfId="64" xr:uid="{689F8539-B699-4803-B07F-7CC277C8F035}"/>
    <cellStyle name="_041110.sos.presentacion automoviles cliente.0405.castanedale 4" xfId="65" xr:uid="{6EB91A68-E6EB-4FA8-B202-9FFB19556335}"/>
    <cellStyle name="_041110.sos.presentacion automoviles cliente.0405.castanedale 5" xfId="66" xr:uid="{A9C4E457-815C-46AB-905B-6D67B00D9D13}"/>
    <cellStyle name="_041110.sos.presentacion automoviles cliente.0405.castanedale 6" xfId="67" xr:uid="{0AD4ED44-720A-4E00-91F7-C3F1442BA9BB}"/>
    <cellStyle name="_041110.sos.resumen de seguros automoviles para las compañias.0304.castanedale" xfId="68" xr:uid="{C223A994-B8D4-4AE8-ADB5-0D6CABB1A423}"/>
    <cellStyle name="_041110.sos.resumen de seguros automoviles para las compañias.0304.castanedale 2" xfId="69" xr:uid="{5B621FB5-012A-40A2-A259-08E9794ACAFC}"/>
    <cellStyle name="_041110.sos.resumen de seguros automoviles para las compañias.0304.castanedale 2 2" xfId="70" xr:uid="{0B4DC5A8-26DE-4E56-BCA0-C842C97A3F25}"/>
    <cellStyle name="_041110.sos.resumen de seguros automoviles para las compañias.0304.castanedale 3" xfId="71" xr:uid="{444D69C5-75DF-4D35-8292-A63F0CFB579A}"/>
    <cellStyle name="_041118.bms.presentacion cliente.0405.castanedale" xfId="72" xr:uid="{0F6767C4-4056-4EAE-A2C0-7B5C9FD9CD0F}"/>
    <cellStyle name="_041118.bms.presentacion cliente.0405.castanedale 2" xfId="73" xr:uid="{B7376218-F28A-4829-A137-08CB582FB3FC}"/>
    <cellStyle name="_041118.bms.presentacion cliente.0405.castanedale 2 2" xfId="74" xr:uid="{B6E1E0F2-57FB-4DD3-B8B4-4B7744740EDC}"/>
    <cellStyle name="_041118.bms.presentacion cliente.0405.castanedale 3" xfId="75" xr:uid="{CAE3D3D0-5DC1-453A-BB3F-D773FCD5050E}"/>
    <cellStyle name="_041118.bms.presentacion cliente.0405.castanedale 3 2" xfId="76" xr:uid="{FB346A6E-C52E-44EC-8308-B16B423CD6C8}"/>
    <cellStyle name="_041118.bms.presentacion cliente.0405.castanedale 4" xfId="77" xr:uid="{E83C08EE-5B5E-4ADE-9DDF-ADE3010FA9B0}"/>
    <cellStyle name="_041118.bms.presentacion cliente.0405.castanedale 5" xfId="78" xr:uid="{D3EFCC7F-AC9F-408A-9AA6-E83EEE569E77}"/>
    <cellStyle name="_041118.bms.presentacion cliente.0405.castanedale 6" xfId="79" xr:uid="{91899F39-53DF-4D91-92D6-8959A5226B32}"/>
    <cellStyle name="_050310.sos.actualizado.castenedale" xfId="80" xr:uid="{BB8D6387-DAD1-4CF1-B294-F8501B991E39}"/>
    <cellStyle name="_050310.sos.actualizado.castenedale 2" xfId="81" xr:uid="{C3577DB2-E875-4D3A-B2B5-9A49913BEA68}"/>
    <cellStyle name="_050310.sos.actualizado.castenedale 2 2" xfId="82" xr:uid="{C6EC1062-EE64-46CD-A3E6-B1193B2B64E2}"/>
    <cellStyle name="_050310.sos.actualizado.castenedale 2 3" xfId="83" xr:uid="{1E8062B6-918E-476B-BD3C-7A8241DF7D90}"/>
    <cellStyle name="_050310.sos.actualizado.castenedale 3" xfId="84" xr:uid="{E147003F-42F2-464F-BF4E-EC75F8D67D1D}"/>
    <cellStyle name="_050310.sos.actualizado.castenedale 3 2" xfId="85" xr:uid="{F4545FAB-8787-4863-ABA0-1E27E012EE4B}"/>
    <cellStyle name="_050310.sos.actualizado.castenedale 4" xfId="86" xr:uid="{3DB6AB19-DE5A-4A4E-8266-D0C96C8EC47D}"/>
    <cellStyle name="_050310.sos.actualizado.castenedale 5" xfId="87" xr:uid="{351AB2AC-1304-4BDE-A9CD-52277AF55846}"/>
    <cellStyle name="_050310.sos.actualizado.castenedale 6" xfId="88" xr:uid="{99829B92-CD24-4CB3-8B3F-885E279D3274}"/>
    <cellStyle name="_051111_sos_Listado para las aseguradoras_0506_castanedale" xfId="89" xr:uid="{83AB8524-4281-41F6-9913-C001FD639BE3}"/>
    <cellStyle name="_051111_sos_Listado para las aseguradoras_0506_castanedale 2" xfId="90" xr:uid="{0D4C7FDF-0DED-4639-B8EB-24C3DD2EBA00}"/>
    <cellStyle name="_051111_sos_Listado para las aseguradoras_0506_castanedale 3" xfId="91" xr:uid="{3472E0BB-BB82-4C38-9352-95E8A9FDDC5F}"/>
    <cellStyle name="_051231_sos_Renovacion_0506_castanedale" xfId="92" xr:uid="{5CCB51C0-0FE5-484C-AC68-3C0E5D3B9474}"/>
    <cellStyle name="_051231_sos_Renovacion_0506_castanedale 2" xfId="93" xr:uid="{310D370B-EF52-40BF-A959-012FE1D9D16A}"/>
    <cellStyle name="_051231_sos_Renovacion_0506_castanedale 2 2" xfId="94" xr:uid="{2B54659B-1B33-4E42-AAFB-052051AB1959}"/>
    <cellStyle name="_051231_sos_Renovacion_0506_castanedale 3" xfId="95" xr:uid="{86434C92-79DE-4249-8051-A097DC539D5F}"/>
    <cellStyle name="_051231_sos_Renovacion_0506_castanedale 3 2" xfId="96" xr:uid="{DF34EBD3-4E09-44DB-83BA-693ADCA9B6CC}"/>
    <cellStyle name="_051231_sos_Renovacion_0506_castanedale 4" xfId="97" xr:uid="{61ABDCAC-AC11-4EAB-B07F-AD663B712AB6}"/>
    <cellStyle name="_051231_sos_Renovacion_0506_castanedale 5" xfId="98" xr:uid="{1D77441E-4C89-45E5-974A-32DFD205E04F}"/>
    <cellStyle name="_051231_sos_Renovacion_0506_castanedale 6" xfId="99" xr:uid="{F4604009-D5CE-4370-A93F-5E4EDB62E122}"/>
    <cellStyle name="_060530_Epsa y Cetsa_Poliza_0607_castanedale" xfId="100" xr:uid="{B40560CF-8DF9-4349-9A45-FE63F7E7ED84}"/>
    <cellStyle name="_060530_Epsa y Cetsa_Poliza_0607_castanedale 2" xfId="101" xr:uid="{9206F625-0A45-499B-B55F-30F86F65AC40}"/>
    <cellStyle name="_060530_Epsa y Cetsa_Poliza_0607_castanedale 2 2" xfId="102" xr:uid="{C31BE6A9-DB16-4235-83BA-6317AE9154C6}"/>
    <cellStyle name="_060530_Epsa y Cetsa_Poliza_0607_castanedale 3" xfId="103" xr:uid="{32876EC4-0025-4F09-8FB3-B498BF6E653F}"/>
    <cellStyle name="_060804 Prodesal Comparativo Cotizacion Poliza de Autos osorioea V2" xfId="104" xr:uid="{F4714E72-88AA-4E68-BB41-1D47BB4C48CB}"/>
    <cellStyle name="_060804 Prodesal Comparativo Cotizacion Poliza de Autos osorioea V2 2" xfId="105" xr:uid="{9EDC01DC-0CBF-4B37-B4DC-B45329140DEF}"/>
    <cellStyle name="_060804 Prodesal Comparativo Cotizacion Poliza de Autos osorioea V2 3" xfId="106" xr:uid="{FB0BED82-D3E2-4941-869E-ED13E1BCEEDC}"/>
    <cellStyle name="_060913_Grancoop_Comparativo cotizacion Poliza de Autos osorioea" xfId="107" xr:uid="{0EFE4E1F-E0A2-4BE9-87DC-8ECC0DC3792E}"/>
    <cellStyle name="_060913_Grancoop_Comparativo cotizacion Poliza de Autos osorioea 2" xfId="108" xr:uid="{E7D6E8D9-A243-4248-A5D4-7822BC0A8071}"/>
    <cellStyle name="_060913_Grancoop_Comparativo cotizacion Poliza de Autos osorioea 3" xfId="109" xr:uid="{7DE59876-C838-432B-A229-42A692A480DA}"/>
    <cellStyle name="_061006_AMALFI_Amparo Provisional_castanedale_06-07 ARREGLADO" xfId="110" xr:uid="{005E6627-7F5A-4707-8AB2-458875D98863}"/>
    <cellStyle name="_061006_AMALFI_Amparo Provisional_castanedale_06-07 ARREGLADO 2" xfId="111" xr:uid="{F31AA09D-6A64-46D9-9042-5B5F34903F1A}"/>
    <cellStyle name="_061006_AMALFI_Amparo Provisional_castanedale_06-07 ARREGLADO 3" xfId="112" xr:uid="{1B135F86-FA3C-4E38-8D01-F66764AB216F}"/>
    <cellStyle name="_061214_Amalfi_Facturacion" xfId="113" xr:uid="{859704E9-7097-4EEE-B3FC-64040363CA9F}"/>
    <cellStyle name="_061214_Amalfi_Facturacion 2" xfId="114" xr:uid="{7232623A-397A-4BFE-A2CB-2F07E82149EF}"/>
    <cellStyle name="_061214_Amalfi_Facturacion 3" xfId="115" xr:uid="{193307AA-4EBC-40E9-A47E-C391D39752E8}"/>
    <cellStyle name="_061219_PISA_Poliza 2006  - 2007_0607" xfId="116" xr:uid="{37755475-6B56-4701-BF3E-8D433FF615A2}"/>
    <cellStyle name="_061219_PISA_Poliza 2006  - 2007_0607 2" xfId="117" xr:uid="{849F56EE-27B1-414B-8B4D-5428D3BAD18D}"/>
    <cellStyle name="_061219_PISA_Poliza 2006  - 2007_0607 3" xfId="118" xr:uid="{CB1C9144-54E7-4D42-80DB-76E747EB657B}"/>
    <cellStyle name="_061222_SOS_Amparo Provisional_0607_castanedale" xfId="119" xr:uid="{BD8A484F-3B53-4503-A4B3-0E9ABC65E52B}"/>
    <cellStyle name="_061222_SOS_Amparo Provisional_0607_castanedale 2" xfId="120" xr:uid="{17FE9DAC-E604-426E-AE35-4DC637FF86EF}"/>
    <cellStyle name="_061222_SOS_Amparo Provisional_0607_castanedale 3" xfId="121" xr:uid="{513DB83F-88D5-402A-AFA2-FEDB03749E83}"/>
    <cellStyle name="_061228_Listado Final de FEBMS" xfId="122" xr:uid="{8B3295AD-E571-47AD-83DA-AD5654E51448}"/>
    <cellStyle name="_061228_Listado Final de FEBMS 2" xfId="123" xr:uid="{5EE20889-B20E-477D-BE02-668381A0F30E}"/>
    <cellStyle name="_061228_Listado Final de FEBMS 2 2" xfId="124" xr:uid="{AD2D0FFD-0BB3-496E-AAE1-1AB642216C0B}"/>
    <cellStyle name="_061228_Listado Final de FEBMS 3" xfId="125" xr:uid="{E471FD3E-9CAB-451A-B720-3D9C224623F4}"/>
    <cellStyle name="_061228_Listado Final de FEBMS 3 2" xfId="126" xr:uid="{1A262299-7175-49D3-BE3C-D62010435F38}"/>
    <cellStyle name="_061228_Listado Final de FEBMS 4" xfId="127" xr:uid="{6C8BAA39-04D2-4714-BD4F-ED20919092D0}"/>
    <cellStyle name="_061228_Listado Final de FEBMS 5" xfId="128" xr:uid="{30FADE56-D7CA-4525-86F0-55619A67C560}"/>
    <cellStyle name="_061228_Listado Final de FEBMS 6" xfId="129" xr:uid="{5D4111C4-DA49-4B5C-9206-64EAA1FB367F}"/>
    <cellStyle name="_07_02_05.agropecuaria goloso del valle.automoviles.arenasf-1" xfId="130" xr:uid="{C31562C2-AE5A-4583-8AAE-D5C94D017C09}"/>
    <cellStyle name="_070412 CVC  Poliza de Autos y Motos sin Primas Previsora 2007 2008 " xfId="11" xr:uid="{3AE3E9E7-99F5-4428-89F9-71105EC0BC54}"/>
    <cellStyle name="_070902 Colombina SLIP COTIZACION Autos zapatamc" xfId="131" xr:uid="{4CD3A8DD-71CD-45CE-AC68-3BF81EB3D133}"/>
    <cellStyle name="_070902 Colombina SLIP COTIZACION Autos zapatamc 2" xfId="132" xr:uid="{383B895A-3AFB-409B-97C3-DA863C91DE82}"/>
    <cellStyle name="_070902 Colombina SLIP COTIZACION Autos zapatamc 2 2" xfId="133" xr:uid="{75C21E3E-4C6E-445D-B031-FEF9EC7497DB}"/>
    <cellStyle name="_070902 Colombina SLIP COTIZACION Autos zapatamc 3" xfId="134" xr:uid="{D2D7D93B-4341-4D34-8901-2DCF89BCB793}"/>
    <cellStyle name="_071007_LISTADORCEGRANCOOPFASE.134_erazoe" xfId="135" xr:uid="{4B211041-B358-400A-BE01-B019659AF223}"/>
    <cellStyle name="_071007_LISTADORCEGRANCOOPFASE.134_erazoe 2" xfId="136" xr:uid="{014503C7-E682-4E7F-B204-878F9FCA411D}"/>
    <cellStyle name="_071007_LISTADORCEGRANCOOPFASE.134_erazoe 3" xfId="137" xr:uid="{F0F1A6C6-103F-4B19-AD22-5A891C4CC272}"/>
    <cellStyle name="_071009_LISTADO GAP GRANCOOP_zapatamc" xfId="138" xr:uid="{6DDC7B3B-B61C-43C5-9920-D523981FD97B}"/>
    <cellStyle name="_071009_LISTADO GAP GRANCOOP_zapatamc 2" xfId="139" xr:uid="{62DCAAC7-1DDA-4F48-A799-28C4837D6796}"/>
    <cellStyle name="_071009_LISTADO GAP GRANCOOP_zapatamc 3" xfId="140" xr:uid="{135C6BFF-07BD-4919-9DEA-CFA308D30716}"/>
    <cellStyle name="_071204_SOS_Inf  para las compañias_0708_castanedale" xfId="141" xr:uid="{A37F33D6-5676-4CCB-88C6-CED71B7613D4}"/>
    <cellStyle name="_071204_SOS_Inf  para las compañias_0708_castanedale 2" xfId="142" xr:uid="{BD991988-FC4A-4EF7-8C6F-27812502730B}"/>
    <cellStyle name="_080112_sos_confirmacion Ma del Pilar Aguilar" xfId="143" xr:uid="{0429488F-2AEE-43C5-8516-42D6EFCEE42B}"/>
    <cellStyle name="_080112_sos_confirmacion Ma del Pilar Aguilar 2" xfId="144" xr:uid="{5B04EB74-F4C4-4382-8BD3-4DE27A234667}"/>
    <cellStyle name="_080130_SOS_Amparo Provisional_0708_castanedale" xfId="145" xr:uid="{F861D421-DCD3-497F-B444-3A50A4A84013}"/>
    <cellStyle name="_080130_SOS_Amparo Provisional_0708_castanedale 2" xfId="146" xr:uid="{CA6063CD-3242-4551-910F-9283FB3A5F78}"/>
    <cellStyle name="_080516_Ciat_Automoviles 141 _Propuesta de cotización_automóviles_manzanaresz" xfId="147" xr:uid="{4DE1DBD0-048B-4D29-B24A-0503B1B5171D}"/>
    <cellStyle name="_080516_Ciat_Automoviles 141 _Propuesta de cotización_automóviles_manzanaresz 2" xfId="148" xr:uid="{18FE9599-B42C-426A-95A1-31B769056F65}"/>
    <cellStyle name="_080516_Ciat_Automoviles 141 _Propuesta de cotización_automóviles_manzanaresz 3" xfId="149" xr:uid="{03A7FE7A-F1C8-424B-B805-E2A4CEC55849}"/>
    <cellStyle name="_080601_Ciat_Póliza Autos No. 22335_Propios_Básicos_manzanaresz" xfId="150" xr:uid="{18A7764D-7E21-4149-9682-B5487278FE97}"/>
    <cellStyle name="_080601_Ciat_Póliza Autos No. 22335_Propios_Básicos_manzanaresz 2" xfId="151" xr:uid="{0CD4FBFF-F725-4DED-BC5B-EE8AC35B344E}"/>
    <cellStyle name="_080601_Ciat_Póliza Autos No. 22335_Propios_Básicos_manzanaresz 3" xfId="152" xr:uid="{36EAAC3D-4004-4B88-A412-2685C19F3976}"/>
    <cellStyle name="_080601_Ciat_Póliza Autos No. 22337_Propios Full Cobertura_manzanaresz" xfId="153" xr:uid="{D4AD451A-4277-41DE-9E2C-31A34E90B97A}"/>
    <cellStyle name="_080601_Ciat_Póliza Autos No. 22337_Propios Full Cobertura_manzanaresz 2" xfId="154" xr:uid="{994064E6-994E-4129-AB53-2BE1C9E12E67}"/>
    <cellStyle name="_080601_Ciat_Póliza Autos No. 22337_Propios Full Cobertura_manzanaresz 3" xfId="155" xr:uid="{0E9FAFA9-7D7C-48D1-94D6-E446DB594B7E}"/>
    <cellStyle name="_080709_ LISTADO DE VEHICULOS _ Poliza de  Autos_zapatamc" xfId="156" xr:uid="{19B7E8B6-90E6-4E69-B735-3B1566F45BBF}"/>
    <cellStyle name="_080709_ LISTADO DE VEHICULOS _ Poliza de  Autos_zapatamc 2" xfId="157" xr:uid="{16DEE963-8C91-4DEF-9E1A-00D7168016EB}"/>
    <cellStyle name="_080709_ LISTADO DE VEHICULOS _ Poliza de  Autos_zapatamc 2 2" xfId="158" xr:uid="{7C1C26C0-A2FB-4C4E-B4C9-C4EBDD453F48}"/>
    <cellStyle name="_080709_ LISTADO DE VEHICULOS _ Poliza de  Autos_zapatamc 3" xfId="159" xr:uid="{BEC9D0DC-1BB1-4EC3-90DC-BFED9D64BA53}"/>
    <cellStyle name="_080709_ LISTADO DE VEHICULOS _ Poliza de  Autos_zapatamc 3 2" xfId="160" xr:uid="{9F12C12A-D173-4B0E-B36D-63FE072FB163}"/>
    <cellStyle name="_080709_ LISTADO DE VEHICULOS _ Poliza de  Autos_zapatamc 4" xfId="161" xr:uid="{E7E5E273-FA5B-4353-BAE0-EDCEA9C661AB}"/>
    <cellStyle name="_080709_ LISTADO DE VEHICULOS _ Poliza de  Autos_zapatamc 5" xfId="162" xr:uid="{632E2A15-5462-44B4-9843-704D312DC767}"/>
    <cellStyle name="_080709_ LISTADO DE VEHICULOS _ Poliza de  Autos_zapatamc 6" xfId="163" xr:uid="{8AEF9177-D70A-4F09-B76E-9E9AE5DE2C66}"/>
    <cellStyle name="_080716_Fanalca_comparativo_ Colocacion 2008_zapatamc" xfId="164" xr:uid="{9DF764D9-CB6E-4ED0-987F-E37E7B8A5647}"/>
    <cellStyle name="_080716_Fanalca_comparativo_ Colocacion 2008_zapatamc 2" xfId="165" xr:uid="{C13CAB83-2ED1-4079-B1F5-DE9CFE2417E4}"/>
    <cellStyle name="_080716_Fanalca_comparativo_ Colocacion 2008_zapatamc 2 2" xfId="166" xr:uid="{494E62EA-87C2-49FF-A845-511A12E418AF}"/>
    <cellStyle name="_080716_Fanalca_comparativo_ Colocacion 2008_zapatamc 3" xfId="167" xr:uid="{AA97968D-D8A3-4F1A-8992-D20361FC862D}"/>
    <cellStyle name="_080716_Fanalca_comparativo_ Colocacion 2008_zapatamc 3 2" xfId="168" xr:uid="{D0EB60A9-D873-4B37-8DD1-016D9C5767DF}"/>
    <cellStyle name="_080716_Fanalca_comparativo_ Colocacion 2008_zapatamc 4" xfId="169" xr:uid="{1B6F2ED0-A2B2-46B8-A3B4-9A13BFF9DFA1}"/>
    <cellStyle name="_080716_Fanalca_comparativo_ Colocacion 2008_zapatamc 5" xfId="170" xr:uid="{3DFF8D8C-A6C3-4EBD-B5F0-8BB7F0865E5B}"/>
    <cellStyle name="_080716_Fanalca_comparativo_ Colocacion 2008_zapatamc 6" xfId="171" xr:uid="{976767DE-D5CD-4D0A-847C-FB7D3AA29DA8}"/>
    <cellStyle name="_080829_ COMPARATIVO _ Poliza de  Autos_zapatamc" xfId="172" xr:uid="{A9EA631E-08E5-46BC-AC9D-5619C246473B}"/>
    <cellStyle name="_080829_ COMPARATIVO _ Poliza de  Autos_zapatamc 2" xfId="173" xr:uid="{8CC3F1CE-2B7F-4103-9571-BABAB6990C93}"/>
    <cellStyle name="_080829_ COMPARATIVO _ Poliza de  Autos_zapatamc 2 2" xfId="174" xr:uid="{92748A64-3CB4-4E7C-9643-A260DA0BAC36}"/>
    <cellStyle name="_080829_ COMPARATIVO _ Poliza de  Autos_zapatamc 3" xfId="175" xr:uid="{23F0896B-C1EA-4F78-9AB4-A15453C7996C}"/>
    <cellStyle name="_080829_ COMPARATIVO _ Poliza de  Autos_zapatamc 3 2" xfId="176" xr:uid="{46ED22B7-ED4C-4F2E-83AD-2715E25075A9}"/>
    <cellStyle name="_080829_ COMPARATIVO _ Poliza de  Autos_zapatamc 4" xfId="177" xr:uid="{2DC4C7F7-A06A-4E20-AFF8-C0DDDB8370B7}"/>
    <cellStyle name="_080829_ COMPARATIVO _ Poliza de  Autos_zapatamc 5" xfId="178" xr:uid="{660A232E-CEA0-49FC-B8C0-E6AA1B260CB1}"/>
    <cellStyle name="_080829_ COMPARATIVO _ Poliza de  Autos_zapatamc 6" xfId="179" xr:uid="{2F0262D7-1839-4E3A-8F1A-87B18E248FC5}"/>
    <cellStyle name="_081021_Centro Cial Chipichape_Propuesta presentada al cliente_nanezd" xfId="180" xr:uid="{C0D76962-CEDA-44BC-A705-68E3B27AC449}"/>
    <cellStyle name="_081021_Centro Cial Chipichape_Propuesta presentada al cliente_nanezd 2" xfId="181" xr:uid="{7370F3C2-EB4F-4021-826E-A574BF1FD7EC}"/>
    <cellStyle name="_081021_Centro Cial Chipichape_Propuesta presentada al cliente_nanezd 2 2" xfId="182" xr:uid="{6ED941F5-FC72-41ED-9DCA-03357916858B}"/>
    <cellStyle name="_081021_Centro Cial Chipichape_Propuesta presentada al cliente_nanezd 3" xfId="183" xr:uid="{D47FA5F0-6AD6-4C28-8CAC-E86C68A8C271}"/>
    <cellStyle name="_081021_Centro Cial Chipichape_Propuesta presentada al cliente_nanezd 4" xfId="184" xr:uid="{C31F2692-EA63-4E5C-A877-F55AB926615E}"/>
    <cellStyle name="_081031_ COBROS MENSUALES_  Pòliza de Automoviles_ Asepemcali _ vigencia 2008_2009.manzanaresz renovacion 2008_2009_manzanarezz" xfId="185" xr:uid="{EB2B1087-8B38-4E29-96E0-E9F93CC2B5E1}"/>
    <cellStyle name="_081031_ COBROS MENSUALES_  Pòliza de Automoviles_ Asepemcali _ vigencia 2008_2009.manzanaresz renovacion 2008_2009_manzanarezz 2" xfId="186" xr:uid="{BFE85BCE-6BDC-44F6-9F34-F2D4C4C5B260}"/>
    <cellStyle name="_081031_ COBROS MENSUALES_  Pòliza de Automoviles_ Asepemcali _ vigencia 2008_2009.manzanaresz renovacion 2008_2009_manzanarezz 2 2" xfId="187" xr:uid="{452FC765-48A4-4E0A-B634-1ACE58BD996B}"/>
    <cellStyle name="_081031_ COBROS MENSUALES_  Pòliza de Automoviles_ Asepemcali _ vigencia 2008_2009.manzanaresz renovacion 2008_2009_manzanarezz 3" xfId="188" xr:uid="{1656EF36-15FF-41D7-9489-3015CFC7618E}"/>
    <cellStyle name="_081031_ COBROS MENSUALES_  Pòliza de Automoviles_ Asepemcali _ vigencia 2008_2009.manzanaresz renovacion 2008_2009_manzanarezz 3 2" xfId="189" xr:uid="{95033BDD-BF11-43F2-8513-34A564CEF76B}"/>
    <cellStyle name="_081031_ COBROS MENSUALES_  Pòliza de Automoviles_ Asepemcali _ vigencia 2008_2009.manzanaresz renovacion 2008_2009_manzanarezz 4" xfId="190" xr:uid="{D4243645-BD5E-4C46-9428-B36046EF7105}"/>
    <cellStyle name="_081031_ COBROS MENSUALES_  Pòliza de Automoviles_ Asepemcali _ vigencia 2008_2009.manzanaresz renovacion 2008_2009_manzanarezz 5" xfId="191" xr:uid="{7CC2C8D2-0375-48B4-9901-E5F693E28A39}"/>
    <cellStyle name="_081031_ COBROS MENSUALES_  Pòliza de Automoviles_ Asepemcali _ vigencia 2008_2009.manzanaresz renovacion 2008_2009_manzanarezz 6" xfId="192" xr:uid="{B24C6DEB-DE3A-4307-B9CD-5C556D2ED0E8}"/>
    <cellStyle name="_090205_SOS_Nota de Cobertura 2008-2009" xfId="193" xr:uid="{3942BF7B-C3F7-45FD-90E2-5D3474D0CC05}"/>
    <cellStyle name="_090205_SOS_Nota de Cobertura 2008-2009 2" xfId="194" xr:uid="{19602753-476C-4A36-949C-1E3AB43FFEA8}"/>
    <cellStyle name="_091008_Centro Cial Chipichape_cuestionario de necesidades_nanezd" xfId="195" xr:uid="{AA9D800D-BE28-4B62-8AEE-8976EE6F3766}"/>
    <cellStyle name="_091008_Centro Cial Chipichape_cuestionario de necesidades_nanezd 2" xfId="196" xr:uid="{8F94B0CD-61B9-4375-AFA4-9480D27044A9}"/>
    <cellStyle name="_091008_Centro Cial Chipichape_cuestionario de necesidades_nanezd 2 2" xfId="197" xr:uid="{9CD404D6-1ED6-44D4-982F-4CFA57C54731}"/>
    <cellStyle name="_091008_Centro Cial Chipichape_cuestionario de necesidades_nanezd 3" xfId="198" xr:uid="{E8E94662-495F-4090-B072-0B8AB68CCD1C}"/>
    <cellStyle name="_091008_Centro Cial Chipichape_cuestionario de necesidades_nanezd 4" xfId="199" xr:uid="{4B2E4C6D-FF36-4DAE-857E-7F59591A1361}"/>
    <cellStyle name="_100205_Centelsa_Slip Cotizacion 10-11 - 2_ortizj1" xfId="200" xr:uid="{05D9A850-6FA0-44DE-8072-0BB83A1FF258}"/>
    <cellStyle name="_100205_Centelsa_Slip Cotizacion 10-11 - 2_ortizj1 2" xfId="201" xr:uid="{1C74A9D9-C6F4-4C0E-8925-00B2F8B8D498}"/>
    <cellStyle name="_100205_Centelsa_Slip Cotizacion 10-11 - 2_ortizj1 3" xfId="202" xr:uid="{64A6429E-AFB8-4DD0-95BB-E8B0958FD1AE}"/>
    <cellStyle name="_100622_Favestrella_amparo provisional Autos 10-11_Alegriama" xfId="203" xr:uid="{6A8C50ED-BC0B-4F49-A172-A80E527F59DA}"/>
    <cellStyle name="_100622_Favestrella_amparo provisional Autos 10-11_Alegriama 2" xfId="204" xr:uid="{25DAB88E-84A2-420E-A5C9-ECB60DC844EE}"/>
    <cellStyle name="_101004_CC Chipichape_Cuestionario de Necesidades_nanezd" xfId="205" xr:uid="{24ED500D-850C-4B76-821C-122EDC788118}"/>
    <cellStyle name="_101004_CC Chipichape_Cuestionario de Necesidades_nanezd 2" xfId="206" xr:uid="{D084BDC9-DAA9-47A0-B8D3-D1CAE65113D5}"/>
    <cellStyle name="_101004_CC Chipichape_Cuestionario de Necesidades_nanezd 2 2" xfId="207" xr:uid="{1FAEF569-7081-413E-8120-D12FF901ABFD}"/>
    <cellStyle name="_101004_CC Chipichape_Cuestionario de Necesidades_nanezd 3" xfId="208" xr:uid="{79DB9DC8-4978-4411-BCE9-C467517A0C25}"/>
    <cellStyle name="_101004_CC Chipichape_Cuestionario de Necesidades_nanezd 4" xfId="209" xr:uid="{3611E438-05F6-420C-A65A-69747EC2A997}"/>
    <cellStyle name="_101027_Centro Cial Chipichape_Salida al mercado_nanezd" xfId="210" xr:uid="{2144DB57-5FF9-4400-BB84-A8F5B1C8116D}"/>
    <cellStyle name="_101027_Centro Cial Chipichape_Salida al mercado_nanezd 2" xfId="211" xr:uid="{9DD78178-82E4-4DA2-8AD5-3559ABB61862}"/>
    <cellStyle name="_101027_Centro Cial Chipichape_Salida al mercado_nanezd 2 2" xfId="212" xr:uid="{6874B01E-0D48-40C0-9366-B052A8D37E3A}"/>
    <cellStyle name="_101027_Centro Cial Chipichape_Salida al mercado_nanezd 3" xfId="213" xr:uid="{BE498640-BB73-40F1-8EEF-483B05A999A6}"/>
    <cellStyle name="_101027_Centro Cial Chipichape_Salida al mercado_nanezd 4" xfId="214" xr:uid="{5B2483C2-6C8B-48AD-882A-26C3ACB9D3F3}"/>
    <cellStyle name="_110808_Fondex_Relacion de Vehiculos Cobros Mensuales_GAP_castanedal" xfId="215" xr:uid="{36864AE9-9E23-46D7-A3ED-7DCA08BCCFE5}"/>
    <cellStyle name="_110808_Fondex_Relacion de Vehiculos Cobros Mensuales_GAP_castanedal 2" xfId="216" xr:uid="{2129AC67-895A-4193-8128-3A2B08530ED5}"/>
    <cellStyle name="_120522_Fondex_Cuestionario de Necesidades_Automoviles_castanedal" xfId="217" xr:uid="{079B0ADF-B01B-484C-BB15-6620B2FD0A2D}"/>
    <cellStyle name="_120522_Fondex_Cuestionario de Necesidades_Automoviles_castanedal 2" xfId="218" xr:uid="{D9C9FBE0-EB0D-426C-ADAF-1C59B524AFF8}"/>
    <cellStyle name="_120606_Cobro Fondex  Junio - Julio  de 2012" xfId="219" xr:uid="{ACF46238-0990-4CFF-A13E-348C442D39E1}"/>
    <cellStyle name="_120606_Cobro Fondex  Junio - Julio  de 2012 2" xfId="220" xr:uid="{5DE41473-7225-4F37-97A8-7519EF01DDC2}"/>
    <cellStyle name="_BMS TERCEROS" xfId="221" xr:uid="{82BABBA9-5181-45CE-8436-6FBEC379F124}"/>
    <cellStyle name="_BMS TERCEROS 2" xfId="222" xr:uid="{B6D4DE21-1911-4BA3-AEFE-B0DF1FFB182E}"/>
    <cellStyle name="_BMS TERCEROS 2 2" xfId="223" xr:uid="{AD0F941E-54D8-4DB5-BB91-11C61338F4DE}"/>
    <cellStyle name="_BMS TERCEROS 3" xfId="224" xr:uid="{BE6D992C-6FAB-479B-B976-B18D3AD8BBE3}"/>
    <cellStyle name="_BMS TERCEROS 3 2" xfId="225" xr:uid="{E7FCF775-4858-42FE-B22F-E1FA07E1CEC7}"/>
    <cellStyle name="_BMS TERCEROS 4" xfId="226" xr:uid="{EF3E1078-E493-4032-B48F-DB0C648A24DA}"/>
    <cellStyle name="_BMS TERCEROS 5" xfId="227" xr:uid="{74BBCF61-6165-4246-8BF5-291F5979AC14}"/>
    <cellStyle name="_BMS TERCEROS 6" xfId="228" xr:uid="{45908215-6255-4AF8-B1AA-525FC7D90E21}"/>
    <cellStyle name="_CAMARA DE COMERCIO (DM)" xfId="229" xr:uid="{BD01C1F6-38B7-4910-9DDF-6EBF3B384510}"/>
    <cellStyle name="_CAMARA DE COMERCIO (DM) 2" xfId="230" xr:uid="{0B9532DD-35C4-4CF2-9AB3-697B7B5B00C3}"/>
    <cellStyle name="_CAMARA DE COMERCIO (DM) 3" xfId="231" xr:uid="{20BA4555-A07F-4395-83D9-AE19B9BA28C9}"/>
    <cellStyle name="_CAMARA DE COMERCIO 2006" xfId="232" xr:uid="{E308D172-A017-4532-96A5-ED8BB02CB206}"/>
    <cellStyle name="_CAMARA DE COMERCIO 2006 2" xfId="233" xr:uid="{ED9A58FF-B454-419C-A256-1939A954E988}"/>
    <cellStyle name="_CAMARA DE COMERCIO 2006 3" xfId="234" xr:uid="{952C2451-6550-408A-AD86-ECDC6EA5FCD3}"/>
    <cellStyle name="_Condiciones" xfId="235" xr:uid="{1EF7A5F8-113F-4B4A-8642-ADDDC2894A53}"/>
    <cellStyle name="_Condiciones 2" xfId="236" xr:uid="{86400681-3E57-4012-933A-2373961D5351}"/>
    <cellStyle name="_Condiciones 3" xfId="237" xr:uid="{C63D7D73-80CB-4318-80F7-6CF6F9A53065}"/>
    <cellStyle name="_Coop Carvajal Stros 2006-2007" xfId="238" xr:uid="{A334131D-D7C9-4D76-947C-468FEB4CCF1B}"/>
    <cellStyle name="_Coop Carvajal Stros 2006-2007 2" xfId="239" xr:uid="{B4392A56-2055-489F-B513-4BCA3F4AF3FD}"/>
    <cellStyle name="_Copia de 120522_Fondex_Cuestionario de Necesidades_Automoviles_castanedal" xfId="240" xr:uid="{59CF26F0-14B0-4A39-84C7-A3565AB174E2}"/>
    <cellStyle name="_Copia de 120522_Fondex_Cuestionario de Necesidades_Automoviles_castanedal 2" xfId="241" xr:uid="{DAA347C5-1516-449F-85C8-ABB231851408}"/>
    <cellStyle name="_Copia de Siniestralidad Vehiculos PISA" xfId="242" xr:uid="{430AEC9C-4208-497A-AD18-C2C3E27FEA87}"/>
    <cellStyle name="_Copia de Siniestralidad Vehiculos PISA 2" xfId="243" xr:uid="{B4BCE3EA-40FB-4ABA-B42E-BFF6EAA680BF}"/>
    <cellStyle name="_Copia de Siniestralidad Vehiculos PISA 3" xfId="244" xr:uid="{C8F11260-A9A7-4CC6-A7CD-FC4D00C644E6}"/>
    <cellStyle name="_Cotizador de Flotas v07.2_NN Ladrillera Santafe" xfId="245" xr:uid="{7A4DDECE-70B0-4EF2-81DA-374257038CCE}"/>
    <cellStyle name="_Cotizador de Flotas v07.4_NN ASOBURSATIL OP" xfId="246" xr:uid="{F113D679-C952-4BE0-A75D-42168DA6177C}"/>
    <cellStyle name="_DICIEMBRE2007" xfId="950" xr:uid="{C283947F-508E-451E-8239-5E0A786A50E7}"/>
    <cellStyle name="_DICIEMBRE2007 2" xfId="951" xr:uid="{D5188D4A-C5C5-4AE7-A1D1-BACD2BCA1211}"/>
    <cellStyle name="_EMPLEADOS" xfId="247" xr:uid="{54382E93-B9E4-4EA6-946D-0D950510FA53}"/>
    <cellStyle name="_EMPLEADOS 2" xfId="248" xr:uid="{481B4A87-AD17-4A07-B311-8E34801D7A2B}"/>
    <cellStyle name="_EMPLEADOS 3" xfId="249" xr:uid="{C9ECFAB6-2338-4C08-B571-3CD08943C5A0}"/>
    <cellStyle name="_FECCB LISTADO A RENOVAR AUTOS RSA" xfId="250" xr:uid="{0C0D0CA2-73B3-44C9-9F47-180253E81188}"/>
    <cellStyle name="_Formato de Cotizacion Ing San Carlos Autos 2004-2005" xfId="251" xr:uid="{BB296836-A96A-4FF4-AE32-D2F7080A53D5}"/>
    <cellStyle name="_Formato de Cotizacion Ing San Carlos Autos 2004-2005 2" xfId="252" xr:uid="{5E4346CE-CBC2-4755-BA59-3F878E3D6D0B}"/>
    <cellStyle name="_Formato de Cotizacion Ing San Carlos Autos 2004-2005 3" xfId="253" xr:uid="{CB7DC6CD-3D6B-45CC-89F7-2FF5E933F7C1}"/>
    <cellStyle name="_Libro1" xfId="254" xr:uid="{B8D6152D-9EEF-47E0-B1E4-2326DD66EF91}"/>
    <cellStyle name="_Libro1 2" xfId="255" xr:uid="{0A3015A7-76D5-4B2B-B4EE-210C76EFA85C}"/>
    <cellStyle name="_Libro2" xfId="256" xr:uid="{B2413D52-8CF8-48D2-BDEA-EA99012A986F}"/>
    <cellStyle name="_Libro2 2" xfId="257" xr:uid="{959ADF1B-6A33-46CD-AA5D-8FC5A405AB0A}"/>
    <cellStyle name="_LIQUIDACION" xfId="258" xr:uid="{D87DFE1F-0EF6-45D1-B69D-7DC2B8E18940}"/>
    <cellStyle name="_NUEVAS COBERTURAS EN SLIP" xfId="259" xr:uid="{FB828A18-E847-46C7-86BD-D4BAA53FC4FA}"/>
    <cellStyle name="_NUEVAS COBERTURAS EN SLIP 2" xfId="260" xr:uid="{E49D5E5E-3DCF-4AED-9DD4-0BAC9EF0831E}"/>
    <cellStyle name="_NUEVAS COBERTURAS EN SLIP 3" xfId="261" xr:uid="{E5F88464-A003-4612-AE5D-98E3A7B08AC6}"/>
    <cellStyle name="_NUEVAS COBERTURAS EN SLIP 4" xfId="262" xr:uid="{67F191CC-394C-494A-A2F7-ED8D921C9950}"/>
    <cellStyle name="_NUEVAS COBERTURAS EN SLIP 5" xfId="263" xr:uid="{5969E65F-BD61-4479-8BFF-D566BE08858A}"/>
    <cellStyle name="_NUEVAS COBERTURAS EN SLIP 6" xfId="264" xr:uid="{B60EC82F-9805-4289-B727-C18B19990390}"/>
    <cellStyle name="_NUEVAS COBERTURAS EN SLIP 7" xfId="265" xr:uid="{8A6AB2A9-E020-4A07-BA73-2607B08EA6FF}"/>
    <cellStyle name="_NUEVAS COBERTURAS EN SLIP 8" xfId="266" xr:uid="{B91A07E1-EAF9-4D2D-BA13-0F138D447553}"/>
    <cellStyle name="_NUEVAS COBERTURAS EN SLIP_SLIP AUTOMOVILES FON EMP CHALVER V1" xfId="267" xr:uid="{CFFD3CD5-EB69-4106-BDBC-84E9FD48ADC4}"/>
    <cellStyle name="_PARQUE AUTOMOTOR Y SINIESTRALIDAD - FONDEX 2008 - 2012" xfId="268" xr:uid="{AADBB571-58FF-40A1-AEF8-9C73C2BC4D09}"/>
    <cellStyle name="_PARQUE AUTOMOTOR Y SINIESTRALIDAD - FONDEX 2008 - 2012 2" xfId="269" xr:uid="{6840549C-C1C5-45A6-A640-6E41A0AD67FB}"/>
    <cellStyle name="_PDU" xfId="270" xr:uid="{EA3600FB-009C-4464-8B8B-A7815B9CD863}"/>
    <cellStyle name="_PDU 2" xfId="271" xr:uid="{30B65E7F-9E06-470B-A388-27874AAD0BF9}"/>
    <cellStyle name="_PDU 3" xfId="272" xr:uid="{14457773-57BC-4FCF-AD50-1D8253603851}"/>
    <cellStyle name="_Poliza de Wilis_0708" xfId="273" xr:uid="{93AF897E-167A-4014-9C29-2E2EF7E61D11}"/>
    <cellStyle name="_Poliza de Wilis_0708 2" xfId="274" xr:uid="{124BA3F2-CF7C-414B-80D3-D5103650C6EE}"/>
    <cellStyle name="_Poliza de Wilis_0708 3" xfId="275" xr:uid="{51052228-225A-4241-A794-E412CD196054}"/>
    <cellStyle name="_POLIZA FONDECOM 2005 - 2006" xfId="276" xr:uid="{DC2B6C27-678B-497C-A6A8-48F209C84C23}"/>
    <cellStyle name="_POLIZA FONDECOM 2005 - 2006 2" xfId="277" xr:uid="{AE3E3B04-4A90-4152-9424-A8037EEF9756}"/>
    <cellStyle name="_POLIZA FONDECOM 2005 - 2006 2 2" xfId="278" xr:uid="{4E7AB0F0-A50A-4DD5-A879-AB3659EEB431}"/>
    <cellStyle name="_POLIZA FONDECOM 2005 - 2006 3" xfId="279" xr:uid="{24B6988F-8337-4858-BB0B-63E1AA80C3DA}"/>
    <cellStyle name="_POLIZA SOS 2004 - 2005" xfId="280" xr:uid="{640097FF-B41E-43DE-B951-F1BA9B6DC0D5}"/>
    <cellStyle name="_POLIZA SOS 2004 - 2005 2" xfId="281" xr:uid="{E10F485F-C823-4DED-80C0-E8717C7DCE68}"/>
    <cellStyle name="_POLIZA SOS 2004 - 2005 2 2" xfId="282" xr:uid="{D340ECD8-4D44-4D09-9E49-97A48F7B412F}"/>
    <cellStyle name="_POLIZA SOS 2004 - 2005 2 3" xfId="283" xr:uid="{77A90BB7-0B52-4F9C-87F2-4A485FB7CBBD}"/>
    <cellStyle name="_POLIZA SOS 2004 - 2005 3" xfId="284" xr:uid="{90CB49A0-81C4-46C2-9A6D-2904C84CB8D8}"/>
    <cellStyle name="_POLIZA SOS 2004 - 2005 3 2" xfId="285" xr:uid="{F427976D-01FC-4509-9963-0AC6FD0C8260}"/>
    <cellStyle name="_POLIZA SOS 2004 - 2005 4" xfId="286" xr:uid="{8DA0A586-FB97-4F68-881F-BB8F6765A329}"/>
    <cellStyle name="_POLIZA SOS 2004 - 2005 5" xfId="287" xr:uid="{2DCDC6DE-F52B-4CA7-9562-128DC97B13D3}"/>
    <cellStyle name="_POLIZA SOS 2004 - 2005 6" xfId="288" xr:uid="{B6C73F04-9762-46B5-B94D-AA173B591A98}"/>
    <cellStyle name="_POLIZA SOS 2005 - 2006" xfId="289" xr:uid="{2A8DDA27-0086-468F-8CBF-5D1A9D71597C}"/>
    <cellStyle name="_POLIZA SOS 2005 - 2006 2" xfId="290" xr:uid="{DCE0DDCB-FA64-4E7F-8545-8D1004C929AB}"/>
    <cellStyle name="_POLIZA SOS 2005 - 2006 3" xfId="291" xr:uid="{8821E49F-1D7B-4B81-AE73-B9238B148180}"/>
    <cellStyle name="_Presentacion al cliente Ing. Sancarlos  2004 - 2005" xfId="292" xr:uid="{E76759DB-B739-4309-B6ED-0B047BC60A2B}"/>
    <cellStyle name="_Presentacion al cliente Ing. Sancarlos  2004 - 2005 2" xfId="293" xr:uid="{8CA4741C-4FEF-420D-831B-C5049B0AD9F6}"/>
    <cellStyle name="_Presentacion al cliente Ing. Sancarlos  2004 - 2005 3" xfId="294" xr:uid="{ADB0A8E5-4DA2-4319-AE38-263B0377E64B}"/>
    <cellStyle name="_PROPIOS FULL" xfId="295" xr:uid="{737CD1F3-0C6B-4C87-B1D3-61B1AC694B86}"/>
    <cellStyle name="_PROPIOS FULL 2" xfId="296" xr:uid="{C9B6012F-9465-4E20-8002-66BA06429199}"/>
    <cellStyle name="_PROPIOS FULL 3" xfId="297" xr:uid="{C00CA118-25F9-4654-A9A9-52A3C9428B8A}"/>
    <cellStyle name="_PROPUESTA COTIZACION COLECTIVA" xfId="298" xr:uid="{FC7BDF89-7AF7-46FE-B553-A405889D6400}"/>
    <cellStyle name="_PROPUESTA COTIZACION COLECTIVA_COTIZACION RENOVACION NESTLE" xfId="299" xr:uid="{C80C2084-D2A7-4E93-9E47-73512576D1C2}"/>
    <cellStyle name="_PROPUESTA COTIZACION COLECTIVA_COTIZACION RENOVACION NESTLE 2" xfId="300" xr:uid="{311E407B-A49A-4C62-ACA9-38FD67DC2F1F}"/>
    <cellStyle name="_PROPUESTA COTIZACION COLECTIVA_COTIZACION RENOVACION NESTLE 3" xfId="301" xr:uid="{6F5B51FD-8EB9-480D-AA72-933906AE665B}"/>
    <cellStyle name="_PROPUESTA COTIZACION COLECTIVA_COTIZACION RENOVACION NESTLE_CAMBIOS VERSION 6 y 7" xfId="302" xr:uid="{852E97A8-D743-462C-BBCB-14E23A7DA8FA}"/>
    <cellStyle name="_PROPUESTA COTIZACION COLECTIVA_COTIZACION RENOVACION NESTLE_CAMBIOS VERSION 6 y 7 2" xfId="303" xr:uid="{E78C47F9-C31D-472B-8A64-3755A23EE8AF}"/>
    <cellStyle name="_PROPUESTA COTIZACION COLECTIVA_COTIZACION RENOVACION NESTLE_CAMBIOS VERSION 6 y 7 3" xfId="304" xr:uid="{4935E776-D6CE-477F-8144-8A6C81728CEE}"/>
    <cellStyle name="_PROPUESTA COTIZACION COLECTIVA_COTIZACION RENOVACION NESTLE_Cotizador de Flotas v07.4_HPC" xfId="305" xr:uid="{266ABB15-0CAA-44AB-9BF0-37141AC5EC57}"/>
    <cellStyle name="_PROPUESTA COTIZACION COLECTIVA_COTIZACION RENOVACION NESTLE_Cotizador de Flotas v07.4_RN" xfId="306" xr:uid="{A740D28F-B11B-4CAF-8B6E-7EBDFFEADC1A}"/>
    <cellStyle name="_PROPUESTA COTIZACION COLECTIVA_COTIZACION RENOVACION NESTLE_Cotizador de Flotas v07.4_TYCO HEALTHCARE COLOMBIA S.A." xfId="307" xr:uid="{85372FC7-038F-4594-8507-7B69F608F949}"/>
    <cellStyle name="_PROPUESTA COTIZACION COLECTIVA_INFORMACION PARA RENOVACION RSA - GLAXO SMITH KLINE" xfId="308" xr:uid="{6F4B2A39-75AC-49B9-B5EE-8B2487540DFD}"/>
    <cellStyle name="_PROPUESTA COTIZACION COLECTIVA_INFORMACION PARA RENOVACION RSA - GLAXO SMITH KLINE 2" xfId="309" xr:uid="{0061BD73-6FA4-4192-A7F6-325BBCFBACF9}"/>
    <cellStyle name="_PROPUESTA COTIZACION COLECTIVA_INFORMACION PARA RENOVACION RSA - GLAXO SMITH KLINE 3" xfId="310" xr:uid="{DB4F0B49-1EAD-43B8-9F6D-732BE37A83E5}"/>
    <cellStyle name="_PROPUESTA COTIZACION COLECTIVA_INFORMACION PARA RENOVACION RSA - GLAXO SMITH KLINE_CAMBIOS VERSION 6 y 7" xfId="311" xr:uid="{C074A1C7-8FBD-4BC9-B7C8-F813C21F31D9}"/>
    <cellStyle name="_PROPUESTA COTIZACION COLECTIVA_INFORMACION PARA RENOVACION RSA - GLAXO SMITH KLINE_CAMBIOS VERSION 6 y 7 2" xfId="312" xr:uid="{DE2F6809-0744-4364-B49E-8B6C3A531C5F}"/>
    <cellStyle name="_PROPUESTA COTIZACION COLECTIVA_INFORMACION PARA RENOVACION RSA - GLAXO SMITH KLINE_CAMBIOS VERSION 6 y 7 3" xfId="313" xr:uid="{CEF55ADA-B23E-4784-AD5D-58D585D382E0}"/>
    <cellStyle name="_PROPUESTA COTIZACION COLECTIVA_INFORMACION PARA RENOVACION RSA - GLAXO SMITH KLINE_Cotizador de Flotas v07.4_HPC" xfId="314" xr:uid="{7186B979-37CB-4E43-8455-EE354C96B990}"/>
    <cellStyle name="_PROPUESTA COTIZACION COLECTIVA_INFORMACION PARA RENOVACION RSA - GLAXO SMITH KLINE_Cotizador de Flotas v07.4_RN" xfId="315" xr:uid="{37D6A79C-E094-4F87-83B4-DCF1A9672499}"/>
    <cellStyle name="_PROPUESTA COTIZACION COLECTIVA_INFORMACION PARA RENOVACION RSA - GLAXO SMITH KLINE_Cotizador de Flotas v07.4_TYCO HEALTHCARE COLOMBIA S.A." xfId="316" xr:uid="{46B9E5DF-3266-470F-BDD0-A7BF14C3A130}"/>
    <cellStyle name="_RC Exceso" xfId="317" xr:uid="{6747D47D-2235-4460-8D7D-435EC01EFF4E}"/>
    <cellStyle name="_RC Exceso 2" xfId="318" xr:uid="{05D9E12E-4DB7-42A6-AC30-126D5B992F59}"/>
    <cellStyle name="_RC Exceso 3" xfId="319" xr:uid="{14E3FB41-4FAF-4C3D-B8AF-10906CAE04F1}"/>
    <cellStyle name="_Renovacion y condiciones de sos" xfId="320" xr:uid="{C38F793B-D7ED-4478-9DD1-DE135B146B0E}"/>
    <cellStyle name="_Renovacion y condiciones de sos 2" xfId="321" xr:uid="{D09FE90C-72B0-4D08-BBFB-7B3D1909707A}"/>
    <cellStyle name="_Siniestraldiad Coop Carvajal Stros 2004-2007" xfId="322" xr:uid="{9CEE13FC-0411-470E-A95F-198E35B6463A}"/>
    <cellStyle name="_Siniestraldiad Coop Carvajal Stros 2004-2007 2" xfId="323" xr:uid="{942E41D2-2835-4897-8835-04FD2F8A0486}"/>
    <cellStyle name="_SINIESTROS 2003-2005" xfId="324" xr:uid="{F6720437-1FEA-4AFE-9E0D-E44117769FC3}"/>
    <cellStyle name="_SINIESTROS 2003-2005 2" xfId="325" xr:uid="{77E714EE-CC11-4E02-8FD4-F56EC6C5FC73}"/>
    <cellStyle name="_SLIP AUTOMOVILES FON EMP CHALVER V1" xfId="326" xr:uid="{959A0E42-A906-4266-AC02-9B0472E0E660}"/>
    <cellStyle name="_slip chipihape Vida" xfId="327" xr:uid="{AEB58EC5-BF85-4774-9D67-A9CC23B64AEC}"/>
    <cellStyle name="_slip chipihape Vida 2" xfId="328" xr:uid="{C4B398C8-BF89-487E-A5D8-5716616E4B58}"/>
    <cellStyle name="_slip chipihape Vida 2 2" xfId="329" xr:uid="{64EDA5A5-FAC5-4FF5-BCB7-7301FB378110}"/>
    <cellStyle name="_slip chipihape Vida 3" xfId="330" xr:uid="{8236F6A8-9BB9-4634-9F68-76CC534AEDA9}"/>
    <cellStyle name="_slip chipihape Vida 4" xfId="331" xr:uid="{7235A41A-6F28-4ED7-9603-14256C9828C5}"/>
    <cellStyle name="_SLIP CIAT  2009  - 2010 O.K.4" xfId="332" xr:uid="{A22C54D0-CF2B-4A64-8BCB-2078EBD91FDC}"/>
    <cellStyle name="_SLIP CIAT  2009  - 2010 O.K.4 2" xfId="333" xr:uid="{9B742431-6201-4337-874F-DC817CFE2E0B}"/>
    <cellStyle name="_SLIP CIAT  2009  - 2010 O.K.4 3" xfId="334" xr:uid="{354CF942-40DB-41B0-99E4-CF4262583163}"/>
    <cellStyle name="_SLIP RSA AUTOS TRANSPORTES FD -  PU V3" xfId="335" xr:uid="{25414694-C9B7-4437-BB0C-4B084D551EC9}"/>
    <cellStyle name="_SOLO RCE" xfId="336" xr:uid="{5EF9DD4C-E2B8-4C26-9FF9-EE0C20A5659A}"/>
    <cellStyle name="_SOLO RCE 2" xfId="337" xr:uid="{1F5421C2-BD78-45E1-9E83-8989B4BDD244}"/>
    <cellStyle name="_SOLO RCE 3" xfId="338" xr:uid="{A34A415A-D988-4E37-93F0-20BD83E0A055}"/>
    <cellStyle name="_TASAS CONVENIO CITIBANK RENOVACIÓN 2008" xfId="339" xr:uid="{95EB06A8-9221-44D6-910B-1E672327EDB3}"/>
    <cellStyle name="_TASAS CONVENIO CITIBANK RENOVACIÓN 2008 2" xfId="340" xr:uid="{A6911C8C-67DA-478D-9598-62B374BBD408}"/>
    <cellStyle name="_TASAS CONVENIO CITIBANK RENOVACIÓN 2008 2 2" xfId="341" xr:uid="{881E3E1A-6253-490E-9DB0-A45C3938EAB1}"/>
    <cellStyle name="_TASAS CONVENIO CITIBANK RENOVACIÓN 2008 3" xfId="342" xr:uid="{2A2831A2-36C6-42A7-A9AD-9F34786999CD}"/>
    <cellStyle name="_TASAS CONVENIO CITIBANK RENOVACIÓN 2008 4" xfId="343" xr:uid="{86AC0B5F-B360-4FC0-821D-7DA4E5B64DAB}"/>
    <cellStyle name="_TASAS CONVENIO CITIBANK RENOVACIÓN 2008 5" xfId="344" xr:uid="{8E7305F5-49FA-44EB-89E6-DBC431028062}"/>
    <cellStyle name="_TASAS CONVENIO CITIBANK RENOVACIÓN 2008 6" xfId="345" xr:uid="{B490F534-07DE-4101-9DF2-13EC9C894ADA}"/>
    <cellStyle name="_TASAS CONVENIO CITIBANK RENOVACIÓN 2008 7" xfId="346" xr:uid="{4ECC2603-2EC8-4F33-92AB-428AB3F7BB5A}"/>
    <cellStyle name="_TASAS CONVENIO CITIBANK RENOVACIÓN 2008 8" xfId="347" xr:uid="{B0F475EE-B125-4F6F-B60E-A782A112C56D}"/>
    <cellStyle name="_TASAS CONVENIO CITIBANK RENOVACIÓN 2008 9" xfId="348" xr:uid="{8DFB2FD7-1363-4CBA-AB46-3D74B0DE29FC}"/>
    <cellStyle name="_TASAS CONVENIO CITIBANK RENOVACIÓN 2008_SLIP AUTOMOVILES FON EMP CHALVER V1" xfId="349" xr:uid="{C1BF21F1-F347-4452-9C10-CC262D3B22CA}"/>
    <cellStyle name="_TASAS GMAC 2009 LICITACION" xfId="350" xr:uid="{018EC86F-A870-45D6-81B5-420BDF7A55E3}"/>
    <cellStyle name="_TASAS GMAC 2009 LICITACION 2" xfId="351" xr:uid="{E914E90D-E7DD-44D3-B07E-304E2E1C485F}"/>
    <cellStyle name="_TASAS GMAC 2009 LICITACION 3" xfId="352" xr:uid="{70B77AD5-4943-4685-9BBA-83FCD1011E83}"/>
    <cellStyle name="_TASAS GMAC 2009 LICITACION 4" xfId="353" xr:uid="{B232CA76-82B0-466B-AF5D-B97E931A5382}"/>
    <cellStyle name="_TASAS GMAC 2009 LICITACION 5" xfId="354" xr:uid="{FFA4EDCE-75B4-462C-9B29-1B31CE716827}"/>
    <cellStyle name="_TASAS GMAC 2009 LICITACION 6" xfId="355" xr:uid="{A7004F57-8CE2-417E-AF78-EFA9DE9B2E8A}"/>
    <cellStyle name="_TASAS GMAC 2009 LICITACION 7" xfId="356" xr:uid="{9DA3EB28-562D-4276-BA13-259F20EA9320}"/>
    <cellStyle name="_TASAS GMAC 2009 LICITACION 8" xfId="357" xr:uid="{DD7B5BF4-8B1D-4AC9-9CC7-3F2949D81AFC}"/>
    <cellStyle name="_TASAS GMAC 2009 LICITACION_SLIP AUTOMOVILES FON EMP CHALVER V1" xfId="358" xr:uid="{A2B9ADBC-AA9A-4A0B-B4DA-F4C9F64D4D2A}"/>
    <cellStyle name="_VEHICULOS VIGENTES 14-06-06-1" xfId="359" xr:uid="{845BBCBA-ACB3-4BA5-8C22-F90B27178B10}"/>
    <cellStyle name="_VEHICULOS VIGENTES 14-06-06-1 2" xfId="360" xr:uid="{733B54E9-A551-4792-BFCC-BCB94B188395}"/>
    <cellStyle name="_Willis - propuesta 20080915" xfId="361" xr:uid="{A4238850-E694-41B0-9EC1-792947A382C3}"/>
    <cellStyle name="_Willis - propuesta 20080915 2" xfId="362" xr:uid="{79CEDD0C-C304-4998-9AAD-4637FE0DBB37}"/>
    <cellStyle name="_Willis - propuesta 20080915 2 2" xfId="363" xr:uid="{F6E9E3C7-67B2-4D03-83C8-10506DD1748C}"/>
    <cellStyle name="_Willis - propuesta 20080915 3" xfId="364" xr:uid="{A39C4ECA-5338-4553-AF74-B640A4000668}"/>
    <cellStyle name="_Willis - propuesta 20080915 3 2" xfId="365" xr:uid="{FB3C67B3-E622-405C-9516-26F4064B412E}"/>
    <cellStyle name="_Willis - propuesta 20080915 4" xfId="366" xr:uid="{2CAEB93C-2809-4F2F-BEDC-44152D695483}"/>
    <cellStyle name="_Willis - propuesta 20080915 5" xfId="367" xr:uid="{32596052-D2AF-46FE-B613-01C839944BE4}"/>
    <cellStyle name="_Willis - propuesta 20080915 6" xfId="368" xr:uid="{A4284710-0646-4247-9D76-50F8C6C49369}"/>
    <cellStyle name="%" xfId="42" xr:uid="{6012B88F-0511-4F34-97AD-53029D26B876}"/>
    <cellStyle name="20% - Accent1" xfId="369" xr:uid="{3EDB301C-2D85-426A-8556-A8038D1A28F3}"/>
    <cellStyle name="20% - Accent1 2" xfId="370" xr:uid="{DC321B28-0420-4723-BAFD-BD54D062AEB9}"/>
    <cellStyle name="20% - Accent1 2 2" xfId="371" xr:uid="{50EA7B61-8632-46BA-8047-786AA03E1927}"/>
    <cellStyle name="20% - Accent1 2 2 2" xfId="372" xr:uid="{9B2CCD7B-B9A2-4034-A4FB-EEA6EF4B3410}"/>
    <cellStyle name="20% - Accent1 2 3" xfId="373" xr:uid="{338ECCF2-5709-463A-9308-5433DA163962}"/>
    <cellStyle name="20% - Accent1 2 4" xfId="374" xr:uid="{73570082-A39A-499E-B7AB-3D61F8808761}"/>
    <cellStyle name="20% - Accent1 2_Hoja2" xfId="375" xr:uid="{7AE711C5-3328-4652-9D6F-E5C31A9088F3}"/>
    <cellStyle name="20% - Accent1 3" xfId="376" xr:uid="{E3D6C094-EECF-454C-98D3-99ACC4365D14}"/>
    <cellStyle name="20% - Accent1 3 2" xfId="377" xr:uid="{AEB0AB82-EC83-4B23-907D-D56DB6DF2623}"/>
    <cellStyle name="20% - Accent1 4" xfId="378" xr:uid="{56DEDEA2-CB95-4445-90B8-6338799E30DD}"/>
    <cellStyle name="20% - Accent1 5" xfId="379" xr:uid="{122E09B0-5A98-4C1C-B09E-D8D07FFF351F}"/>
    <cellStyle name="20% - Accent1_121023_constructora Melendez_cotización al asegurado_garciam1" xfId="380" xr:uid="{4FDA2C20-1737-430A-9EE9-F440CEC79EDC}"/>
    <cellStyle name="20% - Accent2" xfId="381" xr:uid="{2B5EA874-33A9-4670-9C0E-A8C55BBF9415}"/>
    <cellStyle name="20% - Accent2 2" xfId="382" xr:uid="{4FCC448E-D2E3-411F-8A1F-67C37E924F05}"/>
    <cellStyle name="20% - Accent2 2 2" xfId="383" xr:uid="{894C1A1D-FF02-4495-8A59-B7641EB5F936}"/>
    <cellStyle name="20% - Accent2 2 2 2" xfId="384" xr:uid="{DC539C10-C20E-45E4-ADC6-6C0BC1C00F78}"/>
    <cellStyle name="20% - Accent2 2 3" xfId="385" xr:uid="{5188E70A-1819-4274-93E4-08DBA2F7A14C}"/>
    <cellStyle name="20% - Accent2 2 4" xfId="386" xr:uid="{5DCC60C1-B11B-4F0D-A50D-F3A2B215D10D}"/>
    <cellStyle name="20% - Accent2 2_Hoja2" xfId="387" xr:uid="{29548BE6-A269-47D8-918A-963698B73DC9}"/>
    <cellStyle name="20% - Accent2 3" xfId="388" xr:uid="{2DCDF65D-2A19-472D-B63A-AE8F95DC1878}"/>
    <cellStyle name="20% - Accent2 3 2" xfId="389" xr:uid="{E58F28B1-8262-4535-BBBF-1D180B26A456}"/>
    <cellStyle name="20% - Accent2 4" xfId="390" xr:uid="{B903EC8E-A5E6-47C2-B2DE-E0B68432B859}"/>
    <cellStyle name="20% - Accent2 5" xfId="391" xr:uid="{4447A10B-9AE3-47CB-A6F3-8D8EDA6DE9F5}"/>
    <cellStyle name="20% - Accent2_121023_constructora Melendez_cotización al asegurado_garciam1" xfId="392" xr:uid="{97A55C06-D253-4F5F-B4E3-B2B09900C140}"/>
    <cellStyle name="20% - Accent3" xfId="393" xr:uid="{9279C131-E01D-44F0-8267-839BDFD73AEE}"/>
    <cellStyle name="20% - Accent3 2" xfId="394" xr:uid="{24034391-84BB-4C83-A0AB-4E362B8CF08E}"/>
    <cellStyle name="20% - Accent3 2 2" xfId="395" xr:uid="{3402D5E5-2B90-45B1-AF7E-D662F4EAF53E}"/>
    <cellStyle name="20% - Accent3 2 2 2" xfId="396" xr:uid="{C57732FE-FBA7-477A-9A83-6DED1569BA3A}"/>
    <cellStyle name="20% - Accent3 2 3" xfId="397" xr:uid="{27968175-E7DB-429A-9522-FF59A0887162}"/>
    <cellStyle name="20% - Accent3 2 4" xfId="398" xr:uid="{2719A0C3-000A-4920-A0DD-1EE065A76E9B}"/>
    <cellStyle name="20% - Accent3 2_Hoja2" xfId="399" xr:uid="{C915801E-A008-4411-AB20-161CAA572212}"/>
    <cellStyle name="20% - Accent3 3" xfId="400" xr:uid="{11509757-7453-4B67-B3C2-E08E754A1FAF}"/>
    <cellStyle name="20% - Accent3 3 2" xfId="401" xr:uid="{E1C3822E-F0A4-4A19-9F7C-92EDE52FB31A}"/>
    <cellStyle name="20% - Accent3 4" xfId="402" xr:uid="{292548E2-5402-4260-A643-32958CCD997F}"/>
    <cellStyle name="20% - Accent3 5" xfId="403" xr:uid="{95D1879B-2F64-4C95-8668-D2DA8C60907F}"/>
    <cellStyle name="20% - Accent3_121023_constructora Melendez_cotización al asegurado_garciam1" xfId="404" xr:uid="{C862CA98-8B20-41F7-AE23-54CAC2904273}"/>
    <cellStyle name="20% - Accent4" xfId="405" xr:uid="{1C6C6B9B-2A18-4988-9604-6B11A0BD127C}"/>
    <cellStyle name="20% - Accent4 2" xfId="406" xr:uid="{32A55C81-F689-4D1E-88B3-59461B834BF5}"/>
    <cellStyle name="20% - Accent4 2 2" xfId="407" xr:uid="{2AD2952E-3647-4814-9D17-FB2B85519329}"/>
    <cellStyle name="20% - Accent4 2 2 2" xfId="408" xr:uid="{C955AC33-88F9-4518-B440-4068DA0041E1}"/>
    <cellStyle name="20% - Accent4 2 3" xfId="409" xr:uid="{0F60B4F6-F57B-4FB5-BC8D-421AB24D3C2F}"/>
    <cellStyle name="20% - Accent4 2 4" xfId="410" xr:uid="{23015211-C99D-4118-A8ED-D7489346E645}"/>
    <cellStyle name="20% - Accent4 2_Hoja2" xfId="411" xr:uid="{0A976020-36C0-4E03-92E6-40AA4432D174}"/>
    <cellStyle name="20% - Accent4 3" xfId="412" xr:uid="{C0198E9E-1049-48BA-BD38-7BA4C901CC58}"/>
    <cellStyle name="20% - Accent4 3 2" xfId="413" xr:uid="{72AC8132-3430-45D2-ADD3-DCBB334031D6}"/>
    <cellStyle name="20% - Accent4 4" xfId="414" xr:uid="{1AD0FF0D-0DA6-438F-852D-2EC2B1B4CDA6}"/>
    <cellStyle name="20% - Accent4 5" xfId="415" xr:uid="{E62915F2-FE76-4016-99A4-9AB232AB939A}"/>
    <cellStyle name="20% - Accent4_121023_constructora Melendez_cotización al asegurado_garciam1" xfId="416" xr:uid="{D91562DA-142A-47D7-861F-33E2BFD17E9F}"/>
    <cellStyle name="20% - Accent5" xfId="417" xr:uid="{28076D05-82A8-4182-8F13-285C17B45B08}"/>
    <cellStyle name="20% - Accent5 2" xfId="418" xr:uid="{C0F4F71C-F4D8-40AD-B3B0-0CC40A81099E}"/>
    <cellStyle name="20% - Accent5 2 2" xfId="419" xr:uid="{D4C00749-166D-42E5-840B-C0152FB78DAC}"/>
    <cellStyle name="20% - Accent5 2 2 2" xfId="420" xr:uid="{AD059EE8-A19D-4E64-A314-0540BD37669D}"/>
    <cellStyle name="20% - Accent5 2 3" xfId="421" xr:uid="{E9DB4B49-D5CD-4D4F-812D-7B43D64D1AC5}"/>
    <cellStyle name="20% - Accent5 2 4" xfId="422" xr:uid="{BCD213DD-4B4F-4321-9C70-238FDA62A73C}"/>
    <cellStyle name="20% - Accent5 2_Hoja2" xfId="423" xr:uid="{BCC75D00-C270-4BDB-8FCE-CC292EE617C3}"/>
    <cellStyle name="20% - Accent5 3" xfId="424" xr:uid="{3A8BA46A-491A-4E46-BA85-BA5811FE4AB7}"/>
    <cellStyle name="20% - Accent5 3 2" xfId="425" xr:uid="{F0C9E7BC-2EA5-46A6-A6B9-2B30D1F32D81}"/>
    <cellStyle name="20% - Accent5 4" xfId="426" xr:uid="{D5EC72BD-A3D2-4383-BA01-7C0CD5BEA05D}"/>
    <cellStyle name="20% - Accent5 5" xfId="427" xr:uid="{B6824397-AB59-4F12-81C5-C71BE1706CC9}"/>
    <cellStyle name="20% - Accent5_121023_constructora Melendez_cotización al asegurado_garciam1" xfId="428" xr:uid="{6A1E0B53-219E-4D9D-9647-D3EC93702BD8}"/>
    <cellStyle name="20% - Accent6" xfId="429" xr:uid="{2FF6320B-FB1D-44C6-B07E-E5C398FCA6F4}"/>
    <cellStyle name="20% - Accent6 2" xfId="430" xr:uid="{0AF351B2-C656-4344-A3E5-E7E9FE556808}"/>
    <cellStyle name="20% - Accent6 2 2" xfId="431" xr:uid="{EC3D59F8-8EA4-400D-B909-9A9D2F8774FC}"/>
    <cellStyle name="20% - Accent6 2 2 2" xfId="432" xr:uid="{27E70EC0-A0E7-491F-98CF-2AA87D17D5AA}"/>
    <cellStyle name="20% - Accent6 2 3" xfId="433" xr:uid="{9D57F88C-18B0-4101-960D-5B95BD0B91CB}"/>
    <cellStyle name="20% - Accent6 2 4" xfId="434" xr:uid="{7610C249-1E38-4941-82C2-6EE6968F0F00}"/>
    <cellStyle name="20% - Accent6 2_Hoja2" xfId="435" xr:uid="{A3A0F3F1-EA83-431C-89FF-242B2CE52D9D}"/>
    <cellStyle name="20% - Accent6 3" xfId="436" xr:uid="{B5350C47-7738-40F5-B38E-DF19A4987B17}"/>
    <cellStyle name="20% - Accent6 3 2" xfId="437" xr:uid="{2AC5C686-B913-4834-BB6B-DFE462F53E35}"/>
    <cellStyle name="20% - Accent6 4" xfId="438" xr:uid="{D287B167-4B6B-42C6-9303-05E5C4FD8D4D}"/>
    <cellStyle name="20% - Accent6 5" xfId="439" xr:uid="{B18DFADD-72DE-47FC-A2A4-83E28726A882}"/>
    <cellStyle name="20% - Accent6_121023_constructora Melendez_cotización al asegurado_garciam1" xfId="440" xr:uid="{E1DB8138-953E-49D1-806A-290F10E24832}"/>
    <cellStyle name="20% - Énfasis1 2" xfId="441" xr:uid="{D4DFDC57-6A9A-41BF-BA5F-DB817893137F}"/>
    <cellStyle name="20% - Énfasis1 2 2" xfId="442" xr:uid="{0EAC15B3-17AA-480B-9AB3-BAE27367F722}"/>
    <cellStyle name="20% - Énfasis2 2" xfId="443" xr:uid="{0F0758EB-7FC6-4CBB-80A4-B7A16167CB1F}"/>
    <cellStyle name="20% - Énfasis2 2 2" xfId="444" xr:uid="{64D88D30-B1F8-4173-A362-B58980F5BF13}"/>
    <cellStyle name="20% - Énfasis3 2" xfId="445" xr:uid="{75E2C860-F64D-46C4-992C-3F31E2E5DACC}"/>
    <cellStyle name="20% - Énfasis3 2 2" xfId="446" xr:uid="{4D5E555B-D1BF-4536-AB23-211DCCF3DDA8}"/>
    <cellStyle name="20% - Énfasis4 2" xfId="447" xr:uid="{4B9B0D94-DCEC-4488-927A-A71FA0F8B1F3}"/>
    <cellStyle name="20% - Énfasis4 2 2" xfId="448" xr:uid="{6242E24C-F1F9-47AF-B010-6AF29EF1790B}"/>
    <cellStyle name="20% - Énfasis5 2" xfId="449" xr:uid="{24F4BD42-A001-4260-A692-67905652DF43}"/>
    <cellStyle name="20% - Énfasis5 2 2" xfId="450" xr:uid="{FD4F29F9-1086-429A-821B-14FC544EDA9B}"/>
    <cellStyle name="20% - Énfasis6 2" xfId="451" xr:uid="{8D4E9C2C-5315-4C09-8A55-764141CA5B53}"/>
    <cellStyle name="20% - Énfasis6 2 2" xfId="452" xr:uid="{B1F88770-ADC0-471A-897F-68A1CE8F12DC}"/>
    <cellStyle name="40% - Accent1" xfId="453" xr:uid="{7FD0A55D-C05D-4011-B956-3BCCBE4E47FC}"/>
    <cellStyle name="40% - Accent1 2" xfId="454" xr:uid="{7CF19049-A513-4BED-98B4-9ACD04EE97FF}"/>
    <cellStyle name="40% - Accent1 2 2" xfId="455" xr:uid="{1B49287B-34F6-4A31-B399-A30FBCA721EB}"/>
    <cellStyle name="40% - Accent1 2 2 2" xfId="456" xr:uid="{C9160D86-8655-4ACC-AD75-75D0E18F4584}"/>
    <cellStyle name="40% - Accent1 2 3" xfId="457" xr:uid="{822F97F0-7041-4623-B60F-A5B8059537BB}"/>
    <cellStyle name="40% - Accent1 2 4" xfId="458" xr:uid="{D9102FE2-56AE-40EE-AFC9-04B71CC3C38A}"/>
    <cellStyle name="40% - Accent1 2_Hoja2" xfId="459" xr:uid="{D5604D88-15B8-449E-B5A5-BB493EA5FF20}"/>
    <cellStyle name="40% - Accent1 3" xfId="460" xr:uid="{8E57667C-A283-447C-A0E0-105C9BFB528D}"/>
    <cellStyle name="40% - Accent1 3 2" xfId="461" xr:uid="{AA5871C3-9AD1-4A0B-BCE1-F585D9575DAA}"/>
    <cellStyle name="40% - Accent1 4" xfId="462" xr:uid="{C07E611B-0785-4B4B-9AC0-0D2A7B79D828}"/>
    <cellStyle name="40% - Accent1 5" xfId="463" xr:uid="{908C49A5-83BB-4FB4-B5E0-528CB524A422}"/>
    <cellStyle name="40% - Accent1_121023_constructora Melendez_cotización al asegurado_garciam1" xfId="464" xr:uid="{0E55B88C-B229-40B7-A1F6-9506E58D6900}"/>
    <cellStyle name="40% - Accent2" xfId="465" xr:uid="{BE4DD11F-9576-4F73-B651-14695A6C4E0E}"/>
    <cellStyle name="40% - Accent2 2" xfId="466" xr:uid="{0B6694D5-7C6A-4D4C-86FD-A73380084204}"/>
    <cellStyle name="40% - Accent2 2 2" xfId="467" xr:uid="{FB6D86B1-9511-4133-B15D-ECA1BE630A18}"/>
    <cellStyle name="40% - Accent2 2 2 2" xfId="468" xr:uid="{A36652B9-6771-4975-B33D-2A9F38D89EC4}"/>
    <cellStyle name="40% - Accent2 2 3" xfId="469" xr:uid="{DB5C5EF1-4743-4A51-9185-A96EBE5BB5F2}"/>
    <cellStyle name="40% - Accent2 2 4" xfId="470" xr:uid="{6C037B50-CF9A-4FD2-B565-CAB294767ED6}"/>
    <cellStyle name="40% - Accent2 2_Hoja2" xfId="471" xr:uid="{7412AB6F-B070-4C9F-AE3B-F72BFD2EAD73}"/>
    <cellStyle name="40% - Accent2 3" xfId="472" xr:uid="{B5B4E59F-98DF-4B43-A95C-68E420FF3D62}"/>
    <cellStyle name="40% - Accent2 3 2" xfId="473" xr:uid="{C800EC7E-2E87-43A9-97D0-AC785ACD6D61}"/>
    <cellStyle name="40% - Accent2 4" xfId="474" xr:uid="{2133E5BE-DE1B-4331-938D-2BA9F6252368}"/>
    <cellStyle name="40% - Accent2 5" xfId="475" xr:uid="{1457E5E0-C2EB-4EA0-A549-288C9828330A}"/>
    <cellStyle name="40% - Accent2_121023_constructora Melendez_cotización al asegurado_garciam1" xfId="476" xr:uid="{B9762625-4BDE-4DF9-B15D-614252BA6D92}"/>
    <cellStyle name="40% - Accent3" xfId="477" xr:uid="{90B3395D-6ADE-4C81-9106-D1FB07054568}"/>
    <cellStyle name="40% - Accent3 2" xfId="478" xr:uid="{6EC7569B-2FD5-4F62-8270-9FDCDAAC4181}"/>
    <cellStyle name="40% - Accent3 2 2" xfId="479" xr:uid="{9A791AAA-7286-450E-8ED1-1BC34A247F7A}"/>
    <cellStyle name="40% - Accent3 2 2 2" xfId="480" xr:uid="{BE4C6AED-C715-42B0-B923-7650106945AF}"/>
    <cellStyle name="40% - Accent3 2 3" xfId="481" xr:uid="{B052F482-2456-4963-BBCE-4E70AE040AB8}"/>
    <cellStyle name="40% - Accent3 2 4" xfId="482" xr:uid="{9C1255B0-58AC-4C87-95A6-6505ACBB7546}"/>
    <cellStyle name="40% - Accent3 2_Hoja2" xfId="483" xr:uid="{214DC7D2-A154-4C22-8CE3-1F192F76A066}"/>
    <cellStyle name="40% - Accent3 3" xfId="484" xr:uid="{CE5B73E2-AE32-40EC-B3B0-7900627207D2}"/>
    <cellStyle name="40% - Accent3 3 2" xfId="485" xr:uid="{BCCE3C5E-B098-4B50-B2C9-9CCFC0AA114A}"/>
    <cellStyle name="40% - Accent3 4" xfId="486" xr:uid="{D8EB1CC4-E72B-467C-9691-93D6C026DC46}"/>
    <cellStyle name="40% - Accent3 5" xfId="487" xr:uid="{230BCDEC-1D9D-48E0-AAD5-E58ECDADC264}"/>
    <cellStyle name="40% - Accent3_121023_constructora Melendez_cotización al asegurado_garciam1" xfId="488" xr:uid="{B64E9E75-FEB4-4614-B168-ECA5323D1E3E}"/>
    <cellStyle name="40% - Accent4" xfId="489" xr:uid="{58CDE3C8-6EE9-4162-AFB0-BAB8002E0091}"/>
    <cellStyle name="40% - Accent4 2" xfId="490" xr:uid="{BAF512CE-27B5-466A-B8F2-1533FC6E0F1D}"/>
    <cellStyle name="40% - Accent4 2 2" xfId="491" xr:uid="{62C672F4-078D-4D55-9774-7C2CCA57A9FF}"/>
    <cellStyle name="40% - Accent4 2 2 2" xfId="492" xr:uid="{8F567FE0-727B-4CED-9F4F-82B83FE531FB}"/>
    <cellStyle name="40% - Accent4 2 3" xfId="493" xr:uid="{8480F7D4-8AE0-4014-8C10-03A174F41543}"/>
    <cellStyle name="40% - Accent4 2 4" xfId="494" xr:uid="{5B94FD92-CB8E-4CC8-ABB8-41E8565484BA}"/>
    <cellStyle name="40% - Accent4 2_Hoja2" xfId="495" xr:uid="{9D65132A-24F9-482E-A63F-11E8B69FD7A5}"/>
    <cellStyle name="40% - Accent4 3" xfId="496" xr:uid="{EE2A7343-83CD-4137-A7F0-C75ADE8293C3}"/>
    <cellStyle name="40% - Accent4 3 2" xfId="497" xr:uid="{19B28E34-7456-4110-82D4-F0C9B7939E5F}"/>
    <cellStyle name="40% - Accent4 4" xfId="498" xr:uid="{7E0B5254-CE8B-4884-8ADF-A7DC0167B341}"/>
    <cellStyle name="40% - Accent4 5" xfId="499" xr:uid="{007CC72D-BAED-48CF-97F1-F80151DDA480}"/>
    <cellStyle name="40% - Accent4_121023_constructora Melendez_cotización al asegurado_garciam1" xfId="500" xr:uid="{C9FDBEFA-5484-4FAD-A674-DEFBE00C1E8C}"/>
    <cellStyle name="40% - Accent5" xfId="501" xr:uid="{E749B379-7962-4D63-9CCD-6D3FAF9442B1}"/>
    <cellStyle name="40% - Accent5 2" xfId="502" xr:uid="{FF679FB7-4481-4811-9611-65C4AB37B0A8}"/>
    <cellStyle name="40% - Accent5 2 2" xfId="503" xr:uid="{EC38CFC8-4861-4325-993E-94F098AF587E}"/>
    <cellStyle name="40% - Accent5 2 2 2" xfId="504" xr:uid="{EB7B04E2-B74C-4FAD-8B4D-8B6693156775}"/>
    <cellStyle name="40% - Accent5 2 3" xfId="505" xr:uid="{86A0FD67-48CD-43A5-B009-C28461AFD49B}"/>
    <cellStyle name="40% - Accent5 2 4" xfId="506" xr:uid="{47DBBD05-A94E-4FB6-8B7A-BDEB58B8E2B8}"/>
    <cellStyle name="40% - Accent5 2_Hoja2" xfId="507" xr:uid="{CCC41A07-A59A-4D9D-B54D-0ADAD2ED1BAB}"/>
    <cellStyle name="40% - Accent5 3" xfId="508" xr:uid="{6B2EA983-DD41-431C-9F89-3EFFEA3C5E55}"/>
    <cellStyle name="40% - Accent5 3 2" xfId="509" xr:uid="{E5064195-501F-4F4D-9BF7-67C40005881E}"/>
    <cellStyle name="40% - Accent5 4" xfId="510" xr:uid="{426EAA67-4C2F-40C5-BF5E-86CF4555FECE}"/>
    <cellStyle name="40% - Accent5 5" xfId="511" xr:uid="{C8992995-4CB9-43F3-AFA3-2E5AE998F9E9}"/>
    <cellStyle name="40% - Accent5_121023_constructora Melendez_cotización al asegurado_garciam1" xfId="512" xr:uid="{9E1D48FA-6130-4D17-8727-CC4F4DBBAAE2}"/>
    <cellStyle name="40% - Accent6" xfId="513" xr:uid="{3696D951-669B-4238-ACA4-5C6FDA56FC7E}"/>
    <cellStyle name="40% - Accent6 2" xfId="514" xr:uid="{2CFAA8ED-6C99-4859-970D-52F76916EBA9}"/>
    <cellStyle name="40% - Accent6 2 2" xfId="515" xr:uid="{CAFA5771-3BF3-49EC-B863-6E7741201445}"/>
    <cellStyle name="40% - Accent6 2 2 2" xfId="516" xr:uid="{EC763E89-AB02-4B67-A851-2DD727A65BE1}"/>
    <cellStyle name="40% - Accent6 2 3" xfId="517" xr:uid="{195722AB-44E7-4BA4-AAC3-FAD9E6D95D9D}"/>
    <cellStyle name="40% - Accent6 2 4" xfId="518" xr:uid="{88278E57-B69D-4DE9-A791-1D3F1524FE32}"/>
    <cellStyle name="40% - Accent6 2_Hoja2" xfId="519" xr:uid="{3BE849DA-6E3E-47F4-8487-20CE07D465DF}"/>
    <cellStyle name="40% - Accent6 3" xfId="520" xr:uid="{EC7BD81C-6639-4AED-9F53-C60D262C2078}"/>
    <cellStyle name="40% - Accent6 3 2" xfId="521" xr:uid="{ED712B83-E78D-4821-A77B-F3C0F14D1DBF}"/>
    <cellStyle name="40% - Accent6 4" xfId="522" xr:uid="{156281D1-7EA7-4DA4-BB93-3E4F96CAE0CB}"/>
    <cellStyle name="40% - Accent6 5" xfId="523" xr:uid="{25F0C0A1-4953-4F05-9B60-995E35C002D5}"/>
    <cellStyle name="40% - Accent6_121023_constructora Melendez_cotización al asegurado_garciam1" xfId="524" xr:uid="{1CF9F882-FFB2-4694-95D0-CDC27D5E5DCA}"/>
    <cellStyle name="40% - Énfasis1 2" xfId="525" xr:uid="{6B1D8939-A37D-4326-A20F-55BDD02D9F52}"/>
    <cellStyle name="40% - Énfasis1 2 2" xfId="526" xr:uid="{34AD0A47-F6BE-4AF2-A56E-DEB51ECA1AB6}"/>
    <cellStyle name="40% - Énfasis2 2" xfId="527" xr:uid="{27550A41-8881-4311-8179-9E02C07ACF73}"/>
    <cellStyle name="40% - Énfasis2 2 2" xfId="528" xr:uid="{1517CD17-AC40-4CA8-A8C1-56D6C7871090}"/>
    <cellStyle name="40% - Énfasis3 2" xfId="529" xr:uid="{902D04AC-9CAC-408E-81DB-6C87B3507B32}"/>
    <cellStyle name="40% - Énfasis3 2 2" xfId="530" xr:uid="{6831EE8A-A807-460F-91C3-8458EE27C19F}"/>
    <cellStyle name="40% - Énfasis4 2" xfId="531" xr:uid="{7D5255C0-D109-4C9C-A481-C263C92C3FB0}"/>
    <cellStyle name="40% - Énfasis4 2 2" xfId="532" xr:uid="{7A7B4056-95C5-4ECD-B776-E42D999C383B}"/>
    <cellStyle name="40% - Énfasis5 2" xfId="533" xr:uid="{384C6E5B-AA13-45CE-A131-568DC501565B}"/>
    <cellStyle name="40% - Énfasis5 2 2" xfId="534" xr:uid="{95D5C144-7DD1-4939-9011-99AEAF71F3FE}"/>
    <cellStyle name="40% - Énfasis6 2" xfId="535" xr:uid="{70490CB3-2EE7-4265-BB94-266AAFA6E6DC}"/>
    <cellStyle name="40% - Énfasis6 2 2" xfId="536" xr:uid="{5D689374-32BC-4421-9150-FE19BF5C88E5}"/>
    <cellStyle name="60% - Accent1" xfId="537" xr:uid="{36797192-6B34-4376-A110-A615EEA389B4}"/>
    <cellStyle name="60% - Accent1 2" xfId="538" xr:uid="{929A08BA-EB86-4830-A067-1AFE88F3B80A}"/>
    <cellStyle name="60% - Accent1 3" xfId="539" xr:uid="{B6591417-5313-4528-9803-CFDC58AE2082}"/>
    <cellStyle name="60% - Accent2" xfId="540" xr:uid="{F7D133A6-D304-44A2-879E-97965EB93053}"/>
    <cellStyle name="60% - Accent2 2" xfId="541" xr:uid="{9C47F67A-9A0E-4C94-8277-66646A9D8BB3}"/>
    <cellStyle name="60% - Accent2 3" xfId="542" xr:uid="{B976B3B5-57B4-4D14-B415-5E579E35085E}"/>
    <cellStyle name="60% - Accent3" xfId="543" xr:uid="{54884A58-9318-4D52-A001-DC6CFBB52F6A}"/>
    <cellStyle name="60% - Accent3 2" xfId="544" xr:uid="{4DC61DAA-CBFC-463A-8803-06F2FF3A396B}"/>
    <cellStyle name="60% - Accent3 3" xfId="545" xr:uid="{613134E3-9C42-4C1C-8929-8D872C5B79ED}"/>
    <cellStyle name="60% - Accent4" xfId="546" xr:uid="{A2EDDFE4-F254-4A18-85E4-CC39F3233D0C}"/>
    <cellStyle name="60% - Accent4 2" xfId="547" xr:uid="{49C6A8C7-A628-4B8A-B5A0-8A1F86D48797}"/>
    <cellStyle name="60% - Accent4 3" xfId="548" xr:uid="{B9BEA290-B7DE-4F31-BAFF-26A7055E6258}"/>
    <cellStyle name="60% - Accent5" xfId="549" xr:uid="{F5FFE1B8-3163-452C-B6C1-F64154097315}"/>
    <cellStyle name="60% - Accent5 2" xfId="550" xr:uid="{067A269A-B4BB-431C-A73E-AD5CA0636DA2}"/>
    <cellStyle name="60% - Accent5 3" xfId="551" xr:uid="{D6939D43-3B99-4C91-9808-89014CF8D715}"/>
    <cellStyle name="60% - Accent6" xfId="552" xr:uid="{91ABD47C-9D6E-460B-9683-0C1744830047}"/>
    <cellStyle name="60% - Accent6 2" xfId="553" xr:uid="{6798B973-42EE-4A23-ABC1-000BE46D5FF0}"/>
    <cellStyle name="60% - Accent6 3" xfId="554" xr:uid="{9669A391-8B08-4842-89F5-2DA6AE799F05}"/>
    <cellStyle name="60% - Énfasis1 2" xfId="555" xr:uid="{CE762717-FD8C-48C1-82E3-CA90F43E36E1}"/>
    <cellStyle name="60% - Énfasis1 2 2" xfId="556" xr:uid="{DD67677E-879B-4563-AD5B-DC86750FBEB7}"/>
    <cellStyle name="60% - Énfasis2 2" xfId="557" xr:uid="{C484B4F1-3CD8-4039-9514-FA8044E45190}"/>
    <cellStyle name="60% - Énfasis2 2 2" xfId="558" xr:uid="{CA9F3558-EC65-4EC0-A7B3-7B933C510AFD}"/>
    <cellStyle name="60% - Énfasis3 2" xfId="559" xr:uid="{7A27AD48-7FAC-457F-AC95-43FDB2F28298}"/>
    <cellStyle name="60% - Énfasis3 2 2" xfId="560" xr:uid="{265B725B-A8C4-426E-B7D5-732E6D25DEA5}"/>
    <cellStyle name="60% - Énfasis4 2" xfId="561" xr:uid="{5055A2DE-A79A-4360-B349-F930982CF779}"/>
    <cellStyle name="60% - Énfasis4 2 2" xfId="562" xr:uid="{1A7F3D2B-0605-446E-AC8C-01BAED1A8E30}"/>
    <cellStyle name="60% - Énfasis5 2" xfId="563" xr:uid="{17B55377-E1CF-4AF0-A67B-43CAE22CBEB2}"/>
    <cellStyle name="60% - Énfasis5 2 2" xfId="564" xr:uid="{5A921E46-DCA1-49A5-B7D6-718152709EE8}"/>
    <cellStyle name="60% - Énfasis6 2" xfId="565" xr:uid="{B0E9B486-6491-4D05-A9D4-52E459FFAEE8}"/>
    <cellStyle name="60% - Énfasis6 2 2" xfId="566" xr:uid="{87125539-576A-432B-A808-598A8BB9B928}"/>
    <cellStyle name="Accent1" xfId="567" xr:uid="{10AACB61-15F1-4EE1-9BCB-8F793C3F0862}"/>
    <cellStyle name="Accent1 2" xfId="568" xr:uid="{D39C5C86-415A-4396-830A-4F2D699C08B1}"/>
    <cellStyle name="Accent1 3" xfId="569" xr:uid="{F7E8DD03-2E23-4237-BE49-DBDB7875360C}"/>
    <cellStyle name="Accent2" xfId="570" xr:uid="{24A6BE2B-E1E1-40C9-8E44-077492DBBD1E}"/>
    <cellStyle name="Accent2 2" xfId="571" xr:uid="{95ADD05F-E6FF-4AB4-8865-7DFAA75E46C6}"/>
    <cellStyle name="Accent2 3" xfId="572" xr:uid="{E0F9EBB5-3A4B-42AD-BE4B-A2F80C9D2EA9}"/>
    <cellStyle name="Accent3" xfId="573" xr:uid="{53B672C6-6767-4F46-9A2D-29FDFAC13115}"/>
    <cellStyle name="Accent3 2" xfId="574" xr:uid="{6846ACEE-6D9E-430C-9612-377E72A0F669}"/>
    <cellStyle name="Accent3 3" xfId="575" xr:uid="{0B4E77A4-4E76-48C8-AA2F-6F8EB3DB5897}"/>
    <cellStyle name="Accent4" xfId="576" xr:uid="{99948AA6-DD49-432D-8CFB-8C2B0FFF9311}"/>
    <cellStyle name="Accent4 2" xfId="577" xr:uid="{294ED506-BA7A-4422-8AB7-5313A761F014}"/>
    <cellStyle name="Accent4 3" xfId="578" xr:uid="{6C878A5A-AB5B-4C36-8791-6A1A47377370}"/>
    <cellStyle name="Accent5" xfId="579" xr:uid="{9F80509D-B4A2-4F4C-BDC2-8C5AE7D58C47}"/>
    <cellStyle name="Accent5 2" xfId="580" xr:uid="{87D782D7-B3AC-43BA-8143-3B667C9A3DB7}"/>
    <cellStyle name="Accent5 3" xfId="581" xr:uid="{286A6DAF-B388-43A4-8EC6-4F97D78162A4}"/>
    <cellStyle name="Accent6" xfId="582" xr:uid="{BB4905A7-F80D-4FD8-969D-1F91FE815BC3}"/>
    <cellStyle name="Accent6 2" xfId="583" xr:uid="{5AE61718-CE22-4222-9CBD-BEE4F042B543}"/>
    <cellStyle name="Accent6 3" xfId="584" xr:uid="{A5B2C29D-BF90-4664-A723-D4537E711185}"/>
    <cellStyle name="Bad" xfId="585" xr:uid="{8C2084EF-80DF-4CB7-9621-9F1D7672DD72}"/>
    <cellStyle name="Bad 2" xfId="586" xr:uid="{2960633F-B2D7-40C3-B5AF-925BD0A800D1}"/>
    <cellStyle name="Bad 3" xfId="587" xr:uid="{337B3A4F-FF28-49E9-AC2D-26E4B7AA9730}"/>
    <cellStyle name="Buena 2" xfId="588" xr:uid="{25227FC9-997B-4BA9-BE36-71989F31CFFD}"/>
    <cellStyle name="Buena 2 2" xfId="589" xr:uid="{182BBA9D-E30E-42A1-8E06-66A96E89D7D4}"/>
    <cellStyle name="Calculation" xfId="590" xr:uid="{3E5F4090-EDC0-408B-9D31-2624E2F4C4B9}"/>
    <cellStyle name="Calculation 2" xfId="591" xr:uid="{37D68D24-C933-4B30-AD5E-965DFB1950E4}"/>
    <cellStyle name="Calculation 3" xfId="592" xr:uid="{BBBCC989-BA2C-4539-B530-036CC345CAD3}"/>
    <cellStyle name="Cálculo 2" xfId="593" xr:uid="{6062E60D-3BA1-4DD4-BEA1-2163B7CA2105}"/>
    <cellStyle name="Cálculo 2 2" xfId="594" xr:uid="{DA28861A-86A1-453F-8ECE-4CFDDF4838D6}"/>
    <cellStyle name="Cálculo 3" xfId="595" xr:uid="{0773ECF1-2FC9-454B-83CA-8CE7DC462159}"/>
    <cellStyle name="Celda de comprobación 2" xfId="596" xr:uid="{35B345C5-7559-4E78-9632-D65EB8D6AD97}"/>
    <cellStyle name="Celda de comprobación 2 2" xfId="597" xr:uid="{64719D11-CCD5-4235-96E7-DD178BE17D46}"/>
    <cellStyle name="Celda vinculada 2" xfId="598" xr:uid="{13D0D183-4C6B-4C0D-87CD-DD1394A2F093}"/>
    <cellStyle name="Celda vinculada 2 2" xfId="599" xr:uid="{0BE7F72B-D921-4D47-A007-6FB76EF285FC}"/>
    <cellStyle name="Check Cell" xfId="600" xr:uid="{21340BCF-8619-4B27-AEDB-65F7E4549E38}"/>
    <cellStyle name="Check Cell 2" xfId="601" xr:uid="{EF80D41E-F28C-4453-835E-9012A2EA26C6}"/>
    <cellStyle name="Check Cell 3" xfId="602" xr:uid="{B00577F7-8EE7-4EA0-87A5-23CE2A15767F}"/>
    <cellStyle name="Comma 2" xfId="603" xr:uid="{3B4E95AC-1B9F-40EB-A512-4F75471F0AD1}"/>
    <cellStyle name="Comma 2 10" xfId="604" xr:uid="{62B35DB2-F34E-4CF4-8873-726EC302BF96}"/>
    <cellStyle name="Comma 2 11" xfId="605" xr:uid="{F8CEE177-4F3C-4A65-B3B6-244A27E35D2B}"/>
    <cellStyle name="Comma 2 12" xfId="606" xr:uid="{1EF55B6D-356B-4BB9-BB94-239A510AE098}"/>
    <cellStyle name="Comma 2 13" xfId="607" xr:uid="{AF807028-1300-4180-98E3-2F3358619142}"/>
    <cellStyle name="Comma 2 2" xfId="608" xr:uid="{7C69223D-C026-496A-9202-103269B138A6}"/>
    <cellStyle name="Comma 2 3" xfId="609" xr:uid="{4FB58B89-88A7-429C-8120-FD42FF3D02AC}"/>
    <cellStyle name="Comma 2 4" xfId="610" xr:uid="{98024CE7-1650-4371-BCA9-2009441C8360}"/>
    <cellStyle name="Comma 2 5" xfId="611" xr:uid="{CB881824-6EAC-4A79-8E33-D3C88E633E3C}"/>
    <cellStyle name="Comma 2 6" xfId="612" xr:uid="{D81D6F28-5DF9-4A24-A4F7-D45D1EDC766E}"/>
    <cellStyle name="Comma 2 7" xfId="613" xr:uid="{D8870277-4849-44B7-97EA-43DB110406D9}"/>
    <cellStyle name="Comma 2 8" xfId="614" xr:uid="{9B460920-3553-4BA9-A448-C0980E930ACC}"/>
    <cellStyle name="Comma 2 9" xfId="615" xr:uid="{5C33992E-06ED-49BA-8F0E-040D310C2CA2}"/>
    <cellStyle name="Comma 3" xfId="616" xr:uid="{B15220F2-BE08-475E-8936-DE7EB9558E8E}"/>
    <cellStyle name="Comma 4" xfId="617" xr:uid="{6D66FA5D-AD83-48BA-8C4A-FA7E3B345FBA}"/>
    <cellStyle name="Comma 5" xfId="618" xr:uid="{292D422F-D55D-4EEA-BF01-2F5A43F0C62A}"/>
    <cellStyle name="Comma 5 2" xfId="619" xr:uid="{19EEEF74-C4DD-4171-901F-821F6834AD4C}"/>
    <cellStyle name="Comma 5 3" xfId="620" xr:uid="{A4583703-4D05-4193-BFE6-ECBB208AD498}"/>
    <cellStyle name="Comma 5 4" xfId="621" xr:uid="{C1A5C513-BF56-4DC5-8D8B-3161F9E14811}"/>
    <cellStyle name="Comma 5 5" xfId="622" xr:uid="{0B978AB4-B5C1-4668-ACB8-89B36C997C27}"/>
    <cellStyle name="Comma 5 6" xfId="623" xr:uid="{ADA17661-DDDE-49FC-A081-88F6978DD079}"/>
    <cellStyle name="Comma 5 7" xfId="624" xr:uid="{48453B62-2232-4759-99CB-EF18408F09FA}"/>
    <cellStyle name="Comma 5 8" xfId="625" xr:uid="{048BE847-D6BE-41EE-B3EF-C566B546580E}"/>
    <cellStyle name="Comma_Base Cotización 2004-05" xfId="626" xr:uid="{29ABAA22-4500-4A6B-BCA1-DB16A4D68898}"/>
    <cellStyle name="Currency 2" xfId="627" xr:uid="{C23F9CA8-F382-46F1-B1E1-964B404AE2D6}"/>
    <cellStyle name="Currency 3" xfId="628" xr:uid="{60946E77-DA40-475F-A144-3232C61530CB}"/>
    <cellStyle name="Encabezado 4 2" xfId="629" xr:uid="{AB224285-C3ED-4E39-8B2F-1DE89169119D}"/>
    <cellStyle name="Encabezado 4 2 2" xfId="630" xr:uid="{FE37AB22-1CA2-4396-BBFE-09EA5FA7CB08}"/>
    <cellStyle name="Énfasis1 2" xfId="631" xr:uid="{1605A7A9-EB38-49DC-A663-59C152DE7D00}"/>
    <cellStyle name="Énfasis1 2 2" xfId="632" xr:uid="{615CB440-24AE-486C-B30E-A8F7FAA9FBA6}"/>
    <cellStyle name="Énfasis2 2" xfId="633" xr:uid="{00A5963F-15A3-4A82-9C9C-70D8F183DD2A}"/>
    <cellStyle name="Énfasis2 2 2" xfId="634" xr:uid="{88B08492-88C6-45C0-B4F0-42308EDAE756}"/>
    <cellStyle name="Énfasis3 2" xfId="635" xr:uid="{DE3244E0-3E42-4862-8483-7AAB795ECA03}"/>
    <cellStyle name="Énfasis3 2 2" xfId="636" xr:uid="{D626AEF4-1757-496F-8651-D719C0614C46}"/>
    <cellStyle name="Énfasis4 2" xfId="637" xr:uid="{9E9CBDC7-0EE9-4F2E-9657-42BEFA342876}"/>
    <cellStyle name="Énfasis4 2 2" xfId="638" xr:uid="{67C467FF-24D9-4572-8ECD-A251C5533125}"/>
    <cellStyle name="Énfasis5 2" xfId="639" xr:uid="{B5DF6652-239C-47EE-81ED-C586553CB6AB}"/>
    <cellStyle name="Énfasis5 2 2" xfId="640" xr:uid="{A9425D66-FEA1-4431-9804-CD8DC49FEABD}"/>
    <cellStyle name="Énfasis6 2" xfId="641" xr:uid="{591B8D24-4ED4-4DC9-89B5-3F1B072394A0}"/>
    <cellStyle name="Énfasis6 2 2" xfId="642" xr:uid="{F55AE965-82E6-488A-AFE8-522046E699C8}"/>
    <cellStyle name="Entrada 2" xfId="643" xr:uid="{F99512AE-710D-4BC8-9E69-85443EFC05F0}"/>
    <cellStyle name="Entrada 2 2" xfId="644" xr:uid="{E8964C26-4E27-4523-AF5F-B2328CD13242}"/>
    <cellStyle name="Entrada 2 3" xfId="645" xr:uid="{2153F547-E6B7-4BFA-91C3-1ED40EA6E081}"/>
    <cellStyle name="Entrada 3" xfId="646" xr:uid="{3D89E54B-ABE8-4C5A-B9D3-985CDDA01D6E}"/>
    <cellStyle name="Estilo 1" xfId="3" xr:uid="{1C961ACD-25E0-4ED7-AB3E-D85F8BD2F844}"/>
    <cellStyle name="Estilo 1 10" xfId="647" xr:uid="{309106C3-AC29-430A-8305-89D2C72D791D}"/>
    <cellStyle name="Estilo 1 11" xfId="648" xr:uid="{C61145CD-0F9D-4679-A848-61D589ECF1A6}"/>
    <cellStyle name="Estilo 1 12" xfId="649" xr:uid="{4A0D12CC-33FD-41E1-95D7-97EB044FCE6F}"/>
    <cellStyle name="Estilo 1 13" xfId="650" xr:uid="{008102DC-D53E-4C48-BF52-EE1556B4FF44}"/>
    <cellStyle name="Estilo 1 14" xfId="651" xr:uid="{E9B9996B-FB6C-4E6E-BDCC-CF1D75EB8364}"/>
    <cellStyle name="Estilo 1 15" xfId="652" xr:uid="{E0CE010C-E19A-47C8-83F4-2826F2BDAEA5}"/>
    <cellStyle name="Estilo 1 16" xfId="653" xr:uid="{F72F5BBE-E6A0-4154-9FC8-CD22818EB4F6}"/>
    <cellStyle name="Estilo 1 17" xfId="654" xr:uid="{BF7EBE2E-C4BA-4873-9F22-C800AAE88B33}"/>
    <cellStyle name="Estilo 1 18" xfId="655" xr:uid="{1F070C69-4632-4C35-8695-79058699D090}"/>
    <cellStyle name="Estilo 1 19" xfId="656" xr:uid="{2E137236-653F-4246-8727-47EF1B3EA325}"/>
    <cellStyle name="Estilo 1 2" xfId="33" xr:uid="{5C7CADFA-813A-40F8-B550-18AE52402687}"/>
    <cellStyle name="Estilo 1 2 2" xfId="657" xr:uid="{A3355E0A-484D-48DC-9F25-1E7570A40336}"/>
    <cellStyle name="Estilo 1 2 2 2" xfId="658" xr:uid="{56608E06-8940-4E6F-A4E6-90CA861D0A19}"/>
    <cellStyle name="Estilo 1 2 3" xfId="659" xr:uid="{4543CAE4-091B-42A3-B005-EB1CB0A2F310}"/>
    <cellStyle name="Estilo 1 2 4" xfId="660" xr:uid="{1D0107DA-F774-4D5F-BA9F-0052A0F98508}"/>
    <cellStyle name="Estilo 1 20" xfId="661" xr:uid="{36747A2A-30FD-4B1B-9F65-119201586249}"/>
    <cellStyle name="Estilo 1 21" xfId="662" xr:uid="{D31BBF44-3242-4216-95E5-4D4C4C541A5C}"/>
    <cellStyle name="Estilo 1 3" xfId="663" xr:uid="{D47152EE-A75A-4DF6-811E-50685B56DE76}"/>
    <cellStyle name="Estilo 1 3 2" xfId="664" xr:uid="{4BFB6FDC-345D-4E71-9AD7-B4E5BFB5AC62}"/>
    <cellStyle name="Estilo 1 4" xfId="665" xr:uid="{B97A236B-C1EC-44D7-B7FD-EA245348FF3C}"/>
    <cellStyle name="Estilo 1 4 2" xfId="666" xr:uid="{E61BD427-E388-4A95-858F-7CC2C2A22CFD}"/>
    <cellStyle name="Estilo 1 4 3" xfId="667" xr:uid="{F5130F1C-12BB-45F3-9CF1-056EEEC54996}"/>
    <cellStyle name="Estilo 1 5" xfId="668" xr:uid="{16BAC796-F61C-476A-8ECC-C9BA369B6575}"/>
    <cellStyle name="Estilo 1 5 2" xfId="669" xr:uid="{A09E4B44-D60E-4DCF-B00E-E652919B027D}"/>
    <cellStyle name="Estilo 1 6" xfId="670" xr:uid="{68E14411-3453-492E-A12C-A8E6A8C1355C}"/>
    <cellStyle name="Estilo 1 7" xfId="671" xr:uid="{AFD16696-E062-49E9-B0B6-C6A59020AC51}"/>
    <cellStyle name="Estilo 1 8" xfId="672" xr:uid="{1568E1BE-B24A-41E1-A37B-EA7150D93765}"/>
    <cellStyle name="Estilo 1 9" xfId="673" xr:uid="{4BF0B29E-3BC1-4B2A-A690-A0911D8EE6A4}"/>
    <cellStyle name="Euro" xfId="13" xr:uid="{2E2879DA-ABC7-4D7D-9316-6F73F6A76D21}"/>
    <cellStyle name="Euro 2" xfId="674" xr:uid="{1FCF593D-9DAD-4A08-A255-4CAF3402D7B0}"/>
    <cellStyle name="Euro 2 2" xfId="675" xr:uid="{BCB6349F-07BD-4092-9760-8FBFD4E049EC}"/>
    <cellStyle name="Euro 3" xfId="676" xr:uid="{DAB7DC9C-A4C1-41BE-AFCC-2756FDD903F7}"/>
    <cellStyle name="Euro 3 2" xfId="677" xr:uid="{F170F2EC-5033-4D20-AF13-6EBC8FAAA031}"/>
    <cellStyle name="Euro 4" xfId="678" xr:uid="{70B8718F-9DA5-429C-B1AE-51AED6202EA9}"/>
    <cellStyle name="Euro 5" xfId="679" xr:uid="{225DA0F3-41E3-41A7-83F3-3197988EE79A}"/>
    <cellStyle name="Euro 6" xfId="680" xr:uid="{92FC06A3-C607-475B-81CB-1B1BD6227911}"/>
    <cellStyle name="Explanatory Text" xfId="681" xr:uid="{E6EF639B-23C7-44C2-83EF-076A8C161F90}"/>
    <cellStyle name="Explanatory Text 2" xfId="682" xr:uid="{4E93FD0F-DBF2-42BB-8D12-9041E3BBBEF1}"/>
    <cellStyle name="Explanatory Text 3" xfId="683" xr:uid="{0E541B27-47D8-4A4C-98EA-BDDFAD859E5E}"/>
    <cellStyle name="Good" xfId="684" xr:uid="{0506509F-5E97-4A81-88D7-386964FF8039}"/>
    <cellStyle name="Good 2" xfId="685" xr:uid="{F19327CA-CAA5-45A8-AE97-131E4B3429DC}"/>
    <cellStyle name="Good 3" xfId="686" xr:uid="{95913CA4-2D2B-4B62-8FDB-B018E0C10D6A}"/>
    <cellStyle name="Heading 1" xfId="687" xr:uid="{95933C59-955E-4F97-BE8B-BA1686EE0B85}"/>
    <cellStyle name="Heading 1 2" xfId="688" xr:uid="{EE3387AB-CAE3-4521-A890-D38D8F2B9F00}"/>
    <cellStyle name="Heading 1 3" xfId="689" xr:uid="{5BE713A0-3EC6-42E3-8CD9-6732801311FB}"/>
    <cellStyle name="Heading 2" xfId="690" xr:uid="{53BEBBBD-1602-45AE-BDE8-4AF9C2454B76}"/>
    <cellStyle name="Heading 2 2" xfId="691" xr:uid="{24A4A3DD-3511-463C-AE9A-5C367A5B7319}"/>
    <cellStyle name="Heading 2 3" xfId="692" xr:uid="{794369BD-7BF5-4DFA-BD7D-5B5BE884A6FC}"/>
    <cellStyle name="Heading 3" xfId="693" xr:uid="{8085F5C8-F460-47FD-B889-24A3585F5C69}"/>
    <cellStyle name="Heading 3 2" xfId="694" xr:uid="{A4EF73C1-B6B4-4B63-BDD6-2101A4AA6EF9}"/>
    <cellStyle name="Heading 3 3" xfId="695" xr:uid="{26F7DCCF-E5EE-4210-8AE4-D45B2A8C5837}"/>
    <cellStyle name="Heading 4" xfId="696" xr:uid="{FB2DFEBA-A2CD-4075-B155-0123D1030491}"/>
    <cellStyle name="Heading 4 2" xfId="697" xr:uid="{D676DF6B-B9DD-4972-9B4D-639C07887E9E}"/>
    <cellStyle name="Heading 4 3" xfId="698" xr:uid="{31B76B8E-1EEE-4835-8975-4570FFCF9882}"/>
    <cellStyle name="Hipervínculo 2" xfId="699" xr:uid="{F38AC9B2-826D-4BB7-8FA5-8C86CF120BFF}"/>
    <cellStyle name="Hipervínculo 2 2" xfId="700" xr:uid="{5A698C34-5192-48BB-B675-01C59477A241}"/>
    <cellStyle name="Hipervínculo 2_Hoja2" xfId="701" xr:uid="{1DFF2CEA-4A45-40F2-ABEF-7159CC9FFBAF}"/>
    <cellStyle name="Incorrecto 2" xfId="702" xr:uid="{3E7533B2-1640-415D-A828-AB2D0F180A91}"/>
    <cellStyle name="Incorrecto 2 2" xfId="703" xr:uid="{ABC329C5-EE78-4141-836E-C574FB83ED32}"/>
    <cellStyle name="Input" xfId="704" xr:uid="{C31F2D93-AB3A-4A4B-BFB2-9A8943EC5D0C}"/>
    <cellStyle name="Input 2" xfId="705" xr:uid="{45876114-00AB-4B29-AE80-07059E18F7C9}"/>
    <cellStyle name="Input 3" xfId="706" xr:uid="{CD48E9E6-BFDB-4A5F-8879-5FBE43E46838}"/>
    <cellStyle name="Input 4" xfId="707" xr:uid="{488C1978-30CE-4112-89D0-FD8E8BA37DD8}"/>
    <cellStyle name="Linked Cell" xfId="708" xr:uid="{A6C11452-B7A6-4E50-90A8-166672078498}"/>
    <cellStyle name="Linked Cell 2" xfId="709" xr:uid="{1AAB2FCB-4124-4407-9074-AA0E119F6991}"/>
    <cellStyle name="Linked Cell 3" xfId="710" xr:uid="{AF15C5B3-BB0F-45B9-90CA-B8FA9C17016C}"/>
    <cellStyle name="Millares [0] 2" xfId="14" xr:uid="{E4618441-C94C-49C0-8157-CC2171D40ECF}"/>
    <cellStyle name="Millares [0] 3" xfId="15" xr:uid="{2A0DAF5C-70E7-4CF5-805C-B774FEB7AA9C}"/>
    <cellStyle name="Millares [0] 4" xfId="25" xr:uid="{3A4DDB32-2DF6-4310-A93C-9214BC16E78C}"/>
    <cellStyle name="Millares [0] 4 2" xfId="31" xr:uid="{33E07063-09C8-4923-B412-6DA3EA0220D5}"/>
    <cellStyle name="Millares [0] 5" xfId="1003" xr:uid="{EA424177-82B5-4DA8-879C-19A42214FFEB}"/>
    <cellStyle name="Millares [0]_A FORMATO 2" xfId="9" xr:uid="{521C9469-59FD-4642-99D7-B9A13D1C09AD}"/>
    <cellStyle name="Millares 10" xfId="936" xr:uid="{CAE878BB-3C2D-494A-AFE4-68EA78CBC22B}"/>
    <cellStyle name="Millares 10 3" xfId="988" xr:uid="{1C3DA40F-3A22-48B3-BD19-088BEFB773F3}"/>
    <cellStyle name="Millares 11" xfId="937" xr:uid="{4CB1938F-D7B5-48F3-9C80-4610A2182694}"/>
    <cellStyle name="Millares 12" xfId="938" xr:uid="{6630F11F-CE22-4CEF-AED6-172327A4DC49}"/>
    <cellStyle name="Millares 13" xfId="939" xr:uid="{CFFCD024-5D65-40E2-A546-9EB26E3276D8}"/>
    <cellStyle name="Millares 14" xfId="940" xr:uid="{499669AA-33C1-49B8-B9AF-75FDE23398C7}"/>
    <cellStyle name="Millares 15" xfId="941" xr:uid="{E6CC73AF-280F-4853-8296-81D1F9443C49}"/>
    <cellStyle name="Millares 16" xfId="942" xr:uid="{E6861EA9-2BF9-4F7A-861B-083429DFC1DB}"/>
    <cellStyle name="Millares 17" xfId="943" xr:uid="{B1DE9826-A70A-4267-9DD3-D0B55B613E57}"/>
    <cellStyle name="Millares 18" xfId="944" xr:uid="{6E81A0BD-672C-4366-BDFA-E93CDF04C6C8}"/>
    <cellStyle name="Millares 19" xfId="954" xr:uid="{CAB61EA5-0A3E-49EF-B7DF-8002C1112933}"/>
    <cellStyle name="Millares 2" xfId="16" xr:uid="{DCA8D057-BB6B-442D-A6CE-05993CA650C5}"/>
    <cellStyle name="Millares 2 2" xfId="27" xr:uid="{53BF54FF-6458-4BAB-92D8-AF01799BED08}"/>
    <cellStyle name="Millares 2 3" xfId="30" xr:uid="{54BB4FAC-2FB5-4495-B0DE-B8C69098BC3C}"/>
    <cellStyle name="Millares 2 4" xfId="711" xr:uid="{CC639584-D63B-4E44-ADD3-6003CF4A0786}"/>
    <cellStyle name="Millares 2 5" xfId="712" xr:uid="{51F0BF8A-6CC6-485D-9E9E-7D2DBEADE519}"/>
    <cellStyle name="Millares 20" xfId="959" xr:uid="{C3EDFB9B-B187-4AE5-BE1D-8C7C45ADC7EF}"/>
    <cellStyle name="Millares 21" xfId="974" xr:uid="{AC12E62C-89A2-46A6-8703-F058891FF10B}"/>
    <cellStyle name="Millares 22" xfId="12" xr:uid="{DB88084D-F4C3-4AF5-A9F3-A7FEE4E97DA2}"/>
    <cellStyle name="Millares 23" xfId="982" xr:uid="{DA4051F8-01AB-41DB-B1CD-72AC6777114D}"/>
    <cellStyle name="Millares 3" xfId="17" xr:uid="{3C3DF4BD-A95E-46D7-BA95-9616215AC2F1}"/>
    <cellStyle name="Millares 3 2" xfId="713" xr:uid="{E337DB1D-B039-45A8-92DB-00BB79009DA5}"/>
    <cellStyle name="Millares 3 3" xfId="714" xr:uid="{2C4A6181-BCD4-4D5A-93F2-538A84E3A35C}"/>
    <cellStyle name="Millares 4" xfId="24" xr:uid="{EA0EC1E2-58B1-4C02-B46E-1CF27BBCFF7F}"/>
    <cellStyle name="Millares 4 2" xfId="715" xr:uid="{731FEEED-12C3-420A-AFB3-58B46618D963}"/>
    <cellStyle name="Millares 4 3" xfId="972" xr:uid="{E05FB769-E0E9-4160-A49E-067BF73FC026}"/>
    <cellStyle name="Millares 5" xfId="32" xr:uid="{D1093896-3665-480F-8C22-A1817DA0E0AA}"/>
    <cellStyle name="Millares 6" xfId="2" xr:uid="{40D4623C-72CD-47F9-BF2E-F6203FACD37F}"/>
    <cellStyle name="Millares 6 2" xfId="40" xr:uid="{1D6E547C-F296-428C-B449-C1B1AF51E065}"/>
    <cellStyle name="Millares 7" xfId="929" xr:uid="{2CDC06CC-2726-43A6-83AE-C7FEDBCA4D0D}"/>
    <cellStyle name="Millares 8" xfId="931" xr:uid="{F68A5A0E-AE99-42F3-A509-9BDE76C3ECE0}"/>
    <cellStyle name="Millares 8 2" xfId="978" xr:uid="{05F7427D-E322-45A3-927B-998319E5B8E1}"/>
    <cellStyle name="Millares 9" xfId="945" xr:uid="{C2B047CA-B732-4C35-960E-893984C0E11E}"/>
    <cellStyle name="Moneda" xfId="1" builtinId="4"/>
    <cellStyle name="Moneda [0] 2" xfId="962" xr:uid="{5C694781-BB3D-4657-8E40-DE2472BBA941}"/>
    <cellStyle name="Moneda [0] 2 2" xfId="970" xr:uid="{89584733-9C61-4E82-840A-2CA3DE734EE2}"/>
    <cellStyle name="Moneda [0] 2 3" xfId="999" xr:uid="{8F97B3FA-C80E-448A-B282-B0DDF77034B8}"/>
    <cellStyle name="Moneda [0] 3" xfId="996" xr:uid="{7AF5D2FB-DB70-4478-BDCE-E055EE1F931B}"/>
    <cellStyle name="Moneda [0] 4" xfId="1002" xr:uid="{F0B6A782-76CE-403A-896B-5E7AE5148036}"/>
    <cellStyle name="Moneda 10" xfId="983" xr:uid="{9F859F63-D1D5-4FB7-940F-B0CF3D69EBD8}"/>
    <cellStyle name="Moneda 11" xfId="987" xr:uid="{329132A7-5F95-4254-8FB2-017F47AEDA5D}"/>
    <cellStyle name="Moneda 12" xfId="998" xr:uid="{E5F58F4E-EEAE-4E7F-A7E2-A2B7465A27AC}"/>
    <cellStyle name="Moneda 2" xfId="38" xr:uid="{4CA54E6E-0219-430F-A242-DBB48FA530C2}"/>
    <cellStyle name="Moneda 2 2" xfId="716" xr:uid="{EEDB54DB-4585-4411-8580-A9CD1E4BCE30}"/>
    <cellStyle name="Moneda 2 3" xfId="717" xr:uid="{79133136-15AD-4E84-9D00-D4F4CF8BD540}"/>
    <cellStyle name="Moneda 2 4" xfId="718" xr:uid="{D10AA11F-288E-41FA-94EC-C0CF6BE09914}"/>
    <cellStyle name="Moneda 2 5" xfId="949" xr:uid="{B62055C9-C0C2-4DCB-873C-75737C748B4D}"/>
    <cellStyle name="Moneda 2 6" xfId="966" xr:uid="{05640049-B5A6-42D1-BBA0-C273A959F2DC}"/>
    <cellStyle name="Moneda 3" xfId="719" xr:uid="{F2583AE7-F4F9-45D4-9761-ABDE679E0FA8}"/>
    <cellStyle name="Moneda 3 2" xfId="720" xr:uid="{7603D7E2-B1D4-476C-8711-A63EB681391B}"/>
    <cellStyle name="Moneda 3 3" xfId="721" xr:uid="{D5576E3F-5F56-46DA-A703-A9BAC9CF885A}"/>
    <cellStyle name="Moneda 3 4" xfId="722" xr:uid="{00FB9168-6875-4068-8672-5AF5B96F8C05}"/>
    <cellStyle name="Moneda 3 5" xfId="967" xr:uid="{E43A7841-2DD5-4B01-81D2-7BF8A4F5C805}"/>
    <cellStyle name="Moneda 4" xfId="723" xr:uid="{76125142-ACD3-4FE0-BD41-8B6301C526F8}"/>
    <cellStyle name="Moneda 5" xfId="928" xr:uid="{AAFA923B-1BCA-485A-9045-9EFA1AB50DB7}"/>
    <cellStyle name="Moneda 6" xfId="958" xr:uid="{E6F8ADAE-1B76-45D4-A6B6-CE09C0ADFD7F}"/>
    <cellStyle name="Moneda 7" xfId="975" xr:uid="{B5099432-1772-4E3A-A2F8-CA378D721B45}"/>
    <cellStyle name="Moneda 7 2" xfId="992" xr:uid="{A241FAA6-5E15-418D-BFC2-A8D024BD57C0}"/>
    <cellStyle name="Moneda 8" xfId="979" xr:uid="{1D5FB9B5-8EFB-41E7-80FE-8DF3457698C3}"/>
    <cellStyle name="Moneda 9" xfId="34" xr:uid="{5F8A23EE-6ABF-48DE-9BB8-BCF07D660929}"/>
    <cellStyle name="Neutral 2" xfId="724" xr:uid="{6D2E3901-42FF-463F-B5EF-33E8E7951571}"/>
    <cellStyle name="Neutral 2 2" xfId="725" xr:uid="{84290EB8-8A88-41DC-ABAD-6CB1BFC16EF9}"/>
    <cellStyle name="Normal" xfId="0" builtinId="0"/>
    <cellStyle name="Normal 10" xfId="726" xr:uid="{8A9A696E-2162-4A6B-9F6B-035A7872C976}"/>
    <cellStyle name="Normal 11" xfId="727" xr:uid="{B8E0430E-FDA4-4803-A5C2-B6A7734B1504}"/>
    <cellStyle name="Normal 12" xfId="6" xr:uid="{06EC71CA-0A95-4019-98CB-AD8A3CAC0CEF}"/>
    <cellStyle name="Normal 12 2" xfId="728" xr:uid="{8E09E900-1C90-4301-BDE1-FA2DA26E6095}"/>
    <cellStyle name="Normal 13" xfId="930" xr:uid="{D09DF350-27C3-4DB1-AD1E-B5C875551A48}"/>
    <cellStyle name="Normal 14" xfId="933" xr:uid="{36299682-27C6-4E8E-B957-65CA1E794119}"/>
    <cellStyle name="Normal 14 2" xfId="990" xr:uid="{9EE5DC20-63C0-4360-8E03-CE1EBFE2B843}"/>
    <cellStyle name="Normal 15" xfId="934" xr:uid="{7ED468D5-E0DC-4010-B0DD-0FEF2ED29252}"/>
    <cellStyle name="Normal 16" xfId="946" xr:uid="{01749C9E-8AC5-4439-BE87-273F23ADD6F0}"/>
    <cellStyle name="Normal 17" xfId="953" xr:uid="{62194D79-D088-4FAA-A5A9-C3775A7A2A04}"/>
    <cellStyle name="Normal 18" xfId="955" xr:uid="{C879FACA-4A8C-42A6-89AB-60AAA8070689}"/>
    <cellStyle name="Normal 19" xfId="957" xr:uid="{79CA15D1-576F-4A54-AB6A-B5AE0C332379}"/>
    <cellStyle name="Normal 2" xfId="18" xr:uid="{B04F5996-4277-4FEC-A96D-1EB960D473B3}"/>
    <cellStyle name="Normal 2 10" xfId="729" xr:uid="{E0CCBDA7-8839-4EBB-A41D-2147CAFA971D}"/>
    <cellStyle name="Normal 2 11" xfId="730" xr:uid="{A2DCA1CA-264E-40D2-A525-1990F651A4FA}"/>
    <cellStyle name="Normal 2 12" xfId="731" xr:uid="{55D8AB83-63D5-4239-8793-70E0F9CADB12}"/>
    <cellStyle name="Normal 2 13" xfId="732" xr:uid="{2D066C94-A33C-4913-96BC-440CB83E6DA9}"/>
    <cellStyle name="Normal 2 14" xfId="733" xr:uid="{72418F26-7FF0-431E-8E15-0CB113CB1299}"/>
    <cellStyle name="Normal 2 15" xfId="734" xr:uid="{05FA6FBB-DB2C-47D7-A73A-0D69032A7A32}"/>
    <cellStyle name="Normal 2 16" xfId="735" xr:uid="{B3EE5A6A-EAB2-4C3C-B0CE-65D35EBDE68E}"/>
    <cellStyle name="Normal 2 17" xfId="1001" xr:uid="{240C7F46-FF79-4276-B564-9E6CE8101E4C}"/>
    <cellStyle name="Normal 2 2" xfId="7" xr:uid="{F42DBA95-02FA-43C8-8100-E46138109F78}"/>
    <cellStyle name="Normal 2 2 10" xfId="736" xr:uid="{AA010830-E78F-44F9-9ECE-2B9F1D4BBBFF}"/>
    <cellStyle name="Normal 2 2 11" xfId="737" xr:uid="{DE05DB86-2A0E-4222-8A75-1709E828C973}"/>
    <cellStyle name="Normal 2 2 12" xfId="738" xr:uid="{3B895C3F-141E-459B-90EA-02979C8FFD2E}"/>
    <cellStyle name="Normal 2 2 13" xfId="739" xr:uid="{1E3F61AE-58BA-41B6-9F4C-89CEE143FB7B}"/>
    <cellStyle name="Normal 2 2 14" xfId="740" xr:uid="{94355D36-794B-470E-A840-020425BF52CC}"/>
    <cellStyle name="Normal 2 2 2" xfId="741" xr:uid="{E8A007A0-BE8D-4FB8-BEB3-4B1F8256CD1C}"/>
    <cellStyle name="Normal 2 2 2 10" xfId="742" xr:uid="{5F6AF4C9-56A1-412B-9B80-362E3FB48662}"/>
    <cellStyle name="Normal 2 2 2 11" xfId="743" xr:uid="{0D4972E3-CD61-4550-9A36-E16203DD9DB5}"/>
    <cellStyle name="Normal 2 2 2 12" xfId="744" xr:uid="{00A2D49C-18E8-43CB-A464-8DB03561BC8A}"/>
    <cellStyle name="Normal 2 2 2 13" xfId="745" xr:uid="{D0BE2F92-4797-4299-88BE-11B5FC6FDDBD}"/>
    <cellStyle name="Normal 2 2 2 14" xfId="746" xr:uid="{EB0CAAB2-B762-4B4D-A770-17FAA89F4BF1}"/>
    <cellStyle name="Normal 2 2 2 2" xfId="747" xr:uid="{31FB3AFD-8625-4B39-B3C1-E5568A984820}"/>
    <cellStyle name="Normal 2 2 2 2 2" xfId="748" xr:uid="{32F9DCEF-B374-4D6E-81C0-ADC14C4BF253}"/>
    <cellStyle name="Normal 2 2 2 3" xfId="749" xr:uid="{32CEAE36-23C1-40A7-B6BF-53E9D697FD33}"/>
    <cellStyle name="Normal 2 2 2 4" xfId="750" xr:uid="{48BA44B4-F5F6-4FA9-8759-3ABEDB86D4AB}"/>
    <cellStyle name="Normal 2 2 2 5" xfId="751" xr:uid="{9137579B-A5BC-4E9C-B674-625E6981084B}"/>
    <cellStyle name="Normal 2 2 2 6" xfId="752" xr:uid="{5C99F542-17F0-400B-87DA-55DC8FC5AB88}"/>
    <cellStyle name="Normal 2 2 2 7" xfId="753" xr:uid="{AA3D882B-83C9-4C92-BE0A-35708391B070}"/>
    <cellStyle name="Normal 2 2 2 8" xfId="754" xr:uid="{82C32A31-8C22-4F7F-9EC8-B80EF3729EC8}"/>
    <cellStyle name="Normal 2 2 2 9" xfId="755" xr:uid="{1E1F1181-0E06-48D4-8C47-35E532B2EB69}"/>
    <cellStyle name="Normal 2 2 3" xfId="756" xr:uid="{07DA3837-DC8D-43DC-9BCB-43DB005E6302}"/>
    <cellStyle name="Normal 2 2 3 2" xfId="757" xr:uid="{B58C5AE0-1A8F-4F34-9CBF-2BC19D5F3A4A}"/>
    <cellStyle name="Normal 2 2 4" xfId="758" xr:uid="{779D58B8-1F99-4662-B9DA-5864D7B41E21}"/>
    <cellStyle name="Normal 2 2 4 2" xfId="759" xr:uid="{58F42CE4-6A61-4DCD-94E4-7CE5FBD33C27}"/>
    <cellStyle name="Normal 2 2 5" xfId="760" xr:uid="{13E487F5-D255-4D5C-8E1B-D79B36246F25}"/>
    <cellStyle name="Normal 2 2 6" xfId="761" xr:uid="{937EA164-D399-4679-A8DA-BB24FD99C142}"/>
    <cellStyle name="Normal 2 2 7" xfId="762" xr:uid="{400A4F9F-7F8E-4935-9EB0-E6699FB57EF6}"/>
    <cellStyle name="Normal 2 2 8" xfId="763" xr:uid="{175237EA-690A-41BE-B263-712AAF087A23}"/>
    <cellStyle name="Normal 2 2 9" xfId="764" xr:uid="{4C8A3CD8-DCE4-4A5B-A6EF-9441AC2CA4DF}"/>
    <cellStyle name="Normal 2 3" xfId="765" xr:uid="{B9D6148B-48D1-46E4-848B-321F8250E339}"/>
    <cellStyle name="Normal 2 3 10" xfId="766" xr:uid="{D17B22D0-6901-43AB-93B8-1A0D1FD7937C}"/>
    <cellStyle name="Normal 2 3 11" xfId="767" xr:uid="{7494E432-99CD-419F-9403-6F431371E725}"/>
    <cellStyle name="Normal 2 3 12" xfId="768" xr:uid="{3C31F196-23CB-4750-83DD-16F221E01C81}"/>
    <cellStyle name="Normal 2 3 2" xfId="769" xr:uid="{A60D3339-5A2F-4CA7-B377-4207EDC23902}"/>
    <cellStyle name="Normal 2 3 2 2" xfId="770" xr:uid="{223E737D-3730-4299-BBE2-CF810DCE3D9F}"/>
    <cellStyle name="Normal 2 3 3" xfId="771" xr:uid="{7269FAD1-9FDF-4819-BF5D-496397ABAA2A}"/>
    <cellStyle name="Normal 2 3 4" xfId="772" xr:uid="{F392E4C8-4C5F-48A3-881C-3C66A7B265B7}"/>
    <cellStyle name="Normal 2 3 5" xfId="773" xr:uid="{B8A12326-1307-4905-812C-58BC606B4053}"/>
    <cellStyle name="Normal 2 3 6" xfId="774" xr:uid="{9BD12770-FDE7-4DEF-91CD-A605017E3B6E}"/>
    <cellStyle name="Normal 2 3 7" xfId="775" xr:uid="{CF74939A-B267-45A2-A899-6D7E0C3AC881}"/>
    <cellStyle name="Normal 2 3 8" xfId="776" xr:uid="{F26DE35E-D1FD-4520-81C0-7A8F44EAD8CB}"/>
    <cellStyle name="Normal 2 3 9" xfId="777" xr:uid="{333A62F3-9CF6-4597-81A7-F650784A4B87}"/>
    <cellStyle name="Normal 2 4" xfId="778" xr:uid="{5C60B366-CCE7-4380-92EF-6B8BFCA4D89D}"/>
    <cellStyle name="Normal 2 4 2" xfId="779" xr:uid="{F87DF5BF-9879-455C-92F6-02782B7ADC85}"/>
    <cellStyle name="Normal 2 4 3" xfId="780" xr:uid="{63431443-DD82-41AE-B27C-078EBE88D944}"/>
    <cellStyle name="Normal 2 5" xfId="781" xr:uid="{EF7915FB-6BC6-41D2-B548-A7484CEA988F}"/>
    <cellStyle name="Normal 2 5 2" xfId="782" xr:uid="{CFACDAB1-9341-4149-BD54-0C470141FDE5}"/>
    <cellStyle name="Normal 2 6" xfId="783" xr:uid="{79256777-D935-488C-B5AF-2E38F6B104E6}"/>
    <cellStyle name="Normal 2 6 2" xfId="784" xr:uid="{7D33F0CF-0114-41C5-B2FF-96BC3C425888}"/>
    <cellStyle name="Normal 2 7" xfId="785" xr:uid="{4688B7F0-01DA-4C40-8331-4C0E97FB7563}"/>
    <cellStyle name="Normal 2 8" xfId="786" xr:uid="{1BE0A7D2-23DA-4FB1-9FD3-B1254CB35E2E}"/>
    <cellStyle name="Normal 2 9" xfId="787" xr:uid="{6F457803-408C-46F9-85A5-0EB5B6397C83}"/>
    <cellStyle name="Normal 2_BASE DE DATOS" xfId="952" xr:uid="{936D9F18-B63A-4929-A525-3E8C5BC63CE7}"/>
    <cellStyle name="Normal 20" xfId="961" xr:uid="{D67CBA23-1AF4-4630-B47A-203FAAAF8821}"/>
    <cellStyle name="Normal 20 2" xfId="963" xr:uid="{EA9E31B8-AF97-46FE-851A-3B7B59035AD0}"/>
    <cellStyle name="Normal 20 2 2" xfId="971" xr:uid="{4DB98B3E-069B-4958-9FCA-ADE2ACC33260}"/>
    <cellStyle name="Normal 20 3" xfId="969" xr:uid="{CFA941E6-6E1D-4A6F-B196-A929E9D0B97E}"/>
    <cellStyle name="Normal 21" xfId="964" xr:uid="{C3B15C53-80E0-41F6-BDB4-ECB3F920DA57}"/>
    <cellStyle name="Normal 21 2" xfId="965" xr:uid="{C9AE2766-D57A-46A9-8012-F4093AF54316}"/>
    <cellStyle name="Normal 21 3" xfId="980" xr:uid="{D7C200F1-7435-46D6-AE2A-57136A13E9A6}"/>
    <cellStyle name="Normal 22" xfId="968" xr:uid="{52EA1D24-5E85-42B2-BBF0-C5A068FA3990}"/>
    <cellStyle name="Normal 23" xfId="973" xr:uid="{F0A3446C-411D-4AB9-B6D6-2A00B7753DAF}"/>
    <cellStyle name="Normal 24" xfId="977" xr:uid="{0857C6E3-5E35-4F2D-ABAA-0DF8D907614E}"/>
    <cellStyle name="Normal 25" xfId="10" xr:uid="{A185FAF0-3391-40E9-A2DC-6A0FD4A47459}"/>
    <cellStyle name="Normal 26" xfId="981" xr:uid="{B9709401-9CB6-4D39-B37C-D616D787C11C}"/>
    <cellStyle name="Normal 27" xfId="997" xr:uid="{BB7172FC-86D1-48B3-9DBA-6AD528BA5EE1}"/>
    <cellStyle name="Normal 3" xfId="4" xr:uid="{08328AE2-0B65-4A62-A0DC-C61EF21573F8}"/>
    <cellStyle name="Normal 3 10" xfId="994" xr:uid="{DF6E43E8-B750-4208-8B0A-C64FFA32DB25}"/>
    <cellStyle name="Normal 3 2" xfId="19" xr:uid="{BBE4FBC7-B4CD-4978-B37D-2BE5548A2A70}"/>
    <cellStyle name="Normal 3 2 2" xfId="788" xr:uid="{80FA30EB-DD06-4509-89B1-939B3B137CF6}"/>
    <cellStyle name="Normal 3 2 2 2" xfId="789" xr:uid="{54E90880-23C8-4BE1-9DBD-2AB32D8C6427}"/>
    <cellStyle name="Normal 3 2 2 2 2" xfId="790" xr:uid="{EF114EE0-4955-4796-A71A-6D04C6987AC5}"/>
    <cellStyle name="Normal 3 2 2 3" xfId="791" xr:uid="{7A5260EF-DBFD-4D20-BE1F-C10FDBFDEE9B}"/>
    <cellStyle name="Normal 3 2 2 4" xfId="792" xr:uid="{87919976-748F-4A00-BE9E-CACF5B572CF3}"/>
    <cellStyle name="Normal 3 2 2_Hoja2" xfId="793" xr:uid="{8539A428-7878-4720-BF15-1B397DCE8B01}"/>
    <cellStyle name="Normal 3 2 3" xfId="794" xr:uid="{F4048212-FB21-4CEB-A1A2-1BA0FB3EFC30}"/>
    <cellStyle name="Normal 3 2 3 2" xfId="795" xr:uid="{CF420EA7-5F1C-4819-A1EA-5CD26CF609E5}"/>
    <cellStyle name="Normal 3 2 4" xfId="796" xr:uid="{91CF52E9-B20C-4E27-AD48-37AC71FFEC1D}"/>
    <cellStyle name="Normal 3 2 5" xfId="797" xr:uid="{C8C57E7E-E4CC-49DF-9E58-C7D79477AD04}"/>
    <cellStyle name="Normal 3 2_121023_constructora Melendez_cotización al asegurado_garciam1" xfId="798" xr:uid="{7BB6BC1F-1E23-4542-99A9-47C6B6D968BF}"/>
    <cellStyle name="Normal 3 3" xfId="5" xr:uid="{441B6FFB-A1F1-408D-98DE-B836341F9246}"/>
    <cellStyle name="Normal 3 3 2" xfId="799" xr:uid="{ADAAAE1E-31CF-439D-8448-1D2DE5F44A3B}"/>
    <cellStyle name="Normal 3 3 2 2" xfId="800" xr:uid="{EF97FE70-57F6-4A4E-B106-BC659BBF250A}"/>
    <cellStyle name="Normal 3 3 2 2 2" xfId="801" xr:uid="{986F36EB-D9EE-4F2C-974D-4322384B3544}"/>
    <cellStyle name="Normal 3 3 2 3" xfId="802" xr:uid="{7CF4D2FF-0B0C-4B08-ACBD-F367AEBA60B8}"/>
    <cellStyle name="Normal 3 3 2 4" xfId="803" xr:uid="{92FEC0FF-0AE9-421D-859A-7DE68A5EC12E}"/>
    <cellStyle name="Normal 3 3 2_Hoja2" xfId="804" xr:uid="{CBDAEBA7-91C6-4B3F-AD03-D42F9EC93F1A}"/>
    <cellStyle name="Normal 3 3 3" xfId="805" xr:uid="{0310F0DC-2B13-40AF-B5C4-232C9B158345}"/>
    <cellStyle name="Normal 3 3 3 2" xfId="806" xr:uid="{5E6E1794-E31D-4181-839D-8E98102A7D4B}"/>
    <cellStyle name="Normal 3 3 4" xfId="807" xr:uid="{784EE634-A577-4863-9CAC-981636319CA2}"/>
    <cellStyle name="Normal 3 3 5" xfId="808" xr:uid="{CCE2CF24-E36A-4474-859A-FBD0193BE1E8}"/>
    <cellStyle name="Normal 3 3 6" xfId="976" xr:uid="{8EF67DB2-E430-4E99-BB4D-D1298FC401B5}"/>
    <cellStyle name="Normal 3 3_121023_constructora Melendez_cotización al asegurado_garciam1" xfId="809" xr:uid="{C85B25EC-E7EE-4E4C-83F2-C0A36F945494}"/>
    <cellStyle name="Normal 3 4" xfId="810" xr:uid="{949D86F2-7531-4221-81F9-C7C05B1E3C64}"/>
    <cellStyle name="Normal 3 4 2" xfId="811" xr:uid="{CBD3C719-1705-4C5D-8947-069F13048F66}"/>
    <cellStyle name="Normal 3 4 2 2" xfId="812" xr:uid="{096BEF01-5C11-4BE5-AC77-58B98BA29D5B}"/>
    <cellStyle name="Normal 3 4 2 3" xfId="813" xr:uid="{D79D6FF8-3C69-4016-96FF-D9C4A9794E84}"/>
    <cellStyle name="Normal 3 4 3" xfId="814" xr:uid="{2DF305F6-E2B6-4F2A-ADA5-69ABBE94F319}"/>
    <cellStyle name="Normal 3 4 4" xfId="815" xr:uid="{5E897B57-9E8E-4760-8E1D-6816D4DBF027}"/>
    <cellStyle name="Normal 3 5" xfId="816" xr:uid="{ACBE26AB-2570-498F-9EF2-9A21FEAD3121}"/>
    <cellStyle name="Normal 3 5 2" xfId="817" xr:uid="{8F4AD449-8296-4806-9661-A1A890190490}"/>
    <cellStyle name="Normal 3 5 2 2" xfId="818" xr:uid="{00D1635D-1B7D-4490-9307-2A941B7F024A}"/>
    <cellStyle name="Normal 3 5 3" xfId="819" xr:uid="{E6CCAD0E-A863-4CF0-B7E2-E5BDDB11243F}"/>
    <cellStyle name="Normal 3 5 4" xfId="820" xr:uid="{11BAE8D5-BE7A-4CB0-A444-DCB7658DB846}"/>
    <cellStyle name="Normal 3 5_Hoja2" xfId="821" xr:uid="{1073FB9E-2D87-40A3-BA8B-997BAD36B002}"/>
    <cellStyle name="Normal 3 6" xfId="822" xr:uid="{2C1A5DAA-C88C-4003-87A0-7AB74093E718}"/>
    <cellStyle name="Normal 3 6 2" xfId="823" xr:uid="{E2C46DF0-0873-4228-9FB0-CA3D65C83C53}"/>
    <cellStyle name="Normal 3 6 3" xfId="824" xr:uid="{DCDE5192-EEB1-45EF-A4F6-AE84CE3E36C3}"/>
    <cellStyle name="Normal 3 6 4" xfId="825" xr:uid="{82539FF1-7AB5-4A3E-9D74-F0093E919BFA}"/>
    <cellStyle name="Normal 3 7" xfId="826" xr:uid="{D62C92E9-E6BC-4C62-AAD6-8C6D07E9DDBA}"/>
    <cellStyle name="Normal 3 7 2" xfId="827" xr:uid="{A349EE7D-BF0F-47B8-AB7A-7769C43615B1}"/>
    <cellStyle name="Normal 3 8" xfId="828" xr:uid="{631BB703-906C-481E-B507-A9DDB6A31A5C}"/>
    <cellStyle name="Normal 3 9" xfId="829" xr:uid="{D6BDFB4A-51C0-4741-8BFA-FFB0CD4D27B7}"/>
    <cellStyle name="Normal 3_121023_constructora Melendez_cotización al asegurado_garciam1" xfId="830" xr:uid="{B0492AE6-0179-4F46-94F4-A88A6A72D052}"/>
    <cellStyle name="Normal 4" xfId="20" xr:uid="{8EB29C08-66B9-4875-B49F-54BF2209426C}"/>
    <cellStyle name="Normal 4 2" xfId="8" xr:uid="{E63C0214-AA8A-4C7A-9C0B-FFEECA2D2C00}"/>
    <cellStyle name="Normal 4 2 2" xfId="831" xr:uid="{19A14AB1-9E37-401E-93E7-B506983EB6DC}"/>
    <cellStyle name="Normal 4 2 3" xfId="832" xr:uid="{989C3BE3-06D0-45B2-8D85-0740157FF2B0}"/>
    <cellStyle name="Normal 4 2 4" xfId="833" xr:uid="{D0430720-A0A3-4A51-B6C0-BBA1942BB556}"/>
    <cellStyle name="Normal 4 3" xfId="834" xr:uid="{45041E38-432D-4105-8FED-64AE4C115AE5}"/>
    <cellStyle name="Normal 4 3 2" xfId="835" xr:uid="{436D8A0E-3623-46E7-8EB5-1577646EF8E9}"/>
    <cellStyle name="Normal 4 4" xfId="836" xr:uid="{3E2E08AE-AAA3-416D-ACC6-ACF949646142}"/>
    <cellStyle name="Normal 4 5" xfId="1000" xr:uid="{22BAAB76-E252-4E94-9B04-D67BD730CBB8}"/>
    <cellStyle name="Normal 5" xfId="21" xr:uid="{BA15C802-F9E6-4FD6-858C-FB36E53F7239}"/>
    <cellStyle name="Normal 5 2" xfId="837" xr:uid="{B8C55EC0-FFFD-41BB-9535-F29C2B4F188E}"/>
    <cellStyle name="Normal 5 3" xfId="838" xr:uid="{ED82EA50-ED8C-4A07-A6E6-518920A4C04E}"/>
    <cellStyle name="Normal 5 3 2" xfId="985" xr:uid="{F8234105-FC11-4E65-9BCD-0D63DABDC640}"/>
    <cellStyle name="Normal 5 4" xfId="839" xr:uid="{9766F002-7EF6-4ABE-8DE2-8CD4EACEB09F}"/>
    <cellStyle name="Normal 5 5" xfId="840" xr:uid="{619AB01F-D150-48D8-B7E8-2C20E7F153C1}"/>
    <cellStyle name="Normal 5 6" xfId="995" xr:uid="{ACCA4B86-6A06-420B-B2BF-74B8B0558049}"/>
    <cellStyle name="Normal 5_Hoja2" xfId="841" xr:uid="{0B0AA9F2-28AD-4297-8141-332EEEC3F4EA}"/>
    <cellStyle name="Normal 50 2" xfId="993" xr:uid="{C352053B-4E9F-472A-8366-0911ABCB8BD4}"/>
    <cellStyle name="Normal 6" xfId="26" xr:uid="{FFE75E02-D342-44E1-90B7-04B3307F82AB}"/>
    <cellStyle name="Normal 6 2" xfId="842" xr:uid="{9379443A-951F-4B98-BB70-680C95509F09}"/>
    <cellStyle name="Normal 6 3" xfId="843" xr:uid="{6D06F67F-EDD3-4A2A-8863-6924924FD87B}"/>
    <cellStyle name="Normal 6 4" xfId="935" xr:uid="{A21912FA-B6BA-448F-BBA7-51AAF5005346}"/>
    <cellStyle name="Normal 6 5" xfId="947" xr:uid="{440DEF97-29D2-4D31-83ED-A107ED17C53C}"/>
    <cellStyle name="Normal 6 6" xfId="948" xr:uid="{D67AB93F-CD57-42EE-BE7E-50ADC446C09C}"/>
    <cellStyle name="Normal 6 7" xfId="956" xr:uid="{9CA37F92-662C-4419-9A80-FBAE5D747CDB}"/>
    <cellStyle name="Normal 7" xfId="28" xr:uid="{59AD040B-43A5-4306-A9FD-50850535A83B}"/>
    <cellStyle name="Normal 7 2" xfId="844" xr:uid="{A7199829-EB6E-466C-977D-EEFB6E423652}"/>
    <cellStyle name="Normal 7 2 2" xfId="845" xr:uid="{630AB5D2-CAC3-4E60-8E1C-9838D0F2F6AB}"/>
    <cellStyle name="Normal 7 3" xfId="846" xr:uid="{181D83E1-27D2-4F1D-BBDF-1C6DBFCB8267}"/>
    <cellStyle name="Normal 7 5" xfId="989" xr:uid="{F52BFAC5-4EDC-4ADC-BB13-54FC57C87C62}"/>
    <cellStyle name="Normal 7_Hoja2" xfId="847" xr:uid="{3CE4CA07-FD82-4F36-9A75-2FCD3433C308}"/>
    <cellStyle name="Normal 8" xfId="35" xr:uid="{4878D5D1-CA4E-4CAA-B872-7EC8E39F4CDF}"/>
    <cellStyle name="Normal 8 2" xfId="848" xr:uid="{CEE77A91-A586-4A8E-BB39-69384281D65D}"/>
    <cellStyle name="Normal 9" xfId="37" xr:uid="{6C26B78B-3B77-4187-B2DB-C4E9961244CA}"/>
    <cellStyle name="Normal_050411.CVC.resumendeautos.osorioea" xfId="22" xr:uid="{A04C32CC-8BF1-4432-94E3-1C294AA70101}"/>
    <cellStyle name="Normal_RC SERVIDORES PUBLICOS TELEPACIFICO MAPFRE 2" xfId="986" xr:uid="{65A45F80-BE83-44A8-AC05-5459E42656C3}"/>
    <cellStyle name="Normal_RESUMEN DE SEGUROS TELEPACIFICO JUNIO 2" xfId="960" xr:uid="{369D140A-7DB1-465C-8CC4-305F45E996B0}"/>
    <cellStyle name="Normal_RESUMEN DE SEGUROS TELEPACIFICO JUNIO 2 2 2" xfId="991" xr:uid="{B4275C55-C308-41D2-9E10-A32CD9AFE8CC}"/>
    <cellStyle name="Normal_Slips Publicados_Condiciones Complementarias TRDM" xfId="984" xr:uid="{C26A547F-F917-4381-B276-A74A26EB153F}"/>
    <cellStyle name="Notas 2" xfId="849" xr:uid="{69CE7281-9E21-45BE-AFCF-4BA9A48F6189}"/>
    <cellStyle name="Notas 2 2" xfId="850" xr:uid="{63CB0452-1EAB-4A9C-AAFE-7686373FC4F4}"/>
    <cellStyle name="Notas 2 3" xfId="851" xr:uid="{90DDEF9E-E152-4D7A-9B41-F917A53A62CD}"/>
    <cellStyle name="Notas 3" xfId="852" xr:uid="{94DC539C-E30A-426A-A33C-BB5390842CB9}"/>
    <cellStyle name="Note" xfId="853" xr:uid="{A34866F0-C528-44B0-98BE-47A2DC8D2B45}"/>
    <cellStyle name="Note 2" xfId="854" xr:uid="{A7248D9D-DEC3-4EE4-AC62-20D4EB366EC8}"/>
    <cellStyle name="Note 2 2" xfId="855" xr:uid="{3C48B28D-6066-4226-BF6A-CE41576DA808}"/>
    <cellStyle name="Note 3" xfId="856" xr:uid="{D26236BA-6DED-444C-A9CC-E6CCB4396950}"/>
    <cellStyle name="Note 4" xfId="857" xr:uid="{A5FCB1D5-D9CB-41A8-B60C-C4AF364E5E7F}"/>
    <cellStyle name="Note 5" xfId="858" xr:uid="{80661B9D-88DB-4192-ACCE-BAEBC4ED471E}"/>
    <cellStyle name="Output" xfId="859" xr:uid="{6F862112-1A1D-4628-9767-2F89C7957A9D}"/>
    <cellStyle name="Output 2" xfId="860" xr:uid="{FEADEBDE-D304-41D2-843A-2DD894B16112}"/>
    <cellStyle name="Output 3" xfId="861" xr:uid="{A8DF7732-69F9-445E-8784-82F13FDC7D13}"/>
    <cellStyle name="Percent 2" xfId="862" xr:uid="{CB7045F1-D584-4D69-AFBE-3D2DFC646BFA}"/>
    <cellStyle name="Percent 2 10" xfId="863" xr:uid="{CD04E0DB-1DA4-489C-B1F8-CC0544FE0104}"/>
    <cellStyle name="Percent 2 11" xfId="864" xr:uid="{A06C361E-EA34-4539-BCA6-F47997AAB1B3}"/>
    <cellStyle name="Percent 2 12" xfId="865" xr:uid="{C8910A6E-63F5-425D-8466-94DA03AE0D7B}"/>
    <cellStyle name="Percent 2 13" xfId="866" xr:uid="{A7FD630E-6CDF-4D2E-81E8-FDC1848080C6}"/>
    <cellStyle name="Percent 2 2" xfId="867" xr:uid="{9C23701C-0818-4672-888A-219A2E30646F}"/>
    <cellStyle name="Percent 2 3" xfId="868" xr:uid="{66978D85-0B5F-4217-8D45-D35FF4951B32}"/>
    <cellStyle name="Percent 2 4" xfId="869" xr:uid="{75642169-361F-4047-ADBB-20EA913DB331}"/>
    <cellStyle name="Percent 2 5" xfId="870" xr:uid="{582E68AF-6B73-4BD0-A057-4D91A6DD1434}"/>
    <cellStyle name="Percent 2 6" xfId="871" xr:uid="{70D62556-4320-4946-998E-4E3B5F267768}"/>
    <cellStyle name="Percent 2 7" xfId="872" xr:uid="{E37F4461-5A10-413F-9554-87861ABCF102}"/>
    <cellStyle name="Percent 2 8" xfId="873" xr:uid="{84EC5AFB-D657-4F25-8463-B4C40AAD62E9}"/>
    <cellStyle name="Percent 2 9" xfId="874" xr:uid="{E8EADC61-83FD-483D-B6C7-9351EA5F59C4}"/>
    <cellStyle name="Percent 3" xfId="875" xr:uid="{0C3BC0A3-AC00-4475-BD2F-5C87C486C619}"/>
    <cellStyle name="Percent 4" xfId="876" xr:uid="{30C7EF62-1923-4E2E-9258-512E9D46A4CF}"/>
    <cellStyle name="Percent 5" xfId="877" xr:uid="{DED70A0B-A1F0-4E80-8616-B4C6EC9805EB}"/>
    <cellStyle name="Percent 5 2" xfId="878" xr:uid="{5AF6CC18-35DA-424D-A9CC-35F34F73C12D}"/>
    <cellStyle name="Percent 5 3" xfId="879" xr:uid="{ECC9679B-497A-4443-8CE2-C3313FEFD708}"/>
    <cellStyle name="Percent 5 4" xfId="880" xr:uid="{9FD34F11-238A-47CF-9925-0205275D5AEE}"/>
    <cellStyle name="Percent 5 5" xfId="881" xr:uid="{3737375D-A8FB-43B7-BA55-CF9E4D4FAFDF}"/>
    <cellStyle name="Percent 5 6" xfId="882" xr:uid="{6E8E0FDE-593C-4FDC-B6EF-F397964FACD8}"/>
    <cellStyle name="Percent 5 7" xfId="883" xr:uid="{44003BA3-1756-41BD-9E78-392B7758DEA5}"/>
    <cellStyle name="Percent 5 8" xfId="884" xr:uid="{A47672AD-5877-4D69-BAF7-BFF81575888E}"/>
    <cellStyle name="Porcentaje 2" xfId="23" xr:uid="{9092A2E4-F768-4427-91AB-E76E92BD07C4}"/>
    <cellStyle name="Porcentaje 2 2" xfId="885" xr:uid="{98ABD2A4-319E-42D3-BE36-77A06B6FB9F2}"/>
    <cellStyle name="Porcentaje 3" xfId="29" xr:uid="{D4D65ABA-00B9-4562-BF57-2E8BBA4A2041}"/>
    <cellStyle name="Porcentaje 3 2" xfId="886" xr:uid="{00E1C95B-EBF2-4DB7-81CA-1C8A08474752}"/>
    <cellStyle name="Porcentaje 4" xfId="36" xr:uid="{E19002B5-C6E3-46C8-86FD-976549FB5735}"/>
    <cellStyle name="Porcentaje 4 2" xfId="887" xr:uid="{649C226D-2A0A-499E-B6C6-9469CF5D1ECB}"/>
    <cellStyle name="Porcentaje 5" xfId="39" xr:uid="{678E0B50-AD58-48CB-BCF7-5CE6B997E5E6}"/>
    <cellStyle name="Porcentaje 6" xfId="888" xr:uid="{1748BF07-F8DA-412D-971C-237029046B64}"/>
    <cellStyle name="Porcentaje 7" xfId="932" xr:uid="{788B1725-F717-45B8-B347-BCF2862364A7}"/>
    <cellStyle name="Porcentual 2" xfId="889" xr:uid="{8BF304BA-203E-4C2E-A9A2-8ED4A1621D0C}"/>
    <cellStyle name="Porcentual 2 2" xfId="890" xr:uid="{774C9182-B75D-46FD-ABD4-B0678F478D99}"/>
    <cellStyle name="Porcentual 3" xfId="891" xr:uid="{01EA443F-5892-4A84-B3EF-6162EEDC4B0D}"/>
    <cellStyle name="Porcentual 3 2" xfId="892" xr:uid="{9E66A6AD-16D4-4C68-B828-32E56C1EB0A5}"/>
    <cellStyle name="Porcentual 4" xfId="893" xr:uid="{3A311D4C-F4CD-477A-87DA-D2195B4263CA}"/>
    <cellStyle name="Porcentual 4 2" xfId="894" xr:uid="{47D2963E-6E00-4194-BB5C-DB894F46F6BD}"/>
    <cellStyle name="Porcentual 4 3" xfId="895" xr:uid="{34C2445A-0973-45A9-8F52-BED8803375B5}"/>
    <cellStyle name="Porcentual 6 2" xfId="896" xr:uid="{A54E572C-B130-4140-B37C-80240BEBFBA4}"/>
    <cellStyle name="Porcentual 6 2 2" xfId="897" xr:uid="{4C916CA0-3960-4097-89C0-48514AC5A94B}"/>
    <cellStyle name="Salida 2" xfId="898" xr:uid="{B57E64F8-95AD-4F48-938E-F52FD2B908D0}"/>
    <cellStyle name="Salida 2 2" xfId="899" xr:uid="{66DB65B3-F9D7-4FE4-B09B-EF10980534EC}"/>
    <cellStyle name="Salida 3" xfId="900" xr:uid="{DA9242F4-D8B0-4CD2-B2F7-E40ECCC5B381}"/>
    <cellStyle name="Standard_0033 328Ci-E46  " xfId="901" xr:uid="{EFEF477F-52AB-4279-900E-222B34349E9E}"/>
    <cellStyle name="Style 1" xfId="902" xr:uid="{25B0A875-6683-4DE1-BB2B-491AFDE45F0B}"/>
    <cellStyle name="Style 1 2" xfId="903" xr:uid="{62D35084-30C6-4AD3-B5B4-05E1DD46B30A}"/>
    <cellStyle name="Style 1 2 2" xfId="904" xr:uid="{E575C5EE-D4FE-4F2A-ACB4-4C6918FECE9E}"/>
    <cellStyle name="Style 1 3" xfId="905" xr:uid="{23846790-FEA6-436B-A047-4E653070A448}"/>
    <cellStyle name="Style 1 4" xfId="906" xr:uid="{37DF24B8-AB2F-49FF-AB4F-DA76936F4640}"/>
    <cellStyle name="Texto de advertencia 2" xfId="907" xr:uid="{03F43557-2669-4A3B-859E-3BC261B81B3D}"/>
    <cellStyle name="Texto de advertencia 2 2" xfId="908" xr:uid="{AFC96BB1-0967-4F11-B6AD-13A077CDDEEB}"/>
    <cellStyle name="Texto explicativo 2" xfId="909" xr:uid="{93D46B0E-A706-47D3-8FB1-4A181B8737F8}"/>
    <cellStyle name="Texto explicativo 2 2" xfId="910" xr:uid="{4FA2EBCF-4B20-424D-84CF-EA5F084BEB94}"/>
    <cellStyle name="Title" xfId="911" xr:uid="{A9253BAF-6AC2-47DF-97AA-71A6BB5E4B7F}"/>
    <cellStyle name="Title 2" xfId="912" xr:uid="{EA2509DC-31C8-4896-901F-AD7E84B3C1E3}"/>
    <cellStyle name="Title 3" xfId="913" xr:uid="{26587D55-142B-413C-9949-CA73DDE0DFF8}"/>
    <cellStyle name="Título 1 2" xfId="914" xr:uid="{A0BF8F7B-BA9B-4F8A-8F8E-40B03CA43EFD}"/>
    <cellStyle name="Título 1 2 2" xfId="915" xr:uid="{1BEB106E-6DC4-4CC6-8288-74EA82EB14EF}"/>
    <cellStyle name="Título 2 2" xfId="916" xr:uid="{05A6BA2D-16EE-4826-A907-EC69127C7E74}"/>
    <cellStyle name="Título 2 2 2" xfId="917" xr:uid="{D2DD5D11-2AB4-4B88-B63A-CEB7859AB0B1}"/>
    <cellStyle name="Título 3 2" xfId="918" xr:uid="{8EFEAD9B-393B-45B4-8135-A9E5E5F166DD}"/>
    <cellStyle name="Título 3 2 2" xfId="919" xr:uid="{9E07A657-DB0C-4798-888C-B8ED675C2564}"/>
    <cellStyle name="Título 4" xfId="920" xr:uid="{CF11BB19-B452-4F1D-9FBD-AE5618FA890D}"/>
    <cellStyle name="Total 2" xfId="921" xr:uid="{A07DF351-D700-40EC-936B-60F112C96800}"/>
    <cellStyle name="Total 2 2" xfId="922" xr:uid="{084015F8-3B29-455D-8D52-0CA16120A18C}"/>
    <cellStyle name="Total 2 3" xfId="923" xr:uid="{D7C0DF6C-E128-4FE4-AB28-A135BBEA0F79}"/>
    <cellStyle name="Total 3" xfId="924" xr:uid="{AD9BA94B-BA04-4384-AF53-E167A2B9C1F6}"/>
    <cellStyle name="Warning Text" xfId="925" xr:uid="{D7C35312-4974-434A-88A1-9C2966778D4C}"/>
    <cellStyle name="Warning Text 2" xfId="926" xr:uid="{5EF54193-B986-4B25-B4CF-BB356090C46C}"/>
    <cellStyle name="Warning Text 3" xfId="927" xr:uid="{BCCF5761-11B4-488C-BEF9-61B462176B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562842</xdr:colOff>
      <xdr:row>0</xdr:row>
      <xdr:rowOff>0</xdr:rowOff>
    </xdr:from>
    <xdr:to>
      <xdr:col>0</xdr:col>
      <xdr:colOff>562842</xdr:colOff>
      <xdr:row>5</xdr:row>
      <xdr:rowOff>171017</xdr:rowOff>
    </xdr:to>
    <xdr:pic>
      <xdr:nvPicPr>
        <xdr:cNvPr id="2" name="Imagen 1">
          <a:extLst>
            <a:ext uri="{FF2B5EF4-FFF2-40B4-BE49-F238E27FC236}">
              <a16:creationId xmlns:a16="http://schemas.microsoft.com/office/drawing/2014/main" id="{4C57EA1A-F28F-44C6-92B6-3F5D63DF5F4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5172" b="3449"/>
        <a:stretch/>
      </xdr:blipFill>
      <xdr:spPr>
        <a:xfrm>
          <a:off x="562842" y="0"/>
          <a:ext cx="1258378" cy="10997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152400</xdr:colOff>
      <xdr:row>65</xdr:row>
      <xdr:rowOff>723900</xdr:rowOff>
    </xdr:from>
    <xdr:to>
      <xdr:col>3</xdr:col>
      <xdr:colOff>371475</xdr:colOff>
      <xdr:row>65</xdr:row>
      <xdr:rowOff>1285875</xdr:rowOff>
    </xdr:to>
    <xdr:pic>
      <xdr:nvPicPr>
        <xdr:cNvPr id="2" name="Imagen 1">
          <a:extLst>
            <a:ext uri="{FF2B5EF4-FFF2-40B4-BE49-F238E27FC236}">
              <a16:creationId xmlns:a16="http://schemas.microsoft.com/office/drawing/2014/main" id="{7197EEFA-A44F-436C-8B45-B266C0EC8AC9}"/>
            </a:ext>
          </a:extLst>
        </xdr:cNvPr>
        <xdr:cNvPicPr>
          <a:picLocks noChangeAspect="1"/>
        </xdr:cNvPicPr>
      </xdr:nvPicPr>
      <xdr:blipFill>
        <a:blip xmlns:r="http://schemas.openxmlformats.org/officeDocument/2006/relationships" r:embed="rId1"/>
        <a:stretch>
          <a:fillRect/>
        </a:stretch>
      </xdr:blipFill>
      <xdr:spPr>
        <a:xfrm>
          <a:off x="3114675" y="32918400"/>
          <a:ext cx="4962525" cy="5619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8468A-DA15-4ED5-8E53-061A37A32B4C}">
  <sheetPr codeName="Hoja1"/>
  <dimension ref="A1:G177"/>
  <sheetViews>
    <sheetView topLeftCell="A119" zoomScale="90" zoomScaleNormal="90" workbookViewId="0">
      <selection activeCell="A121" sqref="A121"/>
    </sheetView>
  </sheetViews>
  <sheetFormatPr baseColWidth="10" defaultColWidth="11.5" defaultRowHeight="27" customHeight="1"/>
  <cols>
    <col min="1" max="1" width="63.5" style="84" customWidth="1"/>
    <col min="2" max="2" width="26.5" style="84" customWidth="1"/>
    <col min="3" max="3" width="26.5" style="85" customWidth="1"/>
    <col min="4" max="4" width="10.5" style="84" customWidth="1"/>
    <col min="5" max="5" width="42" style="84" customWidth="1"/>
    <col min="6" max="6" width="11.5" style="32"/>
    <col min="7" max="7" width="23" style="32" bestFit="1" customWidth="1"/>
    <col min="8" max="16384" width="11.5" style="32"/>
  </cols>
  <sheetData>
    <row r="1" spans="1:5" ht="27" customHeight="1" thickBot="1">
      <c r="A1" s="785" t="s">
        <v>1076</v>
      </c>
      <c r="B1" s="786"/>
      <c r="C1" s="786"/>
      <c r="D1" s="786"/>
      <c r="E1" s="787"/>
    </row>
    <row r="2" spans="1:5" ht="16" customHeight="1">
      <c r="A2" s="33" t="s">
        <v>58</v>
      </c>
      <c r="B2" s="788" t="s">
        <v>903</v>
      </c>
      <c r="C2" s="789"/>
      <c r="D2" s="789"/>
      <c r="E2" s="790"/>
    </row>
    <row r="3" spans="1:5" ht="16" customHeight="1">
      <c r="A3" s="34" t="s">
        <v>59</v>
      </c>
      <c r="B3" s="791" t="str">
        <f>B2</f>
        <v>MUNICIPIO DE PEREIRA</v>
      </c>
      <c r="C3" s="792"/>
      <c r="D3" s="792"/>
      <c r="E3" s="793"/>
    </row>
    <row r="4" spans="1:5" s="35" customFormat="1" ht="16" customHeight="1">
      <c r="A4" s="34" t="s">
        <v>60</v>
      </c>
      <c r="B4" s="791" t="str">
        <f>B3</f>
        <v>MUNICIPIO DE PEREIRA</v>
      </c>
      <c r="C4" s="792"/>
      <c r="D4" s="792"/>
      <c r="E4" s="793"/>
    </row>
    <row r="5" spans="1:5" s="35" customFormat="1" ht="16" customHeight="1">
      <c r="A5" s="34" t="s">
        <v>61</v>
      </c>
      <c r="B5" s="791" t="s">
        <v>904</v>
      </c>
      <c r="C5" s="792"/>
      <c r="D5" s="792"/>
      <c r="E5" s="793"/>
    </row>
    <row r="6" spans="1:5" ht="16" customHeight="1">
      <c r="A6" s="34" t="s">
        <v>54</v>
      </c>
      <c r="B6" s="794" t="s">
        <v>62</v>
      </c>
      <c r="C6" s="795"/>
      <c r="D6" s="795"/>
      <c r="E6" s="796"/>
    </row>
    <row r="7" spans="1:5" ht="16" customHeight="1">
      <c r="A7" s="34" t="s">
        <v>63</v>
      </c>
      <c r="B7" s="797" t="s">
        <v>64</v>
      </c>
      <c r="C7" s="798"/>
      <c r="D7" s="798"/>
      <c r="E7" s="799"/>
    </row>
    <row r="8" spans="1:5" ht="40.5" customHeight="1" thickBot="1">
      <c r="A8" s="36" t="s">
        <v>65</v>
      </c>
      <c r="B8" s="800" t="s">
        <v>945</v>
      </c>
      <c r="C8" s="801"/>
      <c r="D8" s="801"/>
      <c r="E8" s="802"/>
    </row>
    <row r="9" spans="1:5" ht="27" customHeight="1" thickBot="1">
      <c r="A9" s="803" t="s">
        <v>66</v>
      </c>
      <c r="B9" s="804"/>
      <c r="C9" s="804"/>
      <c r="D9" s="804"/>
      <c r="E9" s="805"/>
    </row>
    <row r="10" spans="1:5" ht="27" customHeight="1">
      <c r="A10" s="806" t="s">
        <v>67</v>
      </c>
      <c r="B10" s="808" t="s">
        <v>68</v>
      </c>
      <c r="C10" s="810" t="s">
        <v>69</v>
      </c>
      <c r="D10" s="812" t="s">
        <v>70</v>
      </c>
      <c r="E10" s="813"/>
    </row>
    <row r="11" spans="1:5" ht="27" customHeight="1" thickBot="1">
      <c r="A11" s="807"/>
      <c r="B11" s="809"/>
      <c r="C11" s="811"/>
      <c r="D11" s="37" t="s">
        <v>71</v>
      </c>
      <c r="E11" s="38" t="s">
        <v>72</v>
      </c>
    </row>
    <row r="12" spans="1:5" ht="144" customHeight="1">
      <c r="A12" s="39" t="s">
        <v>725</v>
      </c>
      <c r="B12" s="40"/>
      <c r="C12" s="158">
        <f>SUM('RELACION BIENES ALCALDIA '!B2:B116)</f>
        <v>876963314335.19666</v>
      </c>
      <c r="D12" s="41"/>
      <c r="E12" s="42"/>
    </row>
    <row r="13" spans="1:5" ht="17">
      <c r="A13" s="39" t="s">
        <v>905</v>
      </c>
      <c r="B13" s="40"/>
      <c r="C13" s="335">
        <v>85638076567.692291</v>
      </c>
      <c r="D13" s="41"/>
      <c r="E13" s="42"/>
    </row>
    <row r="14" spans="1:5" ht="144" customHeight="1">
      <c r="A14" s="43" t="s">
        <v>906</v>
      </c>
      <c r="B14" s="44"/>
      <c r="C14" s="159">
        <v>11649942539.743793</v>
      </c>
      <c r="D14" s="45"/>
      <c r="E14" s="46"/>
    </row>
    <row r="15" spans="1:5" ht="144" customHeight="1">
      <c r="A15" s="43" t="s">
        <v>907</v>
      </c>
      <c r="B15" s="44"/>
      <c r="C15" s="159">
        <f>'RELACION BIENES ALCALDIA '!B124</f>
        <v>1164190000</v>
      </c>
      <c r="D15" s="45"/>
      <c r="E15" s="46"/>
    </row>
    <row r="16" spans="1:5" ht="91.5" customHeight="1">
      <c r="A16" s="47" t="s">
        <v>909</v>
      </c>
      <c r="B16" s="48"/>
      <c r="C16" s="159">
        <f>SUM('RELACION BIENES ALCALDIA '!B125:B146)</f>
        <v>606535075606.32739</v>
      </c>
      <c r="D16" s="45"/>
      <c r="E16" s="46"/>
    </row>
    <row r="17" spans="1:7" ht="168.75" customHeight="1">
      <c r="A17" s="50" t="s">
        <v>726</v>
      </c>
      <c r="B17" s="44"/>
      <c r="C17" s="159">
        <v>74923547751.62027</v>
      </c>
      <c r="D17" s="45"/>
      <c r="E17" s="46"/>
    </row>
    <row r="18" spans="1:7" ht="17">
      <c r="A18" s="162" t="s">
        <v>2038</v>
      </c>
      <c r="B18" s="44"/>
      <c r="C18" s="159">
        <f>'RELACION BIENES ALCALDIA '!B159</f>
        <v>20000000</v>
      </c>
      <c r="D18" s="45"/>
      <c r="E18" s="46"/>
    </row>
    <row r="19" spans="1:7" ht="17">
      <c r="A19" s="49" t="s">
        <v>908</v>
      </c>
      <c r="B19" s="44"/>
      <c r="C19" s="159">
        <v>1450000000</v>
      </c>
      <c r="D19" s="45"/>
      <c r="E19" s="46"/>
    </row>
    <row r="20" spans="1:7" ht="17">
      <c r="A20" s="49" t="s">
        <v>910</v>
      </c>
      <c r="B20" s="44"/>
      <c r="C20" s="160">
        <f>SUM('RELACION BIENES ALCALDIA '!B160:B161)</f>
        <v>919335749.40994501</v>
      </c>
      <c r="D20" s="45"/>
      <c r="E20" s="46"/>
    </row>
    <row r="21" spans="1:7" ht="35.25" customHeight="1">
      <c r="A21" s="162" t="s">
        <v>2039</v>
      </c>
      <c r="B21" s="44"/>
      <c r="C21" s="159">
        <f>'RELACION BIENES ALCALDIA '!B160</f>
        <v>757110749.40994501</v>
      </c>
      <c r="D21" s="45"/>
      <c r="E21" s="46"/>
    </row>
    <row r="22" spans="1:7" ht="35.25" customHeight="1">
      <c r="A22" s="162" t="s">
        <v>2040</v>
      </c>
      <c r="B22" s="44"/>
      <c r="C22" s="159">
        <v>162225000</v>
      </c>
      <c r="D22" s="45"/>
      <c r="E22" s="46"/>
    </row>
    <row r="23" spans="1:7" ht="27" customHeight="1">
      <c r="A23" s="161" t="s">
        <v>73</v>
      </c>
      <c r="B23" s="44"/>
      <c r="C23" s="160">
        <f>'RELACION BIENES ALCALDIA '!B196</f>
        <v>64014300</v>
      </c>
      <c r="D23" s="45"/>
      <c r="E23" s="46"/>
    </row>
    <row r="24" spans="1:7" ht="27" customHeight="1">
      <c r="A24" s="161" t="s">
        <v>911</v>
      </c>
      <c r="B24" s="44"/>
      <c r="C24" s="160">
        <f>'RELACION BIENES ALCALDIA '!B164</f>
        <v>36754877.25</v>
      </c>
      <c r="D24" s="45"/>
      <c r="E24" s="46"/>
    </row>
    <row r="25" spans="1:7" ht="34">
      <c r="A25" s="161" t="s">
        <v>912</v>
      </c>
      <c r="B25" s="44"/>
      <c r="C25" s="160">
        <f>'RELACION BIENES ALCALDIA '!B194</f>
        <v>485057020.39993173</v>
      </c>
      <c r="D25" s="45"/>
      <c r="E25" s="46"/>
    </row>
    <row r="26" spans="1:7" ht="17">
      <c r="A26" s="161" t="s">
        <v>913</v>
      </c>
      <c r="B26" s="44"/>
      <c r="C26" s="160">
        <f>'RELACION BIENES ALCALDIA '!B165</f>
        <v>150000000</v>
      </c>
      <c r="D26" s="45"/>
      <c r="E26" s="46"/>
    </row>
    <row r="27" spans="1:7" ht="27" customHeight="1">
      <c r="A27" s="51" t="s">
        <v>74</v>
      </c>
      <c r="B27" s="52"/>
      <c r="C27" s="52">
        <f>SUM(C12:C26)</f>
        <v>1660918644497.05</v>
      </c>
      <c r="D27" s="45"/>
      <c r="E27" s="46"/>
    </row>
    <row r="28" spans="1:7" ht="27" customHeight="1">
      <c r="A28" s="51" t="s">
        <v>915</v>
      </c>
      <c r="B28" s="52"/>
      <c r="C28" s="163">
        <v>94276369506.608276</v>
      </c>
      <c r="D28" s="45"/>
      <c r="E28" s="46"/>
    </row>
    <row r="29" spans="1:7" ht="27" customHeight="1">
      <c r="A29" s="51" t="s">
        <v>914</v>
      </c>
      <c r="B29" s="52"/>
      <c r="C29" s="52">
        <v>3000000000</v>
      </c>
      <c r="D29" s="45"/>
      <c r="E29" s="46"/>
    </row>
    <row r="30" spans="1:7" ht="27" customHeight="1">
      <c r="A30" s="53" t="s">
        <v>75</v>
      </c>
      <c r="B30" s="52"/>
      <c r="C30" s="52">
        <f>C27+C28+C29</f>
        <v>1758195014003.6582</v>
      </c>
      <c r="D30" s="54"/>
      <c r="E30" s="46"/>
      <c r="G30" s="585"/>
    </row>
    <row r="31" spans="1:7" ht="27" customHeight="1">
      <c r="A31" s="794" t="s">
        <v>76</v>
      </c>
      <c r="B31" s="795"/>
      <c r="C31" s="823"/>
      <c r="D31" s="54"/>
      <c r="E31" s="55"/>
    </row>
    <row r="32" spans="1:7" ht="27" customHeight="1">
      <c r="A32" s="794" t="s">
        <v>77</v>
      </c>
      <c r="B32" s="795"/>
      <c r="C32" s="823"/>
      <c r="D32" s="54"/>
      <c r="E32" s="55"/>
    </row>
    <row r="33" spans="1:5" ht="27" customHeight="1" thickBot="1">
      <c r="A33" s="824" t="s">
        <v>78</v>
      </c>
      <c r="B33" s="825"/>
      <c r="C33" s="826"/>
      <c r="D33" s="56"/>
      <c r="E33" s="57"/>
    </row>
    <row r="34" spans="1:5" ht="106.5" customHeight="1" thickBot="1">
      <c r="A34" s="58" t="s">
        <v>55</v>
      </c>
      <c r="B34" s="827" t="s">
        <v>86</v>
      </c>
      <c r="C34" s="828"/>
      <c r="D34" s="828"/>
      <c r="E34" s="829"/>
    </row>
    <row r="35" spans="1:5" ht="27" customHeight="1" thickBot="1">
      <c r="A35" s="831" t="s">
        <v>79</v>
      </c>
      <c r="B35" s="832"/>
      <c r="C35" s="832"/>
      <c r="D35" s="832"/>
      <c r="E35" s="833"/>
    </row>
    <row r="36" spans="1:5" ht="343.5" customHeight="1" thickBot="1">
      <c r="A36" s="834" t="s">
        <v>2223</v>
      </c>
      <c r="B36" s="835"/>
      <c r="C36" s="835"/>
      <c r="D36" s="835"/>
      <c r="E36" s="836"/>
    </row>
    <row r="37" spans="1:5" ht="27" customHeight="1" thickBot="1">
      <c r="A37" s="831" t="s">
        <v>80</v>
      </c>
      <c r="B37" s="832"/>
      <c r="C37" s="832"/>
      <c r="D37" s="832"/>
      <c r="E37" s="833"/>
    </row>
    <row r="38" spans="1:5" ht="260.25" customHeight="1" thickBot="1">
      <c r="A38" s="842" t="s">
        <v>180</v>
      </c>
      <c r="B38" s="843"/>
      <c r="C38" s="843"/>
      <c r="D38" s="843"/>
      <c r="E38" s="844"/>
    </row>
    <row r="39" spans="1:5" ht="47.25" customHeight="1" thickBot="1">
      <c r="A39" s="59" t="s">
        <v>81</v>
      </c>
      <c r="B39" s="845" t="s">
        <v>916</v>
      </c>
      <c r="C39" s="845"/>
      <c r="D39" s="845"/>
      <c r="E39" s="845"/>
    </row>
    <row r="40" spans="1:5" ht="27" customHeight="1" thickBot="1">
      <c r="A40" s="830"/>
      <c r="B40" s="830"/>
      <c r="C40" s="830"/>
      <c r="D40" s="830"/>
      <c r="E40" s="830"/>
    </row>
    <row r="41" spans="1:5" ht="27" customHeight="1" thickBot="1">
      <c r="A41" s="777" t="s">
        <v>860</v>
      </c>
      <c r="B41" s="778"/>
      <c r="C41" s="778"/>
      <c r="D41" s="778"/>
      <c r="E41" s="778"/>
    </row>
    <row r="42" spans="1:5" ht="121.5" customHeight="1">
      <c r="A42" s="64" t="s">
        <v>96</v>
      </c>
      <c r="B42" s="718" t="s">
        <v>151</v>
      </c>
      <c r="C42" s="719"/>
      <c r="D42" s="719"/>
      <c r="E42" s="720"/>
    </row>
    <row r="43" spans="1:5" ht="111.75" customHeight="1">
      <c r="A43" s="64" t="s">
        <v>97</v>
      </c>
      <c r="B43" s="718" t="s">
        <v>98</v>
      </c>
      <c r="C43" s="719"/>
      <c r="D43" s="719"/>
      <c r="E43" s="720"/>
    </row>
    <row r="44" spans="1:5" ht="96.75" customHeight="1">
      <c r="A44" s="64" t="s">
        <v>99</v>
      </c>
      <c r="B44" s="718" t="s">
        <v>684</v>
      </c>
      <c r="C44" s="719"/>
      <c r="D44" s="719"/>
      <c r="E44" s="720"/>
    </row>
    <row r="45" spans="1:5" ht="150.75" customHeight="1">
      <c r="A45" s="64" t="s">
        <v>100</v>
      </c>
      <c r="B45" s="718" t="s">
        <v>101</v>
      </c>
      <c r="C45" s="719"/>
      <c r="D45" s="719"/>
      <c r="E45" s="720"/>
    </row>
    <row r="46" spans="1:5" ht="129" customHeight="1">
      <c r="A46" s="64" t="s">
        <v>102</v>
      </c>
      <c r="B46" s="718" t="s">
        <v>152</v>
      </c>
      <c r="C46" s="719"/>
      <c r="D46" s="719"/>
      <c r="E46" s="720"/>
    </row>
    <row r="47" spans="1:5" ht="114.75" customHeight="1">
      <c r="A47" s="64" t="s">
        <v>124</v>
      </c>
      <c r="B47" s="718" t="s">
        <v>164</v>
      </c>
      <c r="C47" s="719"/>
      <c r="D47" s="719"/>
      <c r="E47" s="720"/>
    </row>
    <row r="48" spans="1:5" ht="65.25" customHeight="1" thickBot="1">
      <c r="A48" s="64" t="s">
        <v>690</v>
      </c>
      <c r="B48" s="718" t="s">
        <v>165</v>
      </c>
      <c r="C48" s="719"/>
      <c r="D48" s="719"/>
      <c r="E48" s="720"/>
    </row>
    <row r="49" spans="1:5" ht="27" customHeight="1" thickBot="1">
      <c r="A49" s="705" t="s">
        <v>702</v>
      </c>
      <c r="B49" s="706"/>
      <c r="C49" s="706"/>
      <c r="D49" s="706"/>
      <c r="E49" s="706"/>
    </row>
    <row r="50" spans="1:5" ht="46.5" customHeight="1">
      <c r="A50" s="60" t="s">
        <v>182</v>
      </c>
      <c r="B50" s="821">
        <v>1</v>
      </c>
      <c r="C50" s="821"/>
      <c r="D50" s="821"/>
      <c r="E50" s="822"/>
    </row>
    <row r="51" spans="1:5" ht="35.25" customHeight="1">
      <c r="A51" s="164" t="s">
        <v>181</v>
      </c>
      <c r="B51" s="814">
        <v>1</v>
      </c>
      <c r="C51" s="814"/>
      <c r="D51" s="814"/>
      <c r="E51" s="815"/>
    </row>
    <row r="52" spans="1:5" ht="33.75" customHeight="1">
      <c r="A52" s="164" t="s">
        <v>82</v>
      </c>
      <c r="B52" s="814">
        <v>0.7</v>
      </c>
      <c r="C52" s="814"/>
      <c r="D52" s="814"/>
      <c r="E52" s="815"/>
    </row>
    <row r="53" spans="1:5" ht="27" customHeight="1">
      <c r="A53" s="61" t="s">
        <v>83</v>
      </c>
      <c r="B53" s="814">
        <v>1</v>
      </c>
      <c r="C53" s="814"/>
      <c r="D53" s="814"/>
      <c r="E53" s="815"/>
    </row>
    <row r="54" spans="1:5" ht="27" customHeight="1">
      <c r="A54" s="61" t="s">
        <v>84</v>
      </c>
      <c r="B54" s="814">
        <v>1</v>
      </c>
      <c r="C54" s="814"/>
      <c r="D54" s="814"/>
      <c r="E54" s="815"/>
    </row>
    <row r="55" spans="1:5" ht="27" customHeight="1">
      <c r="A55" s="61" t="s">
        <v>85</v>
      </c>
      <c r="B55" s="816">
        <v>162225000</v>
      </c>
      <c r="C55" s="816"/>
      <c r="D55" s="816"/>
      <c r="E55" s="817"/>
    </row>
    <row r="56" spans="1:5" ht="27" customHeight="1">
      <c r="A56" s="61" t="s">
        <v>2157</v>
      </c>
      <c r="B56" s="816">
        <v>500000000</v>
      </c>
      <c r="C56" s="816"/>
      <c r="D56" s="816"/>
      <c r="E56" s="817"/>
    </row>
    <row r="57" spans="1:5" ht="28.5" customHeight="1">
      <c r="A57" s="62" t="s">
        <v>703</v>
      </c>
      <c r="B57" s="779" t="s">
        <v>917</v>
      </c>
      <c r="C57" s="780"/>
      <c r="D57" s="780"/>
      <c r="E57" s="781"/>
    </row>
    <row r="58" spans="1:5" ht="63" customHeight="1" thickBot="1">
      <c r="A58" s="697" t="s">
        <v>2385</v>
      </c>
      <c r="B58" s="779">
        <v>500000000</v>
      </c>
      <c r="C58" s="780"/>
      <c r="D58" s="780"/>
      <c r="E58" s="781"/>
    </row>
    <row r="59" spans="1:5" ht="17" thickBot="1">
      <c r="A59" s="705" t="s">
        <v>861</v>
      </c>
      <c r="B59" s="706"/>
      <c r="C59" s="706"/>
      <c r="D59" s="706"/>
      <c r="E59" s="706"/>
    </row>
    <row r="60" spans="1:5" ht="117.75" customHeight="1">
      <c r="A60" s="63" t="s">
        <v>17</v>
      </c>
      <c r="B60" s="818" t="s">
        <v>679</v>
      </c>
      <c r="C60" s="819"/>
      <c r="D60" s="819"/>
      <c r="E60" s="820"/>
    </row>
    <row r="61" spans="1:5" ht="115.5" customHeight="1">
      <c r="A61" s="64" t="s">
        <v>134</v>
      </c>
      <c r="B61" s="718" t="s">
        <v>671</v>
      </c>
      <c r="C61" s="719"/>
      <c r="D61" s="719"/>
      <c r="E61" s="720"/>
    </row>
    <row r="62" spans="1:5" s="65" customFormat="1" ht="60.75" customHeight="1">
      <c r="A62" s="64" t="s">
        <v>225</v>
      </c>
      <c r="B62" s="718" t="s">
        <v>160</v>
      </c>
      <c r="C62" s="719"/>
      <c r="D62" s="719"/>
      <c r="E62" s="720"/>
    </row>
    <row r="63" spans="1:5" ht="72.75" customHeight="1">
      <c r="A63" s="66" t="s">
        <v>133</v>
      </c>
      <c r="B63" s="740" t="s">
        <v>649</v>
      </c>
      <c r="C63" s="741"/>
      <c r="D63" s="741"/>
      <c r="E63" s="742"/>
    </row>
    <row r="64" spans="1:5" ht="45.75" customHeight="1">
      <c r="A64" s="67" t="s">
        <v>668</v>
      </c>
      <c r="B64" s="753" t="s">
        <v>669</v>
      </c>
      <c r="C64" s="753"/>
      <c r="D64" s="753"/>
      <c r="E64" s="754"/>
    </row>
    <row r="65" spans="1:5" ht="58.5" customHeight="1">
      <c r="A65" s="67" t="s">
        <v>404</v>
      </c>
      <c r="B65" s="753" t="s">
        <v>670</v>
      </c>
      <c r="C65" s="753"/>
      <c r="D65" s="753"/>
      <c r="E65" s="754"/>
    </row>
    <row r="66" spans="1:5" ht="81" customHeight="1">
      <c r="A66" s="64" t="s">
        <v>657</v>
      </c>
      <c r="B66" s="699" t="s">
        <v>681</v>
      </c>
      <c r="C66" s="700"/>
      <c r="D66" s="700"/>
      <c r="E66" s="701"/>
    </row>
    <row r="67" spans="1:5" ht="57.75" customHeight="1">
      <c r="A67" s="68" t="s">
        <v>88</v>
      </c>
      <c r="B67" s="699" t="s">
        <v>650</v>
      </c>
      <c r="C67" s="700"/>
      <c r="D67" s="700"/>
      <c r="E67" s="701"/>
    </row>
    <row r="68" spans="1:5" s="65" customFormat="1" ht="130.5" customHeight="1">
      <c r="A68" s="64" t="s">
        <v>672</v>
      </c>
      <c r="B68" s="718" t="s">
        <v>260</v>
      </c>
      <c r="C68" s="719"/>
      <c r="D68" s="719"/>
      <c r="E68" s="720"/>
    </row>
    <row r="69" spans="1:5" ht="78" customHeight="1">
      <c r="A69" s="69" t="s">
        <v>674</v>
      </c>
      <c r="B69" s="707" t="s">
        <v>862</v>
      </c>
      <c r="C69" s="708"/>
      <c r="D69" s="708"/>
      <c r="E69" s="709"/>
    </row>
    <row r="70" spans="1:5" ht="51" customHeight="1">
      <c r="A70" s="64" t="s">
        <v>153</v>
      </c>
      <c r="B70" s="699" t="s">
        <v>939</v>
      </c>
      <c r="C70" s="700"/>
      <c r="D70" s="700"/>
      <c r="E70" s="701"/>
    </row>
    <row r="71" spans="1:5" ht="78" customHeight="1" thickBot="1">
      <c r="A71" s="70" t="s">
        <v>93</v>
      </c>
      <c r="B71" s="731" t="s">
        <v>94</v>
      </c>
      <c r="C71" s="732"/>
      <c r="D71" s="732"/>
      <c r="E71" s="733"/>
    </row>
    <row r="72" spans="1:5" ht="57" customHeight="1">
      <c r="A72" s="71" t="s">
        <v>125</v>
      </c>
      <c r="B72" s="700" t="s">
        <v>691</v>
      </c>
      <c r="C72" s="700"/>
      <c r="D72" s="700"/>
      <c r="E72" s="701"/>
    </row>
    <row r="73" spans="1:5" ht="84" customHeight="1">
      <c r="A73" s="165" t="s">
        <v>87</v>
      </c>
      <c r="B73" s="840" t="s">
        <v>154</v>
      </c>
      <c r="C73" s="840"/>
      <c r="D73" s="840"/>
      <c r="E73" s="841"/>
    </row>
    <row r="74" spans="1:5" ht="76.5" customHeight="1">
      <c r="A74" s="72" t="s">
        <v>89</v>
      </c>
      <c r="B74" s="837" t="s">
        <v>90</v>
      </c>
      <c r="C74" s="838"/>
      <c r="D74" s="838"/>
      <c r="E74" s="839"/>
    </row>
    <row r="75" spans="1:5" ht="173.25" customHeight="1">
      <c r="A75" s="151" t="s">
        <v>682</v>
      </c>
      <c r="B75" s="702" t="s">
        <v>918</v>
      </c>
      <c r="C75" s="703"/>
      <c r="D75" s="703"/>
      <c r="E75" s="704"/>
    </row>
    <row r="76" spans="1:5" ht="53.25" customHeight="1">
      <c r="A76" s="72" t="s">
        <v>683</v>
      </c>
      <c r="B76" s="837" t="s">
        <v>91</v>
      </c>
      <c r="C76" s="838"/>
      <c r="D76" s="838"/>
      <c r="E76" s="839"/>
    </row>
    <row r="77" spans="1:5" s="73" customFormat="1" ht="83.25" customHeight="1">
      <c r="A77" s="151" t="s">
        <v>92</v>
      </c>
      <c r="B77" s="702" t="s">
        <v>919</v>
      </c>
      <c r="C77" s="703"/>
      <c r="D77" s="703"/>
      <c r="E77" s="704"/>
    </row>
    <row r="78" spans="1:5" s="73" customFormat="1" ht="108.75" customHeight="1">
      <c r="A78" s="74" t="s">
        <v>149</v>
      </c>
      <c r="B78" s="707" t="s">
        <v>150</v>
      </c>
      <c r="C78" s="708"/>
      <c r="D78" s="708"/>
      <c r="E78" s="709"/>
    </row>
    <row r="79" spans="1:5" s="73" customFormat="1" ht="61.5" customHeight="1">
      <c r="A79" s="64" t="s">
        <v>95</v>
      </c>
      <c r="B79" s="699" t="s">
        <v>660</v>
      </c>
      <c r="C79" s="700"/>
      <c r="D79" s="700"/>
      <c r="E79" s="701"/>
    </row>
    <row r="80" spans="1:5" ht="105" customHeight="1">
      <c r="A80" s="64" t="s">
        <v>19</v>
      </c>
      <c r="B80" s="718" t="s">
        <v>155</v>
      </c>
      <c r="C80" s="719"/>
      <c r="D80" s="719"/>
      <c r="E80" s="720"/>
    </row>
    <row r="81" spans="1:5" ht="201.75" customHeight="1">
      <c r="A81" s="71" t="s">
        <v>360</v>
      </c>
      <c r="B81" s="699" t="s">
        <v>920</v>
      </c>
      <c r="C81" s="700"/>
      <c r="D81" s="700"/>
      <c r="E81" s="701"/>
    </row>
    <row r="82" spans="1:5" ht="84" customHeight="1">
      <c r="A82" s="71" t="s">
        <v>40</v>
      </c>
      <c r="B82" s="699" t="s">
        <v>41</v>
      </c>
      <c r="C82" s="700"/>
      <c r="D82" s="700"/>
      <c r="E82" s="701"/>
    </row>
    <row r="83" spans="1:5" ht="71.25" customHeight="1">
      <c r="A83" s="71" t="s">
        <v>458</v>
      </c>
      <c r="B83" s="699" t="s">
        <v>651</v>
      </c>
      <c r="C83" s="700"/>
      <c r="D83" s="700"/>
      <c r="E83" s="701"/>
    </row>
    <row r="84" spans="1:5" ht="63.75" customHeight="1">
      <c r="A84" s="71" t="s">
        <v>103</v>
      </c>
      <c r="B84" s="699" t="s">
        <v>921</v>
      </c>
      <c r="C84" s="700"/>
      <c r="D84" s="700"/>
      <c r="E84" s="701"/>
    </row>
    <row r="85" spans="1:5" ht="63.75" customHeight="1">
      <c r="A85" s="74" t="s">
        <v>104</v>
      </c>
      <c r="B85" s="707" t="s">
        <v>156</v>
      </c>
      <c r="C85" s="708"/>
      <c r="D85" s="708"/>
      <c r="E85" s="709"/>
    </row>
    <row r="86" spans="1:5" ht="79.5" customHeight="1">
      <c r="A86" s="64" t="s">
        <v>105</v>
      </c>
      <c r="B86" s="718" t="s">
        <v>157</v>
      </c>
      <c r="C86" s="719"/>
      <c r="D86" s="719"/>
      <c r="E86" s="720"/>
    </row>
    <row r="87" spans="1:5" ht="85.5" customHeight="1">
      <c r="A87" s="71" t="s">
        <v>106</v>
      </c>
      <c r="B87" s="699" t="s">
        <v>685</v>
      </c>
      <c r="C87" s="700"/>
      <c r="D87" s="700"/>
      <c r="E87" s="701"/>
    </row>
    <row r="88" spans="1:5" ht="81" customHeight="1">
      <c r="A88" s="71" t="s">
        <v>130</v>
      </c>
      <c r="B88" s="699" t="s">
        <v>183</v>
      </c>
      <c r="C88" s="700"/>
      <c r="D88" s="700"/>
      <c r="E88" s="701"/>
    </row>
    <row r="89" spans="1:5" ht="80" customHeight="1">
      <c r="A89" s="74" t="s">
        <v>410</v>
      </c>
      <c r="B89" s="707" t="s">
        <v>680</v>
      </c>
      <c r="C89" s="708"/>
      <c r="D89" s="708"/>
      <c r="E89" s="709"/>
    </row>
    <row r="90" spans="1:5" ht="66" customHeight="1">
      <c r="A90" s="74" t="s">
        <v>107</v>
      </c>
      <c r="B90" s="707" t="s">
        <v>108</v>
      </c>
      <c r="C90" s="708"/>
      <c r="D90" s="708"/>
      <c r="E90" s="709"/>
    </row>
    <row r="91" spans="1:5" ht="54.75" customHeight="1">
      <c r="A91" s="64" t="s">
        <v>109</v>
      </c>
      <c r="B91" s="718" t="s">
        <v>158</v>
      </c>
      <c r="C91" s="719"/>
      <c r="D91" s="719"/>
      <c r="E91" s="720"/>
    </row>
    <row r="92" spans="1:5" s="65" customFormat="1" ht="110.25" customHeight="1">
      <c r="A92" s="74" t="s">
        <v>110</v>
      </c>
      <c r="B92" s="767" t="s">
        <v>111</v>
      </c>
      <c r="C92" s="768"/>
      <c r="D92" s="768"/>
      <c r="E92" s="769"/>
    </row>
    <row r="93" spans="1:5" s="65" customFormat="1" ht="116.25" customHeight="1">
      <c r="A93" s="152" t="s">
        <v>686</v>
      </c>
      <c r="B93" s="782" t="s">
        <v>922</v>
      </c>
      <c r="C93" s="782"/>
      <c r="D93" s="782"/>
      <c r="E93" s="783"/>
    </row>
    <row r="94" spans="1:5" s="65" customFormat="1" ht="80" customHeight="1">
      <c r="A94" s="75" t="s">
        <v>112</v>
      </c>
      <c r="B94" s="768" t="s">
        <v>923</v>
      </c>
      <c r="C94" s="768"/>
      <c r="D94" s="768"/>
      <c r="E94" s="769"/>
    </row>
    <row r="95" spans="1:5" s="65" customFormat="1" ht="80" customHeight="1">
      <c r="A95" s="152" t="s">
        <v>924</v>
      </c>
      <c r="B95" s="782" t="s">
        <v>2167</v>
      </c>
      <c r="C95" s="782"/>
      <c r="D95" s="782"/>
      <c r="E95" s="783"/>
    </row>
    <row r="96" spans="1:5" s="65" customFormat="1" ht="111" customHeight="1">
      <c r="A96" s="75" t="s">
        <v>925</v>
      </c>
      <c r="B96" s="768" t="s">
        <v>159</v>
      </c>
      <c r="C96" s="768"/>
      <c r="D96" s="768"/>
      <c r="E96" s="769"/>
    </row>
    <row r="97" spans="1:5" ht="130.5" customHeight="1">
      <c r="A97" s="75" t="s">
        <v>113</v>
      </c>
      <c r="B97" s="768" t="s">
        <v>926</v>
      </c>
      <c r="C97" s="768"/>
      <c r="D97" s="768"/>
      <c r="E97" s="769"/>
    </row>
    <row r="98" spans="1:5" ht="129.75" customHeight="1">
      <c r="A98" s="170" t="s">
        <v>114</v>
      </c>
      <c r="B98" s="774" t="s">
        <v>2224</v>
      </c>
      <c r="C98" s="775"/>
      <c r="D98" s="775"/>
      <c r="E98" s="776"/>
    </row>
    <row r="99" spans="1:5" ht="117.75" customHeight="1">
      <c r="A99" s="71" t="s">
        <v>115</v>
      </c>
      <c r="B99" s="699" t="s">
        <v>197</v>
      </c>
      <c r="C99" s="700"/>
      <c r="D99" s="700"/>
      <c r="E99" s="701"/>
    </row>
    <row r="100" spans="1:5" ht="132" customHeight="1">
      <c r="A100" s="75" t="s">
        <v>20</v>
      </c>
      <c r="B100" s="767" t="s">
        <v>658</v>
      </c>
      <c r="C100" s="768"/>
      <c r="D100" s="768"/>
      <c r="E100" s="769"/>
    </row>
    <row r="101" spans="1:5" ht="64.5" customHeight="1">
      <c r="A101" s="166" t="s">
        <v>116</v>
      </c>
      <c r="B101" s="770" t="s">
        <v>940</v>
      </c>
      <c r="C101" s="770"/>
      <c r="D101" s="770"/>
      <c r="E101" s="771"/>
    </row>
    <row r="102" spans="1:5" ht="68.25" customHeight="1">
      <c r="A102" s="71" t="s">
        <v>117</v>
      </c>
      <c r="B102" s="772" t="s">
        <v>176</v>
      </c>
      <c r="C102" s="772"/>
      <c r="D102" s="772"/>
      <c r="E102" s="773"/>
    </row>
    <row r="103" spans="1:5" ht="16">
      <c r="A103" s="784" t="s">
        <v>175</v>
      </c>
      <c r="B103" s="753" t="s">
        <v>167</v>
      </c>
      <c r="C103" s="753"/>
      <c r="D103" s="753"/>
      <c r="E103" s="754"/>
    </row>
    <row r="104" spans="1:5" ht="17">
      <c r="A104" s="784"/>
      <c r="B104" s="149" t="s">
        <v>168</v>
      </c>
      <c r="C104" s="753" t="s">
        <v>169</v>
      </c>
      <c r="D104" s="753"/>
      <c r="E104" s="150" t="s">
        <v>170</v>
      </c>
    </row>
    <row r="105" spans="1:5" ht="17">
      <c r="A105" s="784"/>
      <c r="B105" s="149" t="s">
        <v>171</v>
      </c>
      <c r="C105" s="753">
        <v>0</v>
      </c>
      <c r="D105" s="753"/>
      <c r="E105" s="150">
        <v>0</v>
      </c>
    </row>
    <row r="106" spans="1:5" ht="17">
      <c r="A106" s="784"/>
      <c r="B106" s="149" t="s">
        <v>172</v>
      </c>
      <c r="C106" s="766">
        <v>5.0000000000000001E-3</v>
      </c>
      <c r="D106" s="753"/>
      <c r="E106" s="168">
        <v>0.05</v>
      </c>
    </row>
    <row r="107" spans="1:5" ht="17">
      <c r="A107" s="784"/>
      <c r="B107" s="149" t="s">
        <v>173</v>
      </c>
      <c r="C107" s="766">
        <v>0.01</v>
      </c>
      <c r="D107" s="753"/>
      <c r="E107" s="168">
        <v>0.1</v>
      </c>
    </row>
    <row r="108" spans="1:5" ht="75.75" customHeight="1">
      <c r="A108" s="784"/>
      <c r="B108" s="149" t="s">
        <v>174</v>
      </c>
      <c r="C108" s="766">
        <v>1.4999999999999999E-2</v>
      </c>
      <c r="D108" s="753"/>
      <c r="E108" s="168">
        <v>0.3</v>
      </c>
    </row>
    <row r="109" spans="1:5" ht="83.25" customHeight="1">
      <c r="A109" s="167" t="s">
        <v>687</v>
      </c>
      <c r="B109" s="715" t="s">
        <v>941</v>
      </c>
      <c r="C109" s="716"/>
      <c r="D109" s="716"/>
      <c r="E109" s="717"/>
    </row>
    <row r="110" spans="1:5" ht="79.5" customHeight="1">
      <c r="A110" s="74" t="s">
        <v>118</v>
      </c>
      <c r="B110" s="767" t="s">
        <v>688</v>
      </c>
      <c r="C110" s="768"/>
      <c r="D110" s="768"/>
      <c r="E110" s="769"/>
    </row>
    <row r="111" spans="1:5" ht="80" customHeight="1">
      <c r="A111" s="75" t="s">
        <v>119</v>
      </c>
      <c r="B111" s="767" t="s">
        <v>927</v>
      </c>
      <c r="C111" s="768"/>
      <c r="D111" s="768"/>
      <c r="E111" s="769"/>
    </row>
    <row r="112" spans="1:5" ht="127.5" customHeight="1">
      <c r="A112" s="761" t="s">
        <v>120</v>
      </c>
      <c r="B112" s="699" t="s">
        <v>121</v>
      </c>
      <c r="C112" s="700"/>
      <c r="D112" s="700"/>
      <c r="E112" s="701"/>
    </row>
    <row r="113" spans="1:5" ht="161.25" customHeight="1">
      <c r="A113" s="762"/>
      <c r="B113" s="699" t="s">
        <v>689</v>
      </c>
      <c r="C113" s="700"/>
      <c r="D113" s="700"/>
      <c r="E113" s="701"/>
    </row>
    <row r="114" spans="1:5" ht="137.25" customHeight="1">
      <c r="A114" s="64" t="s">
        <v>122</v>
      </c>
      <c r="B114" s="718" t="s">
        <v>123</v>
      </c>
      <c r="C114" s="719"/>
      <c r="D114" s="719"/>
      <c r="E114" s="720"/>
    </row>
    <row r="115" spans="1:5" ht="56.25" customHeight="1">
      <c r="A115" s="78" t="s">
        <v>143</v>
      </c>
      <c r="B115" s="753" t="s">
        <v>928</v>
      </c>
      <c r="C115" s="753"/>
      <c r="D115" s="753"/>
      <c r="E115" s="754"/>
    </row>
    <row r="116" spans="1:5" ht="84" customHeight="1">
      <c r="A116" s="64" t="s">
        <v>126</v>
      </c>
      <c r="B116" s="718" t="s">
        <v>127</v>
      </c>
      <c r="C116" s="719"/>
      <c r="D116" s="719"/>
      <c r="E116" s="720"/>
    </row>
    <row r="117" spans="1:5" ht="93" customHeight="1">
      <c r="A117" s="64" t="s">
        <v>128</v>
      </c>
      <c r="B117" s="718" t="s">
        <v>692</v>
      </c>
      <c r="C117" s="719"/>
      <c r="D117" s="719"/>
      <c r="E117" s="720"/>
    </row>
    <row r="118" spans="1:5" ht="169.5" customHeight="1">
      <c r="A118" s="71" t="s">
        <v>129</v>
      </c>
      <c r="B118" s="700" t="s">
        <v>929</v>
      </c>
      <c r="C118" s="700"/>
      <c r="D118" s="700"/>
      <c r="E118" s="701"/>
    </row>
    <row r="119" spans="1:5" ht="86.25" customHeight="1">
      <c r="A119" s="71" t="s">
        <v>131</v>
      </c>
      <c r="B119" s="699" t="s">
        <v>930</v>
      </c>
      <c r="C119" s="700"/>
      <c r="D119" s="700"/>
      <c r="E119" s="701"/>
    </row>
    <row r="120" spans="1:5" s="65" customFormat="1" ht="41.25" customHeight="1">
      <c r="A120" s="64" t="s">
        <v>132</v>
      </c>
      <c r="B120" s="718" t="s">
        <v>178</v>
      </c>
      <c r="C120" s="719"/>
      <c r="D120" s="719"/>
      <c r="E120" s="720"/>
    </row>
    <row r="121" spans="1:5" s="65" customFormat="1" ht="52.5" customHeight="1">
      <c r="A121" s="68" t="s">
        <v>166</v>
      </c>
      <c r="B121" s="721" t="s">
        <v>659</v>
      </c>
      <c r="C121" s="722"/>
      <c r="D121" s="722"/>
      <c r="E121" s="723"/>
    </row>
    <row r="122" spans="1:5" s="65" customFormat="1" ht="61.5" customHeight="1">
      <c r="A122" s="64" t="s">
        <v>135</v>
      </c>
      <c r="B122" s="738" t="s">
        <v>179</v>
      </c>
      <c r="C122" s="738"/>
      <c r="D122" s="738"/>
      <c r="E122" s="739"/>
    </row>
    <row r="123" spans="1:5" ht="72.75" customHeight="1">
      <c r="A123" s="74" t="s">
        <v>136</v>
      </c>
      <c r="B123" s="708" t="s">
        <v>161</v>
      </c>
      <c r="C123" s="708"/>
      <c r="D123" s="708"/>
      <c r="E123" s="709"/>
    </row>
    <row r="124" spans="1:5" ht="39" customHeight="1">
      <c r="A124" s="64" t="s">
        <v>137</v>
      </c>
      <c r="B124" s="718" t="s">
        <v>163</v>
      </c>
      <c r="C124" s="719"/>
      <c r="D124" s="719"/>
      <c r="E124" s="720"/>
    </row>
    <row r="125" spans="1:5" ht="50.25" customHeight="1">
      <c r="A125" s="71" t="s">
        <v>138</v>
      </c>
      <c r="B125" s="699" t="s">
        <v>931</v>
      </c>
      <c r="C125" s="700"/>
      <c r="D125" s="700"/>
      <c r="E125" s="701"/>
    </row>
    <row r="126" spans="1:5" ht="50.25" customHeight="1">
      <c r="A126" s="71" t="s">
        <v>139</v>
      </c>
      <c r="B126" s="699" t="s">
        <v>932</v>
      </c>
      <c r="C126" s="700"/>
      <c r="D126" s="700"/>
      <c r="E126" s="701"/>
    </row>
    <row r="127" spans="1:5" ht="72" customHeight="1">
      <c r="A127" s="79" t="s">
        <v>933</v>
      </c>
      <c r="B127" s="715" t="s">
        <v>934</v>
      </c>
      <c r="C127" s="716"/>
      <c r="D127" s="716"/>
      <c r="E127" s="717"/>
    </row>
    <row r="128" spans="1:5" ht="50.25" customHeight="1">
      <c r="A128" s="79" t="s">
        <v>935</v>
      </c>
      <c r="B128" s="715" t="s">
        <v>146</v>
      </c>
      <c r="C128" s="716"/>
      <c r="D128" s="716"/>
      <c r="E128" s="717"/>
    </row>
    <row r="129" spans="1:5" ht="63.75" customHeight="1">
      <c r="A129" s="67" t="s">
        <v>185</v>
      </c>
      <c r="B129" s="715" t="s">
        <v>196</v>
      </c>
      <c r="C129" s="716"/>
      <c r="D129" s="716"/>
      <c r="E129" s="717"/>
    </row>
    <row r="130" spans="1:5" ht="115.5" customHeight="1">
      <c r="A130" s="119" t="s">
        <v>762</v>
      </c>
      <c r="B130" s="715" t="s">
        <v>763</v>
      </c>
      <c r="C130" s="716"/>
      <c r="D130" s="716"/>
      <c r="E130" s="717"/>
    </row>
    <row r="131" spans="1:5" ht="83.25" customHeight="1" thickBot="1">
      <c r="A131" s="76" t="s">
        <v>140</v>
      </c>
      <c r="B131" s="731" t="s">
        <v>162</v>
      </c>
      <c r="C131" s="732"/>
      <c r="D131" s="732"/>
      <c r="E131" s="733"/>
    </row>
    <row r="132" spans="1:5" ht="117" customHeight="1">
      <c r="A132" s="71" t="s">
        <v>937</v>
      </c>
      <c r="B132" s="699" t="s">
        <v>698</v>
      </c>
      <c r="C132" s="700"/>
      <c r="D132" s="700"/>
      <c r="E132" s="701"/>
    </row>
    <row r="133" spans="1:5" ht="109.5" customHeight="1" thickBot="1">
      <c r="A133" s="169" t="s">
        <v>936</v>
      </c>
      <c r="B133" s="710" t="s">
        <v>699</v>
      </c>
      <c r="C133" s="711"/>
      <c r="D133" s="711"/>
      <c r="E133" s="712"/>
    </row>
    <row r="134" spans="1:5" ht="102.75" customHeight="1">
      <c r="A134" s="153" t="s">
        <v>677</v>
      </c>
      <c r="B134" s="724" t="s">
        <v>863</v>
      </c>
      <c r="C134" s="724"/>
      <c r="D134" s="724"/>
      <c r="E134" s="724"/>
    </row>
    <row r="135" spans="1:5" ht="93" customHeight="1">
      <c r="A135" s="153" t="s">
        <v>872</v>
      </c>
      <c r="B135" s="724" t="s">
        <v>864</v>
      </c>
      <c r="C135" s="724"/>
      <c r="D135" s="724"/>
      <c r="E135" s="724"/>
    </row>
    <row r="136" spans="1:5" ht="71.25" customHeight="1">
      <c r="A136" s="153" t="s">
        <v>873</v>
      </c>
      <c r="B136" s="724" t="s">
        <v>865</v>
      </c>
      <c r="C136" s="724"/>
      <c r="D136" s="724"/>
      <c r="E136" s="724"/>
    </row>
    <row r="137" spans="1:5" ht="129" customHeight="1">
      <c r="A137" s="153" t="s">
        <v>874</v>
      </c>
      <c r="B137" s="724" t="s">
        <v>866</v>
      </c>
      <c r="C137" s="724"/>
      <c r="D137" s="724"/>
      <c r="E137" s="724"/>
    </row>
    <row r="138" spans="1:5" ht="87" customHeight="1">
      <c r="A138" s="153" t="s">
        <v>875</v>
      </c>
      <c r="B138" s="752" t="s">
        <v>867</v>
      </c>
      <c r="C138" s="752"/>
      <c r="D138" s="752"/>
      <c r="E138" s="752"/>
    </row>
    <row r="139" spans="1:5" ht="90.75" customHeight="1">
      <c r="A139" s="153" t="s">
        <v>876</v>
      </c>
      <c r="B139" s="752" t="s">
        <v>868</v>
      </c>
      <c r="C139" s="752"/>
      <c r="D139" s="752"/>
      <c r="E139" s="752"/>
    </row>
    <row r="140" spans="1:5" ht="108.75" customHeight="1">
      <c r="A140" s="153" t="s">
        <v>877</v>
      </c>
      <c r="B140" s="724" t="s">
        <v>942</v>
      </c>
      <c r="C140" s="724"/>
      <c r="D140" s="724"/>
      <c r="E140" s="724"/>
    </row>
    <row r="141" spans="1:5" ht="87.75" customHeight="1">
      <c r="A141" s="153" t="s">
        <v>878</v>
      </c>
      <c r="B141" s="752" t="s">
        <v>869</v>
      </c>
      <c r="C141" s="752"/>
      <c r="D141" s="752"/>
      <c r="E141" s="752"/>
    </row>
    <row r="142" spans="1:5" ht="71.25" customHeight="1" thickBot="1">
      <c r="A142" s="153" t="s">
        <v>879</v>
      </c>
      <c r="B142" s="752" t="s">
        <v>870</v>
      </c>
      <c r="C142" s="752"/>
      <c r="D142" s="752"/>
      <c r="E142" s="752"/>
    </row>
    <row r="143" spans="1:5" ht="32.25" customHeight="1" thickBot="1">
      <c r="A143" s="758" t="s">
        <v>187</v>
      </c>
      <c r="B143" s="759"/>
      <c r="C143" s="759"/>
      <c r="D143" s="759"/>
      <c r="E143" s="760"/>
    </row>
    <row r="144" spans="1:5" ht="74.25" customHeight="1" thickBot="1">
      <c r="A144" s="758" t="s">
        <v>186</v>
      </c>
      <c r="B144" s="759"/>
      <c r="C144" s="759"/>
      <c r="D144" s="759"/>
      <c r="E144" s="760"/>
    </row>
    <row r="145" spans="1:5" ht="94.5" customHeight="1">
      <c r="A145" s="77" t="s">
        <v>184</v>
      </c>
      <c r="B145" s="746" t="s">
        <v>188</v>
      </c>
      <c r="C145" s="747"/>
      <c r="D145" s="747"/>
      <c r="E145" s="748"/>
    </row>
    <row r="146" spans="1:5" ht="48" customHeight="1">
      <c r="A146" s="78" t="s">
        <v>693</v>
      </c>
      <c r="B146" s="749" t="s">
        <v>189</v>
      </c>
      <c r="C146" s="750"/>
      <c r="D146" s="750"/>
      <c r="E146" s="751"/>
    </row>
    <row r="147" spans="1:5" ht="68.25" customHeight="1">
      <c r="A147" s="79" t="s">
        <v>141</v>
      </c>
      <c r="B147" s="726" t="s">
        <v>190</v>
      </c>
      <c r="C147" s="726"/>
      <c r="D147" s="726"/>
      <c r="E147" s="727"/>
    </row>
    <row r="148" spans="1:5" ht="47.25" customHeight="1">
      <c r="A148" s="80" t="s">
        <v>142</v>
      </c>
      <c r="B148" s="726" t="s">
        <v>191</v>
      </c>
      <c r="C148" s="726"/>
      <c r="D148" s="726"/>
      <c r="E148" s="727"/>
    </row>
    <row r="149" spans="1:5" ht="46.5" customHeight="1">
      <c r="A149" s="80" t="s">
        <v>144</v>
      </c>
      <c r="B149" s="726" t="s">
        <v>192</v>
      </c>
      <c r="C149" s="726"/>
      <c r="D149" s="726"/>
      <c r="E149" s="727"/>
    </row>
    <row r="150" spans="1:5" ht="57.75" customHeight="1">
      <c r="A150" s="79" t="s">
        <v>145</v>
      </c>
      <c r="B150" s="728" t="s">
        <v>193</v>
      </c>
      <c r="C150" s="729"/>
      <c r="D150" s="729"/>
      <c r="E150" s="730"/>
    </row>
    <row r="151" spans="1:5" ht="84.75" customHeight="1">
      <c r="A151" s="81" t="s">
        <v>147</v>
      </c>
      <c r="B151" s="734" t="s">
        <v>194</v>
      </c>
      <c r="C151" s="735"/>
      <c r="D151" s="735"/>
      <c r="E151" s="736"/>
    </row>
    <row r="152" spans="1:5" ht="154.5" customHeight="1">
      <c r="A152" s="82" t="s">
        <v>148</v>
      </c>
      <c r="B152" s="743" t="s">
        <v>195</v>
      </c>
      <c r="C152" s="744"/>
      <c r="D152" s="744"/>
      <c r="E152" s="745"/>
    </row>
    <row r="153" spans="1:5" ht="96" customHeight="1">
      <c r="A153" s="82" t="s">
        <v>695</v>
      </c>
      <c r="B153" s="743" t="s">
        <v>694</v>
      </c>
      <c r="C153" s="744"/>
      <c r="D153" s="744"/>
      <c r="E153" s="745"/>
    </row>
    <row r="154" spans="1:5" ht="69.75" customHeight="1">
      <c r="A154" s="83" t="s">
        <v>700</v>
      </c>
      <c r="B154" s="724" t="s">
        <v>696</v>
      </c>
      <c r="C154" s="724"/>
      <c r="D154" s="724"/>
      <c r="E154" s="755"/>
    </row>
    <row r="155" spans="1:5" ht="78.75" customHeight="1" thickBot="1">
      <c r="A155" s="83" t="s">
        <v>701</v>
      </c>
      <c r="B155" s="756" t="s">
        <v>697</v>
      </c>
      <c r="C155" s="756"/>
      <c r="D155" s="756"/>
      <c r="E155" s="757"/>
    </row>
    <row r="156" spans="1:5" ht="146.25" customHeight="1">
      <c r="A156" s="153" t="s">
        <v>871</v>
      </c>
      <c r="B156" s="763" t="s">
        <v>938</v>
      </c>
      <c r="C156" s="764"/>
      <c r="D156" s="764"/>
      <c r="E156" s="765"/>
    </row>
    <row r="157" spans="1:5" ht="27" customHeight="1">
      <c r="A157" s="725" t="s">
        <v>46</v>
      </c>
      <c r="B157" s="725"/>
      <c r="C157" s="725"/>
      <c r="D157" s="725"/>
      <c r="E157" s="725"/>
    </row>
    <row r="158" spans="1:5" ht="27" customHeight="1">
      <c r="A158" s="725" t="s">
        <v>461</v>
      </c>
      <c r="B158" s="725"/>
      <c r="C158" s="725"/>
      <c r="D158" s="157" t="s">
        <v>462</v>
      </c>
      <c r="E158" s="157" t="s">
        <v>897</v>
      </c>
    </row>
    <row r="159" spans="1:5" s="155" customFormat="1" ht="102.75" customHeight="1">
      <c r="A159" s="393" t="s">
        <v>880</v>
      </c>
      <c r="B159" s="698" t="s">
        <v>881</v>
      </c>
      <c r="C159" s="698"/>
      <c r="D159" s="148"/>
      <c r="E159" s="148"/>
    </row>
    <row r="160" spans="1:5" ht="78.75" customHeight="1">
      <c r="A160" s="412" t="s">
        <v>882</v>
      </c>
      <c r="B160" s="698" t="s">
        <v>883</v>
      </c>
      <c r="C160" s="698"/>
      <c r="D160" s="148"/>
      <c r="E160" s="148"/>
    </row>
    <row r="161" spans="1:5" ht="324.75" customHeight="1">
      <c r="A161" s="412" t="s">
        <v>459</v>
      </c>
      <c r="B161" s="698" t="s">
        <v>884</v>
      </c>
      <c r="C161" s="698"/>
      <c r="D161" s="148"/>
      <c r="E161" s="148"/>
    </row>
    <row r="162" spans="1:5" ht="77.25" customHeight="1">
      <c r="A162" s="412" t="s">
        <v>885</v>
      </c>
      <c r="B162" s="698" t="s">
        <v>886</v>
      </c>
      <c r="C162" s="698"/>
      <c r="D162" s="148"/>
      <c r="E162" s="148"/>
    </row>
    <row r="163" spans="1:5" ht="143.25" customHeight="1">
      <c r="A163" s="412" t="s">
        <v>887</v>
      </c>
      <c r="B163" s="698" t="s">
        <v>888</v>
      </c>
      <c r="C163" s="698"/>
      <c r="D163" s="148"/>
      <c r="E163" s="148"/>
    </row>
    <row r="164" spans="1:5" ht="48" customHeight="1">
      <c r="A164" s="412" t="s">
        <v>889</v>
      </c>
      <c r="B164" s="698" t="s">
        <v>890</v>
      </c>
      <c r="C164" s="698"/>
      <c r="D164" s="148"/>
      <c r="E164" s="148"/>
    </row>
    <row r="165" spans="1:5" ht="54" customHeight="1">
      <c r="A165" s="412" t="s">
        <v>891</v>
      </c>
      <c r="B165" s="698" t="s">
        <v>890</v>
      </c>
      <c r="C165" s="698"/>
      <c r="D165" s="148"/>
      <c r="E165" s="148"/>
    </row>
    <row r="166" spans="1:5" ht="47.25" customHeight="1">
      <c r="A166" s="412" t="s">
        <v>892</v>
      </c>
      <c r="B166" s="698" t="s">
        <v>890</v>
      </c>
      <c r="C166" s="698"/>
      <c r="D166" s="148"/>
      <c r="E166" s="148"/>
    </row>
    <row r="167" spans="1:5" ht="50.25" customHeight="1">
      <c r="A167" s="412" t="s">
        <v>893</v>
      </c>
      <c r="B167" s="698" t="s">
        <v>894</v>
      </c>
      <c r="C167" s="698"/>
      <c r="D167" s="148"/>
      <c r="E167" s="148"/>
    </row>
    <row r="168" spans="1:5" ht="108" customHeight="1">
      <c r="A168" s="413" t="s">
        <v>895</v>
      </c>
      <c r="B168" s="698" t="s">
        <v>896</v>
      </c>
      <c r="C168" s="698"/>
      <c r="D168" s="154"/>
      <c r="E168" s="148"/>
    </row>
    <row r="169" spans="1:5" ht="148.5" customHeight="1">
      <c r="A169" s="413" t="s">
        <v>902</v>
      </c>
      <c r="B169" s="698" t="s">
        <v>901</v>
      </c>
      <c r="C169" s="698"/>
      <c r="D169" s="154"/>
      <c r="E169" s="148"/>
    </row>
    <row r="170" spans="1:5" ht="27" customHeight="1">
      <c r="A170" s="148" t="s">
        <v>2062</v>
      </c>
      <c r="B170" s="713" t="s">
        <v>45</v>
      </c>
      <c r="C170" s="714"/>
      <c r="D170" s="714"/>
      <c r="E170" s="714"/>
    </row>
    <row r="171" spans="1:5" ht="51.75" customHeight="1">
      <c r="A171" s="156" t="s">
        <v>943</v>
      </c>
      <c r="B171" s="737"/>
      <c r="C171" s="737"/>
      <c r="D171" s="737"/>
      <c r="E171" s="737"/>
    </row>
    <row r="172" spans="1:5" ht="48.75" customHeight="1">
      <c r="A172" s="156" t="s">
        <v>944</v>
      </c>
      <c r="B172" s="737"/>
      <c r="C172" s="737"/>
      <c r="D172" s="737"/>
      <c r="E172" s="737"/>
    </row>
    <row r="173" spans="1:5" ht="42.75" customHeight="1">
      <c r="A173" s="156" t="s">
        <v>898</v>
      </c>
      <c r="B173" s="737"/>
      <c r="C173" s="737"/>
      <c r="D173" s="737"/>
      <c r="E173" s="737"/>
    </row>
    <row r="174" spans="1:5" ht="45" customHeight="1">
      <c r="A174" s="156" t="s">
        <v>899</v>
      </c>
      <c r="B174" s="737"/>
      <c r="C174" s="737"/>
      <c r="D174" s="737"/>
      <c r="E174" s="737"/>
    </row>
    <row r="175" spans="1:5" ht="33" customHeight="1">
      <c r="A175" s="156" t="s">
        <v>900</v>
      </c>
      <c r="B175" s="737"/>
      <c r="C175" s="737"/>
      <c r="D175" s="737"/>
      <c r="E175" s="737"/>
    </row>
    <row r="177" spans="1:1" ht="27" customHeight="1">
      <c r="A177" s="12" t="s">
        <v>14</v>
      </c>
    </row>
  </sheetData>
  <mergeCells count="160">
    <mergeCell ref="A31:C31"/>
    <mergeCell ref="A32:C32"/>
    <mergeCell ref="A33:C33"/>
    <mergeCell ref="B34:E34"/>
    <mergeCell ref="A40:E40"/>
    <mergeCell ref="A35:E35"/>
    <mergeCell ref="A36:E36"/>
    <mergeCell ref="B46:E46"/>
    <mergeCell ref="B76:E76"/>
    <mergeCell ref="B72:E72"/>
    <mergeCell ref="B67:E67"/>
    <mergeCell ref="B74:E74"/>
    <mergeCell ref="B75:E75"/>
    <mergeCell ref="B73:E73"/>
    <mergeCell ref="B51:E51"/>
    <mergeCell ref="B43:E43"/>
    <mergeCell ref="B44:E44"/>
    <mergeCell ref="B45:E45"/>
    <mergeCell ref="A37:E37"/>
    <mergeCell ref="A38:E38"/>
    <mergeCell ref="B39:E39"/>
    <mergeCell ref="B69:E69"/>
    <mergeCell ref="B66:E66"/>
    <mergeCell ref="B56:E56"/>
    <mergeCell ref="A1:E1"/>
    <mergeCell ref="B2:E2"/>
    <mergeCell ref="B3:E3"/>
    <mergeCell ref="B4:E4"/>
    <mergeCell ref="B5:E5"/>
    <mergeCell ref="B6:E6"/>
    <mergeCell ref="B65:E65"/>
    <mergeCell ref="B64:E64"/>
    <mergeCell ref="B7:E7"/>
    <mergeCell ref="B8:E8"/>
    <mergeCell ref="A9:E9"/>
    <mergeCell ref="A10:A11"/>
    <mergeCell ref="B10:B11"/>
    <mergeCell ref="C10:C11"/>
    <mergeCell ref="D10:E10"/>
    <mergeCell ref="B48:E48"/>
    <mergeCell ref="B52:E52"/>
    <mergeCell ref="B53:E53"/>
    <mergeCell ref="B54:E54"/>
    <mergeCell ref="B55:E55"/>
    <mergeCell ref="B57:E57"/>
    <mergeCell ref="B60:E60"/>
    <mergeCell ref="A49:E49"/>
    <mergeCell ref="B50:E50"/>
    <mergeCell ref="A103:A108"/>
    <mergeCell ref="B103:E103"/>
    <mergeCell ref="C104:D104"/>
    <mergeCell ref="C105:D105"/>
    <mergeCell ref="C106:D106"/>
    <mergeCell ref="B109:E109"/>
    <mergeCell ref="B110:E110"/>
    <mergeCell ref="B95:E95"/>
    <mergeCell ref="B96:E96"/>
    <mergeCell ref="B42:E42"/>
    <mergeCell ref="A41:E41"/>
    <mergeCell ref="B71:E71"/>
    <mergeCell ref="B68:E68"/>
    <mergeCell ref="B79:E79"/>
    <mergeCell ref="B80:E80"/>
    <mergeCell ref="B94:E94"/>
    <mergeCell ref="B47:E47"/>
    <mergeCell ref="B70:E70"/>
    <mergeCell ref="B58:E58"/>
    <mergeCell ref="B61:E61"/>
    <mergeCell ref="B89:E89"/>
    <mergeCell ref="B82:E82"/>
    <mergeCell ref="B93:E93"/>
    <mergeCell ref="A112:A113"/>
    <mergeCell ref="B156:E156"/>
    <mergeCell ref="B84:E84"/>
    <mergeCell ref="B83:E83"/>
    <mergeCell ref="B91:E91"/>
    <mergeCell ref="B85:E85"/>
    <mergeCell ref="B86:E86"/>
    <mergeCell ref="C107:D107"/>
    <mergeCell ref="B90:E90"/>
    <mergeCell ref="B99:E99"/>
    <mergeCell ref="B100:E100"/>
    <mergeCell ref="B101:E101"/>
    <mergeCell ref="B102:E102"/>
    <mergeCell ref="B97:E97"/>
    <mergeCell ref="B98:E98"/>
    <mergeCell ref="C108:D108"/>
    <mergeCell ref="B88:E88"/>
    <mergeCell ref="B119:E119"/>
    <mergeCell ref="B120:E120"/>
    <mergeCell ref="B87:E87"/>
    <mergeCell ref="B92:E92"/>
    <mergeCell ref="B116:E116"/>
    <mergeCell ref="B111:E111"/>
    <mergeCell ref="B112:E112"/>
    <mergeCell ref="B153:E153"/>
    <mergeCell ref="B154:E154"/>
    <mergeCell ref="B155:E155"/>
    <mergeCell ref="A143:E143"/>
    <mergeCell ref="A144:E144"/>
    <mergeCell ref="B141:E141"/>
    <mergeCell ref="B142:E142"/>
    <mergeCell ref="B147:E147"/>
    <mergeCell ref="B130:E130"/>
    <mergeCell ref="B140:E140"/>
    <mergeCell ref="B122:E122"/>
    <mergeCell ref="B63:E63"/>
    <mergeCell ref="B113:E113"/>
    <mergeCell ref="B117:E117"/>
    <mergeCell ref="B118:E118"/>
    <mergeCell ref="B152:E152"/>
    <mergeCell ref="B127:E127"/>
    <mergeCell ref="B128:E128"/>
    <mergeCell ref="B145:E145"/>
    <mergeCell ref="B146:E146"/>
    <mergeCell ref="B148:E148"/>
    <mergeCell ref="B136:E136"/>
    <mergeCell ref="B137:E137"/>
    <mergeCell ref="B138:E138"/>
    <mergeCell ref="B139:E139"/>
    <mergeCell ref="B114:E114"/>
    <mergeCell ref="B115:E115"/>
    <mergeCell ref="B171:E171"/>
    <mergeCell ref="B173:E173"/>
    <mergeCell ref="B172:E172"/>
    <mergeCell ref="B174:E174"/>
    <mergeCell ref="B175:E175"/>
    <mergeCell ref="B169:C169"/>
    <mergeCell ref="B161:C161"/>
    <mergeCell ref="B162:C162"/>
    <mergeCell ref="B163:C163"/>
    <mergeCell ref="B164:C164"/>
    <mergeCell ref="B165:C165"/>
    <mergeCell ref="B166:C166"/>
    <mergeCell ref="B167:C167"/>
    <mergeCell ref="B168:C168"/>
    <mergeCell ref="B159:C159"/>
    <mergeCell ref="B160:C160"/>
    <mergeCell ref="B81:E81"/>
    <mergeCell ref="B77:E77"/>
    <mergeCell ref="A59:E59"/>
    <mergeCell ref="B78:E78"/>
    <mergeCell ref="B132:E132"/>
    <mergeCell ref="B133:E133"/>
    <mergeCell ref="B170:E170"/>
    <mergeCell ref="B129:E129"/>
    <mergeCell ref="B123:E123"/>
    <mergeCell ref="B124:E124"/>
    <mergeCell ref="B125:E125"/>
    <mergeCell ref="B126:E126"/>
    <mergeCell ref="B121:E121"/>
    <mergeCell ref="B134:E134"/>
    <mergeCell ref="B135:E135"/>
    <mergeCell ref="A157:E157"/>
    <mergeCell ref="A158:C158"/>
    <mergeCell ref="B149:E149"/>
    <mergeCell ref="B150:E150"/>
    <mergeCell ref="B131:E131"/>
    <mergeCell ref="B151:E151"/>
    <mergeCell ref="B62:E62"/>
  </mergeCells>
  <pageMargins left="1.2736614173228347" right="0.70866141732283472" top="0.74803149606299213" bottom="0.74803149606299213" header="0.31496062992125984" footer="0.31496062992125984"/>
  <pageSetup paperSize="9" scale="66" orientation="landscape" r:id="rId1"/>
  <ignoredErrors>
    <ignoredError sqref="C20"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FD8AD-90B6-40EA-9B34-E1177A31DFF1}">
  <sheetPr>
    <tabColor rgb="FF92D050"/>
  </sheetPr>
  <dimension ref="A1:D432"/>
  <sheetViews>
    <sheetView showGridLines="0" topLeftCell="A44" zoomScale="80" zoomScaleNormal="80" workbookViewId="0">
      <selection activeCell="C57" sqref="C57"/>
    </sheetView>
  </sheetViews>
  <sheetFormatPr baseColWidth="10" defaultColWidth="14.5" defaultRowHeight="19"/>
  <cols>
    <col min="1" max="1" width="86.5" style="217" customWidth="1"/>
    <col min="2" max="2" width="33" style="696" bestFit="1" customWidth="1"/>
    <col min="3" max="3" width="12.5" style="690" customWidth="1"/>
    <col min="4" max="4" width="10.1640625" style="217" customWidth="1"/>
    <col min="5" max="250" width="14.5" style="217"/>
    <col min="251" max="251" width="3.1640625" style="217" customWidth="1"/>
    <col min="252" max="252" width="9.83203125" style="217" customWidth="1"/>
    <col min="253" max="253" width="150.33203125" style="217" customWidth="1"/>
    <col min="254" max="254" width="30.5" style="217" customWidth="1"/>
    <col min="255" max="255" width="32.33203125" style="217" customWidth="1"/>
    <col min="256" max="256" width="26" style="217" bestFit="1" customWidth="1"/>
    <col min="257" max="257" width="24.33203125" style="217" bestFit="1" customWidth="1"/>
    <col min="258" max="506" width="14.5" style="217"/>
    <col min="507" max="507" width="3.1640625" style="217" customWidth="1"/>
    <col min="508" max="508" width="9.83203125" style="217" customWidth="1"/>
    <col min="509" max="509" width="150.33203125" style="217" customWidth="1"/>
    <col min="510" max="510" width="30.5" style="217" customWidth="1"/>
    <col min="511" max="511" width="32.33203125" style="217" customWidth="1"/>
    <col min="512" max="512" width="26" style="217" bestFit="1" customWidth="1"/>
    <col min="513" max="513" width="24.33203125" style="217" bestFit="1" customWidth="1"/>
    <col min="514" max="762" width="14.5" style="217"/>
    <col min="763" max="763" width="3.1640625" style="217" customWidth="1"/>
    <col min="764" max="764" width="9.83203125" style="217" customWidth="1"/>
    <col min="765" max="765" width="150.33203125" style="217" customWidth="1"/>
    <col min="766" max="766" width="30.5" style="217" customWidth="1"/>
    <col min="767" max="767" width="32.33203125" style="217" customWidth="1"/>
    <col min="768" max="768" width="26" style="217" bestFit="1" customWidth="1"/>
    <col min="769" max="769" width="24.33203125" style="217" bestFit="1" customWidth="1"/>
    <col min="770" max="1018" width="14.5" style="217"/>
    <col min="1019" max="1019" width="3.1640625" style="217" customWidth="1"/>
    <col min="1020" max="1020" width="9.83203125" style="217" customWidth="1"/>
    <col min="1021" max="1021" width="150.33203125" style="217" customWidth="1"/>
    <col min="1022" max="1022" width="30.5" style="217" customWidth="1"/>
    <col min="1023" max="1023" width="32.33203125" style="217" customWidth="1"/>
    <col min="1024" max="1024" width="26" style="217" bestFit="1" customWidth="1"/>
    <col min="1025" max="1025" width="24.33203125" style="217" bestFit="1" customWidth="1"/>
    <col min="1026" max="1274" width="14.5" style="217"/>
    <col min="1275" max="1275" width="3.1640625" style="217" customWidth="1"/>
    <col min="1276" max="1276" width="9.83203125" style="217" customWidth="1"/>
    <col min="1277" max="1277" width="150.33203125" style="217" customWidth="1"/>
    <col min="1278" max="1278" width="30.5" style="217" customWidth="1"/>
    <col min="1279" max="1279" width="32.33203125" style="217" customWidth="1"/>
    <col min="1280" max="1280" width="26" style="217" bestFit="1" customWidth="1"/>
    <col min="1281" max="1281" width="24.33203125" style="217" bestFit="1" customWidth="1"/>
    <col min="1282" max="1530" width="14.5" style="217"/>
    <col min="1531" max="1531" width="3.1640625" style="217" customWidth="1"/>
    <col min="1532" max="1532" width="9.83203125" style="217" customWidth="1"/>
    <col min="1533" max="1533" width="150.33203125" style="217" customWidth="1"/>
    <col min="1534" max="1534" width="30.5" style="217" customWidth="1"/>
    <col min="1535" max="1535" width="32.33203125" style="217" customWidth="1"/>
    <col min="1536" max="1536" width="26" style="217" bestFit="1" customWidth="1"/>
    <col min="1537" max="1537" width="24.33203125" style="217" bestFit="1" customWidth="1"/>
    <col min="1538" max="1786" width="14.5" style="217"/>
    <col min="1787" max="1787" width="3.1640625" style="217" customWidth="1"/>
    <col min="1788" max="1788" width="9.83203125" style="217" customWidth="1"/>
    <col min="1789" max="1789" width="150.33203125" style="217" customWidth="1"/>
    <col min="1790" max="1790" width="30.5" style="217" customWidth="1"/>
    <col min="1791" max="1791" width="32.33203125" style="217" customWidth="1"/>
    <col min="1792" max="1792" width="26" style="217" bestFit="1" customWidth="1"/>
    <col min="1793" max="1793" width="24.33203125" style="217" bestFit="1" customWidth="1"/>
    <col min="1794" max="2042" width="14.5" style="217"/>
    <col min="2043" max="2043" width="3.1640625" style="217" customWidth="1"/>
    <col min="2044" max="2044" width="9.83203125" style="217" customWidth="1"/>
    <col min="2045" max="2045" width="150.33203125" style="217" customWidth="1"/>
    <col min="2046" max="2046" width="30.5" style="217" customWidth="1"/>
    <col min="2047" max="2047" width="32.33203125" style="217" customWidth="1"/>
    <col min="2048" max="2048" width="26" style="217" bestFit="1" customWidth="1"/>
    <col min="2049" max="2049" width="24.33203125" style="217" bestFit="1" customWidth="1"/>
    <col min="2050" max="2298" width="14.5" style="217"/>
    <col min="2299" max="2299" width="3.1640625" style="217" customWidth="1"/>
    <col min="2300" max="2300" width="9.83203125" style="217" customWidth="1"/>
    <col min="2301" max="2301" width="150.33203125" style="217" customWidth="1"/>
    <col min="2302" max="2302" width="30.5" style="217" customWidth="1"/>
    <col min="2303" max="2303" width="32.33203125" style="217" customWidth="1"/>
    <col min="2304" max="2304" width="26" style="217" bestFit="1" customWidth="1"/>
    <col min="2305" max="2305" width="24.33203125" style="217" bestFit="1" customWidth="1"/>
    <col min="2306" max="2554" width="14.5" style="217"/>
    <col min="2555" max="2555" width="3.1640625" style="217" customWidth="1"/>
    <col min="2556" max="2556" width="9.83203125" style="217" customWidth="1"/>
    <col min="2557" max="2557" width="150.33203125" style="217" customWidth="1"/>
    <col min="2558" max="2558" width="30.5" style="217" customWidth="1"/>
    <col min="2559" max="2559" width="32.33203125" style="217" customWidth="1"/>
    <col min="2560" max="2560" width="26" style="217" bestFit="1" customWidth="1"/>
    <col min="2561" max="2561" width="24.33203125" style="217" bestFit="1" customWidth="1"/>
    <col min="2562" max="2810" width="14.5" style="217"/>
    <col min="2811" max="2811" width="3.1640625" style="217" customWidth="1"/>
    <col min="2812" max="2812" width="9.83203125" style="217" customWidth="1"/>
    <col min="2813" max="2813" width="150.33203125" style="217" customWidth="1"/>
    <col min="2814" max="2814" width="30.5" style="217" customWidth="1"/>
    <col min="2815" max="2815" width="32.33203125" style="217" customWidth="1"/>
    <col min="2816" max="2816" width="26" style="217" bestFit="1" customWidth="1"/>
    <col min="2817" max="2817" width="24.33203125" style="217" bestFit="1" customWidth="1"/>
    <col min="2818" max="3066" width="14.5" style="217"/>
    <col min="3067" max="3067" width="3.1640625" style="217" customWidth="1"/>
    <col min="3068" max="3068" width="9.83203125" style="217" customWidth="1"/>
    <col min="3069" max="3069" width="150.33203125" style="217" customWidth="1"/>
    <col min="3070" max="3070" width="30.5" style="217" customWidth="1"/>
    <col min="3071" max="3071" width="32.33203125" style="217" customWidth="1"/>
    <col min="3072" max="3072" width="26" style="217" bestFit="1" customWidth="1"/>
    <col min="3073" max="3073" width="24.33203125" style="217" bestFit="1" customWidth="1"/>
    <col min="3074" max="3322" width="14.5" style="217"/>
    <col min="3323" max="3323" width="3.1640625" style="217" customWidth="1"/>
    <col min="3324" max="3324" width="9.83203125" style="217" customWidth="1"/>
    <col min="3325" max="3325" width="150.33203125" style="217" customWidth="1"/>
    <col min="3326" max="3326" width="30.5" style="217" customWidth="1"/>
    <col min="3327" max="3327" width="32.33203125" style="217" customWidth="1"/>
    <col min="3328" max="3328" width="26" style="217" bestFit="1" customWidth="1"/>
    <col min="3329" max="3329" width="24.33203125" style="217" bestFit="1" customWidth="1"/>
    <col min="3330" max="3578" width="14.5" style="217"/>
    <col min="3579" max="3579" width="3.1640625" style="217" customWidth="1"/>
    <col min="3580" max="3580" width="9.83203125" style="217" customWidth="1"/>
    <col min="3581" max="3581" width="150.33203125" style="217" customWidth="1"/>
    <col min="3582" max="3582" width="30.5" style="217" customWidth="1"/>
    <col min="3583" max="3583" width="32.33203125" style="217" customWidth="1"/>
    <col min="3584" max="3584" width="26" style="217" bestFit="1" customWidth="1"/>
    <col min="3585" max="3585" width="24.33203125" style="217" bestFit="1" customWidth="1"/>
    <col min="3586" max="3834" width="14.5" style="217"/>
    <col min="3835" max="3835" width="3.1640625" style="217" customWidth="1"/>
    <col min="3836" max="3836" width="9.83203125" style="217" customWidth="1"/>
    <col min="3837" max="3837" width="150.33203125" style="217" customWidth="1"/>
    <col min="3838" max="3838" width="30.5" style="217" customWidth="1"/>
    <col min="3839" max="3839" width="32.33203125" style="217" customWidth="1"/>
    <col min="3840" max="3840" width="26" style="217" bestFit="1" customWidth="1"/>
    <col min="3841" max="3841" width="24.33203125" style="217" bestFit="1" customWidth="1"/>
    <col min="3842" max="4090" width="14.5" style="217"/>
    <col min="4091" max="4091" width="3.1640625" style="217" customWidth="1"/>
    <col min="4092" max="4092" width="9.83203125" style="217" customWidth="1"/>
    <col min="4093" max="4093" width="150.33203125" style="217" customWidth="1"/>
    <col min="4094" max="4094" width="30.5" style="217" customWidth="1"/>
    <col min="4095" max="4095" width="32.33203125" style="217" customWidth="1"/>
    <col min="4096" max="4096" width="26" style="217" bestFit="1" customWidth="1"/>
    <col min="4097" max="4097" width="24.33203125" style="217" bestFit="1" customWidth="1"/>
    <col min="4098" max="4346" width="14.5" style="217"/>
    <col min="4347" max="4347" width="3.1640625" style="217" customWidth="1"/>
    <col min="4348" max="4348" width="9.83203125" style="217" customWidth="1"/>
    <col min="4349" max="4349" width="150.33203125" style="217" customWidth="1"/>
    <col min="4350" max="4350" width="30.5" style="217" customWidth="1"/>
    <col min="4351" max="4351" width="32.33203125" style="217" customWidth="1"/>
    <col min="4352" max="4352" width="26" style="217" bestFit="1" customWidth="1"/>
    <col min="4353" max="4353" width="24.33203125" style="217" bestFit="1" customWidth="1"/>
    <col min="4354" max="4602" width="14.5" style="217"/>
    <col min="4603" max="4603" width="3.1640625" style="217" customWidth="1"/>
    <col min="4604" max="4604" width="9.83203125" style="217" customWidth="1"/>
    <col min="4605" max="4605" width="150.33203125" style="217" customWidth="1"/>
    <col min="4606" max="4606" width="30.5" style="217" customWidth="1"/>
    <col min="4607" max="4607" width="32.33203125" style="217" customWidth="1"/>
    <col min="4608" max="4608" width="26" style="217" bestFit="1" customWidth="1"/>
    <col min="4609" max="4609" width="24.33203125" style="217" bestFit="1" customWidth="1"/>
    <col min="4610" max="4858" width="14.5" style="217"/>
    <col min="4859" max="4859" width="3.1640625" style="217" customWidth="1"/>
    <col min="4860" max="4860" width="9.83203125" style="217" customWidth="1"/>
    <col min="4861" max="4861" width="150.33203125" style="217" customWidth="1"/>
    <col min="4862" max="4862" width="30.5" style="217" customWidth="1"/>
    <col min="4863" max="4863" width="32.33203125" style="217" customWidth="1"/>
    <col min="4864" max="4864" width="26" style="217" bestFit="1" customWidth="1"/>
    <col min="4865" max="4865" width="24.33203125" style="217" bestFit="1" customWidth="1"/>
    <col min="4866" max="5114" width="14.5" style="217"/>
    <col min="5115" max="5115" width="3.1640625" style="217" customWidth="1"/>
    <col min="5116" max="5116" width="9.83203125" style="217" customWidth="1"/>
    <col min="5117" max="5117" width="150.33203125" style="217" customWidth="1"/>
    <col min="5118" max="5118" width="30.5" style="217" customWidth="1"/>
    <col min="5119" max="5119" width="32.33203125" style="217" customWidth="1"/>
    <col min="5120" max="5120" width="26" style="217" bestFit="1" customWidth="1"/>
    <col min="5121" max="5121" width="24.33203125" style="217" bestFit="1" customWidth="1"/>
    <col min="5122" max="5370" width="14.5" style="217"/>
    <col min="5371" max="5371" width="3.1640625" style="217" customWidth="1"/>
    <col min="5372" max="5372" width="9.83203125" style="217" customWidth="1"/>
    <col min="5373" max="5373" width="150.33203125" style="217" customWidth="1"/>
    <col min="5374" max="5374" width="30.5" style="217" customWidth="1"/>
    <col min="5375" max="5375" width="32.33203125" style="217" customWidth="1"/>
    <col min="5376" max="5376" width="26" style="217" bestFit="1" customWidth="1"/>
    <col min="5377" max="5377" width="24.33203125" style="217" bestFit="1" customWidth="1"/>
    <col min="5378" max="5626" width="14.5" style="217"/>
    <col min="5627" max="5627" width="3.1640625" style="217" customWidth="1"/>
    <col min="5628" max="5628" width="9.83203125" style="217" customWidth="1"/>
    <col min="5629" max="5629" width="150.33203125" style="217" customWidth="1"/>
    <col min="5630" max="5630" width="30.5" style="217" customWidth="1"/>
    <col min="5631" max="5631" width="32.33203125" style="217" customWidth="1"/>
    <col min="5632" max="5632" width="26" style="217" bestFit="1" customWidth="1"/>
    <col min="5633" max="5633" width="24.33203125" style="217" bestFit="1" customWidth="1"/>
    <col min="5634" max="5882" width="14.5" style="217"/>
    <col min="5883" max="5883" width="3.1640625" style="217" customWidth="1"/>
    <col min="5884" max="5884" width="9.83203125" style="217" customWidth="1"/>
    <col min="5885" max="5885" width="150.33203125" style="217" customWidth="1"/>
    <col min="5886" max="5886" width="30.5" style="217" customWidth="1"/>
    <col min="5887" max="5887" width="32.33203125" style="217" customWidth="1"/>
    <col min="5888" max="5888" width="26" style="217" bestFit="1" customWidth="1"/>
    <col min="5889" max="5889" width="24.33203125" style="217" bestFit="1" customWidth="1"/>
    <col min="5890" max="6138" width="14.5" style="217"/>
    <col min="6139" max="6139" width="3.1640625" style="217" customWidth="1"/>
    <col min="6140" max="6140" width="9.83203125" style="217" customWidth="1"/>
    <col min="6141" max="6141" width="150.33203125" style="217" customWidth="1"/>
    <col min="6142" max="6142" width="30.5" style="217" customWidth="1"/>
    <col min="6143" max="6143" width="32.33203125" style="217" customWidth="1"/>
    <col min="6144" max="6144" width="26" style="217" bestFit="1" customWidth="1"/>
    <col min="6145" max="6145" width="24.33203125" style="217" bestFit="1" customWidth="1"/>
    <col min="6146" max="6394" width="14.5" style="217"/>
    <col min="6395" max="6395" width="3.1640625" style="217" customWidth="1"/>
    <col min="6396" max="6396" width="9.83203125" style="217" customWidth="1"/>
    <col min="6397" max="6397" width="150.33203125" style="217" customWidth="1"/>
    <col min="6398" max="6398" width="30.5" style="217" customWidth="1"/>
    <col min="6399" max="6399" width="32.33203125" style="217" customWidth="1"/>
    <col min="6400" max="6400" width="26" style="217" bestFit="1" customWidth="1"/>
    <col min="6401" max="6401" width="24.33203125" style="217" bestFit="1" customWidth="1"/>
    <col min="6402" max="6650" width="14.5" style="217"/>
    <col min="6651" max="6651" width="3.1640625" style="217" customWidth="1"/>
    <col min="6652" max="6652" width="9.83203125" style="217" customWidth="1"/>
    <col min="6653" max="6653" width="150.33203125" style="217" customWidth="1"/>
    <col min="6654" max="6654" width="30.5" style="217" customWidth="1"/>
    <col min="6655" max="6655" width="32.33203125" style="217" customWidth="1"/>
    <col min="6656" max="6656" width="26" style="217" bestFit="1" customWidth="1"/>
    <col min="6657" max="6657" width="24.33203125" style="217" bestFit="1" customWidth="1"/>
    <col min="6658" max="6906" width="14.5" style="217"/>
    <col min="6907" max="6907" width="3.1640625" style="217" customWidth="1"/>
    <col min="6908" max="6908" width="9.83203125" style="217" customWidth="1"/>
    <col min="6909" max="6909" width="150.33203125" style="217" customWidth="1"/>
    <col min="6910" max="6910" width="30.5" style="217" customWidth="1"/>
    <col min="6911" max="6911" width="32.33203125" style="217" customWidth="1"/>
    <col min="6912" max="6912" width="26" style="217" bestFit="1" customWidth="1"/>
    <col min="6913" max="6913" width="24.33203125" style="217" bestFit="1" customWidth="1"/>
    <col min="6914" max="7162" width="14.5" style="217"/>
    <col min="7163" max="7163" width="3.1640625" style="217" customWidth="1"/>
    <col min="7164" max="7164" width="9.83203125" style="217" customWidth="1"/>
    <col min="7165" max="7165" width="150.33203125" style="217" customWidth="1"/>
    <col min="7166" max="7166" width="30.5" style="217" customWidth="1"/>
    <col min="7167" max="7167" width="32.33203125" style="217" customWidth="1"/>
    <col min="7168" max="7168" width="26" style="217" bestFit="1" customWidth="1"/>
    <col min="7169" max="7169" width="24.33203125" style="217" bestFit="1" customWidth="1"/>
    <col min="7170" max="7418" width="14.5" style="217"/>
    <col min="7419" max="7419" width="3.1640625" style="217" customWidth="1"/>
    <col min="7420" max="7420" width="9.83203125" style="217" customWidth="1"/>
    <col min="7421" max="7421" width="150.33203125" style="217" customWidth="1"/>
    <col min="7422" max="7422" width="30.5" style="217" customWidth="1"/>
    <col min="7423" max="7423" width="32.33203125" style="217" customWidth="1"/>
    <col min="7424" max="7424" width="26" style="217" bestFit="1" customWidth="1"/>
    <col min="7425" max="7425" width="24.33203125" style="217" bestFit="1" customWidth="1"/>
    <col min="7426" max="7674" width="14.5" style="217"/>
    <col min="7675" max="7675" width="3.1640625" style="217" customWidth="1"/>
    <col min="7676" max="7676" width="9.83203125" style="217" customWidth="1"/>
    <col min="7677" max="7677" width="150.33203125" style="217" customWidth="1"/>
    <col min="7678" max="7678" width="30.5" style="217" customWidth="1"/>
    <col min="7679" max="7679" width="32.33203125" style="217" customWidth="1"/>
    <col min="7680" max="7680" width="26" style="217" bestFit="1" customWidth="1"/>
    <col min="7681" max="7681" width="24.33203125" style="217" bestFit="1" customWidth="1"/>
    <col min="7682" max="7930" width="14.5" style="217"/>
    <col min="7931" max="7931" width="3.1640625" style="217" customWidth="1"/>
    <col min="7932" max="7932" width="9.83203125" style="217" customWidth="1"/>
    <col min="7933" max="7933" width="150.33203125" style="217" customWidth="1"/>
    <col min="7934" max="7934" width="30.5" style="217" customWidth="1"/>
    <col min="7935" max="7935" width="32.33203125" style="217" customWidth="1"/>
    <col min="7936" max="7936" width="26" style="217" bestFit="1" customWidth="1"/>
    <col min="7937" max="7937" width="24.33203125" style="217" bestFit="1" customWidth="1"/>
    <col min="7938" max="8186" width="14.5" style="217"/>
    <col min="8187" max="8187" width="3.1640625" style="217" customWidth="1"/>
    <col min="8188" max="8188" width="9.83203125" style="217" customWidth="1"/>
    <col min="8189" max="8189" width="150.33203125" style="217" customWidth="1"/>
    <col min="8190" max="8190" width="30.5" style="217" customWidth="1"/>
    <col min="8191" max="8191" width="32.33203125" style="217" customWidth="1"/>
    <col min="8192" max="8192" width="26" style="217" bestFit="1" customWidth="1"/>
    <col min="8193" max="8193" width="24.33203125" style="217" bestFit="1" customWidth="1"/>
    <col min="8194" max="8442" width="14.5" style="217"/>
    <col min="8443" max="8443" width="3.1640625" style="217" customWidth="1"/>
    <col min="8444" max="8444" width="9.83203125" style="217" customWidth="1"/>
    <col min="8445" max="8445" width="150.33203125" style="217" customWidth="1"/>
    <col min="8446" max="8446" width="30.5" style="217" customWidth="1"/>
    <col min="8447" max="8447" width="32.33203125" style="217" customWidth="1"/>
    <col min="8448" max="8448" width="26" style="217" bestFit="1" customWidth="1"/>
    <col min="8449" max="8449" width="24.33203125" style="217" bestFit="1" customWidth="1"/>
    <col min="8450" max="8698" width="14.5" style="217"/>
    <col min="8699" max="8699" width="3.1640625" style="217" customWidth="1"/>
    <col min="8700" max="8700" width="9.83203125" style="217" customWidth="1"/>
    <col min="8701" max="8701" width="150.33203125" style="217" customWidth="1"/>
    <col min="8702" max="8702" width="30.5" style="217" customWidth="1"/>
    <col min="8703" max="8703" width="32.33203125" style="217" customWidth="1"/>
    <col min="8704" max="8704" width="26" style="217" bestFit="1" customWidth="1"/>
    <col min="8705" max="8705" width="24.33203125" style="217" bestFit="1" customWidth="1"/>
    <col min="8706" max="8954" width="14.5" style="217"/>
    <col min="8955" max="8955" width="3.1640625" style="217" customWidth="1"/>
    <col min="8956" max="8956" width="9.83203125" style="217" customWidth="1"/>
    <col min="8957" max="8957" width="150.33203125" style="217" customWidth="1"/>
    <col min="8958" max="8958" width="30.5" style="217" customWidth="1"/>
    <col min="8959" max="8959" width="32.33203125" style="217" customWidth="1"/>
    <col min="8960" max="8960" width="26" style="217" bestFit="1" customWidth="1"/>
    <col min="8961" max="8961" width="24.33203125" style="217" bestFit="1" customWidth="1"/>
    <col min="8962" max="9210" width="14.5" style="217"/>
    <col min="9211" max="9211" width="3.1640625" style="217" customWidth="1"/>
    <col min="9212" max="9212" width="9.83203125" style="217" customWidth="1"/>
    <col min="9213" max="9213" width="150.33203125" style="217" customWidth="1"/>
    <col min="9214" max="9214" width="30.5" style="217" customWidth="1"/>
    <col min="9215" max="9215" width="32.33203125" style="217" customWidth="1"/>
    <col min="9216" max="9216" width="26" style="217" bestFit="1" customWidth="1"/>
    <col min="9217" max="9217" width="24.33203125" style="217" bestFit="1" customWidth="1"/>
    <col min="9218" max="9466" width="14.5" style="217"/>
    <col min="9467" max="9467" width="3.1640625" style="217" customWidth="1"/>
    <col min="9468" max="9468" width="9.83203125" style="217" customWidth="1"/>
    <col min="9469" max="9469" width="150.33203125" style="217" customWidth="1"/>
    <col min="9470" max="9470" width="30.5" style="217" customWidth="1"/>
    <col min="9471" max="9471" width="32.33203125" style="217" customWidth="1"/>
    <col min="9472" max="9472" width="26" style="217" bestFit="1" customWidth="1"/>
    <col min="9473" max="9473" width="24.33203125" style="217" bestFit="1" customWidth="1"/>
    <col min="9474" max="9722" width="14.5" style="217"/>
    <col min="9723" max="9723" width="3.1640625" style="217" customWidth="1"/>
    <col min="9724" max="9724" width="9.83203125" style="217" customWidth="1"/>
    <col min="9725" max="9725" width="150.33203125" style="217" customWidth="1"/>
    <col min="9726" max="9726" width="30.5" style="217" customWidth="1"/>
    <col min="9727" max="9727" width="32.33203125" style="217" customWidth="1"/>
    <col min="9728" max="9728" width="26" style="217" bestFit="1" customWidth="1"/>
    <col min="9729" max="9729" width="24.33203125" style="217" bestFit="1" customWidth="1"/>
    <col min="9730" max="9978" width="14.5" style="217"/>
    <col min="9979" max="9979" width="3.1640625" style="217" customWidth="1"/>
    <col min="9980" max="9980" width="9.83203125" style="217" customWidth="1"/>
    <col min="9981" max="9981" width="150.33203125" style="217" customWidth="1"/>
    <col min="9982" max="9982" width="30.5" style="217" customWidth="1"/>
    <col min="9983" max="9983" width="32.33203125" style="217" customWidth="1"/>
    <col min="9984" max="9984" width="26" style="217" bestFit="1" customWidth="1"/>
    <col min="9985" max="9985" width="24.33203125" style="217" bestFit="1" customWidth="1"/>
    <col min="9986" max="10234" width="14.5" style="217"/>
    <col min="10235" max="10235" width="3.1640625" style="217" customWidth="1"/>
    <col min="10236" max="10236" width="9.83203125" style="217" customWidth="1"/>
    <col min="10237" max="10237" width="150.33203125" style="217" customWidth="1"/>
    <col min="10238" max="10238" width="30.5" style="217" customWidth="1"/>
    <col min="10239" max="10239" width="32.33203125" style="217" customWidth="1"/>
    <col min="10240" max="10240" width="26" style="217" bestFit="1" customWidth="1"/>
    <col min="10241" max="10241" width="24.33203125" style="217" bestFit="1" customWidth="1"/>
    <col min="10242" max="10490" width="14.5" style="217"/>
    <col min="10491" max="10491" width="3.1640625" style="217" customWidth="1"/>
    <col min="10492" max="10492" width="9.83203125" style="217" customWidth="1"/>
    <col min="10493" max="10493" width="150.33203125" style="217" customWidth="1"/>
    <col min="10494" max="10494" width="30.5" style="217" customWidth="1"/>
    <col min="10495" max="10495" width="32.33203125" style="217" customWidth="1"/>
    <col min="10496" max="10496" width="26" style="217" bestFit="1" customWidth="1"/>
    <col min="10497" max="10497" width="24.33203125" style="217" bestFit="1" customWidth="1"/>
    <col min="10498" max="10746" width="14.5" style="217"/>
    <col min="10747" max="10747" width="3.1640625" style="217" customWidth="1"/>
    <col min="10748" max="10748" width="9.83203125" style="217" customWidth="1"/>
    <col min="10749" max="10749" width="150.33203125" style="217" customWidth="1"/>
    <col min="10750" max="10750" width="30.5" style="217" customWidth="1"/>
    <col min="10751" max="10751" width="32.33203125" style="217" customWidth="1"/>
    <col min="10752" max="10752" width="26" style="217" bestFit="1" customWidth="1"/>
    <col min="10753" max="10753" width="24.33203125" style="217" bestFit="1" customWidth="1"/>
    <col min="10754" max="11002" width="14.5" style="217"/>
    <col min="11003" max="11003" width="3.1640625" style="217" customWidth="1"/>
    <col min="11004" max="11004" width="9.83203125" style="217" customWidth="1"/>
    <col min="11005" max="11005" width="150.33203125" style="217" customWidth="1"/>
    <col min="11006" max="11006" width="30.5" style="217" customWidth="1"/>
    <col min="11007" max="11007" width="32.33203125" style="217" customWidth="1"/>
    <col min="11008" max="11008" width="26" style="217" bestFit="1" customWidth="1"/>
    <col min="11009" max="11009" width="24.33203125" style="217" bestFit="1" customWidth="1"/>
    <col min="11010" max="11258" width="14.5" style="217"/>
    <col min="11259" max="11259" width="3.1640625" style="217" customWidth="1"/>
    <col min="11260" max="11260" width="9.83203125" style="217" customWidth="1"/>
    <col min="11261" max="11261" width="150.33203125" style="217" customWidth="1"/>
    <col min="11262" max="11262" width="30.5" style="217" customWidth="1"/>
    <col min="11263" max="11263" width="32.33203125" style="217" customWidth="1"/>
    <col min="11264" max="11264" width="26" style="217" bestFit="1" customWidth="1"/>
    <col min="11265" max="11265" width="24.33203125" style="217" bestFit="1" customWidth="1"/>
    <col min="11266" max="11514" width="14.5" style="217"/>
    <col min="11515" max="11515" width="3.1640625" style="217" customWidth="1"/>
    <col min="11516" max="11516" width="9.83203125" style="217" customWidth="1"/>
    <col min="11517" max="11517" width="150.33203125" style="217" customWidth="1"/>
    <col min="11518" max="11518" width="30.5" style="217" customWidth="1"/>
    <col min="11519" max="11519" width="32.33203125" style="217" customWidth="1"/>
    <col min="11520" max="11520" width="26" style="217" bestFit="1" customWidth="1"/>
    <col min="11521" max="11521" width="24.33203125" style="217" bestFit="1" customWidth="1"/>
    <col min="11522" max="11770" width="14.5" style="217"/>
    <col min="11771" max="11771" width="3.1640625" style="217" customWidth="1"/>
    <col min="11772" max="11772" width="9.83203125" style="217" customWidth="1"/>
    <col min="11773" max="11773" width="150.33203125" style="217" customWidth="1"/>
    <col min="11774" max="11774" width="30.5" style="217" customWidth="1"/>
    <col min="11775" max="11775" width="32.33203125" style="217" customWidth="1"/>
    <col min="11776" max="11776" width="26" style="217" bestFit="1" customWidth="1"/>
    <col min="11777" max="11777" width="24.33203125" style="217" bestFit="1" customWidth="1"/>
    <col min="11778" max="12026" width="14.5" style="217"/>
    <col min="12027" max="12027" width="3.1640625" style="217" customWidth="1"/>
    <col min="12028" max="12028" width="9.83203125" style="217" customWidth="1"/>
    <col min="12029" max="12029" width="150.33203125" style="217" customWidth="1"/>
    <col min="12030" max="12030" width="30.5" style="217" customWidth="1"/>
    <col min="12031" max="12031" width="32.33203125" style="217" customWidth="1"/>
    <col min="12032" max="12032" width="26" style="217" bestFit="1" customWidth="1"/>
    <col min="12033" max="12033" width="24.33203125" style="217" bestFit="1" customWidth="1"/>
    <col min="12034" max="12282" width="14.5" style="217"/>
    <col min="12283" max="12283" width="3.1640625" style="217" customWidth="1"/>
    <col min="12284" max="12284" width="9.83203125" style="217" customWidth="1"/>
    <col min="12285" max="12285" width="150.33203125" style="217" customWidth="1"/>
    <col min="12286" max="12286" width="30.5" style="217" customWidth="1"/>
    <col min="12287" max="12287" width="32.33203125" style="217" customWidth="1"/>
    <col min="12288" max="12288" width="26" style="217" bestFit="1" customWidth="1"/>
    <col min="12289" max="12289" width="24.33203125" style="217" bestFit="1" customWidth="1"/>
    <col min="12290" max="12538" width="14.5" style="217"/>
    <col min="12539" max="12539" width="3.1640625" style="217" customWidth="1"/>
    <col min="12540" max="12540" width="9.83203125" style="217" customWidth="1"/>
    <col min="12541" max="12541" width="150.33203125" style="217" customWidth="1"/>
    <col min="12542" max="12542" width="30.5" style="217" customWidth="1"/>
    <col min="12543" max="12543" width="32.33203125" style="217" customWidth="1"/>
    <col min="12544" max="12544" width="26" style="217" bestFit="1" customWidth="1"/>
    <col min="12545" max="12545" width="24.33203125" style="217" bestFit="1" customWidth="1"/>
    <col min="12546" max="12794" width="14.5" style="217"/>
    <col min="12795" max="12795" width="3.1640625" style="217" customWidth="1"/>
    <col min="12796" max="12796" width="9.83203125" style="217" customWidth="1"/>
    <col min="12797" max="12797" width="150.33203125" style="217" customWidth="1"/>
    <col min="12798" max="12798" width="30.5" style="217" customWidth="1"/>
    <col min="12799" max="12799" width="32.33203125" style="217" customWidth="1"/>
    <col min="12800" max="12800" width="26" style="217" bestFit="1" customWidth="1"/>
    <col min="12801" max="12801" width="24.33203125" style="217" bestFit="1" customWidth="1"/>
    <col min="12802" max="13050" width="14.5" style="217"/>
    <col min="13051" max="13051" width="3.1640625" style="217" customWidth="1"/>
    <col min="13052" max="13052" width="9.83203125" style="217" customWidth="1"/>
    <col min="13053" max="13053" width="150.33203125" style="217" customWidth="1"/>
    <col min="13054" max="13054" width="30.5" style="217" customWidth="1"/>
    <col min="13055" max="13055" width="32.33203125" style="217" customWidth="1"/>
    <col min="13056" max="13056" width="26" style="217" bestFit="1" customWidth="1"/>
    <col min="13057" max="13057" width="24.33203125" style="217" bestFit="1" customWidth="1"/>
    <col min="13058" max="13306" width="14.5" style="217"/>
    <col min="13307" max="13307" width="3.1640625" style="217" customWidth="1"/>
    <col min="13308" max="13308" width="9.83203125" style="217" customWidth="1"/>
    <col min="13309" max="13309" width="150.33203125" style="217" customWidth="1"/>
    <col min="13310" max="13310" width="30.5" style="217" customWidth="1"/>
    <col min="13311" max="13311" width="32.33203125" style="217" customWidth="1"/>
    <col min="13312" max="13312" width="26" style="217" bestFit="1" customWidth="1"/>
    <col min="13313" max="13313" width="24.33203125" style="217" bestFit="1" customWidth="1"/>
    <col min="13314" max="13562" width="14.5" style="217"/>
    <col min="13563" max="13563" width="3.1640625" style="217" customWidth="1"/>
    <col min="13564" max="13564" width="9.83203125" style="217" customWidth="1"/>
    <col min="13565" max="13565" width="150.33203125" style="217" customWidth="1"/>
    <col min="13566" max="13566" width="30.5" style="217" customWidth="1"/>
    <col min="13567" max="13567" width="32.33203125" style="217" customWidth="1"/>
    <col min="13568" max="13568" width="26" style="217" bestFit="1" customWidth="1"/>
    <col min="13569" max="13569" width="24.33203125" style="217" bestFit="1" customWidth="1"/>
    <col min="13570" max="13818" width="14.5" style="217"/>
    <col min="13819" max="13819" width="3.1640625" style="217" customWidth="1"/>
    <col min="13820" max="13820" width="9.83203125" style="217" customWidth="1"/>
    <col min="13821" max="13821" width="150.33203125" style="217" customWidth="1"/>
    <col min="13822" max="13822" width="30.5" style="217" customWidth="1"/>
    <col min="13823" max="13823" width="32.33203125" style="217" customWidth="1"/>
    <col min="13824" max="13824" width="26" style="217" bestFit="1" customWidth="1"/>
    <col min="13825" max="13825" width="24.33203125" style="217" bestFit="1" customWidth="1"/>
    <col min="13826" max="14074" width="14.5" style="217"/>
    <col min="14075" max="14075" width="3.1640625" style="217" customWidth="1"/>
    <col min="14076" max="14076" width="9.83203125" style="217" customWidth="1"/>
    <col min="14077" max="14077" width="150.33203125" style="217" customWidth="1"/>
    <col min="14078" max="14078" width="30.5" style="217" customWidth="1"/>
    <col min="14079" max="14079" width="32.33203125" style="217" customWidth="1"/>
    <col min="14080" max="14080" width="26" style="217" bestFit="1" customWidth="1"/>
    <col min="14081" max="14081" width="24.33203125" style="217" bestFit="1" customWidth="1"/>
    <col min="14082" max="14330" width="14.5" style="217"/>
    <col min="14331" max="14331" width="3.1640625" style="217" customWidth="1"/>
    <col min="14332" max="14332" width="9.83203125" style="217" customWidth="1"/>
    <col min="14333" max="14333" width="150.33203125" style="217" customWidth="1"/>
    <col min="14334" max="14334" width="30.5" style="217" customWidth="1"/>
    <col min="14335" max="14335" width="32.33203125" style="217" customWidth="1"/>
    <col min="14336" max="14336" width="26" style="217" bestFit="1" customWidth="1"/>
    <col min="14337" max="14337" width="24.33203125" style="217" bestFit="1" customWidth="1"/>
    <col min="14338" max="14586" width="14.5" style="217"/>
    <col min="14587" max="14587" width="3.1640625" style="217" customWidth="1"/>
    <col min="14588" max="14588" width="9.83203125" style="217" customWidth="1"/>
    <col min="14589" max="14589" width="150.33203125" style="217" customWidth="1"/>
    <col min="14590" max="14590" width="30.5" style="217" customWidth="1"/>
    <col min="14591" max="14591" width="32.33203125" style="217" customWidth="1"/>
    <col min="14592" max="14592" width="26" style="217" bestFit="1" customWidth="1"/>
    <col min="14593" max="14593" width="24.33203125" style="217" bestFit="1" customWidth="1"/>
    <col min="14594" max="14842" width="14.5" style="217"/>
    <col min="14843" max="14843" width="3.1640625" style="217" customWidth="1"/>
    <col min="14844" max="14844" width="9.83203125" style="217" customWidth="1"/>
    <col min="14845" max="14845" width="150.33203125" style="217" customWidth="1"/>
    <col min="14846" max="14846" width="30.5" style="217" customWidth="1"/>
    <col min="14847" max="14847" width="32.33203125" style="217" customWidth="1"/>
    <col min="14848" max="14848" width="26" style="217" bestFit="1" customWidth="1"/>
    <col min="14849" max="14849" width="24.33203125" style="217" bestFit="1" customWidth="1"/>
    <col min="14850" max="15098" width="14.5" style="217"/>
    <col min="15099" max="15099" width="3.1640625" style="217" customWidth="1"/>
    <col min="15100" max="15100" width="9.83203125" style="217" customWidth="1"/>
    <col min="15101" max="15101" width="150.33203125" style="217" customWidth="1"/>
    <col min="15102" max="15102" width="30.5" style="217" customWidth="1"/>
    <col min="15103" max="15103" width="32.33203125" style="217" customWidth="1"/>
    <col min="15104" max="15104" width="26" style="217" bestFit="1" customWidth="1"/>
    <col min="15105" max="15105" width="24.33203125" style="217" bestFit="1" customWidth="1"/>
    <col min="15106" max="15354" width="14.5" style="217"/>
    <col min="15355" max="15355" width="3.1640625" style="217" customWidth="1"/>
    <col min="15356" max="15356" width="9.83203125" style="217" customWidth="1"/>
    <col min="15357" max="15357" width="150.33203125" style="217" customWidth="1"/>
    <col min="15358" max="15358" width="30.5" style="217" customWidth="1"/>
    <col min="15359" max="15359" width="32.33203125" style="217" customWidth="1"/>
    <col min="15360" max="15360" width="26" style="217" bestFit="1" customWidth="1"/>
    <col min="15361" max="15361" width="24.33203125" style="217" bestFit="1" customWidth="1"/>
    <col min="15362" max="15610" width="14.5" style="217"/>
    <col min="15611" max="15611" width="3.1640625" style="217" customWidth="1"/>
    <col min="15612" max="15612" width="9.83203125" style="217" customWidth="1"/>
    <col min="15613" max="15613" width="150.33203125" style="217" customWidth="1"/>
    <col min="15614" max="15614" width="30.5" style="217" customWidth="1"/>
    <col min="15615" max="15615" width="32.33203125" style="217" customWidth="1"/>
    <col min="15616" max="15616" width="26" style="217" bestFit="1" customWidth="1"/>
    <col min="15617" max="15617" width="24.33203125" style="217" bestFit="1" customWidth="1"/>
    <col min="15618" max="15866" width="14.5" style="217"/>
    <col min="15867" max="15867" width="3.1640625" style="217" customWidth="1"/>
    <col min="15868" max="15868" width="9.83203125" style="217" customWidth="1"/>
    <col min="15869" max="15869" width="150.33203125" style="217" customWidth="1"/>
    <col min="15870" max="15870" width="30.5" style="217" customWidth="1"/>
    <col min="15871" max="15871" width="32.33203125" style="217" customWidth="1"/>
    <col min="15872" max="15872" width="26" style="217" bestFit="1" customWidth="1"/>
    <col min="15873" max="15873" width="24.33203125" style="217" bestFit="1" customWidth="1"/>
    <col min="15874" max="16122" width="14.5" style="217"/>
    <col min="16123" max="16123" width="3.1640625" style="217" customWidth="1"/>
    <col min="16124" max="16124" width="9.83203125" style="217" customWidth="1"/>
    <col min="16125" max="16125" width="150.33203125" style="217" customWidth="1"/>
    <col min="16126" max="16126" width="30.5" style="217" customWidth="1"/>
    <col min="16127" max="16127" width="32.33203125" style="217" customWidth="1"/>
    <col min="16128" max="16128" width="26" style="217" bestFit="1" customWidth="1"/>
    <col min="16129" max="16129" width="24.33203125" style="217" bestFit="1" customWidth="1"/>
    <col min="16130" max="16384" width="14.5" style="217"/>
  </cols>
  <sheetData>
    <row r="1" spans="1:4" s="218" customFormat="1" ht="28">
      <c r="A1" s="661" t="s">
        <v>67</v>
      </c>
      <c r="B1" s="662" t="s">
        <v>395</v>
      </c>
      <c r="C1" s="663" t="s">
        <v>2248</v>
      </c>
      <c r="D1" s="663" t="s">
        <v>2137</v>
      </c>
    </row>
    <row r="2" spans="1:4" ht="56">
      <c r="A2" s="664" t="s">
        <v>2249</v>
      </c>
      <c r="B2" s="671">
        <f>34903933055.09+31031021078</f>
        <v>65934954133.089996</v>
      </c>
      <c r="C2" s="665" t="s">
        <v>2250</v>
      </c>
      <c r="D2" s="666" t="s">
        <v>962</v>
      </c>
    </row>
    <row r="3" spans="1:4" ht="15">
      <c r="A3" s="667" t="s">
        <v>2251</v>
      </c>
      <c r="B3" s="671">
        <v>8220767234.4799995</v>
      </c>
      <c r="C3" s="665" t="s">
        <v>2250</v>
      </c>
      <c r="D3" s="666" t="s">
        <v>962</v>
      </c>
    </row>
    <row r="4" spans="1:4" ht="15">
      <c r="A4" s="664" t="s">
        <v>2252</v>
      </c>
      <c r="B4" s="671">
        <v>2556578978</v>
      </c>
      <c r="C4" s="665" t="s">
        <v>2250</v>
      </c>
      <c r="D4" s="666" t="s">
        <v>962</v>
      </c>
    </row>
    <row r="5" spans="1:4" ht="15">
      <c r="A5" s="667" t="s">
        <v>2253</v>
      </c>
      <c r="B5" s="671">
        <v>3383257865.8399997</v>
      </c>
      <c r="C5" s="665" t="s">
        <v>2250</v>
      </c>
      <c r="D5" s="666" t="s">
        <v>962</v>
      </c>
    </row>
    <row r="6" spans="1:4" ht="15">
      <c r="A6" s="667" t="s">
        <v>2254</v>
      </c>
      <c r="B6" s="671">
        <v>721946438</v>
      </c>
      <c r="C6" s="665" t="s">
        <v>2250</v>
      </c>
      <c r="D6" s="666" t="s">
        <v>962</v>
      </c>
    </row>
    <row r="7" spans="1:4" ht="28">
      <c r="A7" s="667" t="s">
        <v>2255</v>
      </c>
      <c r="B7" s="671">
        <v>14239479428</v>
      </c>
      <c r="C7" s="665" t="s">
        <v>2250</v>
      </c>
      <c r="D7" s="666" t="s">
        <v>962</v>
      </c>
    </row>
    <row r="8" spans="1:4" ht="28">
      <c r="A8" s="667" t="s">
        <v>1164</v>
      </c>
      <c r="B8" s="668">
        <v>143708636073.34592</v>
      </c>
      <c r="C8" s="665" t="s">
        <v>2250</v>
      </c>
      <c r="D8" s="666" t="s">
        <v>962</v>
      </c>
    </row>
    <row r="9" spans="1:4" ht="28">
      <c r="A9" s="667" t="s">
        <v>2256</v>
      </c>
      <c r="B9" s="671">
        <v>8291158477.999999</v>
      </c>
      <c r="C9" s="665" t="s">
        <v>2250</v>
      </c>
      <c r="D9" s="666" t="s">
        <v>962</v>
      </c>
    </row>
    <row r="10" spans="1:4" ht="15">
      <c r="A10" s="667" t="s">
        <v>2257</v>
      </c>
      <c r="B10" s="846">
        <v>4354055828</v>
      </c>
      <c r="C10" s="847" t="s">
        <v>2250</v>
      </c>
      <c r="D10" s="850" t="s">
        <v>962</v>
      </c>
    </row>
    <row r="11" spans="1:4" ht="15">
      <c r="A11" s="664" t="s">
        <v>1162</v>
      </c>
      <c r="B11" s="846"/>
      <c r="C11" s="848"/>
      <c r="D11" s="850"/>
    </row>
    <row r="12" spans="1:4" ht="15">
      <c r="A12" s="664" t="s">
        <v>1161</v>
      </c>
      <c r="B12" s="846"/>
      <c r="C12" s="848"/>
      <c r="D12" s="850"/>
    </row>
    <row r="13" spans="1:4" ht="15">
      <c r="A13" s="664" t="s">
        <v>1160</v>
      </c>
      <c r="B13" s="846"/>
      <c r="C13" s="848"/>
      <c r="D13" s="850"/>
    </row>
    <row r="14" spans="1:4" ht="15">
      <c r="A14" s="664" t="s">
        <v>1159</v>
      </c>
      <c r="B14" s="846"/>
      <c r="C14" s="848"/>
      <c r="D14" s="850"/>
    </row>
    <row r="15" spans="1:4" ht="15">
      <c r="A15" s="664" t="s">
        <v>1158</v>
      </c>
      <c r="B15" s="846"/>
      <c r="C15" s="848"/>
      <c r="D15" s="850"/>
    </row>
    <row r="16" spans="1:4" ht="15">
      <c r="A16" s="664" t="s">
        <v>1157</v>
      </c>
      <c r="B16" s="846"/>
      <c r="C16" s="848"/>
      <c r="D16" s="850"/>
    </row>
    <row r="17" spans="1:4" ht="15">
      <c r="A17" s="664" t="s">
        <v>1156</v>
      </c>
      <c r="B17" s="846"/>
      <c r="C17" s="848"/>
      <c r="D17" s="850"/>
    </row>
    <row r="18" spans="1:4" ht="15">
      <c r="A18" s="664" t="s">
        <v>1155</v>
      </c>
      <c r="B18" s="846"/>
      <c r="C18" s="848"/>
      <c r="D18" s="850"/>
    </row>
    <row r="19" spans="1:4" ht="15">
      <c r="A19" s="664" t="s">
        <v>1154</v>
      </c>
      <c r="B19" s="846"/>
      <c r="C19" s="848"/>
      <c r="D19" s="850"/>
    </row>
    <row r="20" spans="1:4" ht="15">
      <c r="A20" s="664" t="s">
        <v>1153</v>
      </c>
      <c r="B20" s="846"/>
      <c r="C20" s="848"/>
      <c r="D20" s="850"/>
    </row>
    <row r="21" spans="1:4" ht="15">
      <c r="A21" s="664" t="s">
        <v>1152</v>
      </c>
      <c r="B21" s="846"/>
      <c r="C21" s="849"/>
      <c r="D21" s="850"/>
    </row>
    <row r="22" spans="1:4" ht="28">
      <c r="A22" s="667" t="s">
        <v>2258</v>
      </c>
      <c r="B22" s="668">
        <v>6784232408</v>
      </c>
      <c r="C22" s="665" t="s">
        <v>2250</v>
      </c>
      <c r="D22" s="666" t="s">
        <v>962</v>
      </c>
    </row>
    <row r="23" spans="1:4" ht="15">
      <c r="A23" s="667" t="s">
        <v>2259</v>
      </c>
      <c r="B23" s="671">
        <v>52849479428</v>
      </c>
      <c r="C23" s="665" t="s">
        <v>2250</v>
      </c>
      <c r="D23" s="666" t="s">
        <v>962</v>
      </c>
    </row>
    <row r="24" spans="1:4" ht="15">
      <c r="A24" s="667" t="s">
        <v>2260</v>
      </c>
      <c r="B24" s="671">
        <v>551775600.79999995</v>
      </c>
      <c r="C24" s="665" t="s">
        <v>2250</v>
      </c>
      <c r="D24" s="666" t="s">
        <v>962</v>
      </c>
    </row>
    <row r="25" spans="1:4" ht="28">
      <c r="A25" s="667" t="s">
        <v>2261</v>
      </c>
      <c r="B25" s="669">
        <v>10085281909.099998</v>
      </c>
      <c r="C25" s="665" t="s">
        <v>2250</v>
      </c>
      <c r="D25" s="666" t="s">
        <v>962</v>
      </c>
    </row>
    <row r="26" spans="1:4" ht="15">
      <c r="A26" s="667" t="s">
        <v>2262</v>
      </c>
      <c r="B26" s="671">
        <v>784479428</v>
      </c>
      <c r="C26" s="665" t="s">
        <v>2250</v>
      </c>
      <c r="D26" s="666" t="s">
        <v>962</v>
      </c>
    </row>
    <row r="27" spans="1:4" ht="15">
      <c r="A27" s="667" t="s">
        <v>2263</v>
      </c>
      <c r="B27" s="671">
        <v>535597028</v>
      </c>
      <c r="C27" s="665" t="s">
        <v>2250</v>
      </c>
      <c r="D27" s="666" t="s">
        <v>962</v>
      </c>
    </row>
    <row r="28" spans="1:4" ht="15">
      <c r="A28" s="667" t="s">
        <v>2264</v>
      </c>
      <c r="B28" s="671">
        <v>4314679478</v>
      </c>
      <c r="C28" s="665" t="s">
        <v>2250</v>
      </c>
      <c r="D28" s="666" t="s">
        <v>962</v>
      </c>
    </row>
    <row r="29" spans="1:4" ht="15">
      <c r="A29" s="667" t="s">
        <v>2265</v>
      </c>
      <c r="B29" s="671">
        <v>1753567028</v>
      </c>
      <c r="C29" s="665" t="s">
        <v>2250</v>
      </c>
      <c r="D29" s="666" t="s">
        <v>962</v>
      </c>
    </row>
    <row r="30" spans="1:4" ht="15">
      <c r="A30" s="667" t="s">
        <v>1151</v>
      </c>
      <c r="B30" s="671">
        <v>13786649648</v>
      </c>
      <c r="C30" s="665" t="s">
        <v>2250</v>
      </c>
      <c r="D30" s="666" t="s">
        <v>962</v>
      </c>
    </row>
    <row r="31" spans="1:4" ht="15">
      <c r="A31" s="667" t="s">
        <v>1150</v>
      </c>
      <c r="B31" s="671">
        <v>7111242728</v>
      </c>
      <c r="C31" s="665" t="s">
        <v>2250</v>
      </c>
      <c r="D31" s="666" t="s">
        <v>962</v>
      </c>
    </row>
    <row r="32" spans="1:4" ht="28">
      <c r="A32" s="667" t="s">
        <v>2266</v>
      </c>
      <c r="B32" s="671">
        <v>33218815120.459999</v>
      </c>
      <c r="C32" s="665" t="s">
        <v>2250</v>
      </c>
      <c r="D32" s="666" t="s">
        <v>962</v>
      </c>
    </row>
    <row r="33" spans="1:4" ht="28">
      <c r="A33" s="667" t="s">
        <v>2267</v>
      </c>
      <c r="B33" s="671">
        <v>44078966140.197495</v>
      </c>
      <c r="C33" s="665" t="s">
        <v>2250</v>
      </c>
      <c r="D33" s="666" t="s">
        <v>962</v>
      </c>
    </row>
    <row r="34" spans="1:4" ht="15">
      <c r="A34" s="667" t="s">
        <v>2268</v>
      </c>
      <c r="B34" s="671">
        <v>5132224863.7999992</v>
      </c>
      <c r="C34" s="665" t="s">
        <v>2250</v>
      </c>
      <c r="D34" s="666" t="s">
        <v>962</v>
      </c>
    </row>
    <row r="35" spans="1:4" ht="28">
      <c r="A35" s="667" t="s">
        <v>1145</v>
      </c>
      <c r="B35" s="671">
        <v>13194493460</v>
      </c>
      <c r="C35" s="665" t="s">
        <v>2250</v>
      </c>
      <c r="D35" s="666" t="s">
        <v>962</v>
      </c>
    </row>
    <row r="36" spans="1:4" ht="15">
      <c r="A36" s="667" t="s">
        <v>1144</v>
      </c>
      <c r="B36" s="671">
        <v>8862822116</v>
      </c>
      <c r="C36" s="665" t="s">
        <v>2250</v>
      </c>
      <c r="D36" s="666" t="s">
        <v>962</v>
      </c>
    </row>
    <row r="37" spans="1:4" ht="15">
      <c r="A37" s="667" t="s">
        <v>1143</v>
      </c>
      <c r="B37" s="671">
        <v>5116150772</v>
      </c>
      <c r="C37" s="665" t="s">
        <v>2250</v>
      </c>
      <c r="D37" s="666" t="s">
        <v>962</v>
      </c>
    </row>
    <row r="38" spans="1:4" ht="28">
      <c r="A38" s="670" t="s">
        <v>1142</v>
      </c>
      <c r="B38" s="671">
        <v>2828283632</v>
      </c>
      <c r="C38" s="665" t="s">
        <v>2250</v>
      </c>
      <c r="D38" s="666" t="s">
        <v>962</v>
      </c>
    </row>
    <row r="39" spans="1:4" ht="28">
      <c r="A39" s="667" t="s">
        <v>2269</v>
      </c>
      <c r="B39" s="671">
        <v>2159837828</v>
      </c>
      <c r="C39" s="665" t="s">
        <v>2250</v>
      </c>
      <c r="D39" s="666" t="s">
        <v>962</v>
      </c>
    </row>
    <row r="40" spans="1:4" ht="28">
      <c r="A40" s="667" t="s">
        <v>2270</v>
      </c>
      <c r="B40" s="671">
        <v>11175263819</v>
      </c>
      <c r="C40" s="665" t="s">
        <v>2250</v>
      </c>
      <c r="D40" s="666" t="s">
        <v>962</v>
      </c>
    </row>
    <row r="41" spans="1:4" ht="28">
      <c r="A41" s="667" t="s">
        <v>2271</v>
      </c>
      <c r="B41" s="671">
        <v>323047519.361</v>
      </c>
      <c r="C41" s="665" t="s">
        <v>2250</v>
      </c>
      <c r="D41" s="666" t="s">
        <v>962</v>
      </c>
    </row>
    <row r="42" spans="1:4" ht="15">
      <c r="A42" s="664" t="s">
        <v>2272</v>
      </c>
      <c r="B42" s="671">
        <v>1449117818</v>
      </c>
      <c r="C42" s="665" t="s">
        <v>2250</v>
      </c>
      <c r="D42" s="666" t="s">
        <v>962</v>
      </c>
    </row>
    <row r="43" spans="1:4" ht="15">
      <c r="A43" s="664" t="s">
        <v>2273</v>
      </c>
      <c r="B43" s="671">
        <v>1612745828</v>
      </c>
      <c r="C43" s="665" t="s">
        <v>2250</v>
      </c>
      <c r="D43" s="666" t="s">
        <v>962</v>
      </c>
    </row>
    <row r="44" spans="1:4" ht="15">
      <c r="A44" s="664" t="s">
        <v>2274</v>
      </c>
      <c r="B44" s="671">
        <v>1774205828</v>
      </c>
      <c r="C44" s="665" t="s">
        <v>2250</v>
      </c>
      <c r="D44" s="666" t="s">
        <v>962</v>
      </c>
    </row>
    <row r="45" spans="1:4" ht="15">
      <c r="A45" s="664" t="s">
        <v>2275</v>
      </c>
      <c r="B45" s="671">
        <v>873399428</v>
      </c>
      <c r="C45" s="665" t="s">
        <v>2250</v>
      </c>
      <c r="D45" s="666" t="s">
        <v>962</v>
      </c>
    </row>
    <row r="46" spans="1:4" ht="15">
      <c r="A46" s="667" t="s">
        <v>2276</v>
      </c>
      <c r="B46" s="671">
        <v>13734079208</v>
      </c>
      <c r="C46" s="665" t="s">
        <v>2250</v>
      </c>
      <c r="D46" s="666" t="s">
        <v>962</v>
      </c>
    </row>
    <row r="47" spans="1:4" ht="15">
      <c r="A47" s="667" t="s">
        <v>2277</v>
      </c>
      <c r="B47" s="671">
        <v>3474894428</v>
      </c>
      <c r="C47" s="665" t="s">
        <v>2250</v>
      </c>
      <c r="D47" s="666" t="s">
        <v>962</v>
      </c>
    </row>
    <row r="48" spans="1:4" ht="15">
      <c r="A48" s="667" t="s">
        <v>2278</v>
      </c>
      <c r="B48" s="671">
        <v>67743430416.799995</v>
      </c>
      <c r="C48" s="665" t="s">
        <v>2250</v>
      </c>
      <c r="D48" s="666" t="s">
        <v>962</v>
      </c>
    </row>
    <row r="49" spans="1:4" ht="15">
      <c r="A49" s="664" t="s">
        <v>2279</v>
      </c>
      <c r="B49" s="671">
        <v>723339908</v>
      </c>
      <c r="C49" s="665" t="s">
        <v>2250</v>
      </c>
      <c r="D49" s="666" t="s">
        <v>962</v>
      </c>
    </row>
    <row r="50" spans="1:4" ht="15">
      <c r="A50" s="664" t="s">
        <v>2280</v>
      </c>
      <c r="B50" s="671">
        <v>206682509.59999999</v>
      </c>
      <c r="C50" s="665" t="s">
        <v>2250</v>
      </c>
      <c r="D50" s="666" t="s">
        <v>962</v>
      </c>
    </row>
    <row r="51" spans="1:4" ht="15">
      <c r="A51" s="667" t="s">
        <v>2281</v>
      </c>
      <c r="B51" s="671">
        <v>9241096688</v>
      </c>
      <c r="C51" s="665" t="s">
        <v>2250</v>
      </c>
      <c r="D51" s="666" t="s">
        <v>962</v>
      </c>
    </row>
    <row r="52" spans="1:4" ht="15">
      <c r="A52" s="667" t="s">
        <v>2282</v>
      </c>
      <c r="B52" s="671">
        <v>2060948304.8</v>
      </c>
      <c r="C52" s="665" t="s">
        <v>2250</v>
      </c>
      <c r="D52" s="666" t="s">
        <v>962</v>
      </c>
    </row>
    <row r="53" spans="1:4" ht="15">
      <c r="A53" s="667" t="s">
        <v>1140</v>
      </c>
      <c r="B53" s="671">
        <v>1509130628</v>
      </c>
      <c r="C53" s="665" t="s">
        <v>2250</v>
      </c>
      <c r="D53" s="666" t="s">
        <v>962</v>
      </c>
    </row>
    <row r="54" spans="1:4" ht="28">
      <c r="A54" s="667" t="s">
        <v>1139</v>
      </c>
      <c r="B54" s="671">
        <v>917446849.7299999</v>
      </c>
      <c r="C54" s="665" t="s">
        <v>2250</v>
      </c>
      <c r="D54" s="666" t="s">
        <v>962</v>
      </c>
    </row>
    <row r="55" spans="1:4" ht="15">
      <c r="A55" s="664" t="s">
        <v>2283</v>
      </c>
      <c r="B55" s="671">
        <v>246271821.87108058</v>
      </c>
      <c r="C55" s="665" t="s">
        <v>2250</v>
      </c>
      <c r="D55" s="666" t="s">
        <v>962</v>
      </c>
    </row>
    <row r="56" spans="1:4" ht="15">
      <c r="A56" s="664" t="s">
        <v>2284</v>
      </c>
      <c r="B56" s="671">
        <v>236755027.30608544</v>
      </c>
      <c r="C56" s="665" t="s">
        <v>2250</v>
      </c>
      <c r="D56" s="666" t="s">
        <v>962</v>
      </c>
    </row>
    <row r="57" spans="1:4" ht="15">
      <c r="A57" s="664" t="s">
        <v>2285</v>
      </c>
      <c r="B57" s="671">
        <v>237189121.89699426</v>
      </c>
      <c r="C57" s="665" t="s">
        <v>2250</v>
      </c>
      <c r="D57" s="666" t="s">
        <v>962</v>
      </c>
    </row>
    <row r="58" spans="1:4" ht="15">
      <c r="A58" s="664" t="s">
        <v>2286</v>
      </c>
      <c r="B58" s="671">
        <v>241181696.21633101</v>
      </c>
      <c r="C58" s="665" t="s">
        <v>2250</v>
      </c>
      <c r="D58" s="666" t="s">
        <v>962</v>
      </c>
    </row>
    <row r="59" spans="1:4" ht="15">
      <c r="A59" s="664" t="s">
        <v>2287</v>
      </c>
      <c r="B59" s="671">
        <v>234358405.37232366</v>
      </c>
      <c r="C59" s="665" t="s">
        <v>2250</v>
      </c>
      <c r="D59" s="666" t="s">
        <v>962</v>
      </c>
    </row>
    <row r="60" spans="1:4" ht="93" customHeight="1">
      <c r="A60" s="664" t="s">
        <v>1138</v>
      </c>
      <c r="B60" s="671">
        <v>33640051544.352932</v>
      </c>
      <c r="C60" s="665" t="s">
        <v>2250</v>
      </c>
      <c r="D60" s="666" t="s">
        <v>962</v>
      </c>
    </row>
    <row r="61" spans="1:4" ht="177" customHeight="1">
      <c r="A61" s="664" t="s">
        <v>1137</v>
      </c>
      <c r="B61" s="671">
        <v>861452558</v>
      </c>
      <c r="C61" s="665" t="s">
        <v>2250</v>
      </c>
      <c r="D61" s="666" t="s">
        <v>962</v>
      </c>
    </row>
    <row r="62" spans="1:4" ht="84" customHeight="1">
      <c r="A62" s="667" t="s">
        <v>2288</v>
      </c>
      <c r="B62" s="669">
        <v>41418614368.5242</v>
      </c>
      <c r="C62" s="665" t="s">
        <v>2250</v>
      </c>
      <c r="D62" s="666" t="s">
        <v>962</v>
      </c>
    </row>
    <row r="63" spans="1:4" ht="28">
      <c r="A63" s="672" t="s">
        <v>2289</v>
      </c>
      <c r="B63" s="671">
        <v>2554808328.3135319</v>
      </c>
      <c r="C63" s="665" t="s">
        <v>2250</v>
      </c>
      <c r="D63" s="666" t="s">
        <v>962</v>
      </c>
    </row>
    <row r="64" spans="1:4" ht="98">
      <c r="A64" s="664" t="s">
        <v>2290</v>
      </c>
      <c r="B64" s="671">
        <v>3671297201.3986316</v>
      </c>
      <c r="C64" s="665" t="s">
        <v>2250</v>
      </c>
      <c r="D64" s="666" t="s">
        <v>962</v>
      </c>
    </row>
    <row r="65" spans="1:4" ht="15">
      <c r="A65" s="672" t="s">
        <v>2291</v>
      </c>
      <c r="B65" s="671">
        <v>1135479428</v>
      </c>
      <c r="C65" s="665" t="s">
        <v>2250</v>
      </c>
      <c r="D65" s="666" t="s">
        <v>962</v>
      </c>
    </row>
    <row r="66" spans="1:4" ht="15">
      <c r="A66" s="672" t="s">
        <v>1132</v>
      </c>
      <c r="B66" s="671">
        <v>3124479428</v>
      </c>
      <c r="C66" s="665" t="s">
        <v>2250</v>
      </c>
      <c r="D66" s="666" t="s">
        <v>962</v>
      </c>
    </row>
    <row r="67" spans="1:4" ht="15">
      <c r="A67" s="672" t="s">
        <v>1131</v>
      </c>
      <c r="B67" s="671">
        <v>3124479428</v>
      </c>
      <c r="C67" s="665" t="s">
        <v>2250</v>
      </c>
      <c r="D67" s="666" t="s">
        <v>962</v>
      </c>
    </row>
    <row r="68" spans="1:4" ht="15">
      <c r="A68" s="672" t="s">
        <v>1130</v>
      </c>
      <c r="B68" s="671">
        <v>10050102193.49</v>
      </c>
      <c r="C68" s="665" t="s">
        <v>2250</v>
      </c>
      <c r="D68" s="666" t="s">
        <v>962</v>
      </c>
    </row>
    <row r="69" spans="1:4" ht="15">
      <c r="A69" s="672" t="s">
        <v>1129</v>
      </c>
      <c r="B69" s="671">
        <v>3124479428</v>
      </c>
      <c r="C69" s="665" t="s">
        <v>2250</v>
      </c>
      <c r="D69" s="666" t="s">
        <v>962</v>
      </c>
    </row>
    <row r="70" spans="1:4" ht="15">
      <c r="A70" s="672" t="s">
        <v>1128</v>
      </c>
      <c r="B70" s="671">
        <v>6358272659.6299992</v>
      </c>
      <c r="C70" s="665" t="s">
        <v>2250</v>
      </c>
      <c r="D70" s="666" t="s">
        <v>962</v>
      </c>
    </row>
    <row r="71" spans="1:4" ht="15">
      <c r="A71" s="672" t="s">
        <v>2035</v>
      </c>
      <c r="B71" s="671">
        <v>25939479428</v>
      </c>
      <c r="C71" s="665" t="s">
        <v>2250</v>
      </c>
      <c r="D71" s="666" t="s">
        <v>962</v>
      </c>
    </row>
    <row r="72" spans="1:4" ht="15">
      <c r="A72" s="672" t="s">
        <v>2036</v>
      </c>
      <c r="B72" s="671">
        <v>784479428</v>
      </c>
      <c r="C72" s="665" t="s">
        <v>2250</v>
      </c>
      <c r="D72" s="666" t="s">
        <v>962</v>
      </c>
    </row>
    <row r="73" spans="1:4" ht="15">
      <c r="A73" s="672" t="s">
        <v>2037</v>
      </c>
      <c r="B73" s="671">
        <v>1135479428</v>
      </c>
      <c r="C73" s="665" t="s">
        <v>2250</v>
      </c>
      <c r="D73" s="666" t="s">
        <v>962</v>
      </c>
    </row>
    <row r="74" spans="1:4" ht="15">
      <c r="A74" s="673" t="s">
        <v>1127</v>
      </c>
      <c r="B74" s="671">
        <v>2305479428</v>
      </c>
      <c r="C74" s="665" t="s">
        <v>2250</v>
      </c>
      <c r="D74" s="666" t="s">
        <v>962</v>
      </c>
    </row>
    <row r="75" spans="1:4" ht="15">
      <c r="A75" s="673" t="s">
        <v>1126</v>
      </c>
      <c r="B75" s="671">
        <v>8974479428</v>
      </c>
      <c r="C75" s="665" t="s">
        <v>2250</v>
      </c>
      <c r="D75" s="666" t="s">
        <v>962</v>
      </c>
    </row>
    <row r="76" spans="1:4" ht="15">
      <c r="A76" s="672" t="s">
        <v>1096</v>
      </c>
      <c r="B76" s="671">
        <v>7219479428</v>
      </c>
      <c r="C76" s="665" t="s">
        <v>2250</v>
      </c>
      <c r="D76" s="666" t="s">
        <v>962</v>
      </c>
    </row>
    <row r="77" spans="1:4" ht="15">
      <c r="A77" s="674" t="s">
        <v>2292</v>
      </c>
      <c r="B77" s="676">
        <v>771487034.29999995</v>
      </c>
      <c r="C77" s="665" t="s">
        <v>2250</v>
      </c>
      <c r="D77" s="666" t="s">
        <v>962</v>
      </c>
    </row>
    <row r="78" spans="1:4" ht="15">
      <c r="A78" s="674" t="s">
        <v>2293</v>
      </c>
      <c r="B78" s="676">
        <v>771487034.29999995</v>
      </c>
      <c r="C78" s="665" t="s">
        <v>2250</v>
      </c>
      <c r="D78" s="666" t="s">
        <v>962</v>
      </c>
    </row>
    <row r="79" spans="1:4" ht="15">
      <c r="A79" s="674" t="s">
        <v>2294</v>
      </c>
      <c r="B79" s="676">
        <v>771487034.29999995</v>
      </c>
      <c r="C79" s="665" t="s">
        <v>2250</v>
      </c>
      <c r="D79" s="666" t="s">
        <v>962</v>
      </c>
    </row>
    <row r="80" spans="1:4" ht="15">
      <c r="A80" s="674" t="s">
        <v>2295</v>
      </c>
      <c r="B80" s="676">
        <v>771487034.29999995</v>
      </c>
      <c r="C80" s="665" t="s">
        <v>2250</v>
      </c>
      <c r="D80" s="666" t="s">
        <v>962</v>
      </c>
    </row>
    <row r="81" spans="1:4" ht="15">
      <c r="A81" s="674" t="s">
        <v>2296</v>
      </c>
      <c r="B81" s="676">
        <v>771487034.29999995</v>
      </c>
      <c r="C81" s="665" t="s">
        <v>2250</v>
      </c>
      <c r="D81" s="666" t="s">
        <v>962</v>
      </c>
    </row>
    <row r="82" spans="1:4" ht="15">
      <c r="A82" s="674" t="s">
        <v>2297</v>
      </c>
      <c r="B82" s="676">
        <v>771487034.29999995</v>
      </c>
      <c r="C82" s="665" t="s">
        <v>2250</v>
      </c>
      <c r="D82" s="666" t="s">
        <v>962</v>
      </c>
    </row>
    <row r="83" spans="1:4" ht="15">
      <c r="A83" s="674" t="s">
        <v>2298</v>
      </c>
      <c r="B83" s="676">
        <v>771487034.29999995</v>
      </c>
      <c r="C83" s="665" t="s">
        <v>2250</v>
      </c>
      <c r="D83" s="666" t="s">
        <v>962</v>
      </c>
    </row>
    <row r="84" spans="1:4" ht="15">
      <c r="A84" s="674" t="s">
        <v>2299</v>
      </c>
      <c r="B84" s="676">
        <v>771487034.29999995</v>
      </c>
      <c r="C84" s="665" t="s">
        <v>2250</v>
      </c>
      <c r="D84" s="666" t="s">
        <v>962</v>
      </c>
    </row>
    <row r="85" spans="1:4" ht="15">
      <c r="A85" s="674" t="s">
        <v>2300</v>
      </c>
      <c r="B85" s="676">
        <v>771487034.29999995</v>
      </c>
      <c r="C85" s="665" t="s">
        <v>2250</v>
      </c>
      <c r="D85" s="666" t="s">
        <v>962</v>
      </c>
    </row>
    <row r="86" spans="1:4" ht="15">
      <c r="A86" s="674" t="s">
        <v>2301</v>
      </c>
      <c r="B86" s="676">
        <v>771487034.29999995</v>
      </c>
      <c r="C86" s="665" t="s">
        <v>2250</v>
      </c>
      <c r="D86" s="666" t="s">
        <v>962</v>
      </c>
    </row>
    <row r="87" spans="1:4" ht="15">
      <c r="A87" s="674" t="s">
        <v>2302</v>
      </c>
      <c r="B87" s="676">
        <v>771487034.29999995</v>
      </c>
      <c r="C87" s="665" t="s">
        <v>2250</v>
      </c>
      <c r="D87" s="666" t="s">
        <v>962</v>
      </c>
    </row>
    <row r="88" spans="1:4" ht="15">
      <c r="A88" s="674" t="s">
        <v>2303</v>
      </c>
      <c r="B88" s="676">
        <v>771487034.29999995</v>
      </c>
      <c r="C88" s="665" t="s">
        <v>2250</v>
      </c>
      <c r="D88" s="666" t="s">
        <v>962</v>
      </c>
    </row>
    <row r="89" spans="1:4" ht="15">
      <c r="A89" s="674" t="s">
        <v>2304</v>
      </c>
      <c r="B89" s="676">
        <v>771487034.29999995</v>
      </c>
      <c r="C89" s="665" t="s">
        <v>2250</v>
      </c>
      <c r="D89" s="666" t="s">
        <v>962</v>
      </c>
    </row>
    <row r="90" spans="1:4" ht="15">
      <c r="A90" s="674" t="s">
        <v>2305</v>
      </c>
      <c r="B90" s="676">
        <v>771487034.29999995</v>
      </c>
      <c r="C90" s="665" t="s">
        <v>2250</v>
      </c>
      <c r="D90" s="666" t="s">
        <v>962</v>
      </c>
    </row>
    <row r="91" spans="1:4" ht="15">
      <c r="A91" s="674" t="s">
        <v>2306</v>
      </c>
      <c r="B91" s="676">
        <v>771487034.29999995</v>
      </c>
      <c r="C91" s="665" t="s">
        <v>2250</v>
      </c>
      <c r="D91" s="666" t="s">
        <v>962</v>
      </c>
    </row>
    <row r="92" spans="1:4" ht="15">
      <c r="A92" s="674" t="s">
        <v>2307</v>
      </c>
      <c r="B92" s="676">
        <v>771487034.29999995</v>
      </c>
      <c r="C92" s="665" t="s">
        <v>2250</v>
      </c>
      <c r="D92" s="666" t="s">
        <v>962</v>
      </c>
    </row>
    <row r="93" spans="1:4" ht="15">
      <c r="A93" s="674" t="s">
        <v>2308</v>
      </c>
      <c r="B93" s="676">
        <v>771487034.29999995</v>
      </c>
      <c r="C93" s="665" t="s">
        <v>2250</v>
      </c>
      <c r="D93" s="666" t="s">
        <v>962</v>
      </c>
    </row>
    <row r="94" spans="1:4" ht="15">
      <c r="A94" s="675" t="s">
        <v>2309</v>
      </c>
      <c r="B94" s="676">
        <v>771487034.29999995</v>
      </c>
      <c r="C94" s="665" t="s">
        <v>2250</v>
      </c>
      <c r="D94" s="666" t="s">
        <v>962</v>
      </c>
    </row>
    <row r="95" spans="1:4" ht="15">
      <c r="A95" s="675" t="s">
        <v>2310</v>
      </c>
      <c r="B95" s="676">
        <v>882832358.77999997</v>
      </c>
      <c r="C95" s="665" t="s">
        <v>2250</v>
      </c>
      <c r="D95" s="666" t="s">
        <v>962</v>
      </c>
    </row>
    <row r="96" spans="1:4" ht="15">
      <c r="A96" s="675" t="s">
        <v>2311</v>
      </c>
      <c r="B96" s="676">
        <v>882832358.77999997</v>
      </c>
      <c r="C96" s="665" t="s">
        <v>2250</v>
      </c>
      <c r="D96" s="666" t="s">
        <v>962</v>
      </c>
    </row>
    <row r="97" spans="1:4" ht="15">
      <c r="A97" s="675" t="s">
        <v>2312</v>
      </c>
      <c r="B97" s="676">
        <v>771487034.29999995</v>
      </c>
      <c r="C97" s="665" t="s">
        <v>2250</v>
      </c>
      <c r="D97" s="666" t="s">
        <v>962</v>
      </c>
    </row>
    <row r="98" spans="1:4" ht="15">
      <c r="A98" s="675" t="s">
        <v>2313</v>
      </c>
      <c r="B98" s="676">
        <v>771487034.29999995</v>
      </c>
      <c r="C98" s="665" t="s">
        <v>2250</v>
      </c>
      <c r="D98" s="666" t="s">
        <v>962</v>
      </c>
    </row>
    <row r="99" spans="1:4" ht="15">
      <c r="A99" s="675" t="s">
        <v>2314</v>
      </c>
      <c r="B99" s="676">
        <v>882832358.77999997</v>
      </c>
      <c r="C99" s="665" t="s">
        <v>2250</v>
      </c>
      <c r="D99" s="666" t="s">
        <v>962</v>
      </c>
    </row>
    <row r="100" spans="1:4" ht="28">
      <c r="A100" s="677" t="s">
        <v>2315</v>
      </c>
      <c r="B100" s="676">
        <v>882832358.77999997</v>
      </c>
      <c r="C100" s="665" t="s">
        <v>2250</v>
      </c>
      <c r="D100" s="666" t="s">
        <v>962</v>
      </c>
    </row>
    <row r="101" spans="1:4" ht="15">
      <c r="A101" s="675" t="s">
        <v>2316</v>
      </c>
      <c r="B101" s="676">
        <v>882832358.77999997</v>
      </c>
      <c r="C101" s="665" t="s">
        <v>2250</v>
      </c>
      <c r="D101" s="666" t="s">
        <v>962</v>
      </c>
    </row>
    <row r="102" spans="1:4" ht="15">
      <c r="A102" s="675" t="s">
        <v>2317</v>
      </c>
      <c r="B102" s="676">
        <v>882832358.77999997</v>
      </c>
      <c r="C102" s="665" t="s">
        <v>2250</v>
      </c>
      <c r="D102" s="666" t="s">
        <v>962</v>
      </c>
    </row>
    <row r="103" spans="1:4" ht="15">
      <c r="A103" s="675" t="s">
        <v>2318</v>
      </c>
      <c r="B103" s="676">
        <v>882832358.77999997</v>
      </c>
      <c r="C103" s="665" t="s">
        <v>2250</v>
      </c>
      <c r="D103" s="666" t="s">
        <v>962</v>
      </c>
    </row>
    <row r="104" spans="1:4" ht="15">
      <c r="A104" s="675" t="s">
        <v>2319</v>
      </c>
      <c r="B104" s="676">
        <v>882832358.77999997</v>
      </c>
      <c r="C104" s="665" t="s">
        <v>2250</v>
      </c>
      <c r="D104" s="666" t="s">
        <v>962</v>
      </c>
    </row>
    <row r="105" spans="1:4" ht="15">
      <c r="A105" s="675" t="s">
        <v>2320</v>
      </c>
      <c r="B105" s="676">
        <v>882832358.77999997</v>
      </c>
      <c r="C105" s="665" t="s">
        <v>2250</v>
      </c>
      <c r="D105" s="666" t="s">
        <v>962</v>
      </c>
    </row>
    <row r="106" spans="1:4" ht="15">
      <c r="A106" s="675" t="s">
        <v>2321</v>
      </c>
      <c r="B106" s="676">
        <v>882832358.77999997</v>
      </c>
      <c r="C106" s="665" t="s">
        <v>2250</v>
      </c>
      <c r="D106" s="666" t="s">
        <v>962</v>
      </c>
    </row>
    <row r="107" spans="1:4" ht="15">
      <c r="A107" s="675" t="s">
        <v>2322</v>
      </c>
      <c r="B107" s="676">
        <v>882832358.77999997</v>
      </c>
      <c r="C107" s="665" t="s">
        <v>2250</v>
      </c>
      <c r="D107" s="666" t="s">
        <v>962</v>
      </c>
    </row>
    <row r="108" spans="1:4" ht="15">
      <c r="A108" s="678" t="s">
        <v>2323</v>
      </c>
      <c r="B108" s="676">
        <v>38947988709.169998</v>
      </c>
      <c r="C108" s="665" t="s">
        <v>2250</v>
      </c>
      <c r="D108" s="666" t="s">
        <v>962</v>
      </c>
    </row>
    <row r="109" spans="1:4" ht="15">
      <c r="A109" s="679" t="s">
        <v>2324</v>
      </c>
      <c r="B109" s="676">
        <v>13115649188.779999</v>
      </c>
      <c r="C109" s="665" t="s">
        <v>2250</v>
      </c>
      <c r="D109" s="666" t="s">
        <v>962</v>
      </c>
    </row>
    <row r="110" spans="1:4" ht="15">
      <c r="A110" s="675" t="s">
        <v>2325</v>
      </c>
      <c r="B110" s="676">
        <v>4123611823.04</v>
      </c>
      <c r="C110" s="665" t="s">
        <v>2250</v>
      </c>
      <c r="D110" s="666" t="s">
        <v>962</v>
      </c>
    </row>
    <row r="111" spans="1:4" ht="15">
      <c r="A111" s="675" t="s">
        <v>2326</v>
      </c>
      <c r="B111" s="676">
        <v>882832358.77999997</v>
      </c>
      <c r="C111" s="665" t="s">
        <v>2250</v>
      </c>
      <c r="D111" s="666" t="s">
        <v>962</v>
      </c>
    </row>
    <row r="112" spans="1:4" ht="29">
      <c r="A112" s="334" t="s">
        <v>2327</v>
      </c>
      <c r="B112" s="691">
        <v>14164210857.416298</v>
      </c>
      <c r="C112" s="665" t="s">
        <v>2250</v>
      </c>
      <c r="D112" s="666" t="s">
        <v>962</v>
      </c>
    </row>
    <row r="113" spans="1:4" ht="29">
      <c r="A113" s="334" t="s">
        <v>2328</v>
      </c>
      <c r="B113" s="691">
        <v>17135027988.2225</v>
      </c>
      <c r="C113" s="665" t="s">
        <v>2250</v>
      </c>
      <c r="D113" s="666" t="s">
        <v>962</v>
      </c>
    </row>
    <row r="114" spans="1:4" ht="29">
      <c r="A114" s="334" t="s">
        <v>2329</v>
      </c>
      <c r="B114" s="692">
        <v>11866726636.369999</v>
      </c>
      <c r="C114" s="665" t="s">
        <v>2250</v>
      </c>
      <c r="D114" s="666" t="s">
        <v>962</v>
      </c>
    </row>
    <row r="115" spans="1:4" ht="29">
      <c r="A115" s="334" t="s">
        <v>2330</v>
      </c>
      <c r="B115" s="691">
        <v>9232581194</v>
      </c>
      <c r="C115" s="665" t="s">
        <v>2250</v>
      </c>
      <c r="D115" s="666" t="s">
        <v>962</v>
      </c>
    </row>
    <row r="116" spans="1:4" ht="15">
      <c r="A116" s="672" t="s">
        <v>2331</v>
      </c>
      <c r="B116" s="693">
        <v>4357397486.0599995</v>
      </c>
      <c r="C116" s="665" t="s">
        <v>2250</v>
      </c>
      <c r="D116" s="666" t="s">
        <v>962</v>
      </c>
    </row>
    <row r="117" spans="1:4" ht="28">
      <c r="A117" s="672" t="s">
        <v>2332</v>
      </c>
      <c r="B117" s="694">
        <v>67540773.743793011</v>
      </c>
      <c r="C117" s="665" t="s">
        <v>2333</v>
      </c>
      <c r="D117" s="680" t="s">
        <v>962</v>
      </c>
    </row>
    <row r="118" spans="1:4" ht="15">
      <c r="A118" s="334" t="s">
        <v>2334</v>
      </c>
      <c r="B118" s="691">
        <f>55219350+6028200</f>
        <v>61247550</v>
      </c>
      <c r="C118" s="665" t="s">
        <v>2333</v>
      </c>
      <c r="D118" s="680" t="s">
        <v>962</v>
      </c>
    </row>
    <row r="119" spans="1:4" ht="15">
      <c r="A119" s="334" t="s">
        <v>2335</v>
      </c>
      <c r="B119" s="676">
        <f>54731450+3161681</f>
        <v>57893131</v>
      </c>
      <c r="C119" s="665" t="s">
        <v>2333</v>
      </c>
      <c r="D119" s="680" t="s">
        <v>962</v>
      </c>
    </row>
    <row r="120" spans="1:4" ht="15">
      <c r="A120" s="334" t="s">
        <v>2336</v>
      </c>
      <c r="B120" s="676">
        <f>268852263+8261681</f>
        <v>277113944</v>
      </c>
      <c r="C120" s="665" t="s">
        <v>2333</v>
      </c>
      <c r="D120" s="680" t="s">
        <v>962</v>
      </c>
    </row>
    <row r="121" spans="1:4" ht="15">
      <c r="A121" s="334" t="s">
        <v>2337</v>
      </c>
      <c r="B121" s="681">
        <f>1200000000+422222047</f>
        <v>1622222047</v>
      </c>
      <c r="C121" s="665" t="s">
        <v>2333</v>
      </c>
      <c r="D121" s="680" t="s">
        <v>962</v>
      </c>
    </row>
    <row r="122" spans="1:4" ht="15">
      <c r="A122" s="334" t="s">
        <v>2338</v>
      </c>
      <c r="B122" s="676">
        <f>54731450+12728644</f>
        <v>67460094</v>
      </c>
      <c r="C122" s="665" t="s">
        <v>2333</v>
      </c>
      <c r="D122" s="680" t="s">
        <v>962</v>
      </c>
    </row>
    <row r="123" spans="1:4" ht="15">
      <c r="A123" s="672" t="s">
        <v>1095</v>
      </c>
      <c r="B123" s="695">
        <f>55000*3453.26*50</f>
        <v>9496465000</v>
      </c>
      <c r="C123" s="665" t="s">
        <v>2333</v>
      </c>
      <c r="D123" s="680" t="s">
        <v>962</v>
      </c>
    </row>
    <row r="124" spans="1:4" ht="15">
      <c r="A124" s="664" t="s">
        <v>1163</v>
      </c>
      <c r="B124" s="682">
        <v>1164190000</v>
      </c>
      <c r="C124" s="665" t="s">
        <v>2333</v>
      </c>
      <c r="D124" s="680" t="s">
        <v>962</v>
      </c>
    </row>
    <row r="125" spans="1:4" ht="45">
      <c r="A125" s="664" t="s">
        <v>2339</v>
      </c>
      <c r="B125" s="668">
        <v>600000000</v>
      </c>
      <c r="C125" s="665" t="s">
        <v>2340</v>
      </c>
      <c r="D125" s="680" t="s">
        <v>962</v>
      </c>
    </row>
    <row r="126" spans="1:4" ht="45">
      <c r="A126" s="664" t="s">
        <v>2341</v>
      </c>
      <c r="B126" s="668">
        <v>500000000</v>
      </c>
      <c r="C126" s="665" t="s">
        <v>2340</v>
      </c>
      <c r="D126" s="680" t="s">
        <v>962</v>
      </c>
    </row>
    <row r="127" spans="1:4" ht="45">
      <c r="A127" s="664" t="s">
        <v>2342</v>
      </c>
      <c r="B127" s="668">
        <v>7833644410</v>
      </c>
      <c r="C127" s="665" t="s">
        <v>2340</v>
      </c>
      <c r="D127" s="680" t="s">
        <v>962</v>
      </c>
    </row>
    <row r="128" spans="1:4" ht="45">
      <c r="A128" s="664" t="s">
        <v>1148</v>
      </c>
      <c r="B128" s="668">
        <f>566668747400-17528211676</f>
        <v>549140535724</v>
      </c>
      <c r="C128" s="665" t="s">
        <v>2340</v>
      </c>
      <c r="D128" s="680" t="s">
        <v>962</v>
      </c>
    </row>
    <row r="129" spans="1:4" ht="45">
      <c r="A129" s="664" t="s">
        <v>2343</v>
      </c>
      <c r="B129" s="671">
        <v>289129807.77999997</v>
      </c>
      <c r="C129" s="665" t="s">
        <v>2340</v>
      </c>
      <c r="D129" s="680" t="s">
        <v>962</v>
      </c>
    </row>
    <row r="130" spans="1:4" ht="45">
      <c r="A130" s="664" t="s">
        <v>2344</v>
      </c>
      <c r="B130" s="671">
        <f>150240727.929657+237155852.446916</f>
        <v>387396580.37657303</v>
      </c>
      <c r="C130" s="665" t="s">
        <v>2340</v>
      </c>
      <c r="D130" s="680" t="s">
        <v>962</v>
      </c>
    </row>
    <row r="131" spans="1:4" ht="45">
      <c r="A131" s="664" t="s">
        <v>2345</v>
      </c>
      <c r="B131" s="671">
        <v>108393772.30855741</v>
      </c>
      <c r="C131" s="665" t="s">
        <v>2340</v>
      </c>
      <c r="D131" s="680" t="s">
        <v>962</v>
      </c>
    </row>
    <row r="132" spans="1:4" ht="45">
      <c r="A132" s="664" t="s">
        <v>2346</v>
      </c>
      <c r="B132" s="671">
        <v>135826582.4204751</v>
      </c>
      <c r="C132" s="665" t="s">
        <v>2340</v>
      </c>
      <c r="D132" s="680" t="s">
        <v>962</v>
      </c>
    </row>
    <row r="133" spans="1:4" ht="45">
      <c r="A133" s="664" t="s">
        <v>2347</v>
      </c>
      <c r="B133" s="671">
        <v>130900943.70459542</v>
      </c>
      <c r="C133" s="665" t="s">
        <v>2340</v>
      </c>
      <c r="D133" s="680" t="s">
        <v>962</v>
      </c>
    </row>
    <row r="134" spans="1:4" ht="45">
      <c r="A134" s="664" t="s">
        <v>2348</v>
      </c>
      <c r="B134" s="671">
        <v>148309015.98251972</v>
      </c>
      <c r="C134" s="665" t="s">
        <v>2340</v>
      </c>
      <c r="D134" s="680" t="s">
        <v>962</v>
      </c>
    </row>
    <row r="135" spans="1:4" ht="45">
      <c r="A135" s="664" t="s">
        <v>2349</v>
      </c>
      <c r="B135" s="671">
        <v>5461180300</v>
      </c>
      <c r="C135" s="665" t="s">
        <v>2340</v>
      </c>
      <c r="D135" s="680" t="s">
        <v>962</v>
      </c>
    </row>
    <row r="136" spans="1:4" ht="45">
      <c r="A136" s="664" t="s">
        <v>1134</v>
      </c>
      <c r="B136" s="671">
        <v>1663367655.3878918</v>
      </c>
      <c r="C136" s="665" t="s">
        <v>2340</v>
      </c>
      <c r="D136" s="680" t="s">
        <v>962</v>
      </c>
    </row>
    <row r="137" spans="1:4" ht="45">
      <c r="A137" s="667" t="s">
        <v>2350</v>
      </c>
      <c r="B137" s="671">
        <v>195787123.09427801</v>
      </c>
      <c r="C137" s="665" t="s">
        <v>2340</v>
      </c>
      <c r="D137" s="680" t="s">
        <v>962</v>
      </c>
    </row>
    <row r="138" spans="1:4" ht="45">
      <c r="A138" s="664" t="s">
        <v>2351</v>
      </c>
      <c r="B138" s="671">
        <v>295169937.30000001</v>
      </c>
      <c r="C138" s="665" t="s">
        <v>2340</v>
      </c>
      <c r="D138" s="680" t="s">
        <v>962</v>
      </c>
    </row>
    <row r="139" spans="1:4" ht="45">
      <c r="A139" s="664" t="s">
        <v>2352</v>
      </c>
      <c r="B139" s="682">
        <v>560560850</v>
      </c>
      <c r="C139" s="665" t="s">
        <v>2340</v>
      </c>
      <c r="D139" s="680" t="s">
        <v>962</v>
      </c>
    </row>
    <row r="140" spans="1:4" ht="45">
      <c r="A140" s="664" t="s">
        <v>2353</v>
      </c>
      <c r="B140" s="671">
        <v>84856935.079287007</v>
      </c>
      <c r="C140" s="665" t="s">
        <v>2340</v>
      </c>
      <c r="D140" s="680" t="s">
        <v>962</v>
      </c>
    </row>
    <row r="141" spans="1:4" ht="56">
      <c r="A141" s="672" t="s">
        <v>2354</v>
      </c>
      <c r="B141" s="671">
        <v>176359591.89298174</v>
      </c>
      <c r="C141" s="665" t="s">
        <v>2340</v>
      </c>
      <c r="D141" s="680" t="s">
        <v>962</v>
      </c>
    </row>
    <row r="142" spans="1:4" ht="45">
      <c r="A142" s="334" t="s">
        <v>2355</v>
      </c>
      <c r="B142" s="681">
        <f>11660000000+110112695+250153790</f>
        <v>12020266485</v>
      </c>
      <c r="C142" s="665" t="s">
        <v>2340</v>
      </c>
      <c r="D142" s="680" t="s">
        <v>962</v>
      </c>
    </row>
    <row r="143" spans="1:4" ht="45">
      <c r="A143" s="334" t="s">
        <v>2356</v>
      </c>
      <c r="B143" s="681">
        <f>5860000000+967128490</f>
        <v>6827128490</v>
      </c>
      <c r="C143" s="665" t="s">
        <v>2340</v>
      </c>
      <c r="D143" s="680" t="s">
        <v>962</v>
      </c>
    </row>
    <row r="144" spans="1:4" ht="45">
      <c r="A144" s="334" t="s">
        <v>2357</v>
      </c>
      <c r="B144" s="681">
        <f>6711494950+99532849</f>
        <v>6811027799</v>
      </c>
      <c r="C144" s="665" t="s">
        <v>2340</v>
      </c>
      <c r="D144" s="680" t="s">
        <v>962</v>
      </c>
    </row>
    <row r="145" spans="1:4" ht="45">
      <c r="A145" s="334" t="s">
        <v>2358</v>
      </c>
      <c r="B145" s="681">
        <f>5860000000+105233603</f>
        <v>5965233603</v>
      </c>
      <c r="C145" s="665" t="s">
        <v>2340</v>
      </c>
      <c r="D145" s="680" t="s">
        <v>962</v>
      </c>
    </row>
    <row r="146" spans="1:4" ht="53" customHeight="1">
      <c r="A146" s="683" t="s">
        <v>2359</v>
      </c>
      <c r="B146" s="668">
        <v>7200000000</v>
      </c>
      <c r="C146" s="665" t="s">
        <v>2340</v>
      </c>
      <c r="D146" s="680" t="s">
        <v>962</v>
      </c>
    </row>
    <row r="147" spans="1:4" ht="30">
      <c r="A147" s="664" t="s">
        <v>2360</v>
      </c>
      <c r="B147" s="668">
        <v>5000000000</v>
      </c>
      <c r="C147" s="665" t="s">
        <v>2361</v>
      </c>
      <c r="D147" s="680" t="s">
        <v>962</v>
      </c>
    </row>
    <row r="148" spans="1:4" ht="30">
      <c r="A148" s="664" t="s">
        <v>2362</v>
      </c>
      <c r="B148" s="668">
        <v>1000000000</v>
      </c>
      <c r="C148" s="665" t="s">
        <v>2361</v>
      </c>
      <c r="D148" s="680" t="s">
        <v>962</v>
      </c>
    </row>
    <row r="149" spans="1:4" ht="30">
      <c r="A149" s="664" t="s">
        <v>2363</v>
      </c>
      <c r="B149" s="668">
        <v>3000000000</v>
      </c>
      <c r="C149" s="665" t="s">
        <v>2361</v>
      </c>
      <c r="D149" s="680" t="s">
        <v>962</v>
      </c>
    </row>
    <row r="150" spans="1:4" ht="30">
      <c r="A150" s="664" t="s">
        <v>2364</v>
      </c>
      <c r="B150" s="684">
        <v>100000000</v>
      </c>
      <c r="C150" s="665" t="s">
        <v>2361</v>
      </c>
      <c r="D150" s="680" t="s">
        <v>962</v>
      </c>
    </row>
    <row r="151" spans="1:4" ht="30">
      <c r="A151" s="664" t="s">
        <v>1147</v>
      </c>
      <c r="B151" s="668">
        <v>3662550158.6202669</v>
      </c>
      <c r="C151" s="665" t="s">
        <v>2361</v>
      </c>
      <c r="D151" s="680" t="s">
        <v>962</v>
      </c>
    </row>
    <row r="152" spans="1:4" ht="30">
      <c r="A152" s="685" t="s">
        <v>2365</v>
      </c>
      <c r="B152" s="671">
        <v>1045629200</v>
      </c>
      <c r="C152" s="665" t="s">
        <v>2361</v>
      </c>
      <c r="D152" s="680" t="s">
        <v>962</v>
      </c>
    </row>
    <row r="153" spans="1:4" ht="30">
      <c r="A153" s="685" t="s">
        <v>2366</v>
      </c>
      <c r="B153" s="671">
        <v>625363200</v>
      </c>
      <c r="C153" s="665" t="s">
        <v>2361</v>
      </c>
      <c r="D153" s="680" t="s">
        <v>962</v>
      </c>
    </row>
    <row r="154" spans="1:4" ht="30">
      <c r="A154" s="334" t="s">
        <v>2367</v>
      </c>
      <c r="B154" s="691">
        <f>17906628731+132913113</f>
        <v>18039541844</v>
      </c>
      <c r="C154" s="665" t="s">
        <v>2361</v>
      </c>
      <c r="D154" s="680" t="s">
        <v>962</v>
      </c>
    </row>
    <row r="155" spans="1:4" ht="30">
      <c r="A155" s="334" t="s">
        <v>2368</v>
      </c>
      <c r="B155" s="676">
        <f>10201256281+94273113</f>
        <v>10295529394</v>
      </c>
      <c r="C155" s="665" t="s">
        <v>2361</v>
      </c>
      <c r="D155" s="680" t="s">
        <v>962</v>
      </c>
    </row>
    <row r="156" spans="1:4" ht="30">
      <c r="A156" s="334" t="s">
        <v>2369</v>
      </c>
      <c r="B156" s="676">
        <f>12239517615+94273113</f>
        <v>12333790728</v>
      </c>
      <c r="C156" s="665" t="s">
        <v>2361</v>
      </c>
      <c r="D156" s="680" t="s">
        <v>962</v>
      </c>
    </row>
    <row r="157" spans="1:4" ht="30">
      <c r="A157" s="334" t="s">
        <v>2370</v>
      </c>
      <c r="B157" s="676">
        <f>9015814366+136351622</f>
        <v>9152165988</v>
      </c>
      <c r="C157" s="665" t="s">
        <v>2361</v>
      </c>
      <c r="D157" s="680" t="s">
        <v>962</v>
      </c>
    </row>
    <row r="158" spans="1:4" ht="30">
      <c r="A158" s="672" t="s">
        <v>2371</v>
      </c>
      <c r="B158" s="693">
        <f>9886146247+782830992</f>
        <v>10668977239</v>
      </c>
      <c r="C158" s="665" t="s">
        <v>2361</v>
      </c>
      <c r="D158" s="680" t="s">
        <v>962</v>
      </c>
    </row>
    <row r="159" spans="1:4" ht="15">
      <c r="A159" s="664" t="s">
        <v>2372</v>
      </c>
      <c r="B159" s="668">
        <v>20000000</v>
      </c>
      <c r="C159" s="665" t="s">
        <v>2373</v>
      </c>
      <c r="D159" s="680" t="s">
        <v>2374</v>
      </c>
    </row>
    <row r="160" spans="1:4" ht="15">
      <c r="A160" s="664" t="s">
        <v>1149</v>
      </c>
      <c r="B160" s="668">
        <v>757110749.40994501</v>
      </c>
      <c r="C160" s="665" t="s">
        <v>2375</v>
      </c>
      <c r="D160" s="680" t="s">
        <v>2374</v>
      </c>
    </row>
    <row r="161" spans="1:4" ht="28">
      <c r="A161" s="672" t="s">
        <v>2376</v>
      </c>
      <c r="B161" s="671">
        <v>162225000</v>
      </c>
      <c r="C161" s="665" t="s">
        <v>2375</v>
      </c>
      <c r="D161" s="680" t="s">
        <v>2374</v>
      </c>
    </row>
    <row r="162" spans="1:4" ht="56">
      <c r="A162" s="686" t="s">
        <v>2377</v>
      </c>
      <c r="B162" s="668">
        <v>25085147020</v>
      </c>
      <c r="C162" s="665" t="s">
        <v>2378</v>
      </c>
      <c r="D162" s="680" t="s">
        <v>2374</v>
      </c>
    </row>
    <row r="163" spans="1:4" ht="15">
      <c r="A163" s="664" t="s">
        <v>1141</v>
      </c>
      <c r="B163" s="668">
        <v>1058514702</v>
      </c>
      <c r="C163" s="665" t="s">
        <v>2378</v>
      </c>
      <c r="D163" s="680" t="s">
        <v>2374</v>
      </c>
    </row>
    <row r="164" spans="1:4" ht="45">
      <c r="A164" s="664" t="s">
        <v>2379</v>
      </c>
      <c r="B164" s="668">
        <v>36754877.25</v>
      </c>
      <c r="C164" s="665" t="s">
        <v>2380</v>
      </c>
      <c r="D164" s="687" t="s">
        <v>962</v>
      </c>
    </row>
    <row r="165" spans="1:4" ht="15">
      <c r="A165" s="673" t="s">
        <v>1125</v>
      </c>
      <c r="B165" s="851">
        <v>150000000</v>
      </c>
      <c r="C165" s="852" t="s">
        <v>2381</v>
      </c>
      <c r="D165" s="855" t="s">
        <v>2374</v>
      </c>
    </row>
    <row r="166" spans="1:4" ht="15">
      <c r="A166" s="688" t="s">
        <v>1124</v>
      </c>
      <c r="B166" s="851"/>
      <c r="C166" s="853"/>
      <c r="D166" s="855"/>
    </row>
    <row r="167" spans="1:4" ht="15">
      <c r="A167" s="688" t="s">
        <v>1123</v>
      </c>
      <c r="B167" s="851"/>
      <c r="C167" s="853"/>
      <c r="D167" s="855"/>
    </row>
    <row r="168" spans="1:4" ht="15">
      <c r="A168" s="688" t="s">
        <v>1122</v>
      </c>
      <c r="B168" s="851"/>
      <c r="C168" s="853"/>
      <c r="D168" s="855"/>
    </row>
    <row r="169" spans="1:4" ht="15">
      <c r="A169" s="688" t="s">
        <v>1121</v>
      </c>
      <c r="B169" s="851"/>
      <c r="C169" s="853"/>
      <c r="D169" s="855"/>
    </row>
    <row r="170" spans="1:4" ht="15">
      <c r="A170" s="688" t="s">
        <v>1120</v>
      </c>
      <c r="B170" s="851"/>
      <c r="C170" s="853"/>
      <c r="D170" s="855"/>
    </row>
    <row r="171" spans="1:4" ht="15">
      <c r="A171" s="688" t="s">
        <v>1119</v>
      </c>
      <c r="B171" s="851"/>
      <c r="C171" s="853"/>
      <c r="D171" s="855"/>
    </row>
    <row r="172" spans="1:4" ht="15">
      <c r="A172" s="688" t="s">
        <v>1118</v>
      </c>
      <c r="B172" s="851"/>
      <c r="C172" s="853"/>
      <c r="D172" s="855"/>
    </row>
    <row r="173" spans="1:4" ht="15">
      <c r="A173" s="688" t="s">
        <v>1117</v>
      </c>
      <c r="B173" s="851"/>
      <c r="C173" s="853"/>
      <c r="D173" s="855"/>
    </row>
    <row r="174" spans="1:4" ht="15">
      <c r="A174" s="688" t="s">
        <v>1116</v>
      </c>
      <c r="B174" s="851"/>
      <c r="C174" s="853"/>
      <c r="D174" s="855"/>
    </row>
    <row r="175" spans="1:4" ht="15">
      <c r="A175" s="688" t="s">
        <v>1115</v>
      </c>
      <c r="B175" s="851"/>
      <c r="C175" s="853"/>
      <c r="D175" s="855"/>
    </row>
    <row r="176" spans="1:4" ht="15">
      <c r="A176" s="688" t="s">
        <v>1114</v>
      </c>
      <c r="B176" s="851"/>
      <c r="C176" s="853"/>
      <c r="D176" s="855"/>
    </row>
    <row r="177" spans="1:4" ht="15">
      <c r="A177" s="688" t="s">
        <v>1113</v>
      </c>
      <c r="B177" s="851"/>
      <c r="C177" s="853"/>
      <c r="D177" s="855"/>
    </row>
    <row r="178" spans="1:4" ht="15">
      <c r="A178" s="688" t="s">
        <v>1112</v>
      </c>
      <c r="B178" s="851"/>
      <c r="C178" s="853"/>
      <c r="D178" s="855"/>
    </row>
    <row r="179" spans="1:4" ht="15">
      <c r="A179" s="688" t="s">
        <v>1111</v>
      </c>
      <c r="B179" s="851"/>
      <c r="C179" s="853"/>
      <c r="D179" s="855"/>
    </row>
    <row r="180" spans="1:4" ht="15">
      <c r="A180" s="688" t="s">
        <v>1110</v>
      </c>
      <c r="B180" s="851"/>
      <c r="C180" s="853"/>
      <c r="D180" s="855"/>
    </row>
    <row r="181" spans="1:4" ht="15">
      <c r="A181" s="688" t="s">
        <v>1109</v>
      </c>
      <c r="B181" s="851"/>
      <c r="C181" s="853"/>
      <c r="D181" s="855"/>
    </row>
    <row r="182" spans="1:4" ht="15">
      <c r="A182" s="688" t="s">
        <v>1108</v>
      </c>
      <c r="B182" s="851"/>
      <c r="C182" s="853"/>
      <c r="D182" s="855"/>
    </row>
    <row r="183" spans="1:4" ht="15">
      <c r="A183" s="688" t="s">
        <v>1107</v>
      </c>
      <c r="B183" s="851"/>
      <c r="C183" s="853"/>
      <c r="D183" s="855"/>
    </row>
    <row r="184" spans="1:4" ht="15">
      <c r="A184" s="688" t="s">
        <v>1106</v>
      </c>
      <c r="B184" s="851"/>
      <c r="C184" s="853"/>
      <c r="D184" s="855"/>
    </row>
    <row r="185" spans="1:4" ht="15">
      <c r="A185" s="688" t="s">
        <v>1105</v>
      </c>
      <c r="B185" s="851"/>
      <c r="C185" s="853"/>
      <c r="D185" s="855"/>
    </row>
    <row r="186" spans="1:4" ht="15">
      <c r="A186" s="688" t="s">
        <v>1104</v>
      </c>
      <c r="B186" s="851"/>
      <c r="C186" s="853"/>
      <c r="D186" s="855"/>
    </row>
    <row r="187" spans="1:4" ht="15">
      <c r="A187" s="688" t="s">
        <v>1103</v>
      </c>
      <c r="B187" s="851"/>
      <c r="C187" s="853"/>
      <c r="D187" s="855"/>
    </row>
    <row r="188" spans="1:4" ht="15">
      <c r="A188" s="688" t="s">
        <v>1102</v>
      </c>
      <c r="B188" s="851"/>
      <c r="C188" s="853"/>
      <c r="D188" s="855"/>
    </row>
    <row r="189" spans="1:4" ht="15">
      <c r="A189" s="688" t="s">
        <v>1101</v>
      </c>
      <c r="B189" s="851"/>
      <c r="C189" s="853"/>
      <c r="D189" s="855"/>
    </row>
    <row r="190" spans="1:4" ht="15">
      <c r="A190" s="688" t="s">
        <v>1100</v>
      </c>
      <c r="B190" s="851"/>
      <c r="C190" s="853"/>
      <c r="D190" s="855"/>
    </row>
    <row r="191" spans="1:4" ht="15">
      <c r="A191" s="688" t="s">
        <v>1099</v>
      </c>
      <c r="B191" s="851"/>
      <c r="C191" s="853"/>
      <c r="D191" s="855"/>
    </row>
    <row r="192" spans="1:4" ht="15">
      <c r="A192" s="688" t="s">
        <v>1098</v>
      </c>
      <c r="B192" s="851"/>
      <c r="C192" s="853"/>
      <c r="D192" s="855"/>
    </row>
    <row r="193" spans="1:4" ht="15">
      <c r="A193" s="688" t="s">
        <v>1097</v>
      </c>
      <c r="B193" s="851"/>
      <c r="C193" s="854"/>
      <c r="D193" s="855"/>
    </row>
    <row r="194" spans="1:4" s="333" customFormat="1" ht="28">
      <c r="A194" s="664" t="s">
        <v>1136</v>
      </c>
      <c r="B194" s="682">
        <v>485057020.39993173</v>
      </c>
      <c r="C194" s="665" t="s">
        <v>2382</v>
      </c>
      <c r="D194" s="689" t="s">
        <v>2374</v>
      </c>
    </row>
    <row r="195" spans="1:4" s="333" customFormat="1" ht="42">
      <c r="A195" s="664" t="s">
        <v>1135</v>
      </c>
      <c r="B195" s="671">
        <v>1450000000</v>
      </c>
      <c r="C195" s="665" t="s">
        <v>2383</v>
      </c>
      <c r="D195" s="689" t="s">
        <v>2374</v>
      </c>
    </row>
    <row r="196" spans="1:4" s="333" customFormat="1">
      <c r="A196" s="664" t="s">
        <v>1146</v>
      </c>
      <c r="B196" s="668">
        <v>64014300</v>
      </c>
      <c r="C196" s="665" t="s">
        <v>2384</v>
      </c>
      <c r="D196" s="689" t="s">
        <v>2374</v>
      </c>
    </row>
    <row r="197" spans="1:4" s="333" customFormat="1">
      <c r="A197" s="218"/>
      <c r="B197" s="696"/>
      <c r="C197" s="690"/>
    </row>
    <row r="198" spans="1:4" s="333" customFormat="1">
      <c r="A198" s="218"/>
      <c r="B198" s="696"/>
      <c r="C198" s="690"/>
    </row>
    <row r="199" spans="1:4" s="333" customFormat="1">
      <c r="A199" s="218"/>
      <c r="B199" s="696"/>
      <c r="C199" s="690"/>
    </row>
    <row r="200" spans="1:4" s="333" customFormat="1">
      <c r="A200" s="218"/>
      <c r="B200" s="696"/>
      <c r="C200" s="690"/>
    </row>
    <row r="201" spans="1:4" s="333" customFormat="1">
      <c r="A201" s="218"/>
      <c r="B201" s="696"/>
      <c r="C201" s="690"/>
    </row>
    <row r="202" spans="1:4" s="333" customFormat="1">
      <c r="A202" s="218"/>
      <c r="B202" s="696"/>
      <c r="C202" s="690"/>
    </row>
    <row r="203" spans="1:4" s="333" customFormat="1">
      <c r="A203" s="218"/>
      <c r="B203" s="696"/>
      <c r="C203" s="690"/>
    </row>
    <row r="204" spans="1:4" s="333" customFormat="1">
      <c r="A204" s="218"/>
      <c r="B204" s="696"/>
      <c r="C204" s="690"/>
    </row>
    <row r="205" spans="1:4" s="333" customFormat="1">
      <c r="A205" s="218"/>
      <c r="B205" s="696"/>
      <c r="C205" s="690"/>
    </row>
    <row r="206" spans="1:4" s="333" customFormat="1">
      <c r="A206" s="218"/>
      <c r="B206" s="696"/>
      <c r="C206" s="690"/>
    </row>
    <row r="207" spans="1:4" s="333" customFormat="1">
      <c r="A207" s="218"/>
      <c r="B207" s="696"/>
      <c r="C207" s="690"/>
    </row>
    <row r="208" spans="1:4" s="333" customFormat="1">
      <c r="A208" s="218"/>
      <c r="B208" s="696"/>
      <c r="C208" s="690"/>
    </row>
    <row r="209" spans="1:3" s="333" customFormat="1">
      <c r="A209" s="218"/>
      <c r="B209" s="696"/>
      <c r="C209" s="690"/>
    </row>
    <row r="210" spans="1:3" s="333" customFormat="1">
      <c r="A210" s="218"/>
      <c r="B210" s="696"/>
      <c r="C210" s="690"/>
    </row>
    <row r="211" spans="1:3" s="333" customFormat="1">
      <c r="A211" s="218"/>
      <c r="B211" s="696"/>
      <c r="C211" s="690"/>
    </row>
    <row r="212" spans="1:3" s="333" customFormat="1">
      <c r="A212" s="218"/>
      <c r="B212" s="696"/>
      <c r="C212" s="690"/>
    </row>
    <row r="213" spans="1:3" s="333" customFormat="1">
      <c r="A213" s="218"/>
      <c r="B213" s="696"/>
      <c r="C213" s="690"/>
    </row>
    <row r="214" spans="1:3" s="333" customFormat="1">
      <c r="A214" s="218"/>
      <c r="B214" s="696"/>
      <c r="C214" s="690"/>
    </row>
    <row r="215" spans="1:3" s="333" customFormat="1">
      <c r="A215" s="218"/>
      <c r="B215" s="696"/>
      <c r="C215" s="690"/>
    </row>
    <row r="216" spans="1:3" s="333" customFormat="1">
      <c r="A216" s="218"/>
      <c r="B216" s="696"/>
      <c r="C216" s="690"/>
    </row>
    <row r="217" spans="1:3" s="333" customFormat="1">
      <c r="A217" s="218"/>
      <c r="B217" s="696"/>
      <c r="C217" s="690"/>
    </row>
    <row r="218" spans="1:3" s="333" customFormat="1">
      <c r="A218" s="218"/>
      <c r="B218" s="696"/>
      <c r="C218" s="690"/>
    </row>
    <row r="219" spans="1:3" s="333" customFormat="1">
      <c r="A219" s="218"/>
      <c r="B219" s="696"/>
      <c r="C219" s="690"/>
    </row>
    <row r="220" spans="1:3" s="333" customFormat="1">
      <c r="A220" s="218"/>
      <c r="B220" s="696"/>
      <c r="C220" s="690"/>
    </row>
    <row r="221" spans="1:3" s="333" customFormat="1">
      <c r="A221" s="218"/>
      <c r="B221" s="696"/>
      <c r="C221" s="690"/>
    </row>
    <row r="222" spans="1:3" s="333" customFormat="1">
      <c r="A222" s="218"/>
      <c r="B222" s="696"/>
      <c r="C222" s="690"/>
    </row>
    <row r="223" spans="1:3" s="333" customFormat="1">
      <c r="A223" s="218"/>
      <c r="B223" s="696"/>
      <c r="C223" s="690"/>
    </row>
    <row r="224" spans="1:3" s="333" customFormat="1">
      <c r="A224" s="218"/>
      <c r="B224" s="696"/>
      <c r="C224" s="690"/>
    </row>
    <row r="225" spans="1:3" s="333" customFormat="1">
      <c r="A225" s="218"/>
      <c r="B225" s="696"/>
      <c r="C225" s="690"/>
    </row>
    <row r="226" spans="1:3" s="333" customFormat="1">
      <c r="A226" s="218"/>
      <c r="B226" s="696"/>
      <c r="C226" s="690"/>
    </row>
    <row r="227" spans="1:3" s="333" customFormat="1">
      <c r="A227" s="218"/>
      <c r="B227" s="696"/>
      <c r="C227" s="690"/>
    </row>
    <row r="228" spans="1:3" s="333" customFormat="1">
      <c r="A228" s="218"/>
      <c r="B228" s="696"/>
      <c r="C228" s="690"/>
    </row>
    <row r="229" spans="1:3" s="333" customFormat="1">
      <c r="A229" s="218"/>
      <c r="B229" s="696"/>
      <c r="C229" s="690"/>
    </row>
    <row r="230" spans="1:3" s="333" customFormat="1">
      <c r="A230" s="218"/>
      <c r="B230" s="696"/>
      <c r="C230" s="690"/>
    </row>
    <row r="231" spans="1:3" s="333" customFormat="1">
      <c r="A231" s="218"/>
      <c r="B231" s="696"/>
      <c r="C231" s="690"/>
    </row>
    <row r="232" spans="1:3" s="333" customFormat="1">
      <c r="A232" s="218"/>
      <c r="B232" s="696"/>
      <c r="C232" s="690"/>
    </row>
    <row r="233" spans="1:3" s="333" customFormat="1">
      <c r="A233" s="218"/>
      <c r="B233" s="696"/>
      <c r="C233" s="690"/>
    </row>
    <row r="234" spans="1:3" s="333" customFormat="1">
      <c r="A234" s="218"/>
      <c r="B234" s="696"/>
      <c r="C234" s="690"/>
    </row>
    <row r="235" spans="1:3" s="333" customFormat="1">
      <c r="A235" s="218"/>
      <c r="B235" s="696"/>
      <c r="C235" s="690"/>
    </row>
    <row r="236" spans="1:3" s="333" customFormat="1">
      <c r="A236" s="218"/>
      <c r="B236" s="696"/>
      <c r="C236" s="690"/>
    </row>
    <row r="237" spans="1:3" s="333" customFormat="1">
      <c r="A237" s="218"/>
      <c r="B237" s="696"/>
      <c r="C237" s="690"/>
    </row>
    <row r="238" spans="1:3" s="333" customFormat="1">
      <c r="A238" s="218"/>
      <c r="B238" s="696"/>
      <c r="C238" s="690"/>
    </row>
    <row r="239" spans="1:3" s="333" customFormat="1">
      <c r="A239" s="218"/>
      <c r="B239" s="696"/>
      <c r="C239" s="690"/>
    </row>
    <row r="240" spans="1:3" s="333" customFormat="1">
      <c r="A240" s="218"/>
      <c r="B240" s="696"/>
      <c r="C240" s="690"/>
    </row>
    <row r="241" spans="1:3" s="333" customFormat="1">
      <c r="A241" s="218"/>
      <c r="B241" s="696"/>
      <c r="C241" s="690"/>
    </row>
    <row r="242" spans="1:3" s="333" customFormat="1">
      <c r="A242" s="218"/>
      <c r="B242" s="696"/>
      <c r="C242" s="690"/>
    </row>
    <row r="243" spans="1:3" s="333" customFormat="1">
      <c r="A243" s="218"/>
      <c r="B243" s="696"/>
      <c r="C243" s="690"/>
    </row>
    <row r="244" spans="1:3" s="333" customFormat="1">
      <c r="A244" s="218"/>
      <c r="B244" s="696"/>
      <c r="C244" s="690"/>
    </row>
    <row r="245" spans="1:3" s="333" customFormat="1">
      <c r="A245" s="218"/>
      <c r="B245" s="696"/>
      <c r="C245" s="690"/>
    </row>
    <row r="246" spans="1:3" s="333" customFormat="1">
      <c r="A246" s="218"/>
      <c r="B246" s="696"/>
      <c r="C246" s="690"/>
    </row>
    <row r="247" spans="1:3" s="333" customFormat="1">
      <c r="A247" s="218"/>
      <c r="B247" s="696"/>
      <c r="C247" s="690"/>
    </row>
    <row r="248" spans="1:3" s="333" customFormat="1">
      <c r="A248" s="218"/>
      <c r="B248" s="696"/>
      <c r="C248" s="690"/>
    </row>
    <row r="249" spans="1:3" s="333" customFormat="1">
      <c r="A249" s="218"/>
      <c r="B249" s="696"/>
      <c r="C249" s="690"/>
    </row>
    <row r="250" spans="1:3" s="333" customFormat="1">
      <c r="A250" s="218"/>
      <c r="B250" s="696"/>
      <c r="C250" s="690"/>
    </row>
    <row r="251" spans="1:3" s="333" customFormat="1">
      <c r="A251" s="218"/>
      <c r="B251" s="696"/>
      <c r="C251" s="690"/>
    </row>
    <row r="252" spans="1:3" s="333" customFormat="1">
      <c r="A252" s="218"/>
      <c r="B252" s="696"/>
      <c r="C252" s="690"/>
    </row>
    <row r="253" spans="1:3" s="333" customFormat="1">
      <c r="A253" s="218"/>
      <c r="B253" s="696"/>
      <c r="C253" s="690"/>
    </row>
    <row r="254" spans="1:3" s="333" customFormat="1">
      <c r="A254" s="218"/>
      <c r="B254" s="696"/>
      <c r="C254" s="690"/>
    </row>
    <row r="255" spans="1:3" s="333" customFormat="1">
      <c r="A255" s="218"/>
      <c r="B255" s="696"/>
      <c r="C255" s="690"/>
    </row>
    <row r="256" spans="1:3" s="333" customFormat="1">
      <c r="A256" s="218"/>
      <c r="B256" s="696"/>
      <c r="C256" s="690"/>
    </row>
    <row r="257" spans="1:3" s="333" customFormat="1">
      <c r="A257" s="218"/>
      <c r="B257" s="696"/>
      <c r="C257" s="690"/>
    </row>
    <row r="258" spans="1:3" s="333" customFormat="1">
      <c r="A258" s="218"/>
      <c r="B258" s="696"/>
      <c r="C258" s="690"/>
    </row>
    <row r="259" spans="1:3" s="333" customFormat="1">
      <c r="A259" s="218"/>
      <c r="B259" s="696"/>
      <c r="C259" s="690"/>
    </row>
    <row r="260" spans="1:3" s="333" customFormat="1">
      <c r="A260" s="218"/>
      <c r="B260" s="696"/>
      <c r="C260" s="690"/>
    </row>
    <row r="261" spans="1:3" s="333" customFormat="1">
      <c r="A261" s="218"/>
      <c r="B261" s="696"/>
      <c r="C261" s="690"/>
    </row>
    <row r="262" spans="1:3" s="333" customFormat="1">
      <c r="A262" s="218"/>
      <c r="B262" s="696"/>
      <c r="C262" s="690"/>
    </row>
    <row r="263" spans="1:3" s="333" customFormat="1">
      <c r="A263" s="218"/>
      <c r="B263" s="696"/>
      <c r="C263" s="690"/>
    </row>
    <row r="264" spans="1:3" s="333" customFormat="1">
      <c r="A264" s="218"/>
      <c r="B264" s="696"/>
      <c r="C264" s="690"/>
    </row>
    <row r="265" spans="1:3" s="333" customFormat="1">
      <c r="A265" s="218"/>
      <c r="B265" s="696"/>
      <c r="C265" s="690"/>
    </row>
    <row r="266" spans="1:3" s="333" customFormat="1">
      <c r="A266" s="218"/>
      <c r="B266" s="696"/>
      <c r="C266" s="690"/>
    </row>
    <row r="267" spans="1:3" s="333" customFormat="1">
      <c r="A267" s="218"/>
      <c r="B267" s="696"/>
      <c r="C267" s="690"/>
    </row>
    <row r="268" spans="1:3" s="333" customFormat="1">
      <c r="A268" s="218"/>
      <c r="B268" s="696"/>
      <c r="C268" s="690"/>
    </row>
    <row r="269" spans="1:3" s="333" customFormat="1">
      <c r="A269" s="218"/>
      <c r="B269" s="696"/>
      <c r="C269" s="690"/>
    </row>
    <row r="270" spans="1:3" s="333" customFormat="1">
      <c r="A270" s="218"/>
      <c r="B270" s="696"/>
      <c r="C270" s="690"/>
    </row>
    <row r="271" spans="1:3" s="333" customFormat="1">
      <c r="A271" s="218"/>
      <c r="B271" s="696"/>
      <c r="C271" s="690"/>
    </row>
    <row r="272" spans="1:3" s="333" customFormat="1">
      <c r="A272" s="218"/>
      <c r="B272" s="696"/>
      <c r="C272" s="690"/>
    </row>
    <row r="273" spans="1:3" s="333" customFormat="1">
      <c r="A273" s="218"/>
      <c r="B273" s="696"/>
      <c r="C273" s="690"/>
    </row>
    <row r="274" spans="1:3" s="333" customFormat="1">
      <c r="A274" s="218"/>
      <c r="B274" s="696"/>
      <c r="C274" s="690"/>
    </row>
    <row r="275" spans="1:3" s="333" customFormat="1">
      <c r="A275" s="218"/>
      <c r="B275" s="696"/>
      <c r="C275" s="690"/>
    </row>
    <row r="276" spans="1:3" s="333" customFormat="1">
      <c r="A276" s="218"/>
      <c r="B276" s="696"/>
      <c r="C276" s="690"/>
    </row>
    <row r="277" spans="1:3" s="333" customFormat="1">
      <c r="A277" s="218"/>
      <c r="B277" s="696"/>
      <c r="C277" s="690"/>
    </row>
    <row r="278" spans="1:3" s="333" customFormat="1">
      <c r="A278" s="218"/>
      <c r="B278" s="696"/>
      <c r="C278" s="690"/>
    </row>
    <row r="279" spans="1:3" s="333" customFormat="1">
      <c r="A279" s="218"/>
      <c r="B279" s="696"/>
      <c r="C279" s="690"/>
    </row>
    <row r="280" spans="1:3" s="333" customFormat="1">
      <c r="A280" s="218"/>
      <c r="B280" s="696"/>
      <c r="C280" s="690"/>
    </row>
    <row r="281" spans="1:3" s="333" customFormat="1">
      <c r="A281" s="218"/>
      <c r="B281" s="696"/>
      <c r="C281" s="690"/>
    </row>
    <row r="282" spans="1:3" s="333" customFormat="1">
      <c r="A282" s="218"/>
      <c r="B282" s="696"/>
      <c r="C282" s="690"/>
    </row>
    <row r="283" spans="1:3" s="333" customFormat="1">
      <c r="A283" s="218"/>
      <c r="B283" s="696"/>
      <c r="C283" s="690"/>
    </row>
    <row r="284" spans="1:3" s="333" customFormat="1">
      <c r="A284" s="218"/>
      <c r="B284" s="696"/>
      <c r="C284" s="690"/>
    </row>
    <row r="285" spans="1:3" s="333" customFormat="1">
      <c r="A285" s="218"/>
      <c r="B285" s="696"/>
      <c r="C285" s="690"/>
    </row>
    <row r="286" spans="1:3" s="333" customFormat="1">
      <c r="A286" s="218"/>
      <c r="B286" s="696"/>
      <c r="C286" s="690"/>
    </row>
    <row r="287" spans="1:3" s="333" customFormat="1">
      <c r="A287" s="218"/>
      <c r="B287" s="696"/>
      <c r="C287" s="690"/>
    </row>
    <row r="288" spans="1:3" s="333" customFormat="1">
      <c r="A288" s="218"/>
      <c r="B288" s="696"/>
      <c r="C288" s="690"/>
    </row>
    <row r="289" spans="1:3" s="333" customFormat="1">
      <c r="A289" s="218"/>
      <c r="B289" s="696"/>
      <c r="C289" s="690"/>
    </row>
    <row r="290" spans="1:3" s="333" customFormat="1">
      <c r="A290" s="218"/>
      <c r="B290" s="696"/>
      <c r="C290" s="690"/>
    </row>
    <row r="291" spans="1:3" s="333" customFormat="1">
      <c r="A291" s="218"/>
      <c r="B291" s="696"/>
      <c r="C291" s="690"/>
    </row>
    <row r="292" spans="1:3" s="333" customFormat="1">
      <c r="A292" s="218"/>
      <c r="B292" s="696"/>
      <c r="C292" s="690"/>
    </row>
    <row r="293" spans="1:3" s="333" customFormat="1">
      <c r="A293" s="218"/>
      <c r="B293" s="696"/>
      <c r="C293" s="690"/>
    </row>
    <row r="294" spans="1:3" s="333" customFormat="1">
      <c r="A294" s="218"/>
      <c r="B294" s="696"/>
      <c r="C294" s="690"/>
    </row>
    <row r="295" spans="1:3" s="333" customFormat="1">
      <c r="A295" s="218"/>
      <c r="B295" s="696"/>
      <c r="C295" s="690"/>
    </row>
    <row r="296" spans="1:3" s="333" customFormat="1">
      <c r="A296" s="218"/>
      <c r="B296" s="696"/>
      <c r="C296" s="690"/>
    </row>
    <row r="297" spans="1:3" s="333" customFormat="1">
      <c r="A297" s="218"/>
      <c r="B297" s="696"/>
      <c r="C297" s="690"/>
    </row>
    <row r="298" spans="1:3" s="333" customFormat="1">
      <c r="A298" s="218"/>
      <c r="B298" s="696"/>
      <c r="C298" s="690"/>
    </row>
    <row r="299" spans="1:3" s="333" customFormat="1">
      <c r="A299" s="218"/>
      <c r="B299" s="696"/>
      <c r="C299" s="690"/>
    </row>
    <row r="300" spans="1:3" s="333" customFormat="1">
      <c r="A300" s="218"/>
      <c r="B300" s="696"/>
      <c r="C300" s="690"/>
    </row>
    <row r="301" spans="1:3" s="333" customFormat="1">
      <c r="A301" s="218"/>
      <c r="B301" s="696"/>
      <c r="C301" s="690"/>
    </row>
    <row r="302" spans="1:3" s="333" customFormat="1">
      <c r="A302" s="218"/>
      <c r="B302" s="696"/>
      <c r="C302" s="690"/>
    </row>
    <row r="303" spans="1:3" s="333" customFormat="1">
      <c r="A303" s="218"/>
      <c r="B303" s="696"/>
      <c r="C303" s="690"/>
    </row>
    <row r="304" spans="1:3" s="333" customFormat="1">
      <c r="A304" s="218"/>
      <c r="B304" s="696"/>
      <c r="C304" s="690"/>
    </row>
    <row r="305" spans="1:3" s="333" customFormat="1">
      <c r="A305" s="218"/>
      <c r="B305" s="696"/>
      <c r="C305" s="690"/>
    </row>
    <row r="306" spans="1:3" s="333" customFormat="1">
      <c r="A306" s="218"/>
      <c r="B306" s="696"/>
      <c r="C306" s="690"/>
    </row>
    <row r="307" spans="1:3" s="333" customFormat="1">
      <c r="A307" s="218"/>
      <c r="B307" s="696"/>
      <c r="C307" s="690"/>
    </row>
    <row r="308" spans="1:3" s="333" customFormat="1">
      <c r="A308" s="218"/>
      <c r="B308" s="696"/>
      <c r="C308" s="690"/>
    </row>
    <row r="309" spans="1:3" s="333" customFormat="1">
      <c r="A309" s="218"/>
      <c r="B309" s="696"/>
      <c r="C309" s="690"/>
    </row>
    <row r="310" spans="1:3" s="333" customFormat="1">
      <c r="A310" s="218"/>
      <c r="B310" s="696"/>
      <c r="C310" s="690"/>
    </row>
    <row r="311" spans="1:3" s="333" customFormat="1">
      <c r="A311" s="218"/>
      <c r="B311" s="696"/>
      <c r="C311" s="690"/>
    </row>
    <row r="312" spans="1:3" s="333" customFormat="1">
      <c r="A312" s="218"/>
      <c r="B312" s="696"/>
      <c r="C312" s="690"/>
    </row>
    <row r="313" spans="1:3" s="333" customFormat="1">
      <c r="A313" s="218"/>
      <c r="B313" s="696"/>
      <c r="C313" s="690"/>
    </row>
    <row r="314" spans="1:3" s="333" customFormat="1">
      <c r="A314" s="218"/>
      <c r="B314" s="696"/>
      <c r="C314" s="690"/>
    </row>
    <row r="315" spans="1:3" s="333" customFormat="1">
      <c r="A315" s="218"/>
      <c r="B315" s="696"/>
      <c r="C315" s="690"/>
    </row>
    <row r="316" spans="1:3" s="333" customFormat="1">
      <c r="A316" s="218"/>
      <c r="B316" s="696"/>
      <c r="C316" s="690"/>
    </row>
    <row r="317" spans="1:3" s="333" customFormat="1">
      <c r="A317" s="218"/>
      <c r="B317" s="696"/>
      <c r="C317" s="690"/>
    </row>
    <row r="318" spans="1:3" s="333" customFormat="1">
      <c r="A318" s="218"/>
      <c r="B318" s="696"/>
      <c r="C318" s="690"/>
    </row>
    <row r="319" spans="1:3" s="333" customFormat="1">
      <c r="A319" s="218"/>
      <c r="B319" s="696"/>
      <c r="C319" s="690"/>
    </row>
    <row r="320" spans="1:3" s="333" customFormat="1">
      <c r="A320" s="218"/>
      <c r="B320" s="696"/>
      <c r="C320" s="690"/>
    </row>
    <row r="321" spans="1:3" s="333" customFormat="1">
      <c r="A321" s="218"/>
      <c r="B321" s="696"/>
      <c r="C321" s="690"/>
    </row>
    <row r="322" spans="1:3" s="333" customFormat="1">
      <c r="A322" s="218"/>
      <c r="B322" s="696"/>
      <c r="C322" s="690"/>
    </row>
    <row r="323" spans="1:3" s="333" customFormat="1">
      <c r="A323" s="218"/>
      <c r="B323" s="696"/>
      <c r="C323" s="690"/>
    </row>
    <row r="324" spans="1:3" s="333" customFormat="1">
      <c r="A324" s="218"/>
      <c r="B324" s="696"/>
      <c r="C324" s="690"/>
    </row>
    <row r="325" spans="1:3" s="333" customFormat="1">
      <c r="A325" s="218"/>
      <c r="B325" s="696"/>
      <c r="C325" s="690"/>
    </row>
    <row r="326" spans="1:3" s="333" customFormat="1">
      <c r="A326" s="218"/>
      <c r="B326" s="696"/>
      <c r="C326" s="690"/>
    </row>
    <row r="327" spans="1:3" s="333" customFormat="1">
      <c r="A327" s="218"/>
      <c r="B327" s="696"/>
      <c r="C327" s="690"/>
    </row>
    <row r="328" spans="1:3" s="333" customFormat="1">
      <c r="A328" s="218"/>
      <c r="B328" s="696"/>
      <c r="C328" s="690"/>
    </row>
    <row r="329" spans="1:3" s="333" customFormat="1">
      <c r="A329" s="218"/>
      <c r="B329" s="696"/>
      <c r="C329" s="690"/>
    </row>
    <row r="330" spans="1:3" s="333" customFormat="1">
      <c r="A330" s="218"/>
      <c r="B330" s="696"/>
      <c r="C330" s="690"/>
    </row>
    <row r="331" spans="1:3" s="333" customFormat="1">
      <c r="A331" s="218"/>
      <c r="B331" s="696"/>
      <c r="C331" s="690"/>
    </row>
    <row r="332" spans="1:3" s="333" customFormat="1">
      <c r="A332" s="218"/>
      <c r="B332" s="696"/>
      <c r="C332" s="690"/>
    </row>
    <row r="333" spans="1:3" s="333" customFormat="1">
      <c r="A333" s="218"/>
      <c r="B333" s="696"/>
      <c r="C333" s="690"/>
    </row>
    <row r="334" spans="1:3" s="333" customFormat="1">
      <c r="A334" s="218"/>
      <c r="B334" s="696"/>
      <c r="C334" s="690"/>
    </row>
    <row r="335" spans="1:3" s="333" customFormat="1">
      <c r="A335" s="218"/>
      <c r="B335" s="696"/>
      <c r="C335" s="690"/>
    </row>
    <row r="336" spans="1:3" s="333" customFormat="1">
      <c r="A336" s="218"/>
      <c r="B336" s="696"/>
      <c r="C336" s="690"/>
    </row>
    <row r="337" spans="1:3" s="333" customFormat="1">
      <c r="A337" s="218"/>
      <c r="B337" s="696"/>
      <c r="C337" s="690"/>
    </row>
    <row r="338" spans="1:3" s="333" customFormat="1">
      <c r="A338" s="218"/>
      <c r="B338" s="696"/>
      <c r="C338" s="690"/>
    </row>
    <row r="339" spans="1:3" s="333" customFormat="1">
      <c r="A339" s="218"/>
      <c r="B339" s="696"/>
      <c r="C339" s="690"/>
    </row>
    <row r="340" spans="1:3" s="333" customFormat="1">
      <c r="A340" s="218"/>
      <c r="B340" s="696"/>
      <c r="C340" s="690"/>
    </row>
    <row r="341" spans="1:3" s="333" customFormat="1">
      <c r="A341" s="218"/>
      <c r="B341" s="696"/>
      <c r="C341" s="690"/>
    </row>
    <row r="342" spans="1:3" s="333" customFormat="1">
      <c r="A342" s="218"/>
      <c r="B342" s="696"/>
      <c r="C342" s="690"/>
    </row>
    <row r="343" spans="1:3" s="333" customFormat="1">
      <c r="A343" s="218"/>
      <c r="B343" s="696"/>
      <c r="C343" s="690"/>
    </row>
    <row r="344" spans="1:3" s="333" customFormat="1">
      <c r="A344" s="218"/>
      <c r="B344" s="696"/>
      <c r="C344" s="690"/>
    </row>
    <row r="345" spans="1:3" s="333" customFormat="1">
      <c r="A345" s="218"/>
      <c r="B345" s="696"/>
      <c r="C345" s="690"/>
    </row>
    <row r="346" spans="1:3" s="333" customFormat="1">
      <c r="A346" s="218"/>
      <c r="B346" s="696"/>
      <c r="C346" s="690"/>
    </row>
    <row r="347" spans="1:3" s="333" customFormat="1">
      <c r="A347" s="218"/>
      <c r="B347" s="696"/>
      <c r="C347" s="690"/>
    </row>
    <row r="348" spans="1:3" s="333" customFormat="1">
      <c r="A348" s="218"/>
      <c r="B348" s="696"/>
      <c r="C348" s="690"/>
    </row>
    <row r="349" spans="1:3" s="333" customFormat="1">
      <c r="A349" s="218"/>
      <c r="B349" s="696"/>
      <c r="C349" s="690"/>
    </row>
    <row r="350" spans="1:3" s="333" customFormat="1">
      <c r="A350" s="218"/>
      <c r="B350" s="696"/>
      <c r="C350" s="690"/>
    </row>
    <row r="351" spans="1:3" s="333" customFormat="1">
      <c r="A351" s="218"/>
      <c r="B351" s="696"/>
      <c r="C351" s="690"/>
    </row>
    <row r="352" spans="1:3" s="333" customFormat="1">
      <c r="A352" s="218"/>
      <c r="B352" s="696"/>
      <c r="C352" s="690"/>
    </row>
    <row r="353" spans="1:3" s="333" customFormat="1">
      <c r="A353" s="218"/>
      <c r="B353" s="696"/>
      <c r="C353" s="690"/>
    </row>
    <row r="354" spans="1:3" s="333" customFormat="1">
      <c r="A354" s="218"/>
      <c r="B354" s="696"/>
      <c r="C354" s="690"/>
    </row>
    <row r="355" spans="1:3" s="333" customFormat="1">
      <c r="A355" s="218"/>
      <c r="B355" s="696"/>
      <c r="C355" s="690"/>
    </row>
    <row r="356" spans="1:3" s="333" customFormat="1">
      <c r="A356" s="218"/>
      <c r="B356" s="696"/>
      <c r="C356" s="690"/>
    </row>
    <row r="357" spans="1:3" s="333" customFormat="1">
      <c r="A357" s="218"/>
      <c r="B357" s="696"/>
      <c r="C357" s="690"/>
    </row>
    <row r="358" spans="1:3" s="333" customFormat="1">
      <c r="A358" s="218"/>
      <c r="B358" s="696"/>
      <c r="C358" s="690"/>
    </row>
    <row r="359" spans="1:3" s="333" customFormat="1">
      <c r="A359" s="218"/>
      <c r="B359" s="696"/>
      <c r="C359" s="690"/>
    </row>
    <row r="360" spans="1:3" s="333" customFormat="1">
      <c r="A360" s="218"/>
      <c r="B360" s="696"/>
      <c r="C360" s="690"/>
    </row>
    <row r="361" spans="1:3" s="333" customFormat="1">
      <c r="A361" s="218"/>
      <c r="B361" s="696"/>
      <c r="C361" s="690"/>
    </row>
    <row r="362" spans="1:3" s="333" customFormat="1">
      <c r="A362" s="218"/>
      <c r="B362" s="696"/>
      <c r="C362" s="690"/>
    </row>
    <row r="363" spans="1:3" s="333" customFormat="1">
      <c r="A363" s="218"/>
      <c r="B363" s="696"/>
      <c r="C363" s="690"/>
    </row>
    <row r="364" spans="1:3" s="333" customFormat="1">
      <c r="A364" s="218"/>
      <c r="B364" s="696"/>
      <c r="C364" s="690"/>
    </row>
    <row r="365" spans="1:3" s="333" customFormat="1">
      <c r="A365" s="218"/>
      <c r="B365" s="696"/>
      <c r="C365" s="690"/>
    </row>
    <row r="366" spans="1:3" s="333" customFormat="1">
      <c r="A366" s="218"/>
      <c r="B366" s="696"/>
      <c r="C366" s="690"/>
    </row>
    <row r="367" spans="1:3" s="333" customFormat="1">
      <c r="A367" s="218"/>
      <c r="B367" s="696"/>
      <c r="C367" s="690"/>
    </row>
    <row r="368" spans="1:3" s="333" customFormat="1">
      <c r="A368" s="218"/>
      <c r="B368" s="696"/>
      <c r="C368" s="690"/>
    </row>
    <row r="369" spans="1:3" s="333" customFormat="1">
      <c r="A369" s="218"/>
      <c r="B369" s="696"/>
      <c r="C369" s="690"/>
    </row>
    <row r="370" spans="1:3" s="333" customFormat="1">
      <c r="A370" s="218"/>
      <c r="B370" s="696"/>
      <c r="C370" s="690"/>
    </row>
    <row r="371" spans="1:3" s="333" customFormat="1">
      <c r="A371" s="218"/>
      <c r="B371" s="696"/>
      <c r="C371" s="690"/>
    </row>
    <row r="372" spans="1:3" s="333" customFormat="1">
      <c r="A372" s="218"/>
      <c r="B372" s="696"/>
      <c r="C372" s="690"/>
    </row>
    <row r="373" spans="1:3" s="333" customFormat="1">
      <c r="A373" s="218"/>
      <c r="B373" s="696"/>
      <c r="C373" s="690"/>
    </row>
    <row r="374" spans="1:3" s="333" customFormat="1">
      <c r="A374" s="218"/>
      <c r="B374" s="696"/>
      <c r="C374" s="690"/>
    </row>
    <row r="375" spans="1:3" s="333" customFormat="1">
      <c r="A375" s="218"/>
      <c r="B375" s="696"/>
      <c r="C375" s="690"/>
    </row>
    <row r="376" spans="1:3" s="333" customFormat="1">
      <c r="A376" s="218"/>
      <c r="B376" s="696"/>
      <c r="C376" s="690"/>
    </row>
    <row r="377" spans="1:3" s="333" customFormat="1">
      <c r="A377" s="218"/>
      <c r="B377" s="696"/>
      <c r="C377" s="690"/>
    </row>
    <row r="378" spans="1:3" s="333" customFormat="1">
      <c r="A378" s="218"/>
      <c r="B378" s="696"/>
      <c r="C378" s="690"/>
    </row>
    <row r="379" spans="1:3" s="333" customFormat="1">
      <c r="A379" s="218"/>
      <c r="B379" s="696"/>
      <c r="C379" s="690"/>
    </row>
    <row r="380" spans="1:3" s="333" customFormat="1">
      <c r="A380" s="218"/>
      <c r="B380" s="696"/>
      <c r="C380" s="690"/>
    </row>
    <row r="381" spans="1:3" s="333" customFormat="1">
      <c r="A381" s="218"/>
      <c r="B381" s="696"/>
      <c r="C381" s="690"/>
    </row>
    <row r="382" spans="1:3" s="333" customFormat="1">
      <c r="A382" s="218"/>
      <c r="B382" s="696"/>
      <c r="C382" s="690"/>
    </row>
    <row r="383" spans="1:3" s="333" customFormat="1">
      <c r="A383" s="218"/>
      <c r="B383" s="696"/>
      <c r="C383" s="690"/>
    </row>
    <row r="384" spans="1:3" s="333" customFormat="1">
      <c r="A384" s="218"/>
      <c r="B384" s="696"/>
      <c r="C384" s="690"/>
    </row>
    <row r="385" spans="1:3" s="333" customFormat="1">
      <c r="A385" s="218"/>
      <c r="B385" s="696"/>
      <c r="C385" s="690"/>
    </row>
    <row r="386" spans="1:3" s="333" customFormat="1">
      <c r="A386" s="218"/>
      <c r="B386" s="696"/>
      <c r="C386" s="690"/>
    </row>
    <row r="387" spans="1:3" s="333" customFormat="1">
      <c r="A387" s="218"/>
      <c r="B387" s="696"/>
      <c r="C387" s="690"/>
    </row>
    <row r="388" spans="1:3" s="333" customFormat="1">
      <c r="A388" s="218"/>
      <c r="B388" s="696"/>
      <c r="C388" s="690"/>
    </row>
    <row r="389" spans="1:3" s="333" customFormat="1">
      <c r="A389" s="218"/>
      <c r="B389" s="696"/>
      <c r="C389" s="690"/>
    </row>
    <row r="390" spans="1:3" s="333" customFormat="1">
      <c r="A390" s="218"/>
      <c r="B390" s="696"/>
      <c r="C390" s="690"/>
    </row>
    <row r="391" spans="1:3" s="333" customFormat="1">
      <c r="A391" s="218"/>
      <c r="B391" s="696"/>
      <c r="C391" s="690"/>
    </row>
    <row r="392" spans="1:3" s="333" customFormat="1">
      <c r="A392" s="218"/>
      <c r="B392" s="696"/>
      <c r="C392" s="690"/>
    </row>
    <row r="393" spans="1:3" s="333" customFormat="1">
      <c r="A393" s="218"/>
      <c r="B393" s="696"/>
      <c r="C393" s="690"/>
    </row>
    <row r="394" spans="1:3" s="333" customFormat="1">
      <c r="A394" s="218"/>
      <c r="B394" s="696"/>
      <c r="C394" s="690"/>
    </row>
    <row r="395" spans="1:3" s="333" customFormat="1">
      <c r="A395" s="218"/>
      <c r="B395" s="696"/>
      <c r="C395" s="690"/>
    </row>
    <row r="396" spans="1:3" s="333" customFormat="1">
      <c r="A396" s="218"/>
      <c r="B396" s="696"/>
      <c r="C396" s="690"/>
    </row>
    <row r="397" spans="1:3" s="333" customFormat="1">
      <c r="A397" s="218"/>
      <c r="B397" s="696"/>
      <c r="C397" s="690"/>
    </row>
    <row r="398" spans="1:3" s="333" customFormat="1">
      <c r="A398" s="218"/>
      <c r="B398" s="696"/>
      <c r="C398" s="690"/>
    </row>
    <row r="399" spans="1:3" s="333" customFormat="1">
      <c r="A399" s="218"/>
      <c r="B399" s="696"/>
      <c r="C399" s="690"/>
    </row>
    <row r="400" spans="1:3" s="333" customFormat="1">
      <c r="A400" s="218"/>
      <c r="B400" s="696"/>
      <c r="C400" s="690"/>
    </row>
    <row r="401" spans="1:3" s="333" customFormat="1">
      <c r="A401" s="218"/>
      <c r="B401" s="696"/>
      <c r="C401" s="690"/>
    </row>
    <row r="402" spans="1:3" s="333" customFormat="1">
      <c r="A402" s="218"/>
      <c r="B402" s="696"/>
      <c r="C402" s="690"/>
    </row>
    <row r="403" spans="1:3" s="333" customFormat="1">
      <c r="A403" s="218"/>
      <c r="B403" s="696"/>
      <c r="C403" s="690"/>
    </row>
    <row r="404" spans="1:3" s="333" customFormat="1">
      <c r="A404" s="218"/>
      <c r="B404" s="696"/>
      <c r="C404" s="690"/>
    </row>
    <row r="405" spans="1:3" s="333" customFormat="1">
      <c r="A405" s="218"/>
      <c r="B405" s="696"/>
      <c r="C405" s="690"/>
    </row>
    <row r="406" spans="1:3" s="333" customFormat="1">
      <c r="A406" s="218"/>
      <c r="B406" s="696"/>
      <c r="C406" s="690"/>
    </row>
    <row r="407" spans="1:3" s="333" customFormat="1">
      <c r="A407" s="218"/>
      <c r="B407" s="696"/>
      <c r="C407" s="690"/>
    </row>
    <row r="408" spans="1:3" s="333" customFormat="1">
      <c r="A408" s="218"/>
      <c r="B408" s="696"/>
      <c r="C408" s="690"/>
    </row>
    <row r="409" spans="1:3" s="333" customFormat="1">
      <c r="A409" s="218"/>
      <c r="B409" s="696"/>
      <c r="C409" s="690"/>
    </row>
    <row r="410" spans="1:3" s="333" customFormat="1">
      <c r="A410" s="218"/>
      <c r="B410" s="696"/>
      <c r="C410" s="690"/>
    </row>
    <row r="411" spans="1:3" s="333" customFormat="1">
      <c r="A411" s="218"/>
      <c r="B411" s="696"/>
      <c r="C411" s="690"/>
    </row>
    <row r="412" spans="1:3" s="333" customFormat="1">
      <c r="A412" s="218"/>
      <c r="B412" s="696"/>
      <c r="C412" s="690"/>
    </row>
    <row r="413" spans="1:3" s="333" customFormat="1">
      <c r="A413" s="218"/>
      <c r="B413" s="696"/>
      <c r="C413" s="690"/>
    </row>
    <row r="414" spans="1:3" s="333" customFormat="1">
      <c r="A414" s="218"/>
      <c r="B414" s="696"/>
      <c r="C414" s="690"/>
    </row>
    <row r="415" spans="1:3" s="333" customFormat="1">
      <c r="A415" s="218"/>
      <c r="B415" s="696"/>
      <c r="C415" s="690"/>
    </row>
    <row r="416" spans="1:3" s="333" customFormat="1">
      <c r="A416" s="218"/>
      <c r="B416" s="696"/>
      <c r="C416" s="690"/>
    </row>
    <row r="417" spans="1:3" s="333" customFormat="1">
      <c r="A417" s="218"/>
      <c r="B417" s="696"/>
      <c r="C417" s="690"/>
    </row>
    <row r="418" spans="1:3" s="333" customFormat="1">
      <c r="A418" s="218"/>
      <c r="B418" s="696"/>
      <c r="C418" s="690"/>
    </row>
    <row r="419" spans="1:3" s="333" customFormat="1">
      <c r="A419" s="218"/>
      <c r="B419" s="696"/>
      <c r="C419" s="690"/>
    </row>
    <row r="420" spans="1:3" s="333" customFormat="1">
      <c r="A420" s="218"/>
      <c r="B420" s="696"/>
      <c r="C420" s="690"/>
    </row>
    <row r="421" spans="1:3" s="333" customFormat="1">
      <c r="A421" s="218"/>
      <c r="B421" s="696"/>
      <c r="C421" s="690"/>
    </row>
    <row r="422" spans="1:3" s="333" customFormat="1">
      <c r="A422" s="218"/>
      <c r="B422" s="696"/>
      <c r="C422" s="690"/>
    </row>
    <row r="423" spans="1:3" s="333" customFormat="1">
      <c r="A423" s="218"/>
      <c r="B423" s="696"/>
      <c r="C423" s="690"/>
    </row>
    <row r="424" spans="1:3" s="333" customFormat="1">
      <c r="A424" s="218"/>
      <c r="B424" s="696"/>
      <c r="C424" s="690"/>
    </row>
    <row r="425" spans="1:3" s="333" customFormat="1">
      <c r="A425" s="218"/>
      <c r="B425" s="696"/>
      <c r="C425" s="690"/>
    </row>
    <row r="426" spans="1:3" s="333" customFormat="1">
      <c r="A426" s="218"/>
      <c r="B426" s="696"/>
      <c r="C426" s="690"/>
    </row>
    <row r="427" spans="1:3" s="333" customFormat="1">
      <c r="A427" s="218"/>
      <c r="B427" s="696"/>
      <c r="C427" s="690"/>
    </row>
    <row r="428" spans="1:3" s="333" customFormat="1">
      <c r="A428" s="218"/>
      <c r="B428" s="696"/>
      <c r="C428" s="690"/>
    </row>
    <row r="429" spans="1:3" s="333" customFormat="1">
      <c r="A429" s="218"/>
      <c r="B429" s="696"/>
      <c r="C429" s="690"/>
    </row>
    <row r="430" spans="1:3" s="333" customFormat="1">
      <c r="A430" s="218"/>
      <c r="B430" s="696"/>
      <c r="C430" s="690"/>
    </row>
    <row r="431" spans="1:3" s="333" customFormat="1">
      <c r="A431" s="218"/>
      <c r="B431" s="696"/>
      <c r="C431" s="690"/>
    </row>
    <row r="432" spans="1:3" s="333" customFormat="1">
      <c r="A432" s="218"/>
      <c r="B432" s="696"/>
      <c r="C432" s="690"/>
    </row>
  </sheetData>
  <autoFilter ref="A1:D196" xr:uid="{075FD8AD-90B6-40EA-9B34-E1177A31DFF1}"/>
  <mergeCells count="6">
    <mergeCell ref="B10:B21"/>
    <mergeCell ref="C10:C21"/>
    <mergeCell ref="D10:D21"/>
    <mergeCell ref="B165:B193"/>
    <mergeCell ref="C165:C193"/>
    <mergeCell ref="D165:D193"/>
  </mergeCells>
  <pageMargins left="0.7" right="0.7" top="0.75" bottom="0.75" header="0" footer="0"/>
  <pageSetup orientation="landscape"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62A0F-0738-43F4-9794-098FCCD1F42A}">
  <sheetPr codeName="Hoja3"/>
  <dimension ref="A2:D86"/>
  <sheetViews>
    <sheetView zoomScale="80" zoomScaleNormal="80" workbookViewId="0"/>
  </sheetViews>
  <sheetFormatPr baseColWidth="10" defaultColWidth="0" defaultRowHeight="16"/>
  <cols>
    <col min="1" max="1" width="42" style="86" customWidth="1"/>
    <col min="2" max="2" width="44.83203125" style="86" customWidth="1"/>
    <col min="3" max="3" width="26.5" style="86" customWidth="1"/>
    <col min="4" max="4" width="36.5" style="95" customWidth="1"/>
    <col min="5" max="250" width="11.5" style="86" customWidth="1"/>
    <col min="251" max="251" width="13.33203125" style="86" customWidth="1"/>
    <col min="252" max="252" width="44.83203125" style="86" customWidth="1"/>
    <col min="253" max="253" width="31.33203125" style="86" customWidth="1"/>
    <col min="254" max="254" width="24.5" style="86" customWidth="1"/>
    <col min="255" max="255" width="11.5" style="86" customWidth="1"/>
    <col min="256" max="506" width="0" style="86" hidden="1"/>
    <col min="507" max="507" width="13.33203125" style="86" customWidth="1"/>
    <col min="508" max="508" width="44.83203125" style="86" customWidth="1"/>
    <col min="509" max="509" width="31.33203125" style="86" customWidth="1"/>
    <col min="510" max="510" width="24.5" style="86" customWidth="1"/>
    <col min="511" max="511" width="11.5" style="86" customWidth="1"/>
    <col min="512" max="762" width="0" style="86" hidden="1"/>
    <col min="763" max="763" width="13.33203125" style="86" customWidth="1"/>
    <col min="764" max="764" width="44.83203125" style="86" customWidth="1"/>
    <col min="765" max="765" width="31.33203125" style="86" customWidth="1"/>
    <col min="766" max="766" width="24.5" style="86" customWidth="1"/>
    <col min="767" max="767" width="11.5" style="86" customWidth="1"/>
    <col min="768" max="1018" width="0" style="86" hidden="1"/>
    <col min="1019" max="1019" width="13.33203125" style="86" customWidth="1"/>
    <col min="1020" max="1020" width="44.83203125" style="86" customWidth="1"/>
    <col min="1021" max="1021" width="31.33203125" style="86" customWidth="1"/>
    <col min="1022" max="1022" width="24.5" style="86" customWidth="1"/>
    <col min="1023" max="1023" width="11.5" style="86" customWidth="1"/>
    <col min="1024" max="1274" width="0" style="86" hidden="1"/>
    <col min="1275" max="1275" width="13.33203125" style="86" customWidth="1"/>
    <col min="1276" max="1276" width="44.83203125" style="86" customWidth="1"/>
    <col min="1277" max="1277" width="31.33203125" style="86" customWidth="1"/>
    <col min="1278" max="1278" width="24.5" style="86" customWidth="1"/>
    <col min="1279" max="1279" width="11.5" style="86" customWidth="1"/>
    <col min="1280" max="1530" width="0" style="86" hidden="1"/>
    <col min="1531" max="1531" width="13.33203125" style="86" customWidth="1"/>
    <col min="1532" max="1532" width="44.83203125" style="86" customWidth="1"/>
    <col min="1533" max="1533" width="31.33203125" style="86" customWidth="1"/>
    <col min="1534" max="1534" width="24.5" style="86" customWidth="1"/>
    <col min="1535" max="1535" width="11.5" style="86" customWidth="1"/>
    <col min="1536" max="1786" width="0" style="86" hidden="1"/>
    <col min="1787" max="1787" width="13.33203125" style="86" customWidth="1"/>
    <col min="1788" max="1788" width="44.83203125" style="86" customWidth="1"/>
    <col min="1789" max="1789" width="31.33203125" style="86" customWidth="1"/>
    <col min="1790" max="1790" width="24.5" style="86" customWidth="1"/>
    <col min="1791" max="1791" width="11.5" style="86" customWidth="1"/>
    <col min="1792" max="2042" width="0" style="86" hidden="1"/>
    <col min="2043" max="2043" width="13.33203125" style="86" customWidth="1"/>
    <col min="2044" max="2044" width="44.83203125" style="86" customWidth="1"/>
    <col min="2045" max="2045" width="31.33203125" style="86" customWidth="1"/>
    <col min="2046" max="2046" width="24.5" style="86" customWidth="1"/>
    <col min="2047" max="2047" width="11.5" style="86" customWidth="1"/>
    <col min="2048" max="2298" width="0" style="86" hidden="1"/>
    <col min="2299" max="2299" width="13.33203125" style="86" customWidth="1"/>
    <col min="2300" max="2300" width="44.83203125" style="86" customWidth="1"/>
    <col min="2301" max="2301" width="31.33203125" style="86" customWidth="1"/>
    <col min="2302" max="2302" width="24.5" style="86" customWidth="1"/>
    <col min="2303" max="2303" width="11.5" style="86" customWidth="1"/>
    <col min="2304" max="2554" width="0" style="86" hidden="1"/>
    <col min="2555" max="2555" width="13.33203125" style="86" customWidth="1"/>
    <col min="2556" max="2556" width="44.83203125" style="86" customWidth="1"/>
    <col min="2557" max="2557" width="31.33203125" style="86" customWidth="1"/>
    <col min="2558" max="2558" width="24.5" style="86" customWidth="1"/>
    <col min="2559" max="2559" width="11.5" style="86" customWidth="1"/>
    <col min="2560" max="2810" width="0" style="86" hidden="1"/>
    <col min="2811" max="2811" width="13.33203125" style="86" customWidth="1"/>
    <col min="2812" max="2812" width="44.83203125" style="86" customWidth="1"/>
    <col min="2813" max="2813" width="31.33203125" style="86" customWidth="1"/>
    <col min="2814" max="2814" width="24.5" style="86" customWidth="1"/>
    <col min="2815" max="2815" width="11.5" style="86" customWidth="1"/>
    <col min="2816" max="3066" width="0" style="86" hidden="1"/>
    <col min="3067" max="3067" width="13.33203125" style="86" customWidth="1"/>
    <col min="3068" max="3068" width="44.83203125" style="86" customWidth="1"/>
    <col min="3069" max="3069" width="31.33203125" style="86" customWidth="1"/>
    <col min="3070" max="3070" width="24.5" style="86" customWidth="1"/>
    <col min="3071" max="3071" width="11.5" style="86" customWidth="1"/>
    <col min="3072" max="3322" width="0" style="86" hidden="1"/>
    <col min="3323" max="3323" width="13.33203125" style="86" customWidth="1"/>
    <col min="3324" max="3324" width="44.83203125" style="86" customWidth="1"/>
    <col min="3325" max="3325" width="31.33203125" style="86" customWidth="1"/>
    <col min="3326" max="3326" width="24.5" style="86" customWidth="1"/>
    <col min="3327" max="3327" width="11.5" style="86" customWidth="1"/>
    <col min="3328" max="3578" width="0" style="86" hidden="1"/>
    <col min="3579" max="3579" width="13.33203125" style="86" customWidth="1"/>
    <col min="3580" max="3580" width="44.83203125" style="86" customWidth="1"/>
    <col min="3581" max="3581" width="31.33203125" style="86" customWidth="1"/>
    <col min="3582" max="3582" width="24.5" style="86" customWidth="1"/>
    <col min="3583" max="3583" width="11.5" style="86" customWidth="1"/>
    <col min="3584" max="3834" width="0" style="86" hidden="1"/>
    <col min="3835" max="3835" width="13.33203125" style="86" customWidth="1"/>
    <col min="3836" max="3836" width="44.83203125" style="86" customWidth="1"/>
    <col min="3837" max="3837" width="31.33203125" style="86" customWidth="1"/>
    <col min="3838" max="3838" width="24.5" style="86" customWidth="1"/>
    <col min="3839" max="3839" width="11.5" style="86" customWidth="1"/>
    <col min="3840" max="4090" width="0" style="86" hidden="1"/>
    <col min="4091" max="4091" width="13.33203125" style="86" customWidth="1"/>
    <col min="4092" max="4092" width="44.83203125" style="86" customWidth="1"/>
    <col min="4093" max="4093" width="31.33203125" style="86" customWidth="1"/>
    <col min="4094" max="4094" width="24.5" style="86" customWidth="1"/>
    <col min="4095" max="4095" width="11.5" style="86" customWidth="1"/>
    <col min="4096" max="4346" width="0" style="86" hidden="1"/>
    <col min="4347" max="4347" width="13.33203125" style="86" customWidth="1"/>
    <col min="4348" max="4348" width="44.83203125" style="86" customWidth="1"/>
    <col min="4349" max="4349" width="31.33203125" style="86" customWidth="1"/>
    <col min="4350" max="4350" width="24.5" style="86" customWidth="1"/>
    <col min="4351" max="4351" width="11.5" style="86" customWidth="1"/>
    <col min="4352" max="4602" width="0" style="86" hidden="1"/>
    <col min="4603" max="4603" width="13.33203125" style="86" customWidth="1"/>
    <col min="4604" max="4604" width="44.83203125" style="86" customWidth="1"/>
    <col min="4605" max="4605" width="31.33203125" style="86" customWidth="1"/>
    <col min="4606" max="4606" width="24.5" style="86" customWidth="1"/>
    <col min="4607" max="4607" width="11.5" style="86" customWidth="1"/>
    <col min="4608" max="4858" width="0" style="86" hidden="1"/>
    <col min="4859" max="4859" width="13.33203125" style="86" customWidth="1"/>
    <col min="4860" max="4860" width="44.83203125" style="86" customWidth="1"/>
    <col min="4861" max="4861" width="31.33203125" style="86" customWidth="1"/>
    <col min="4862" max="4862" width="24.5" style="86" customWidth="1"/>
    <col min="4863" max="4863" width="11.5" style="86" customWidth="1"/>
    <col min="4864" max="5114" width="0" style="86" hidden="1"/>
    <col min="5115" max="5115" width="13.33203125" style="86" customWidth="1"/>
    <col min="5116" max="5116" width="44.83203125" style="86" customWidth="1"/>
    <col min="5117" max="5117" width="31.33203125" style="86" customWidth="1"/>
    <col min="5118" max="5118" width="24.5" style="86" customWidth="1"/>
    <col min="5119" max="5119" width="11.5" style="86" customWidth="1"/>
    <col min="5120" max="5370" width="0" style="86" hidden="1"/>
    <col min="5371" max="5371" width="13.33203125" style="86" customWidth="1"/>
    <col min="5372" max="5372" width="44.83203125" style="86" customWidth="1"/>
    <col min="5373" max="5373" width="31.33203125" style="86" customWidth="1"/>
    <col min="5374" max="5374" width="24.5" style="86" customWidth="1"/>
    <col min="5375" max="5375" width="11.5" style="86" customWidth="1"/>
    <col min="5376" max="5626" width="0" style="86" hidden="1"/>
    <col min="5627" max="5627" width="13.33203125" style="86" customWidth="1"/>
    <col min="5628" max="5628" width="44.83203125" style="86" customWidth="1"/>
    <col min="5629" max="5629" width="31.33203125" style="86" customWidth="1"/>
    <col min="5630" max="5630" width="24.5" style="86" customWidth="1"/>
    <col min="5631" max="5631" width="11.5" style="86" customWidth="1"/>
    <col min="5632" max="5882" width="0" style="86" hidden="1"/>
    <col min="5883" max="5883" width="13.33203125" style="86" customWidth="1"/>
    <col min="5884" max="5884" width="44.83203125" style="86" customWidth="1"/>
    <col min="5885" max="5885" width="31.33203125" style="86" customWidth="1"/>
    <col min="5886" max="5886" width="24.5" style="86" customWidth="1"/>
    <col min="5887" max="5887" width="11.5" style="86" customWidth="1"/>
    <col min="5888" max="6138" width="0" style="86" hidden="1"/>
    <col min="6139" max="6139" width="13.33203125" style="86" customWidth="1"/>
    <col min="6140" max="6140" width="44.83203125" style="86" customWidth="1"/>
    <col min="6141" max="6141" width="31.33203125" style="86" customWidth="1"/>
    <col min="6142" max="6142" width="24.5" style="86" customWidth="1"/>
    <col min="6143" max="6143" width="11.5" style="86" customWidth="1"/>
    <col min="6144" max="6394" width="0" style="86" hidden="1"/>
    <col min="6395" max="6395" width="13.33203125" style="86" customWidth="1"/>
    <col min="6396" max="6396" width="44.83203125" style="86" customWidth="1"/>
    <col min="6397" max="6397" width="31.33203125" style="86" customWidth="1"/>
    <col min="6398" max="6398" width="24.5" style="86" customWidth="1"/>
    <col min="6399" max="6399" width="11.5" style="86" customWidth="1"/>
    <col min="6400" max="6650" width="0" style="86" hidden="1"/>
    <col min="6651" max="6651" width="13.33203125" style="86" customWidth="1"/>
    <col min="6652" max="6652" width="44.83203125" style="86" customWidth="1"/>
    <col min="6653" max="6653" width="31.33203125" style="86" customWidth="1"/>
    <col min="6654" max="6654" width="24.5" style="86" customWidth="1"/>
    <col min="6655" max="6655" width="11.5" style="86" customWidth="1"/>
    <col min="6656" max="6906" width="0" style="86" hidden="1"/>
    <col min="6907" max="6907" width="13.33203125" style="86" customWidth="1"/>
    <col min="6908" max="6908" width="44.83203125" style="86" customWidth="1"/>
    <col min="6909" max="6909" width="31.33203125" style="86" customWidth="1"/>
    <col min="6910" max="6910" width="24.5" style="86" customWidth="1"/>
    <col min="6911" max="6911" width="11.5" style="86" customWidth="1"/>
    <col min="6912" max="7162" width="0" style="86" hidden="1"/>
    <col min="7163" max="7163" width="13.33203125" style="86" customWidth="1"/>
    <col min="7164" max="7164" width="44.83203125" style="86" customWidth="1"/>
    <col min="7165" max="7165" width="31.33203125" style="86" customWidth="1"/>
    <col min="7166" max="7166" width="24.5" style="86" customWidth="1"/>
    <col min="7167" max="7167" width="11.5" style="86" customWidth="1"/>
    <col min="7168" max="7418" width="0" style="86" hidden="1"/>
    <col min="7419" max="7419" width="13.33203125" style="86" customWidth="1"/>
    <col min="7420" max="7420" width="44.83203125" style="86" customWidth="1"/>
    <col min="7421" max="7421" width="31.33203125" style="86" customWidth="1"/>
    <col min="7422" max="7422" width="24.5" style="86" customWidth="1"/>
    <col min="7423" max="7423" width="11.5" style="86" customWidth="1"/>
    <col min="7424" max="7674" width="0" style="86" hidden="1"/>
    <col min="7675" max="7675" width="13.33203125" style="86" customWidth="1"/>
    <col min="7676" max="7676" width="44.83203125" style="86" customWidth="1"/>
    <col min="7677" max="7677" width="31.33203125" style="86" customWidth="1"/>
    <col min="7678" max="7678" width="24.5" style="86" customWidth="1"/>
    <col min="7679" max="7679" width="11.5" style="86" customWidth="1"/>
    <col min="7680" max="7930" width="0" style="86" hidden="1"/>
    <col min="7931" max="7931" width="13.33203125" style="86" customWidth="1"/>
    <col min="7932" max="7932" width="44.83203125" style="86" customWidth="1"/>
    <col min="7933" max="7933" width="31.33203125" style="86" customWidth="1"/>
    <col min="7934" max="7934" width="24.5" style="86" customWidth="1"/>
    <col min="7935" max="7935" width="11.5" style="86" customWidth="1"/>
    <col min="7936" max="8186" width="0" style="86" hidden="1"/>
    <col min="8187" max="8187" width="13.33203125" style="86" customWidth="1"/>
    <col min="8188" max="8188" width="44.83203125" style="86" customWidth="1"/>
    <col min="8189" max="8189" width="31.33203125" style="86" customWidth="1"/>
    <col min="8190" max="8190" width="24.5" style="86" customWidth="1"/>
    <col min="8191" max="8191" width="11.5" style="86" customWidth="1"/>
    <col min="8192" max="8442" width="0" style="86" hidden="1"/>
    <col min="8443" max="8443" width="13.33203125" style="86" customWidth="1"/>
    <col min="8444" max="8444" width="44.83203125" style="86" customWidth="1"/>
    <col min="8445" max="8445" width="31.33203125" style="86" customWidth="1"/>
    <col min="8446" max="8446" width="24.5" style="86" customWidth="1"/>
    <col min="8447" max="8447" width="11.5" style="86" customWidth="1"/>
    <col min="8448" max="8698" width="0" style="86" hidden="1"/>
    <col min="8699" max="8699" width="13.33203125" style="86" customWidth="1"/>
    <col min="8700" max="8700" width="44.83203125" style="86" customWidth="1"/>
    <col min="8701" max="8701" width="31.33203125" style="86" customWidth="1"/>
    <col min="8702" max="8702" width="24.5" style="86" customWidth="1"/>
    <col min="8703" max="8703" width="11.5" style="86" customWidth="1"/>
    <col min="8704" max="8954" width="0" style="86" hidden="1"/>
    <col min="8955" max="8955" width="13.33203125" style="86" customWidth="1"/>
    <col min="8956" max="8956" width="44.83203125" style="86" customWidth="1"/>
    <col min="8957" max="8957" width="31.33203125" style="86" customWidth="1"/>
    <col min="8958" max="8958" width="24.5" style="86" customWidth="1"/>
    <col min="8959" max="8959" width="11.5" style="86" customWidth="1"/>
    <col min="8960" max="9210" width="0" style="86" hidden="1"/>
    <col min="9211" max="9211" width="13.33203125" style="86" customWidth="1"/>
    <col min="9212" max="9212" width="44.83203125" style="86" customWidth="1"/>
    <col min="9213" max="9213" width="31.33203125" style="86" customWidth="1"/>
    <col min="9214" max="9214" width="24.5" style="86" customWidth="1"/>
    <col min="9215" max="9215" width="11.5" style="86" customWidth="1"/>
    <col min="9216" max="9466" width="0" style="86" hidden="1"/>
    <col min="9467" max="9467" width="13.33203125" style="86" customWidth="1"/>
    <col min="9468" max="9468" width="44.83203125" style="86" customWidth="1"/>
    <col min="9469" max="9469" width="31.33203125" style="86" customWidth="1"/>
    <col min="9470" max="9470" width="24.5" style="86" customWidth="1"/>
    <col min="9471" max="9471" width="11.5" style="86" customWidth="1"/>
    <col min="9472" max="9722" width="0" style="86" hidden="1"/>
    <col min="9723" max="9723" width="13.33203125" style="86" customWidth="1"/>
    <col min="9724" max="9724" width="44.83203125" style="86" customWidth="1"/>
    <col min="9725" max="9725" width="31.33203125" style="86" customWidth="1"/>
    <col min="9726" max="9726" width="24.5" style="86" customWidth="1"/>
    <col min="9727" max="9727" width="11.5" style="86" customWidth="1"/>
    <col min="9728" max="9978" width="0" style="86" hidden="1"/>
    <col min="9979" max="9979" width="13.33203125" style="86" customWidth="1"/>
    <col min="9980" max="9980" width="44.83203125" style="86" customWidth="1"/>
    <col min="9981" max="9981" width="31.33203125" style="86" customWidth="1"/>
    <col min="9982" max="9982" width="24.5" style="86" customWidth="1"/>
    <col min="9983" max="9983" width="11.5" style="86" customWidth="1"/>
    <col min="9984" max="10234" width="0" style="86" hidden="1"/>
    <col min="10235" max="10235" width="13.33203125" style="86" customWidth="1"/>
    <col min="10236" max="10236" width="44.83203125" style="86" customWidth="1"/>
    <col min="10237" max="10237" width="31.33203125" style="86" customWidth="1"/>
    <col min="10238" max="10238" width="24.5" style="86" customWidth="1"/>
    <col min="10239" max="10239" width="11.5" style="86" customWidth="1"/>
    <col min="10240" max="10490" width="0" style="86" hidden="1"/>
    <col min="10491" max="10491" width="13.33203125" style="86" customWidth="1"/>
    <col min="10492" max="10492" width="44.83203125" style="86" customWidth="1"/>
    <col min="10493" max="10493" width="31.33203125" style="86" customWidth="1"/>
    <col min="10494" max="10494" width="24.5" style="86" customWidth="1"/>
    <col min="10495" max="10495" width="11.5" style="86" customWidth="1"/>
    <col min="10496" max="10746" width="0" style="86" hidden="1"/>
    <col min="10747" max="10747" width="13.33203125" style="86" customWidth="1"/>
    <col min="10748" max="10748" width="44.83203125" style="86" customWidth="1"/>
    <col min="10749" max="10749" width="31.33203125" style="86" customWidth="1"/>
    <col min="10750" max="10750" width="24.5" style="86" customWidth="1"/>
    <col min="10751" max="10751" width="11.5" style="86" customWidth="1"/>
    <col min="10752" max="11002" width="0" style="86" hidden="1"/>
    <col min="11003" max="11003" width="13.33203125" style="86" customWidth="1"/>
    <col min="11004" max="11004" width="44.83203125" style="86" customWidth="1"/>
    <col min="11005" max="11005" width="31.33203125" style="86" customWidth="1"/>
    <col min="11006" max="11006" width="24.5" style="86" customWidth="1"/>
    <col min="11007" max="11007" width="11.5" style="86" customWidth="1"/>
    <col min="11008" max="11258" width="0" style="86" hidden="1"/>
    <col min="11259" max="11259" width="13.33203125" style="86" customWidth="1"/>
    <col min="11260" max="11260" width="44.83203125" style="86" customWidth="1"/>
    <col min="11261" max="11261" width="31.33203125" style="86" customWidth="1"/>
    <col min="11262" max="11262" width="24.5" style="86" customWidth="1"/>
    <col min="11263" max="11263" width="11.5" style="86" customWidth="1"/>
    <col min="11264" max="11514" width="0" style="86" hidden="1"/>
    <col min="11515" max="11515" width="13.33203125" style="86" customWidth="1"/>
    <col min="11516" max="11516" width="44.83203125" style="86" customWidth="1"/>
    <col min="11517" max="11517" width="31.33203125" style="86" customWidth="1"/>
    <col min="11518" max="11518" width="24.5" style="86" customWidth="1"/>
    <col min="11519" max="11519" width="11.5" style="86" customWidth="1"/>
    <col min="11520" max="11770" width="0" style="86" hidden="1"/>
    <col min="11771" max="11771" width="13.33203125" style="86" customWidth="1"/>
    <col min="11772" max="11772" width="44.83203125" style="86" customWidth="1"/>
    <col min="11773" max="11773" width="31.33203125" style="86" customWidth="1"/>
    <col min="11774" max="11774" width="24.5" style="86" customWidth="1"/>
    <col min="11775" max="11775" width="11.5" style="86" customWidth="1"/>
    <col min="11776" max="12026" width="0" style="86" hidden="1"/>
    <col min="12027" max="12027" width="13.33203125" style="86" customWidth="1"/>
    <col min="12028" max="12028" width="44.83203125" style="86" customWidth="1"/>
    <col min="12029" max="12029" width="31.33203125" style="86" customWidth="1"/>
    <col min="12030" max="12030" width="24.5" style="86" customWidth="1"/>
    <col min="12031" max="12031" width="11.5" style="86" customWidth="1"/>
    <col min="12032" max="12282" width="0" style="86" hidden="1"/>
    <col min="12283" max="12283" width="13.33203125" style="86" customWidth="1"/>
    <col min="12284" max="12284" width="44.83203125" style="86" customWidth="1"/>
    <col min="12285" max="12285" width="31.33203125" style="86" customWidth="1"/>
    <col min="12286" max="12286" width="24.5" style="86" customWidth="1"/>
    <col min="12287" max="12287" width="11.5" style="86" customWidth="1"/>
    <col min="12288" max="12538" width="0" style="86" hidden="1"/>
    <col min="12539" max="12539" width="13.33203125" style="86" customWidth="1"/>
    <col min="12540" max="12540" width="44.83203125" style="86" customWidth="1"/>
    <col min="12541" max="12541" width="31.33203125" style="86" customWidth="1"/>
    <col min="12542" max="12542" width="24.5" style="86" customWidth="1"/>
    <col min="12543" max="12543" width="11.5" style="86" customWidth="1"/>
    <col min="12544" max="12794" width="0" style="86" hidden="1"/>
    <col min="12795" max="12795" width="13.33203125" style="86" customWidth="1"/>
    <col min="12796" max="12796" width="44.83203125" style="86" customWidth="1"/>
    <col min="12797" max="12797" width="31.33203125" style="86" customWidth="1"/>
    <col min="12798" max="12798" width="24.5" style="86" customWidth="1"/>
    <col min="12799" max="12799" width="11.5" style="86" customWidth="1"/>
    <col min="12800" max="13050" width="0" style="86" hidden="1"/>
    <col min="13051" max="13051" width="13.33203125" style="86" customWidth="1"/>
    <col min="13052" max="13052" width="44.83203125" style="86" customWidth="1"/>
    <col min="13053" max="13053" width="31.33203125" style="86" customWidth="1"/>
    <col min="13054" max="13054" width="24.5" style="86" customWidth="1"/>
    <col min="13055" max="13055" width="11.5" style="86" customWidth="1"/>
    <col min="13056" max="13306" width="0" style="86" hidden="1"/>
    <col min="13307" max="13307" width="13.33203125" style="86" customWidth="1"/>
    <col min="13308" max="13308" width="44.83203125" style="86" customWidth="1"/>
    <col min="13309" max="13309" width="31.33203125" style="86" customWidth="1"/>
    <col min="13310" max="13310" width="24.5" style="86" customWidth="1"/>
    <col min="13311" max="13311" width="11.5" style="86" customWidth="1"/>
    <col min="13312" max="13562" width="0" style="86" hidden="1"/>
    <col min="13563" max="13563" width="13.33203125" style="86" customWidth="1"/>
    <col min="13564" max="13564" width="44.83203125" style="86" customWidth="1"/>
    <col min="13565" max="13565" width="31.33203125" style="86" customWidth="1"/>
    <col min="13566" max="13566" width="24.5" style="86" customWidth="1"/>
    <col min="13567" max="13567" width="11.5" style="86" customWidth="1"/>
    <col min="13568" max="13818" width="0" style="86" hidden="1"/>
    <col min="13819" max="13819" width="13.33203125" style="86" customWidth="1"/>
    <col min="13820" max="13820" width="44.83203125" style="86" customWidth="1"/>
    <col min="13821" max="13821" width="31.33203125" style="86" customWidth="1"/>
    <col min="13822" max="13822" width="24.5" style="86" customWidth="1"/>
    <col min="13823" max="13823" width="11.5" style="86" customWidth="1"/>
    <col min="13824" max="14074" width="0" style="86" hidden="1"/>
    <col min="14075" max="14075" width="13.33203125" style="86" customWidth="1"/>
    <col min="14076" max="14076" width="44.83203125" style="86" customWidth="1"/>
    <col min="14077" max="14077" width="31.33203125" style="86" customWidth="1"/>
    <col min="14078" max="14078" width="24.5" style="86" customWidth="1"/>
    <col min="14079" max="14079" width="11.5" style="86" customWidth="1"/>
    <col min="14080" max="14330" width="0" style="86" hidden="1"/>
    <col min="14331" max="14331" width="13.33203125" style="86" customWidth="1"/>
    <col min="14332" max="14332" width="44.83203125" style="86" customWidth="1"/>
    <col min="14333" max="14333" width="31.33203125" style="86" customWidth="1"/>
    <col min="14334" max="14334" width="24.5" style="86" customWidth="1"/>
    <col min="14335" max="14335" width="11.5" style="86" customWidth="1"/>
    <col min="14336" max="14586" width="0" style="86" hidden="1"/>
    <col min="14587" max="14587" width="13.33203125" style="86" customWidth="1"/>
    <col min="14588" max="14588" width="44.83203125" style="86" customWidth="1"/>
    <col min="14589" max="14589" width="31.33203125" style="86" customWidth="1"/>
    <col min="14590" max="14590" width="24.5" style="86" customWidth="1"/>
    <col min="14591" max="14591" width="11.5" style="86" customWidth="1"/>
    <col min="14592" max="14842" width="0" style="86" hidden="1"/>
    <col min="14843" max="14843" width="13.33203125" style="86" customWidth="1"/>
    <col min="14844" max="14844" width="44.83203125" style="86" customWidth="1"/>
    <col min="14845" max="14845" width="31.33203125" style="86" customWidth="1"/>
    <col min="14846" max="14846" width="24.5" style="86" customWidth="1"/>
    <col min="14847" max="14847" width="11.5" style="86" customWidth="1"/>
    <col min="14848" max="15098" width="0" style="86" hidden="1"/>
    <col min="15099" max="15099" width="13.33203125" style="86" customWidth="1"/>
    <col min="15100" max="15100" width="44.83203125" style="86" customWidth="1"/>
    <col min="15101" max="15101" width="31.33203125" style="86" customWidth="1"/>
    <col min="15102" max="15102" width="24.5" style="86" customWidth="1"/>
    <col min="15103" max="15103" width="11.5" style="86" customWidth="1"/>
    <col min="15104" max="15354" width="0" style="86" hidden="1"/>
    <col min="15355" max="15355" width="13.33203125" style="86" customWidth="1"/>
    <col min="15356" max="15356" width="44.83203125" style="86" customWidth="1"/>
    <col min="15357" max="15357" width="31.33203125" style="86" customWidth="1"/>
    <col min="15358" max="15358" width="24.5" style="86" customWidth="1"/>
    <col min="15359" max="15359" width="11.5" style="86" customWidth="1"/>
    <col min="15360" max="16384" width="0" style="86" hidden="1"/>
  </cols>
  <sheetData>
    <row r="2" spans="1:4" ht="16.5" customHeight="1">
      <c r="A2" s="889" t="s">
        <v>1077</v>
      </c>
      <c r="B2" s="889"/>
      <c r="C2" s="889"/>
      <c r="D2" s="889"/>
    </row>
    <row r="3" spans="1:4" ht="17" customHeight="1">
      <c r="A3" s="87" t="s">
        <v>4</v>
      </c>
      <c r="B3" s="737" t="str">
        <f>'TODO RIESGO DAÑOS MATERIALES'!B2</f>
        <v>MUNICIPIO DE PEREIRA</v>
      </c>
      <c r="C3" s="737"/>
      <c r="D3" s="737"/>
    </row>
    <row r="4" spans="1:4" ht="17" customHeight="1">
      <c r="A4" s="87" t="s">
        <v>5</v>
      </c>
      <c r="B4" s="737" t="str">
        <f>+B3</f>
        <v>MUNICIPIO DE PEREIRA</v>
      </c>
      <c r="C4" s="737" t="str">
        <f>+B3</f>
        <v>MUNICIPIO DE PEREIRA</v>
      </c>
      <c r="D4" s="737"/>
    </row>
    <row r="5" spans="1:4" ht="17" customHeight="1">
      <c r="A5" s="87" t="s">
        <v>6</v>
      </c>
      <c r="B5" s="737" t="str">
        <f>+B4</f>
        <v>MUNICIPIO DE PEREIRA</v>
      </c>
      <c r="C5" s="737" t="str">
        <f>+B4</f>
        <v>MUNICIPIO DE PEREIRA</v>
      </c>
      <c r="D5" s="737"/>
    </row>
    <row r="6" spans="1:4" ht="17" customHeight="1">
      <c r="A6" s="87" t="s">
        <v>7</v>
      </c>
      <c r="B6" s="737" t="str">
        <f>'TODO RIESGO DAÑOS MATERIALES'!B5</f>
        <v>891.480.030-2.</v>
      </c>
      <c r="C6" s="737" t="s">
        <v>251</v>
      </c>
      <c r="D6" s="737"/>
    </row>
    <row r="7" spans="1:4" ht="17" customHeight="1">
      <c r="A7" s="87" t="s">
        <v>49</v>
      </c>
      <c r="B7" s="737" t="s">
        <v>735</v>
      </c>
      <c r="C7" s="737" t="s">
        <v>252</v>
      </c>
      <c r="D7" s="737"/>
    </row>
    <row r="8" spans="1:4" ht="17" customHeight="1">
      <c r="A8" s="87" t="s">
        <v>15</v>
      </c>
      <c r="B8" s="870" t="s">
        <v>16</v>
      </c>
      <c r="C8" s="871"/>
      <c r="D8" s="872"/>
    </row>
    <row r="9" spans="1:4" ht="39.75" customHeight="1">
      <c r="A9" s="88" t="s">
        <v>2</v>
      </c>
      <c r="B9" s="875" t="str">
        <f>'TODO RIESGO DAÑOS MATERIALES'!B8</f>
        <v>DESDE LAS 00:00 HORAS DEL 19 DE SEPTIEMBRE DE 2025  HASTA LAS 24:00 HORAS DEL 19 DE SEPTIEMBRE DE 2026</v>
      </c>
      <c r="C9" s="875" t="s">
        <v>253</v>
      </c>
      <c r="D9" s="875"/>
    </row>
    <row r="10" spans="1:4">
      <c r="A10" s="725" t="s">
        <v>53</v>
      </c>
      <c r="B10" s="725"/>
      <c r="C10" s="725"/>
      <c r="D10" s="725"/>
    </row>
    <row r="11" spans="1:4" ht="39" customHeight="1">
      <c r="A11" s="89" t="s">
        <v>26</v>
      </c>
      <c r="B11" s="875" t="s">
        <v>270</v>
      </c>
      <c r="C11" s="875"/>
      <c r="D11" s="875"/>
    </row>
    <row r="12" spans="1:4" ht="42" customHeight="1">
      <c r="A12" s="89" t="s">
        <v>27</v>
      </c>
      <c r="B12" s="875" t="s">
        <v>946</v>
      </c>
      <c r="C12" s="875"/>
      <c r="D12" s="875"/>
    </row>
    <row r="13" spans="1:4" ht="27" customHeight="1">
      <c r="A13" s="89" t="s">
        <v>28</v>
      </c>
      <c r="B13" s="875" t="s">
        <v>29</v>
      </c>
      <c r="C13" s="875"/>
      <c r="D13" s="875"/>
    </row>
    <row r="14" spans="1:4" ht="60.75" customHeight="1">
      <c r="A14" s="90" t="s">
        <v>663</v>
      </c>
      <c r="B14" s="876" t="s">
        <v>271</v>
      </c>
      <c r="C14" s="877"/>
      <c r="D14" s="877"/>
    </row>
    <row r="15" spans="1:4" ht="96.75" customHeight="1">
      <c r="A15" s="92" t="s">
        <v>664</v>
      </c>
      <c r="B15" s="878" t="s">
        <v>811</v>
      </c>
      <c r="C15" s="878"/>
      <c r="D15" s="878"/>
    </row>
    <row r="16" spans="1:4" ht="65.25" customHeight="1">
      <c r="A16" s="92" t="s">
        <v>665</v>
      </c>
      <c r="B16" s="879" t="s">
        <v>254</v>
      </c>
      <c r="C16" s="879"/>
      <c r="D16" s="879"/>
    </row>
    <row r="17" spans="1:4" ht="34">
      <c r="A17" s="91" t="s">
        <v>733</v>
      </c>
      <c r="B17" s="893" t="s">
        <v>734</v>
      </c>
      <c r="C17" s="894"/>
      <c r="D17" s="895"/>
    </row>
    <row r="18" spans="1:4" ht="22.5" customHeight="1">
      <c r="A18" s="91" t="s">
        <v>395</v>
      </c>
      <c r="B18" s="880" t="s">
        <v>731</v>
      </c>
      <c r="C18" s="880"/>
      <c r="D18" s="880"/>
    </row>
    <row r="19" spans="1:4" ht="231.75" customHeight="1" thickBot="1">
      <c r="A19" s="171" t="s">
        <v>732</v>
      </c>
      <c r="B19" s="873" t="s">
        <v>947</v>
      </c>
      <c r="C19" s="874"/>
      <c r="D19" s="874"/>
    </row>
    <row r="20" spans="1:4" ht="210" customHeight="1">
      <c r="A20" s="63" t="s">
        <v>17</v>
      </c>
      <c r="B20" s="902" t="s">
        <v>679</v>
      </c>
      <c r="C20" s="903"/>
      <c r="D20" s="904"/>
    </row>
    <row r="21" spans="1:4" ht="134.25" customHeight="1">
      <c r="A21" s="64" t="s">
        <v>134</v>
      </c>
      <c r="B21" s="881" t="s">
        <v>671</v>
      </c>
      <c r="C21" s="882"/>
      <c r="D21" s="883"/>
    </row>
    <row r="22" spans="1:4" ht="75.75" customHeight="1">
      <c r="A22" s="64" t="s">
        <v>225</v>
      </c>
      <c r="B22" s="881" t="s">
        <v>160</v>
      </c>
      <c r="C22" s="882"/>
      <c r="D22" s="883"/>
    </row>
    <row r="23" spans="1:4" ht="76.5" customHeight="1">
      <c r="A23" s="66" t="s">
        <v>133</v>
      </c>
      <c r="B23" s="884" t="s">
        <v>649</v>
      </c>
      <c r="C23" s="885"/>
      <c r="D23" s="886"/>
    </row>
    <row r="24" spans="1:4" ht="115.5" customHeight="1">
      <c r="A24" s="67" t="s">
        <v>668</v>
      </c>
      <c r="B24" s="887" t="s">
        <v>669</v>
      </c>
      <c r="C24" s="887"/>
      <c r="D24" s="888"/>
    </row>
    <row r="25" spans="1:4" ht="68.25" customHeight="1">
      <c r="A25" s="67" t="s">
        <v>404</v>
      </c>
      <c r="B25" s="887" t="s">
        <v>670</v>
      </c>
      <c r="C25" s="887"/>
      <c r="D25" s="888"/>
    </row>
    <row r="26" spans="1:4" ht="114" customHeight="1">
      <c r="A26" s="64" t="s">
        <v>657</v>
      </c>
      <c r="B26" s="881" t="s">
        <v>681</v>
      </c>
      <c r="C26" s="882"/>
      <c r="D26" s="883"/>
    </row>
    <row r="27" spans="1:4" ht="114" customHeight="1">
      <c r="A27" s="64" t="s">
        <v>977</v>
      </c>
      <c r="B27" s="881" t="s">
        <v>976</v>
      </c>
      <c r="C27" s="882"/>
      <c r="D27" s="883"/>
    </row>
    <row r="28" spans="1:4" ht="75" customHeight="1">
      <c r="A28" s="68" t="s">
        <v>88</v>
      </c>
      <c r="B28" s="896" t="s">
        <v>650</v>
      </c>
      <c r="C28" s="897"/>
      <c r="D28" s="898"/>
    </row>
    <row r="29" spans="1:4" ht="117.75" customHeight="1">
      <c r="A29" s="64" t="s">
        <v>672</v>
      </c>
      <c r="B29" s="881" t="s">
        <v>260</v>
      </c>
      <c r="C29" s="882"/>
      <c r="D29" s="883"/>
    </row>
    <row r="30" spans="1:4" ht="54.75" customHeight="1">
      <c r="A30" s="69" t="s">
        <v>674</v>
      </c>
      <c r="B30" s="899" t="s">
        <v>229</v>
      </c>
      <c r="C30" s="900"/>
      <c r="D30" s="901"/>
    </row>
    <row r="31" spans="1:4" ht="48.75" customHeight="1">
      <c r="A31" s="71" t="s">
        <v>153</v>
      </c>
      <c r="B31" s="890" t="s">
        <v>948</v>
      </c>
      <c r="C31" s="891"/>
      <c r="D31" s="892"/>
    </row>
    <row r="32" spans="1:4" ht="68">
      <c r="A32" s="64" t="s">
        <v>93</v>
      </c>
      <c r="B32" s="881" t="s">
        <v>94</v>
      </c>
      <c r="C32" s="882"/>
      <c r="D32" s="883"/>
    </row>
    <row r="33" spans="1:4" ht="131.25" customHeight="1">
      <c r="A33" s="174" t="s">
        <v>978</v>
      </c>
      <c r="B33" s="861" t="s">
        <v>990</v>
      </c>
      <c r="C33" s="862"/>
      <c r="D33" s="863"/>
    </row>
    <row r="34" spans="1:4" ht="59.25" customHeight="1" thickBot="1">
      <c r="A34" s="172" t="s">
        <v>949</v>
      </c>
      <c r="B34" s="864" t="s">
        <v>256</v>
      </c>
      <c r="C34" s="865"/>
      <c r="D34" s="866"/>
    </row>
    <row r="35" spans="1:4" ht="111.75" customHeight="1">
      <c r="A35" s="74" t="s">
        <v>110</v>
      </c>
      <c r="B35" s="867" t="s">
        <v>111</v>
      </c>
      <c r="C35" s="868"/>
      <c r="D35" s="869"/>
    </row>
    <row r="36" spans="1:4" ht="65.25" customHeight="1" thickBot="1">
      <c r="A36" s="175" t="s">
        <v>314</v>
      </c>
      <c r="B36" s="864" t="s">
        <v>157</v>
      </c>
      <c r="C36" s="865"/>
      <c r="D36" s="866"/>
    </row>
    <row r="37" spans="1:4" ht="85.5" customHeight="1" thickBot="1">
      <c r="A37" s="153" t="s">
        <v>314</v>
      </c>
      <c r="B37" s="867" t="s">
        <v>867</v>
      </c>
      <c r="C37" s="868"/>
      <c r="D37" s="869"/>
    </row>
    <row r="38" spans="1:4" ht="91.5" customHeight="1" thickBot="1">
      <c r="A38" s="153" t="s">
        <v>878</v>
      </c>
      <c r="B38" s="867" t="s">
        <v>869</v>
      </c>
      <c r="C38" s="868"/>
      <c r="D38" s="869"/>
    </row>
    <row r="39" spans="1:4" ht="74.25" customHeight="1" thickBot="1">
      <c r="A39" s="153" t="s">
        <v>879</v>
      </c>
      <c r="B39" s="867" t="s">
        <v>870</v>
      </c>
      <c r="C39" s="868"/>
      <c r="D39" s="869"/>
    </row>
    <row r="40" spans="1:4" ht="17" thickBot="1">
      <c r="A40" s="758" t="s">
        <v>187</v>
      </c>
      <c r="B40" s="759"/>
      <c r="C40" s="759"/>
      <c r="D40" s="759"/>
    </row>
    <row r="41" spans="1:4" ht="57.75" customHeight="1" thickBot="1">
      <c r="A41" s="758" t="s">
        <v>186</v>
      </c>
      <c r="B41" s="759"/>
      <c r="C41" s="759"/>
      <c r="D41" s="759"/>
    </row>
    <row r="42" spans="1:4" ht="83.25" customHeight="1">
      <c r="A42" s="176" t="s">
        <v>745</v>
      </c>
      <c r="B42" s="724" t="s">
        <v>736</v>
      </c>
      <c r="C42" s="724"/>
      <c r="D42" s="724"/>
    </row>
    <row r="43" spans="1:4" ht="78" customHeight="1">
      <c r="A43" s="176" t="s">
        <v>746</v>
      </c>
      <c r="B43" s="724" t="s">
        <v>737</v>
      </c>
      <c r="C43" s="724"/>
      <c r="D43" s="724"/>
    </row>
    <row r="44" spans="1:4" ht="86.25" customHeight="1">
      <c r="A44" s="176" t="s">
        <v>747</v>
      </c>
      <c r="B44" s="724" t="s">
        <v>738</v>
      </c>
      <c r="C44" s="724"/>
      <c r="D44" s="724"/>
    </row>
    <row r="45" spans="1:4" ht="55.5" customHeight="1">
      <c r="A45" s="176" t="s">
        <v>748</v>
      </c>
      <c r="B45" s="724" t="s">
        <v>739</v>
      </c>
      <c r="C45" s="724"/>
      <c r="D45" s="724"/>
    </row>
    <row r="46" spans="1:4" ht="113.25" customHeight="1">
      <c r="A46" s="176" t="s">
        <v>753</v>
      </c>
      <c r="B46" s="724" t="s">
        <v>740</v>
      </c>
      <c r="C46" s="724"/>
      <c r="D46" s="724"/>
    </row>
    <row r="47" spans="1:4" ht="103.5" customHeight="1">
      <c r="A47" s="176" t="s">
        <v>695</v>
      </c>
      <c r="B47" s="724" t="s">
        <v>694</v>
      </c>
      <c r="C47" s="724"/>
      <c r="D47" s="724"/>
    </row>
    <row r="48" spans="1:4" ht="85.5" customHeight="1">
      <c r="A48" s="176" t="s">
        <v>749</v>
      </c>
      <c r="B48" s="724" t="s">
        <v>741</v>
      </c>
      <c r="C48" s="724"/>
      <c r="D48" s="724"/>
    </row>
    <row r="49" spans="1:4" ht="111" customHeight="1">
      <c r="A49" s="176" t="s">
        <v>750</v>
      </c>
      <c r="B49" s="724" t="s">
        <v>742</v>
      </c>
      <c r="C49" s="724"/>
      <c r="D49" s="724"/>
    </row>
    <row r="50" spans="1:4" ht="75.75" customHeight="1">
      <c r="A50" s="176" t="s">
        <v>751</v>
      </c>
      <c r="B50" s="724" t="s">
        <v>743</v>
      </c>
      <c r="C50" s="724"/>
      <c r="D50" s="724"/>
    </row>
    <row r="51" spans="1:4" ht="81" customHeight="1">
      <c r="A51" s="176" t="s">
        <v>752</v>
      </c>
      <c r="B51" s="724" t="s">
        <v>744</v>
      </c>
      <c r="C51" s="724"/>
      <c r="D51" s="724"/>
    </row>
    <row r="52" spans="1:4" ht="80.25" customHeight="1">
      <c r="A52" s="177" t="s">
        <v>950</v>
      </c>
      <c r="B52" s="856" t="s">
        <v>255</v>
      </c>
      <c r="C52" s="857"/>
      <c r="D52" s="858"/>
    </row>
    <row r="53" spans="1:4" ht="124.5" customHeight="1">
      <c r="A53" s="178" t="s">
        <v>952</v>
      </c>
      <c r="B53" s="859" t="s">
        <v>951</v>
      </c>
      <c r="C53" s="782"/>
      <c r="D53" s="860"/>
    </row>
    <row r="54" spans="1:4" ht="49.5" customHeight="1">
      <c r="A54" s="178" t="s">
        <v>92</v>
      </c>
      <c r="B54" s="856" t="s">
        <v>958</v>
      </c>
      <c r="C54" s="857"/>
      <c r="D54" s="858"/>
    </row>
    <row r="55" spans="1:4" ht="87.75" customHeight="1">
      <c r="A55" s="177" t="s">
        <v>953</v>
      </c>
      <c r="B55" s="856" t="s">
        <v>272</v>
      </c>
      <c r="C55" s="857"/>
      <c r="D55" s="858"/>
    </row>
    <row r="56" spans="1:4" ht="202.5" customHeight="1">
      <c r="A56" s="179" t="s">
        <v>727</v>
      </c>
      <c r="B56" s="859" t="s">
        <v>959</v>
      </c>
      <c r="C56" s="782"/>
      <c r="D56" s="860"/>
    </row>
    <row r="57" spans="1:4" ht="57" customHeight="1">
      <c r="A57" s="180" t="s">
        <v>40</v>
      </c>
      <c r="B57" s="856" t="s">
        <v>41</v>
      </c>
      <c r="C57" s="857"/>
      <c r="D57" s="858"/>
    </row>
    <row r="58" spans="1:4" ht="46.5" customHeight="1">
      <c r="A58" s="181" t="s">
        <v>666</v>
      </c>
      <c r="B58" s="859" t="s">
        <v>257</v>
      </c>
      <c r="C58" s="782"/>
      <c r="D58" s="860"/>
    </row>
    <row r="59" spans="1:4" ht="329.25" customHeight="1">
      <c r="A59" s="181" t="s">
        <v>258</v>
      </c>
      <c r="B59" s="859" t="s">
        <v>728</v>
      </c>
      <c r="C59" s="782"/>
      <c r="D59" s="860"/>
    </row>
    <row r="60" spans="1:4" ht="40.5" customHeight="1">
      <c r="A60" s="180" t="s">
        <v>405</v>
      </c>
      <c r="B60" s="856" t="s">
        <v>259</v>
      </c>
      <c r="C60" s="857"/>
      <c r="D60" s="858"/>
    </row>
    <row r="61" spans="1:4" ht="177" customHeight="1">
      <c r="A61" s="177" t="s">
        <v>954</v>
      </c>
      <c r="B61" s="856" t="s">
        <v>261</v>
      </c>
      <c r="C61" s="857"/>
      <c r="D61" s="858"/>
    </row>
    <row r="62" spans="1:4" ht="120" customHeight="1">
      <c r="A62" s="180" t="s">
        <v>410</v>
      </c>
      <c r="B62" s="856" t="s">
        <v>680</v>
      </c>
      <c r="C62" s="857"/>
      <c r="D62" s="858"/>
    </row>
    <row r="63" spans="1:4" ht="87.75" customHeight="1">
      <c r="A63" s="180" t="s">
        <v>677</v>
      </c>
      <c r="B63" s="856" t="s">
        <v>262</v>
      </c>
      <c r="C63" s="857"/>
      <c r="D63" s="858"/>
    </row>
    <row r="64" spans="1:4" ht="87.75" customHeight="1">
      <c r="A64" s="180" t="s">
        <v>993</v>
      </c>
      <c r="B64" s="856" t="s">
        <v>992</v>
      </c>
      <c r="C64" s="857"/>
      <c r="D64" s="858"/>
    </row>
    <row r="65" spans="1:4" ht="72.75" customHeight="1">
      <c r="A65" s="178" t="s">
        <v>955</v>
      </c>
      <c r="B65" s="859" t="s">
        <v>263</v>
      </c>
      <c r="C65" s="782"/>
      <c r="D65" s="860"/>
    </row>
    <row r="66" spans="1:4" ht="23.25" customHeight="1">
      <c r="A66" s="182" t="s">
        <v>458</v>
      </c>
      <c r="B66" s="782" t="s">
        <v>651</v>
      </c>
      <c r="C66" s="782"/>
      <c r="D66" s="860"/>
    </row>
    <row r="67" spans="1:4" ht="117.75" customHeight="1">
      <c r="A67" s="181" t="s">
        <v>460</v>
      </c>
      <c r="B67" s="859" t="s">
        <v>956</v>
      </c>
      <c r="C67" s="782"/>
      <c r="D67" s="860"/>
    </row>
    <row r="68" spans="1:4" s="93" customFormat="1" ht="86.25" customHeight="1">
      <c r="A68" s="180" t="s">
        <v>676</v>
      </c>
      <c r="B68" s="856" t="s">
        <v>264</v>
      </c>
      <c r="C68" s="857"/>
      <c r="D68" s="858"/>
    </row>
    <row r="69" spans="1:4" s="93" customFormat="1" ht="88.5" customHeight="1">
      <c r="A69" s="180" t="s">
        <v>675</v>
      </c>
      <c r="B69" s="856" t="s">
        <v>265</v>
      </c>
      <c r="C69" s="857"/>
      <c r="D69" s="858"/>
    </row>
    <row r="70" spans="1:4" s="93" customFormat="1" ht="54" customHeight="1">
      <c r="A70" s="908" t="s">
        <v>266</v>
      </c>
      <c r="B70" s="909"/>
      <c r="C70" s="909"/>
      <c r="D70" s="910"/>
    </row>
    <row r="71" spans="1:4" s="93" customFormat="1" ht="39" customHeight="1">
      <c r="A71" s="908" t="s">
        <v>267</v>
      </c>
      <c r="B71" s="909"/>
      <c r="C71" s="909"/>
      <c r="D71" s="910"/>
    </row>
    <row r="72" spans="1:4" s="93" customFormat="1" ht="55.5" customHeight="1">
      <c r="A72" s="908" t="s">
        <v>268</v>
      </c>
      <c r="B72" s="909"/>
      <c r="C72" s="909"/>
      <c r="D72" s="910"/>
    </row>
    <row r="73" spans="1:4" s="94" customFormat="1" ht="23.25" customHeight="1">
      <c r="A73" s="908" t="s">
        <v>269</v>
      </c>
      <c r="B73" s="909"/>
      <c r="C73" s="909"/>
      <c r="D73" s="910"/>
    </row>
    <row r="74" spans="1:4" ht="32.25" customHeight="1">
      <c r="A74" s="906" t="s">
        <v>957</v>
      </c>
      <c r="B74" s="907"/>
      <c r="C74" s="907"/>
      <c r="D74" s="907"/>
    </row>
    <row r="75" spans="1:4" ht="57" customHeight="1">
      <c r="A75" s="180" t="s">
        <v>980</v>
      </c>
      <c r="B75" s="856" t="s">
        <v>979</v>
      </c>
      <c r="C75" s="857"/>
      <c r="D75" s="858"/>
    </row>
    <row r="76" spans="1:4">
      <c r="A76" s="911" t="s">
        <v>983</v>
      </c>
      <c r="B76" s="912"/>
      <c r="C76" s="912"/>
      <c r="D76" s="913"/>
    </row>
    <row r="77" spans="1:4" ht="57" customHeight="1">
      <c r="A77" s="914" t="s">
        <v>981</v>
      </c>
      <c r="B77" s="914"/>
      <c r="C77" s="336" t="s">
        <v>557</v>
      </c>
      <c r="D77" s="336" t="s">
        <v>982</v>
      </c>
    </row>
    <row r="78" spans="1:4" ht="171.75" customHeight="1">
      <c r="A78" s="411" t="s">
        <v>987</v>
      </c>
      <c r="B78" s="185" t="s">
        <v>988</v>
      </c>
      <c r="C78" s="183"/>
      <c r="D78" s="184"/>
    </row>
    <row r="79" spans="1:4" ht="117" customHeight="1">
      <c r="A79" s="411" t="s">
        <v>991</v>
      </c>
      <c r="B79" s="185" t="s">
        <v>984</v>
      </c>
      <c r="C79" s="186"/>
      <c r="D79" s="185"/>
    </row>
    <row r="80" spans="1:4" ht="57" customHeight="1">
      <c r="A80" s="915" t="s">
        <v>989</v>
      </c>
      <c r="B80" s="915"/>
      <c r="C80" s="186"/>
      <c r="D80" s="185"/>
    </row>
    <row r="81" spans="1:4" ht="87.75" customHeight="1">
      <c r="A81" s="411" t="s">
        <v>985</v>
      </c>
      <c r="B81" s="185" t="s">
        <v>986</v>
      </c>
      <c r="C81" s="186"/>
      <c r="D81" s="185"/>
    </row>
    <row r="82" spans="1:4" ht="47.25" customHeight="1">
      <c r="A82" s="337" t="s">
        <v>44</v>
      </c>
      <c r="B82" s="905" t="s">
        <v>45</v>
      </c>
      <c r="C82" s="905"/>
      <c r="D82" s="905"/>
    </row>
    <row r="83" spans="1:4" ht="47.25" customHeight="1">
      <c r="A83" s="338" t="s">
        <v>754</v>
      </c>
      <c r="B83" s="737"/>
      <c r="C83" s="737"/>
      <c r="D83" s="737"/>
    </row>
    <row r="84" spans="1:4" ht="47.25" customHeight="1">
      <c r="A84" s="88" t="s">
        <v>755</v>
      </c>
      <c r="B84" s="889" t="s">
        <v>244</v>
      </c>
      <c r="C84" s="889"/>
      <c r="D84" s="889"/>
    </row>
    <row r="85" spans="1:4" ht="47.25" customHeight="1"/>
    <row r="86" spans="1:4" ht="47.25" customHeight="1">
      <c r="A86" s="12" t="s">
        <v>14</v>
      </c>
    </row>
  </sheetData>
  <mergeCells count="80">
    <mergeCell ref="B49:D49"/>
    <mergeCell ref="B50:D50"/>
    <mergeCell ref="B51:D51"/>
    <mergeCell ref="B42:D42"/>
    <mergeCell ref="B43:D43"/>
    <mergeCell ref="B44:D44"/>
    <mergeCell ref="B45:D45"/>
    <mergeCell ref="B46:D46"/>
    <mergeCell ref="B82:D82"/>
    <mergeCell ref="B83:D83"/>
    <mergeCell ref="B84:D84"/>
    <mergeCell ref="A74:D74"/>
    <mergeCell ref="B69:D69"/>
    <mergeCell ref="A70:D70"/>
    <mergeCell ref="A71:D71"/>
    <mergeCell ref="A72:D72"/>
    <mergeCell ref="A73:D73"/>
    <mergeCell ref="A76:D76"/>
    <mergeCell ref="A77:B77"/>
    <mergeCell ref="A80:B80"/>
    <mergeCell ref="A10:D10"/>
    <mergeCell ref="B11:D11"/>
    <mergeCell ref="B31:D31"/>
    <mergeCell ref="B32:D32"/>
    <mergeCell ref="B17:D17"/>
    <mergeCell ref="B25:D25"/>
    <mergeCell ref="B26:D26"/>
    <mergeCell ref="B28:D28"/>
    <mergeCell ref="B29:D29"/>
    <mergeCell ref="B30:D30"/>
    <mergeCell ref="B20:D20"/>
    <mergeCell ref="B27:D27"/>
    <mergeCell ref="A2:D2"/>
    <mergeCell ref="B3:D3"/>
    <mergeCell ref="B4:D4"/>
    <mergeCell ref="B5:D5"/>
    <mergeCell ref="B6:D6"/>
    <mergeCell ref="B7:D7"/>
    <mergeCell ref="B8:D8"/>
    <mergeCell ref="B52:D52"/>
    <mergeCell ref="B34:D34"/>
    <mergeCell ref="B19:D19"/>
    <mergeCell ref="B12:D12"/>
    <mergeCell ref="B13:D13"/>
    <mergeCell ref="B14:D14"/>
    <mergeCell ref="B15:D15"/>
    <mergeCell ref="B16:D16"/>
    <mergeCell ref="B18:D18"/>
    <mergeCell ref="B21:D21"/>
    <mergeCell ref="B22:D22"/>
    <mergeCell ref="B23:D23"/>
    <mergeCell ref="B24:D24"/>
    <mergeCell ref="B9:D9"/>
    <mergeCell ref="B33:D33"/>
    <mergeCell ref="B36:D36"/>
    <mergeCell ref="B75:D75"/>
    <mergeCell ref="B37:D37"/>
    <mergeCell ref="B38:D38"/>
    <mergeCell ref="B39:D39"/>
    <mergeCell ref="B53:D53"/>
    <mergeCell ref="A40:D40"/>
    <mergeCell ref="A41:D41"/>
    <mergeCell ref="B47:D47"/>
    <mergeCell ref="B61:D61"/>
    <mergeCell ref="B62:D62"/>
    <mergeCell ref="B66:D66"/>
    <mergeCell ref="B55:D55"/>
    <mergeCell ref="B35:D35"/>
    <mergeCell ref="B48:D48"/>
    <mergeCell ref="B54:D54"/>
    <mergeCell ref="B56:D56"/>
    <mergeCell ref="B58:D58"/>
    <mergeCell ref="B59:D59"/>
    <mergeCell ref="B60:D60"/>
    <mergeCell ref="B57:D57"/>
    <mergeCell ref="B68:D68"/>
    <mergeCell ref="B63:D63"/>
    <mergeCell ref="B65:D65"/>
    <mergeCell ref="B67:D67"/>
    <mergeCell ref="B64:D64"/>
  </mergeCells>
  <pageMargins left="0.70866141732283472" right="0.70866141732283472" top="0.74803149606299213" bottom="0.74803149606299213" header="0.31496062992125984" footer="0.31496062992125984"/>
  <pageSetup paperSize="119" scale="6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9CA75-4999-40BD-988B-71070F9FD743}">
  <sheetPr codeName="Hoja4">
    <tabColor rgb="FF92D050"/>
  </sheetPr>
  <dimension ref="A1:I1010"/>
  <sheetViews>
    <sheetView showGridLines="0" topLeftCell="A28" workbookViewId="0">
      <selection activeCell="B34" sqref="B34"/>
    </sheetView>
  </sheetViews>
  <sheetFormatPr baseColWidth="10" defaultColWidth="14.5" defaultRowHeight="15" customHeight="1"/>
  <cols>
    <col min="1" max="1" width="34.6640625" style="219" customWidth="1"/>
    <col min="2" max="2" width="21.6640625" style="219" customWidth="1"/>
    <col min="3" max="3" width="5" style="219" customWidth="1"/>
    <col min="4" max="4" width="26.5" style="231" customWidth="1"/>
    <col min="5" max="5" width="24.5" style="231" customWidth="1"/>
    <col min="6" max="6" width="13.6640625" style="219" bestFit="1" customWidth="1"/>
    <col min="7" max="7" width="29" style="223" hidden="1" customWidth="1"/>
    <col min="8" max="24" width="10" style="223" customWidth="1"/>
    <col min="25" max="256" width="14.5" style="223"/>
    <col min="257" max="257" width="34.6640625" style="223" customWidth="1"/>
    <col min="258" max="258" width="21.6640625" style="223" customWidth="1"/>
    <col min="259" max="259" width="5" style="223" customWidth="1"/>
    <col min="260" max="260" width="26.5" style="223" customWidth="1"/>
    <col min="261" max="261" width="24.5" style="223" customWidth="1"/>
    <col min="262" max="262" width="13.6640625" style="223" bestFit="1" customWidth="1"/>
    <col min="263" max="263" width="0" style="223" hidden="1" customWidth="1"/>
    <col min="264" max="280" width="10" style="223" customWidth="1"/>
    <col min="281" max="512" width="14.5" style="223"/>
    <col min="513" max="513" width="34.6640625" style="223" customWidth="1"/>
    <col min="514" max="514" width="21.6640625" style="223" customWidth="1"/>
    <col min="515" max="515" width="5" style="223" customWidth="1"/>
    <col min="516" max="516" width="26.5" style="223" customWidth="1"/>
    <col min="517" max="517" width="24.5" style="223" customWidth="1"/>
    <col min="518" max="518" width="13.6640625" style="223" bestFit="1" customWidth="1"/>
    <col min="519" max="519" width="0" style="223" hidden="1" customWidth="1"/>
    <col min="520" max="536" width="10" style="223" customWidth="1"/>
    <col min="537" max="768" width="14.5" style="223"/>
    <col min="769" max="769" width="34.6640625" style="223" customWidth="1"/>
    <col min="770" max="770" width="21.6640625" style="223" customWidth="1"/>
    <col min="771" max="771" width="5" style="223" customWidth="1"/>
    <col min="772" max="772" width="26.5" style="223" customWidth="1"/>
    <col min="773" max="773" width="24.5" style="223" customWidth="1"/>
    <col min="774" max="774" width="13.6640625" style="223" bestFit="1" customWidth="1"/>
    <col min="775" max="775" width="0" style="223" hidden="1" customWidth="1"/>
    <col min="776" max="792" width="10" style="223" customWidth="1"/>
    <col min="793" max="1024" width="14.5" style="223"/>
    <col min="1025" max="1025" width="34.6640625" style="223" customWidth="1"/>
    <col min="1026" max="1026" width="21.6640625" style="223" customWidth="1"/>
    <col min="1027" max="1027" width="5" style="223" customWidth="1"/>
    <col min="1028" max="1028" width="26.5" style="223" customWidth="1"/>
    <col min="1029" max="1029" width="24.5" style="223" customWidth="1"/>
    <col min="1030" max="1030" width="13.6640625" style="223" bestFit="1" customWidth="1"/>
    <col min="1031" max="1031" width="0" style="223" hidden="1" customWidth="1"/>
    <col min="1032" max="1048" width="10" style="223" customWidth="1"/>
    <col min="1049" max="1280" width="14.5" style="223"/>
    <col min="1281" max="1281" width="34.6640625" style="223" customWidth="1"/>
    <col min="1282" max="1282" width="21.6640625" style="223" customWidth="1"/>
    <col min="1283" max="1283" width="5" style="223" customWidth="1"/>
    <col min="1284" max="1284" width="26.5" style="223" customWidth="1"/>
    <col min="1285" max="1285" width="24.5" style="223" customWidth="1"/>
    <col min="1286" max="1286" width="13.6640625" style="223" bestFit="1" customWidth="1"/>
    <col min="1287" max="1287" width="0" style="223" hidden="1" customWidth="1"/>
    <col min="1288" max="1304" width="10" style="223" customWidth="1"/>
    <col min="1305" max="1536" width="14.5" style="223"/>
    <col min="1537" max="1537" width="34.6640625" style="223" customWidth="1"/>
    <col min="1538" max="1538" width="21.6640625" style="223" customWidth="1"/>
    <col min="1539" max="1539" width="5" style="223" customWidth="1"/>
    <col min="1540" max="1540" width="26.5" style="223" customWidth="1"/>
    <col min="1541" max="1541" width="24.5" style="223" customWidth="1"/>
    <col min="1542" max="1542" width="13.6640625" style="223" bestFit="1" customWidth="1"/>
    <col min="1543" max="1543" width="0" style="223" hidden="1" customWidth="1"/>
    <col min="1544" max="1560" width="10" style="223" customWidth="1"/>
    <col min="1561" max="1792" width="14.5" style="223"/>
    <col min="1793" max="1793" width="34.6640625" style="223" customWidth="1"/>
    <col min="1794" max="1794" width="21.6640625" style="223" customWidth="1"/>
    <col min="1795" max="1795" width="5" style="223" customWidth="1"/>
    <col min="1796" max="1796" width="26.5" style="223" customWidth="1"/>
    <col min="1797" max="1797" width="24.5" style="223" customWidth="1"/>
    <col min="1798" max="1798" width="13.6640625" style="223" bestFit="1" customWidth="1"/>
    <col min="1799" max="1799" width="0" style="223" hidden="1" customWidth="1"/>
    <col min="1800" max="1816" width="10" style="223" customWidth="1"/>
    <col min="1817" max="2048" width="14.5" style="223"/>
    <col min="2049" max="2049" width="34.6640625" style="223" customWidth="1"/>
    <col min="2050" max="2050" width="21.6640625" style="223" customWidth="1"/>
    <col min="2051" max="2051" width="5" style="223" customWidth="1"/>
    <col min="2052" max="2052" width="26.5" style="223" customWidth="1"/>
    <col min="2053" max="2053" width="24.5" style="223" customWidth="1"/>
    <col min="2054" max="2054" width="13.6640625" style="223" bestFit="1" customWidth="1"/>
    <col min="2055" max="2055" width="0" style="223" hidden="1" customWidth="1"/>
    <col min="2056" max="2072" width="10" style="223" customWidth="1"/>
    <col min="2073" max="2304" width="14.5" style="223"/>
    <col min="2305" max="2305" width="34.6640625" style="223" customWidth="1"/>
    <col min="2306" max="2306" width="21.6640625" style="223" customWidth="1"/>
    <col min="2307" max="2307" width="5" style="223" customWidth="1"/>
    <col min="2308" max="2308" width="26.5" style="223" customWidth="1"/>
    <col min="2309" max="2309" width="24.5" style="223" customWidth="1"/>
    <col min="2310" max="2310" width="13.6640625" style="223" bestFit="1" customWidth="1"/>
    <col min="2311" max="2311" width="0" style="223" hidden="1" customWidth="1"/>
    <col min="2312" max="2328" width="10" style="223" customWidth="1"/>
    <col min="2329" max="2560" width="14.5" style="223"/>
    <col min="2561" max="2561" width="34.6640625" style="223" customWidth="1"/>
    <col min="2562" max="2562" width="21.6640625" style="223" customWidth="1"/>
    <col min="2563" max="2563" width="5" style="223" customWidth="1"/>
    <col min="2564" max="2564" width="26.5" style="223" customWidth="1"/>
    <col min="2565" max="2565" width="24.5" style="223" customWidth="1"/>
    <col min="2566" max="2566" width="13.6640625" style="223" bestFit="1" customWidth="1"/>
    <col min="2567" max="2567" width="0" style="223" hidden="1" customWidth="1"/>
    <col min="2568" max="2584" width="10" style="223" customWidth="1"/>
    <col min="2585" max="2816" width="14.5" style="223"/>
    <col min="2817" max="2817" width="34.6640625" style="223" customWidth="1"/>
    <col min="2818" max="2818" width="21.6640625" style="223" customWidth="1"/>
    <col min="2819" max="2819" width="5" style="223" customWidth="1"/>
    <col min="2820" max="2820" width="26.5" style="223" customWidth="1"/>
    <col min="2821" max="2821" width="24.5" style="223" customWidth="1"/>
    <col min="2822" max="2822" width="13.6640625" style="223" bestFit="1" customWidth="1"/>
    <col min="2823" max="2823" width="0" style="223" hidden="1" customWidth="1"/>
    <col min="2824" max="2840" width="10" style="223" customWidth="1"/>
    <col min="2841" max="3072" width="14.5" style="223"/>
    <col min="3073" max="3073" width="34.6640625" style="223" customWidth="1"/>
    <col min="3074" max="3074" width="21.6640625" style="223" customWidth="1"/>
    <col min="3075" max="3075" width="5" style="223" customWidth="1"/>
    <col min="3076" max="3076" width="26.5" style="223" customWidth="1"/>
    <col min="3077" max="3077" width="24.5" style="223" customWidth="1"/>
    <col min="3078" max="3078" width="13.6640625" style="223" bestFit="1" customWidth="1"/>
    <col min="3079" max="3079" width="0" style="223" hidden="1" customWidth="1"/>
    <col min="3080" max="3096" width="10" style="223" customWidth="1"/>
    <col min="3097" max="3328" width="14.5" style="223"/>
    <col min="3329" max="3329" width="34.6640625" style="223" customWidth="1"/>
    <col min="3330" max="3330" width="21.6640625" style="223" customWidth="1"/>
    <col min="3331" max="3331" width="5" style="223" customWidth="1"/>
    <col min="3332" max="3332" width="26.5" style="223" customWidth="1"/>
    <col min="3333" max="3333" width="24.5" style="223" customWidth="1"/>
    <col min="3334" max="3334" width="13.6640625" style="223" bestFit="1" customWidth="1"/>
    <col min="3335" max="3335" width="0" style="223" hidden="1" customWidth="1"/>
    <col min="3336" max="3352" width="10" style="223" customWidth="1"/>
    <col min="3353" max="3584" width="14.5" style="223"/>
    <col min="3585" max="3585" width="34.6640625" style="223" customWidth="1"/>
    <col min="3586" max="3586" width="21.6640625" style="223" customWidth="1"/>
    <col min="3587" max="3587" width="5" style="223" customWidth="1"/>
    <col min="3588" max="3588" width="26.5" style="223" customWidth="1"/>
    <col min="3589" max="3589" width="24.5" style="223" customWidth="1"/>
    <col min="3590" max="3590" width="13.6640625" style="223" bestFit="1" customWidth="1"/>
    <col min="3591" max="3591" width="0" style="223" hidden="1" customWidth="1"/>
    <col min="3592" max="3608" width="10" style="223" customWidth="1"/>
    <col min="3609" max="3840" width="14.5" style="223"/>
    <col min="3841" max="3841" width="34.6640625" style="223" customWidth="1"/>
    <col min="3842" max="3842" width="21.6640625" style="223" customWidth="1"/>
    <col min="3843" max="3843" width="5" style="223" customWidth="1"/>
    <col min="3844" max="3844" width="26.5" style="223" customWidth="1"/>
    <col min="3845" max="3845" width="24.5" style="223" customWidth="1"/>
    <col min="3846" max="3846" width="13.6640625" style="223" bestFit="1" customWidth="1"/>
    <col min="3847" max="3847" width="0" style="223" hidden="1" customWidth="1"/>
    <col min="3848" max="3864" width="10" style="223" customWidth="1"/>
    <col min="3865" max="4096" width="14.5" style="223"/>
    <col min="4097" max="4097" width="34.6640625" style="223" customWidth="1"/>
    <col min="4098" max="4098" width="21.6640625" style="223" customWidth="1"/>
    <col min="4099" max="4099" width="5" style="223" customWidth="1"/>
    <col min="4100" max="4100" width="26.5" style="223" customWidth="1"/>
    <col min="4101" max="4101" width="24.5" style="223" customWidth="1"/>
    <col min="4102" max="4102" width="13.6640625" style="223" bestFit="1" customWidth="1"/>
    <col min="4103" max="4103" width="0" style="223" hidden="1" customWidth="1"/>
    <col min="4104" max="4120" width="10" style="223" customWidth="1"/>
    <col min="4121" max="4352" width="14.5" style="223"/>
    <col min="4353" max="4353" width="34.6640625" style="223" customWidth="1"/>
    <col min="4354" max="4354" width="21.6640625" style="223" customWidth="1"/>
    <col min="4355" max="4355" width="5" style="223" customWidth="1"/>
    <col min="4356" max="4356" width="26.5" style="223" customWidth="1"/>
    <col min="4357" max="4357" width="24.5" style="223" customWidth="1"/>
    <col min="4358" max="4358" width="13.6640625" style="223" bestFit="1" customWidth="1"/>
    <col min="4359" max="4359" width="0" style="223" hidden="1" customWidth="1"/>
    <col min="4360" max="4376" width="10" style="223" customWidth="1"/>
    <col min="4377" max="4608" width="14.5" style="223"/>
    <col min="4609" max="4609" width="34.6640625" style="223" customWidth="1"/>
    <col min="4610" max="4610" width="21.6640625" style="223" customWidth="1"/>
    <col min="4611" max="4611" width="5" style="223" customWidth="1"/>
    <col min="4612" max="4612" width="26.5" style="223" customWidth="1"/>
    <col min="4613" max="4613" width="24.5" style="223" customWidth="1"/>
    <col min="4614" max="4614" width="13.6640625" style="223" bestFit="1" customWidth="1"/>
    <col min="4615" max="4615" width="0" style="223" hidden="1" customWidth="1"/>
    <col min="4616" max="4632" width="10" style="223" customWidth="1"/>
    <col min="4633" max="4864" width="14.5" style="223"/>
    <col min="4865" max="4865" width="34.6640625" style="223" customWidth="1"/>
    <col min="4866" max="4866" width="21.6640625" style="223" customWidth="1"/>
    <col min="4867" max="4867" width="5" style="223" customWidth="1"/>
    <col min="4868" max="4868" width="26.5" style="223" customWidth="1"/>
    <col min="4869" max="4869" width="24.5" style="223" customWidth="1"/>
    <col min="4870" max="4870" width="13.6640625" style="223" bestFit="1" customWidth="1"/>
    <col min="4871" max="4871" width="0" style="223" hidden="1" customWidth="1"/>
    <col min="4872" max="4888" width="10" style="223" customWidth="1"/>
    <col min="4889" max="5120" width="14.5" style="223"/>
    <col min="5121" max="5121" width="34.6640625" style="223" customWidth="1"/>
    <col min="5122" max="5122" width="21.6640625" style="223" customWidth="1"/>
    <col min="5123" max="5123" width="5" style="223" customWidth="1"/>
    <col min="5124" max="5124" width="26.5" style="223" customWidth="1"/>
    <col min="5125" max="5125" width="24.5" style="223" customWidth="1"/>
    <col min="5126" max="5126" width="13.6640625" style="223" bestFit="1" customWidth="1"/>
    <col min="5127" max="5127" width="0" style="223" hidden="1" customWidth="1"/>
    <col min="5128" max="5144" width="10" style="223" customWidth="1"/>
    <col min="5145" max="5376" width="14.5" style="223"/>
    <col min="5377" max="5377" width="34.6640625" style="223" customWidth="1"/>
    <col min="5378" max="5378" width="21.6640625" style="223" customWidth="1"/>
    <col min="5379" max="5379" width="5" style="223" customWidth="1"/>
    <col min="5380" max="5380" width="26.5" style="223" customWidth="1"/>
    <col min="5381" max="5381" width="24.5" style="223" customWidth="1"/>
    <col min="5382" max="5382" width="13.6640625" style="223" bestFit="1" customWidth="1"/>
    <col min="5383" max="5383" width="0" style="223" hidden="1" customWidth="1"/>
    <col min="5384" max="5400" width="10" style="223" customWidth="1"/>
    <col min="5401" max="5632" width="14.5" style="223"/>
    <col min="5633" max="5633" width="34.6640625" style="223" customWidth="1"/>
    <col min="5634" max="5634" width="21.6640625" style="223" customWidth="1"/>
    <col min="5635" max="5635" width="5" style="223" customWidth="1"/>
    <col min="5636" max="5636" width="26.5" style="223" customWidth="1"/>
    <col min="5637" max="5637" width="24.5" style="223" customWidth="1"/>
    <col min="5638" max="5638" width="13.6640625" style="223" bestFit="1" customWidth="1"/>
    <col min="5639" max="5639" width="0" style="223" hidden="1" customWidth="1"/>
    <col min="5640" max="5656" width="10" style="223" customWidth="1"/>
    <col min="5657" max="5888" width="14.5" style="223"/>
    <col min="5889" max="5889" width="34.6640625" style="223" customWidth="1"/>
    <col min="5890" max="5890" width="21.6640625" style="223" customWidth="1"/>
    <col min="5891" max="5891" width="5" style="223" customWidth="1"/>
    <col min="5892" max="5892" width="26.5" style="223" customWidth="1"/>
    <col min="5893" max="5893" width="24.5" style="223" customWidth="1"/>
    <col min="5894" max="5894" width="13.6640625" style="223" bestFit="1" customWidth="1"/>
    <col min="5895" max="5895" width="0" style="223" hidden="1" customWidth="1"/>
    <col min="5896" max="5912" width="10" style="223" customWidth="1"/>
    <col min="5913" max="6144" width="14.5" style="223"/>
    <col min="6145" max="6145" width="34.6640625" style="223" customWidth="1"/>
    <col min="6146" max="6146" width="21.6640625" style="223" customWidth="1"/>
    <col min="6147" max="6147" width="5" style="223" customWidth="1"/>
    <col min="6148" max="6148" width="26.5" style="223" customWidth="1"/>
    <col min="6149" max="6149" width="24.5" style="223" customWidth="1"/>
    <col min="6150" max="6150" width="13.6640625" style="223" bestFit="1" customWidth="1"/>
    <col min="6151" max="6151" width="0" style="223" hidden="1" customWidth="1"/>
    <col min="6152" max="6168" width="10" style="223" customWidth="1"/>
    <col min="6169" max="6400" width="14.5" style="223"/>
    <col min="6401" max="6401" width="34.6640625" style="223" customWidth="1"/>
    <col min="6402" max="6402" width="21.6640625" style="223" customWidth="1"/>
    <col min="6403" max="6403" width="5" style="223" customWidth="1"/>
    <col min="6404" max="6404" width="26.5" style="223" customWidth="1"/>
    <col min="6405" max="6405" width="24.5" style="223" customWidth="1"/>
    <col min="6406" max="6406" width="13.6640625" style="223" bestFit="1" customWidth="1"/>
    <col min="6407" max="6407" width="0" style="223" hidden="1" customWidth="1"/>
    <col min="6408" max="6424" width="10" style="223" customWidth="1"/>
    <col min="6425" max="6656" width="14.5" style="223"/>
    <col min="6657" max="6657" width="34.6640625" style="223" customWidth="1"/>
    <col min="6658" max="6658" width="21.6640625" style="223" customWidth="1"/>
    <col min="6659" max="6659" width="5" style="223" customWidth="1"/>
    <col min="6660" max="6660" width="26.5" style="223" customWidth="1"/>
    <col min="6661" max="6661" width="24.5" style="223" customWidth="1"/>
    <col min="6662" max="6662" width="13.6640625" style="223" bestFit="1" customWidth="1"/>
    <col min="6663" max="6663" width="0" style="223" hidden="1" customWidth="1"/>
    <col min="6664" max="6680" width="10" style="223" customWidth="1"/>
    <col min="6681" max="6912" width="14.5" style="223"/>
    <col min="6913" max="6913" width="34.6640625" style="223" customWidth="1"/>
    <col min="6914" max="6914" width="21.6640625" style="223" customWidth="1"/>
    <col min="6915" max="6915" width="5" style="223" customWidth="1"/>
    <col min="6916" max="6916" width="26.5" style="223" customWidth="1"/>
    <col min="6917" max="6917" width="24.5" style="223" customWidth="1"/>
    <col min="6918" max="6918" width="13.6640625" style="223" bestFit="1" customWidth="1"/>
    <col min="6919" max="6919" width="0" style="223" hidden="1" customWidth="1"/>
    <col min="6920" max="6936" width="10" style="223" customWidth="1"/>
    <col min="6937" max="7168" width="14.5" style="223"/>
    <col min="7169" max="7169" width="34.6640625" style="223" customWidth="1"/>
    <col min="7170" max="7170" width="21.6640625" style="223" customWidth="1"/>
    <col min="7171" max="7171" width="5" style="223" customWidth="1"/>
    <col min="7172" max="7172" width="26.5" style="223" customWidth="1"/>
    <col min="7173" max="7173" width="24.5" style="223" customWidth="1"/>
    <col min="7174" max="7174" width="13.6640625" style="223" bestFit="1" customWidth="1"/>
    <col min="7175" max="7175" width="0" style="223" hidden="1" customWidth="1"/>
    <col min="7176" max="7192" width="10" style="223" customWidth="1"/>
    <col min="7193" max="7424" width="14.5" style="223"/>
    <col min="7425" max="7425" width="34.6640625" style="223" customWidth="1"/>
    <col min="7426" max="7426" width="21.6640625" style="223" customWidth="1"/>
    <col min="7427" max="7427" width="5" style="223" customWidth="1"/>
    <col min="7428" max="7428" width="26.5" style="223" customWidth="1"/>
    <col min="7429" max="7429" width="24.5" style="223" customWidth="1"/>
    <col min="7430" max="7430" width="13.6640625" style="223" bestFit="1" customWidth="1"/>
    <col min="7431" max="7431" width="0" style="223" hidden="1" customWidth="1"/>
    <col min="7432" max="7448" width="10" style="223" customWidth="1"/>
    <col min="7449" max="7680" width="14.5" style="223"/>
    <col min="7681" max="7681" width="34.6640625" style="223" customWidth="1"/>
    <col min="7682" max="7682" width="21.6640625" style="223" customWidth="1"/>
    <col min="7683" max="7683" width="5" style="223" customWidth="1"/>
    <col min="7684" max="7684" width="26.5" style="223" customWidth="1"/>
    <col min="7685" max="7685" width="24.5" style="223" customWidth="1"/>
    <col min="7686" max="7686" width="13.6640625" style="223" bestFit="1" customWidth="1"/>
    <col min="7687" max="7687" width="0" style="223" hidden="1" customWidth="1"/>
    <col min="7688" max="7704" width="10" style="223" customWidth="1"/>
    <col min="7705" max="7936" width="14.5" style="223"/>
    <col min="7937" max="7937" width="34.6640625" style="223" customWidth="1"/>
    <col min="7938" max="7938" width="21.6640625" style="223" customWidth="1"/>
    <col min="7939" max="7939" width="5" style="223" customWidth="1"/>
    <col min="7940" max="7940" width="26.5" style="223" customWidth="1"/>
    <col min="7941" max="7941" width="24.5" style="223" customWidth="1"/>
    <col min="7942" max="7942" width="13.6640625" style="223" bestFit="1" customWidth="1"/>
    <col min="7943" max="7943" width="0" style="223" hidden="1" customWidth="1"/>
    <col min="7944" max="7960" width="10" style="223" customWidth="1"/>
    <col min="7961" max="8192" width="14.5" style="223"/>
    <col min="8193" max="8193" width="34.6640625" style="223" customWidth="1"/>
    <col min="8194" max="8194" width="21.6640625" style="223" customWidth="1"/>
    <col min="8195" max="8195" width="5" style="223" customWidth="1"/>
    <col min="8196" max="8196" width="26.5" style="223" customWidth="1"/>
    <col min="8197" max="8197" width="24.5" style="223" customWidth="1"/>
    <col min="8198" max="8198" width="13.6640625" style="223" bestFit="1" customWidth="1"/>
    <col min="8199" max="8199" width="0" style="223" hidden="1" customWidth="1"/>
    <col min="8200" max="8216" width="10" style="223" customWidth="1"/>
    <col min="8217" max="8448" width="14.5" style="223"/>
    <col min="8449" max="8449" width="34.6640625" style="223" customWidth="1"/>
    <col min="8450" max="8450" width="21.6640625" style="223" customWidth="1"/>
    <col min="8451" max="8451" width="5" style="223" customWidth="1"/>
    <col min="8452" max="8452" width="26.5" style="223" customWidth="1"/>
    <col min="8453" max="8453" width="24.5" style="223" customWidth="1"/>
    <col min="8454" max="8454" width="13.6640625" style="223" bestFit="1" customWidth="1"/>
    <col min="8455" max="8455" width="0" style="223" hidden="1" customWidth="1"/>
    <col min="8456" max="8472" width="10" style="223" customWidth="1"/>
    <col min="8473" max="8704" width="14.5" style="223"/>
    <col min="8705" max="8705" width="34.6640625" style="223" customWidth="1"/>
    <col min="8706" max="8706" width="21.6640625" style="223" customWidth="1"/>
    <col min="8707" max="8707" width="5" style="223" customWidth="1"/>
    <col min="8708" max="8708" width="26.5" style="223" customWidth="1"/>
    <col min="8709" max="8709" width="24.5" style="223" customWidth="1"/>
    <col min="8710" max="8710" width="13.6640625" style="223" bestFit="1" customWidth="1"/>
    <col min="8711" max="8711" width="0" style="223" hidden="1" customWidth="1"/>
    <col min="8712" max="8728" width="10" style="223" customWidth="1"/>
    <col min="8729" max="8960" width="14.5" style="223"/>
    <col min="8961" max="8961" width="34.6640625" style="223" customWidth="1"/>
    <col min="8962" max="8962" width="21.6640625" style="223" customWidth="1"/>
    <col min="8963" max="8963" width="5" style="223" customWidth="1"/>
    <col min="8964" max="8964" width="26.5" style="223" customWidth="1"/>
    <col min="8965" max="8965" width="24.5" style="223" customWidth="1"/>
    <col min="8966" max="8966" width="13.6640625" style="223" bestFit="1" customWidth="1"/>
    <col min="8967" max="8967" width="0" style="223" hidden="1" customWidth="1"/>
    <col min="8968" max="8984" width="10" style="223" customWidth="1"/>
    <col min="8985" max="9216" width="14.5" style="223"/>
    <col min="9217" max="9217" width="34.6640625" style="223" customWidth="1"/>
    <col min="9218" max="9218" width="21.6640625" style="223" customWidth="1"/>
    <col min="9219" max="9219" width="5" style="223" customWidth="1"/>
    <col min="9220" max="9220" width="26.5" style="223" customWidth="1"/>
    <col min="9221" max="9221" width="24.5" style="223" customWidth="1"/>
    <col min="9222" max="9222" width="13.6640625" style="223" bestFit="1" customWidth="1"/>
    <col min="9223" max="9223" width="0" style="223" hidden="1" customWidth="1"/>
    <col min="9224" max="9240" width="10" style="223" customWidth="1"/>
    <col min="9241" max="9472" width="14.5" style="223"/>
    <col min="9473" max="9473" width="34.6640625" style="223" customWidth="1"/>
    <col min="9474" max="9474" width="21.6640625" style="223" customWidth="1"/>
    <col min="9475" max="9475" width="5" style="223" customWidth="1"/>
    <col min="9476" max="9476" width="26.5" style="223" customWidth="1"/>
    <col min="9477" max="9477" width="24.5" style="223" customWidth="1"/>
    <col min="9478" max="9478" width="13.6640625" style="223" bestFit="1" customWidth="1"/>
    <col min="9479" max="9479" width="0" style="223" hidden="1" customWidth="1"/>
    <col min="9480" max="9496" width="10" style="223" customWidth="1"/>
    <col min="9497" max="9728" width="14.5" style="223"/>
    <col min="9729" max="9729" width="34.6640625" style="223" customWidth="1"/>
    <col min="9730" max="9730" width="21.6640625" style="223" customWidth="1"/>
    <col min="9731" max="9731" width="5" style="223" customWidth="1"/>
    <col min="9732" max="9732" width="26.5" style="223" customWidth="1"/>
    <col min="9733" max="9733" width="24.5" style="223" customWidth="1"/>
    <col min="9734" max="9734" width="13.6640625" style="223" bestFit="1" customWidth="1"/>
    <col min="9735" max="9735" width="0" style="223" hidden="1" customWidth="1"/>
    <col min="9736" max="9752" width="10" style="223" customWidth="1"/>
    <col min="9753" max="9984" width="14.5" style="223"/>
    <col min="9985" max="9985" width="34.6640625" style="223" customWidth="1"/>
    <col min="9986" max="9986" width="21.6640625" style="223" customWidth="1"/>
    <col min="9987" max="9987" width="5" style="223" customWidth="1"/>
    <col min="9988" max="9988" width="26.5" style="223" customWidth="1"/>
    <col min="9989" max="9989" width="24.5" style="223" customWidth="1"/>
    <col min="9990" max="9990" width="13.6640625" style="223" bestFit="1" customWidth="1"/>
    <col min="9991" max="9991" width="0" style="223" hidden="1" customWidth="1"/>
    <col min="9992" max="10008" width="10" style="223" customWidth="1"/>
    <col min="10009" max="10240" width="14.5" style="223"/>
    <col min="10241" max="10241" width="34.6640625" style="223" customWidth="1"/>
    <col min="10242" max="10242" width="21.6640625" style="223" customWidth="1"/>
    <col min="10243" max="10243" width="5" style="223" customWidth="1"/>
    <col min="10244" max="10244" width="26.5" style="223" customWidth="1"/>
    <col min="10245" max="10245" width="24.5" style="223" customWidth="1"/>
    <col min="10246" max="10246" width="13.6640625" style="223" bestFit="1" customWidth="1"/>
    <col min="10247" max="10247" width="0" style="223" hidden="1" customWidth="1"/>
    <col min="10248" max="10264" width="10" style="223" customWidth="1"/>
    <col min="10265" max="10496" width="14.5" style="223"/>
    <col min="10497" max="10497" width="34.6640625" style="223" customWidth="1"/>
    <col min="10498" max="10498" width="21.6640625" style="223" customWidth="1"/>
    <col min="10499" max="10499" width="5" style="223" customWidth="1"/>
    <col min="10500" max="10500" width="26.5" style="223" customWidth="1"/>
    <col min="10501" max="10501" width="24.5" style="223" customWidth="1"/>
    <col min="10502" max="10502" width="13.6640625" style="223" bestFit="1" customWidth="1"/>
    <col min="10503" max="10503" width="0" style="223" hidden="1" customWidth="1"/>
    <col min="10504" max="10520" width="10" style="223" customWidth="1"/>
    <col min="10521" max="10752" width="14.5" style="223"/>
    <col min="10753" max="10753" width="34.6640625" style="223" customWidth="1"/>
    <col min="10754" max="10754" width="21.6640625" style="223" customWidth="1"/>
    <col min="10755" max="10755" width="5" style="223" customWidth="1"/>
    <col min="10756" max="10756" width="26.5" style="223" customWidth="1"/>
    <col min="10757" max="10757" width="24.5" style="223" customWidth="1"/>
    <col min="10758" max="10758" width="13.6640625" style="223" bestFit="1" customWidth="1"/>
    <col min="10759" max="10759" width="0" style="223" hidden="1" customWidth="1"/>
    <col min="10760" max="10776" width="10" style="223" customWidth="1"/>
    <col min="10777" max="11008" width="14.5" style="223"/>
    <col min="11009" max="11009" width="34.6640625" style="223" customWidth="1"/>
    <col min="11010" max="11010" width="21.6640625" style="223" customWidth="1"/>
    <col min="11011" max="11011" width="5" style="223" customWidth="1"/>
    <col min="11012" max="11012" width="26.5" style="223" customWidth="1"/>
    <col min="11013" max="11013" width="24.5" style="223" customWidth="1"/>
    <col min="11014" max="11014" width="13.6640625" style="223" bestFit="1" customWidth="1"/>
    <col min="11015" max="11015" width="0" style="223" hidden="1" customWidth="1"/>
    <col min="11016" max="11032" width="10" style="223" customWidth="1"/>
    <col min="11033" max="11264" width="14.5" style="223"/>
    <col min="11265" max="11265" width="34.6640625" style="223" customWidth="1"/>
    <col min="11266" max="11266" width="21.6640625" style="223" customWidth="1"/>
    <col min="11267" max="11267" width="5" style="223" customWidth="1"/>
    <col min="11268" max="11268" width="26.5" style="223" customWidth="1"/>
    <col min="11269" max="11269" width="24.5" style="223" customWidth="1"/>
    <col min="11270" max="11270" width="13.6640625" style="223" bestFit="1" customWidth="1"/>
    <col min="11271" max="11271" width="0" style="223" hidden="1" customWidth="1"/>
    <col min="11272" max="11288" width="10" style="223" customWidth="1"/>
    <col min="11289" max="11520" width="14.5" style="223"/>
    <col min="11521" max="11521" width="34.6640625" style="223" customWidth="1"/>
    <col min="11522" max="11522" width="21.6640625" style="223" customWidth="1"/>
    <col min="11523" max="11523" width="5" style="223" customWidth="1"/>
    <col min="11524" max="11524" width="26.5" style="223" customWidth="1"/>
    <col min="11525" max="11525" width="24.5" style="223" customWidth="1"/>
    <col min="11526" max="11526" width="13.6640625" style="223" bestFit="1" customWidth="1"/>
    <col min="11527" max="11527" width="0" style="223" hidden="1" customWidth="1"/>
    <col min="11528" max="11544" width="10" style="223" customWidth="1"/>
    <col min="11545" max="11776" width="14.5" style="223"/>
    <col min="11777" max="11777" width="34.6640625" style="223" customWidth="1"/>
    <col min="11778" max="11778" width="21.6640625" style="223" customWidth="1"/>
    <col min="11779" max="11779" width="5" style="223" customWidth="1"/>
    <col min="11780" max="11780" width="26.5" style="223" customWidth="1"/>
    <col min="11781" max="11781" width="24.5" style="223" customWidth="1"/>
    <col min="11782" max="11782" width="13.6640625" style="223" bestFit="1" customWidth="1"/>
    <col min="11783" max="11783" width="0" style="223" hidden="1" customWidth="1"/>
    <col min="11784" max="11800" width="10" style="223" customWidth="1"/>
    <col min="11801" max="12032" width="14.5" style="223"/>
    <col min="12033" max="12033" width="34.6640625" style="223" customWidth="1"/>
    <col min="12034" max="12034" width="21.6640625" style="223" customWidth="1"/>
    <col min="12035" max="12035" width="5" style="223" customWidth="1"/>
    <col min="12036" max="12036" width="26.5" style="223" customWidth="1"/>
    <col min="12037" max="12037" width="24.5" style="223" customWidth="1"/>
    <col min="12038" max="12038" width="13.6640625" style="223" bestFit="1" customWidth="1"/>
    <col min="12039" max="12039" width="0" style="223" hidden="1" customWidth="1"/>
    <col min="12040" max="12056" width="10" style="223" customWidth="1"/>
    <col min="12057" max="12288" width="14.5" style="223"/>
    <col min="12289" max="12289" width="34.6640625" style="223" customWidth="1"/>
    <col min="12290" max="12290" width="21.6640625" style="223" customWidth="1"/>
    <col min="12291" max="12291" width="5" style="223" customWidth="1"/>
    <col min="12292" max="12292" width="26.5" style="223" customWidth="1"/>
    <col min="12293" max="12293" width="24.5" style="223" customWidth="1"/>
    <col min="12294" max="12294" width="13.6640625" style="223" bestFit="1" customWidth="1"/>
    <col min="12295" max="12295" width="0" style="223" hidden="1" customWidth="1"/>
    <col min="12296" max="12312" width="10" style="223" customWidth="1"/>
    <col min="12313" max="12544" width="14.5" style="223"/>
    <col min="12545" max="12545" width="34.6640625" style="223" customWidth="1"/>
    <col min="12546" max="12546" width="21.6640625" style="223" customWidth="1"/>
    <col min="12547" max="12547" width="5" style="223" customWidth="1"/>
    <col min="12548" max="12548" width="26.5" style="223" customWidth="1"/>
    <col min="12549" max="12549" width="24.5" style="223" customWidth="1"/>
    <col min="12550" max="12550" width="13.6640625" style="223" bestFit="1" customWidth="1"/>
    <col min="12551" max="12551" width="0" style="223" hidden="1" customWidth="1"/>
    <col min="12552" max="12568" width="10" style="223" customWidth="1"/>
    <col min="12569" max="12800" width="14.5" style="223"/>
    <col min="12801" max="12801" width="34.6640625" style="223" customWidth="1"/>
    <col min="12802" max="12802" width="21.6640625" style="223" customWidth="1"/>
    <col min="12803" max="12803" width="5" style="223" customWidth="1"/>
    <col min="12804" max="12804" width="26.5" style="223" customWidth="1"/>
    <col min="12805" max="12805" width="24.5" style="223" customWidth="1"/>
    <col min="12806" max="12806" width="13.6640625" style="223" bestFit="1" customWidth="1"/>
    <col min="12807" max="12807" width="0" style="223" hidden="1" customWidth="1"/>
    <col min="12808" max="12824" width="10" style="223" customWidth="1"/>
    <col min="12825" max="13056" width="14.5" style="223"/>
    <col min="13057" max="13057" width="34.6640625" style="223" customWidth="1"/>
    <col min="13058" max="13058" width="21.6640625" style="223" customWidth="1"/>
    <col min="13059" max="13059" width="5" style="223" customWidth="1"/>
    <col min="13060" max="13060" width="26.5" style="223" customWidth="1"/>
    <col min="13061" max="13061" width="24.5" style="223" customWidth="1"/>
    <col min="13062" max="13062" width="13.6640625" style="223" bestFit="1" customWidth="1"/>
    <col min="13063" max="13063" width="0" style="223" hidden="1" customWidth="1"/>
    <col min="13064" max="13080" width="10" style="223" customWidth="1"/>
    <col min="13081" max="13312" width="14.5" style="223"/>
    <col min="13313" max="13313" width="34.6640625" style="223" customWidth="1"/>
    <col min="13314" max="13314" width="21.6640625" style="223" customWidth="1"/>
    <col min="13315" max="13315" width="5" style="223" customWidth="1"/>
    <col min="13316" max="13316" width="26.5" style="223" customWidth="1"/>
    <col min="13317" max="13317" width="24.5" style="223" customWidth="1"/>
    <col min="13318" max="13318" width="13.6640625" style="223" bestFit="1" customWidth="1"/>
    <col min="13319" max="13319" width="0" style="223" hidden="1" customWidth="1"/>
    <col min="13320" max="13336" width="10" style="223" customWidth="1"/>
    <col min="13337" max="13568" width="14.5" style="223"/>
    <col min="13569" max="13569" width="34.6640625" style="223" customWidth="1"/>
    <col min="13570" max="13570" width="21.6640625" style="223" customWidth="1"/>
    <col min="13571" max="13571" width="5" style="223" customWidth="1"/>
    <col min="13572" max="13572" width="26.5" style="223" customWidth="1"/>
    <col min="13573" max="13573" width="24.5" style="223" customWidth="1"/>
    <col min="13574" max="13574" width="13.6640625" style="223" bestFit="1" customWidth="1"/>
    <col min="13575" max="13575" width="0" style="223" hidden="1" customWidth="1"/>
    <col min="13576" max="13592" width="10" style="223" customWidth="1"/>
    <col min="13593" max="13824" width="14.5" style="223"/>
    <col min="13825" max="13825" width="34.6640625" style="223" customWidth="1"/>
    <col min="13826" max="13826" width="21.6640625" style="223" customWidth="1"/>
    <col min="13827" max="13827" width="5" style="223" customWidth="1"/>
    <col min="13828" max="13828" width="26.5" style="223" customWidth="1"/>
    <col min="13829" max="13829" width="24.5" style="223" customWidth="1"/>
    <col min="13830" max="13830" width="13.6640625" style="223" bestFit="1" customWidth="1"/>
    <col min="13831" max="13831" width="0" style="223" hidden="1" customWidth="1"/>
    <col min="13832" max="13848" width="10" style="223" customWidth="1"/>
    <col min="13849" max="14080" width="14.5" style="223"/>
    <col min="14081" max="14081" width="34.6640625" style="223" customWidth="1"/>
    <col min="14082" max="14082" width="21.6640625" style="223" customWidth="1"/>
    <col min="14083" max="14083" width="5" style="223" customWidth="1"/>
    <col min="14084" max="14084" width="26.5" style="223" customWidth="1"/>
    <col min="14085" max="14085" width="24.5" style="223" customWidth="1"/>
    <col min="14086" max="14086" width="13.6640625" style="223" bestFit="1" customWidth="1"/>
    <col min="14087" max="14087" width="0" style="223" hidden="1" customWidth="1"/>
    <col min="14088" max="14104" width="10" style="223" customWidth="1"/>
    <col min="14105" max="14336" width="14.5" style="223"/>
    <col min="14337" max="14337" width="34.6640625" style="223" customWidth="1"/>
    <col min="14338" max="14338" width="21.6640625" style="223" customWidth="1"/>
    <col min="14339" max="14339" width="5" style="223" customWidth="1"/>
    <col min="14340" max="14340" width="26.5" style="223" customWidth="1"/>
    <col min="14341" max="14341" width="24.5" style="223" customWidth="1"/>
    <col min="14342" max="14342" width="13.6640625" style="223" bestFit="1" customWidth="1"/>
    <col min="14343" max="14343" width="0" style="223" hidden="1" customWidth="1"/>
    <col min="14344" max="14360" width="10" style="223" customWidth="1"/>
    <col min="14361" max="14592" width="14.5" style="223"/>
    <col min="14593" max="14593" width="34.6640625" style="223" customWidth="1"/>
    <col min="14594" max="14594" width="21.6640625" style="223" customWidth="1"/>
    <col min="14595" max="14595" width="5" style="223" customWidth="1"/>
    <col min="14596" max="14596" width="26.5" style="223" customWidth="1"/>
    <col min="14597" max="14597" width="24.5" style="223" customWidth="1"/>
    <col min="14598" max="14598" width="13.6640625" style="223" bestFit="1" customWidth="1"/>
    <col min="14599" max="14599" width="0" style="223" hidden="1" customWidth="1"/>
    <col min="14600" max="14616" width="10" style="223" customWidth="1"/>
    <col min="14617" max="14848" width="14.5" style="223"/>
    <col min="14849" max="14849" width="34.6640625" style="223" customWidth="1"/>
    <col min="14850" max="14850" width="21.6640625" style="223" customWidth="1"/>
    <col min="14851" max="14851" width="5" style="223" customWidth="1"/>
    <col min="14852" max="14852" width="26.5" style="223" customWidth="1"/>
    <col min="14853" max="14853" width="24.5" style="223" customWidth="1"/>
    <col min="14854" max="14854" width="13.6640625" style="223" bestFit="1" customWidth="1"/>
    <col min="14855" max="14855" width="0" style="223" hidden="1" customWidth="1"/>
    <col min="14856" max="14872" width="10" style="223" customWidth="1"/>
    <col min="14873" max="15104" width="14.5" style="223"/>
    <col min="15105" max="15105" width="34.6640625" style="223" customWidth="1"/>
    <col min="15106" max="15106" width="21.6640625" style="223" customWidth="1"/>
    <col min="15107" max="15107" width="5" style="223" customWidth="1"/>
    <col min="15108" max="15108" width="26.5" style="223" customWidth="1"/>
    <col min="15109" max="15109" width="24.5" style="223" customWidth="1"/>
    <col min="15110" max="15110" width="13.6640625" style="223" bestFit="1" customWidth="1"/>
    <col min="15111" max="15111" width="0" style="223" hidden="1" customWidth="1"/>
    <col min="15112" max="15128" width="10" style="223" customWidth="1"/>
    <col min="15129" max="15360" width="14.5" style="223"/>
    <col min="15361" max="15361" width="34.6640625" style="223" customWidth="1"/>
    <col min="15362" max="15362" width="21.6640625" style="223" customWidth="1"/>
    <col min="15363" max="15363" width="5" style="223" customWidth="1"/>
    <col min="15364" max="15364" width="26.5" style="223" customWidth="1"/>
    <col min="15365" max="15365" width="24.5" style="223" customWidth="1"/>
    <col min="15366" max="15366" width="13.6640625" style="223" bestFit="1" customWidth="1"/>
    <col min="15367" max="15367" width="0" style="223" hidden="1" customWidth="1"/>
    <col min="15368" max="15384" width="10" style="223" customWidth="1"/>
    <col min="15385" max="15616" width="14.5" style="223"/>
    <col min="15617" max="15617" width="34.6640625" style="223" customWidth="1"/>
    <col min="15618" max="15618" width="21.6640625" style="223" customWidth="1"/>
    <col min="15619" max="15619" width="5" style="223" customWidth="1"/>
    <col min="15620" max="15620" width="26.5" style="223" customWidth="1"/>
    <col min="15621" max="15621" width="24.5" style="223" customWidth="1"/>
    <col min="15622" max="15622" width="13.6640625" style="223" bestFit="1" customWidth="1"/>
    <col min="15623" max="15623" width="0" style="223" hidden="1" customWidth="1"/>
    <col min="15624" max="15640" width="10" style="223" customWidth="1"/>
    <col min="15641" max="15872" width="14.5" style="223"/>
    <col min="15873" max="15873" width="34.6640625" style="223" customWidth="1"/>
    <col min="15874" max="15874" width="21.6640625" style="223" customWidth="1"/>
    <col min="15875" max="15875" width="5" style="223" customWidth="1"/>
    <col min="15876" max="15876" width="26.5" style="223" customWidth="1"/>
    <col min="15877" max="15877" width="24.5" style="223" customWidth="1"/>
    <col min="15878" max="15878" width="13.6640625" style="223" bestFit="1" customWidth="1"/>
    <col min="15879" max="15879" width="0" style="223" hidden="1" customWidth="1"/>
    <col min="15880" max="15896" width="10" style="223" customWidth="1"/>
    <col min="15897" max="16128" width="14.5" style="223"/>
    <col min="16129" max="16129" width="34.6640625" style="223" customWidth="1"/>
    <col min="16130" max="16130" width="21.6640625" style="223" customWidth="1"/>
    <col min="16131" max="16131" width="5" style="223" customWidth="1"/>
    <col min="16132" max="16132" width="26.5" style="223" customWidth="1"/>
    <col min="16133" max="16133" width="24.5" style="223" customWidth="1"/>
    <col min="16134" max="16134" width="13.6640625" style="223" bestFit="1" customWidth="1"/>
    <col min="16135" max="16135" width="0" style="223" hidden="1" customWidth="1"/>
    <col min="16136" max="16152" width="10" style="223" customWidth="1"/>
    <col min="16153" max="16384" width="14.5" style="223"/>
  </cols>
  <sheetData>
    <row r="1" spans="1:9" s="219" customFormat="1" ht="15.75" customHeight="1">
      <c r="A1" s="916" t="s">
        <v>2041</v>
      </c>
      <c r="B1" s="917"/>
      <c r="C1" s="917"/>
      <c r="D1" s="917"/>
      <c r="E1" s="917"/>
      <c r="F1" s="918"/>
    </row>
    <row r="2" spans="1:9" s="219" customFormat="1" ht="40" customHeight="1" thickBot="1">
      <c r="A2" s="339" t="s">
        <v>1166</v>
      </c>
      <c r="B2" s="340" t="s">
        <v>1167</v>
      </c>
      <c r="C2" s="340" t="s">
        <v>1168</v>
      </c>
      <c r="D2" s="340" t="s">
        <v>1169</v>
      </c>
      <c r="E2" s="340" t="s">
        <v>1170</v>
      </c>
      <c r="F2" s="341" t="s">
        <v>1171</v>
      </c>
    </row>
    <row r="3" spans="1:9" ht="30" customHeight="1">
      <c r="A3" s="220" t="s">
        <v>1172</v>
      </c>
      <c r="B3" s="221" t="s">
        <v>1173</v>
      </c>
      <c r="C3" s="221">
        <v>2016</v>
      </c>
      <c r="D3" s="221" t="s">
        <v>1174</v>
      </c>
      <c r="E3" s="221" t="s">
        <v>1175</v>
      </c>
      <c r="F3" s="222">
        <v>180000000</v>
      </c>
      <c r="G3" s="223" t="s">
        <v>1176</v>
      </c>
    </row>
    <row r="4" spans="1:9" ht="30" customHeight="1">
      <c r="A4" s="224" t="s">
        <v>1177</v>
      </c>
      <c r="B4" s="225" t="s">
        <v>1173</v>
      </c>
      <c r="C4" s="225">
        <v>2016</v>
      </c>
      <c r="D4" s="225">
        <v>68348325</v>
      </c>
      <c r="E4" s="226" t="s">
        <v>1178</v>
      </c>
      <c r="F4" s="227">
        <v>250000000</v>
      </c>
      <c r="G4" s="223" t="s">
        <v>1176</v>
      </c>
    </row>
    <row r="5" spans="1:9" ht="30" customHeight="1">
      <c r="A5" s="224" t="s">
        <v>1179</v>
      </c>
      <c r="B5" s="226" t="s">
        <v>1180</v>
      </c>
      <c r="C5" s="225">
        <v>2018</v>
      </c>
      <c r="D5" s="225" t="s">
        <v>1181</v>
      </c>
      <c r="E5" s="226" t="s">
        <v>1182</v>
      </c>
      <c r="F5" s="227">
        <v>446228750</v>
      </c>
      <c r="G5" s="223" t="s">
        <v>1176</v>
      </c>
      <c r="H5" s="228"/>
      <c r="I5" s="228"/>
    </row>
    <row r="6" spans="1:9" ht="30" customHeight="1">
      <c r="A6" s="224" t="s">
        <v>1183</v>
      </c>
      <c r="B6" s="226" t="s">
        <v>1184</v>
      </c>
      <c r="C6" s="225">
        <v>2009</v>
      </c>
      <c r="D6" s="225">
        <v>563432</v>
      </c>
      <c r="E6" s="225" t="s">
        <v>1185</v>
      </c>
      <c r="F6" s="227">
        <v>265862069</v>
      </c>
      <c r="G6" s="223" t="s">
        <v>1176</v>
      </c>
    </row>
    <row r="7" spans="1:9" ht="30" customHeight="1">
      <c r="A7" s="224" t="s">
        <v>1186</v>
      </c>
      <c r="B7" s="226" t="s">
        <v>1184</v>
      </c>
      <c r="C7" s="225">
        <v>2006</v>
      </c>
      <c r="D7" s="225">
        <v>30379841</v>
      </c>
      <c r="E7" s="225" t="s">
        <v>1187</v>
      </c>
      <c r="F7" s="227">
        <v>450000000</v>
      </c>
      <c r="G7" s="223" t="s">
        <v>1176</v>
      </c>
    </row>
    <row r="8" spans="1:9" ht="30" customHeight="1">
      <c r="A8" s="224" t="s">
        <v>1188</v>
      </c>
      <c r="B8" s="226" t="s">
        <v>1189</v>
      </c>
      <c r="C8" s="225">
        <v>2020</v>
      </c>
      <c r="D8" s="226">
        <v>74501476</v>
      </c>
      <c r="E8" s="226" t="s">
        <v>1190</v>
      </c>
      <c r="F8" s="227">
        <v>425800000</v>
      </c>
      <c r="G8" s="223" t="s">
        <v>1176</v>
      </c>
    </row>
    <row r="9" spans="1:9" ht="30" customHeight="1">
      <c r="A9" s="224" t="s">
        <v>1191</v>
      </c>
      <c r="B9" s="226" t="s">
        <v>1189</v>
      </c>
      <c r="C9" s="225">
        <v>2020</v>
      </c>
      <c r="D9" s="226">
        <v>74498607</v>
      </c>
      <c r="E9" s="226" t="s">
        <v>1192</v>
      </c>
      <c r="F9" s="227">
        <v>425800000</v>
      </c>
      <c r="G9" s="223" t="s">
        <v>1176</v>
      </c>
    </row>
    <row r="10" spans="1:9" ht="30" customHeight="1">
      <c r="A10" s="224" t="s">
        <v>1193</v>
      </c>
      <c r="B10" s="226" t="s">
        <v>1189</v>
      </c>
      <c r="C10" s="225">
        <v>2020</v>
      </c>
      <c r="D10" s="226">
        <v>74501460</v>
      </c>
      <c r="E10" s="226" t="s">
        <v>1194</v>
      </c>
      <c r="F10" s="227">
        <v>425800000</v>
      </c>
      <c r="G10" s="223" t="s">
        <v>1176</v>
      </c>
    </row>
    <row r="11" spans="1:9" ht="30" customHeight="1">
      <c r="A11" s="224" t="s">
        <v>1195</v>
      </c>
      <c r="B11" s="226" t="s">
        <v>1196</v>
      </c>
      <c r="C11" s="225">
        <v>2020</v>
      </c>
      <c r="D11" s="226" t="s">
        <v>1197</v>
      </c>
      <c r="E11" s="226" t="s">
        <v>1198</v>
      </c>
      <c r="F11" s="227">
        <v>269267059</v>
      </c>
      <c r="G11" s="223" t="s">
        <v>1176</v>
      </c>
    </row>
    <row r="12" spans="1:9" ht="30" customHeight="1">
      <c r="A12" s="224" t="s">
        <v>1199</v>
      </c>
      <c r="B12" s="226" t="s">
        <v>1200</v>
      </c>
      <c r="C12" s="225">
        <v>2020</v>
      </c>
      <c r="D12" s="226">
        <v>126586</v>
      </c>
      <c r="E12" s="226" t="s">
        <v>1201</v>
      </c>
      <c r="F12" s="227">
        <v>200000000</v>
      </c>
      <c r="G12" s="223" t="s">
        <v>1176</v>
      </c>
      <c r="H12" s="228"/>
      <c r="I12" s="228"/>
    </row>
    <row r="13" spans="1:9" ht="30" customHeight="1">
      <c r="A13" s="229" t="s">
        <v>1202</v>
      </c>
      <c r="B13" s="226" t="s">
        <v>1203</v>
      </c>
      <c r="C13" s="225">
        <v>2020</v>
      </c>
      <c r="D13" s="226" t="s">
        <v>1204</v>
      </c>
      <c r="E13" s="226" t="s">
        <v>1204</v>
      </c>
      <c r="F13" s="227">
        <v>112633000</v>
      </c>
      <c r="G13" s="223" t="s">
        <v>1176</v>
      </c>
    </row>
    <row r="14" spans="1:9" ht="30" customHeight="1">
      <c r="A14" s="229" t="s">
        <v>1205</v>
      </c>
      <c r="B14" s="226" t="s">
        <v>1206</v>
      </c>
      <c r="C14" s="225">
        <v>2020</v>
      </c>
      <c r="D14" s="226" t="s">
        <v>1204</v>
      </c>
      <c r="E14" s="226" t="s">
        <v>1204</v>
      </c>
      <c r="F14" s="227">
        <v>241164000</v>
      </c>
      <c r="G14" s="223" t="s">
        <v>1176</v>
      </c>
    </row>
    <row r="15" spans="1:9" ht="30" customHeight="1">
      <c r="A15" s="229" t="s">
        <v>1207</v>
      </c>
      <c r="B15" s="229" t="s">
        <v>1208</v>
      </c>
      <c r="C15" s="229">
        <v>2009</v>
      </c>
      <c r="D15" s="226">
        <v>618982</v>
      </c>
      <c r="E15" s="226" t="s">
        <v>1209</v>
      </c>
      <c r="F15" s="227">
        <v>220000000</v>
      </c>
      <c r="G15" s="223" t="s">
        <v>1176</v>
      </c>
    </row>
    <row r="16" spans="1:9" ht="30" customHeight="1">
      <c r="A16" s="229" t="s">
        <v>1210</v>
      </c>
      <c r="B16" s="229" t="s">
        <v>1211</v>
      </c>
      <c r="C16" s="229">
        <v>1996</v>
      </c>
      <c r="D16" s="226" t="s">
        <v>1212</v>
      </c>
      <c r="E16" s="226" t="s">
        <v>1213</v>
      </c>
      <c r="F16" s="227">
        <v>200000000</v>
      </c>
      <c r="G16" s="223" t="s">
        <v>1176</v>
      </c>
    </row>
    <row r="17" spans="1:7" ht="30" customHeight="1">
      <c r="A17" s="229" t="s">
        <v>1214</v>
      </c>
      <c r="B17" s="229" t="s">
        <v>1215</v>
      </c>
      <c r="C17" s="229">
        <v>1994</v>
      </c>
      <c r="D17" s="226" t="s">
        <v>1216</v>
      </c>
      <c r="E17" s="226">
        <v>512821590</v>
      </c>
      <c r="F17" s="227">
        <v>60000000</v>
      </c>
      <c r="G17" s="223" t="s">
        <v>1176</v>
      </c>
    </row>
    <row r="18" spans="1:7" ht="30" customHeight="1">
      <c r="A18" s="229" t="s">
        <v>1217</v>
      </c>
      <c r="B18" s="229" t="s">
        <v>1211</v>
      </c>
      <c r="C18" s="229">
        <v>2018</v>
      </c>
      <c r="D18" s="226" t="s">
        <v>1218</v>
      </c>
      <c r="E18" s="226" t="s">
        <v>1219</v>
      </c>
      <c r="F18" s="227">
        <v>680000000</v>
      </c>
      <c r="G18" s="223" t="s">
        <v>1176</v>
      </c>
    </row>
    <row r="19" spans="1:7" ht="30" customHeight="1">
      <c r="A19" s="229" t="s">
        <v>1220</v>
      </c>
      <c r="B19" s="229" t="s">
        <v>1184</v>
      </c>
      <c r="C19" s="229">
        <v>2006</v>
      </c>
      <c r="D19" s="226">
        <v>629993</v>
      </c>
      <c r="E19" s="226" t="s">
        <v>1221</v>
      </c>
      <c r="F19" s="227">
        <v>180000000</v>
      </c>
      <c r="G19" s="223" t="s">
        <v>1176</v>
      </c>
    </row>
    <row r="20" spans="1:7" ht="30" customHeight="1">
      <c r="A20" s="229" t="s">
        <v>1222</v>
      </c>
      <c r="B20" s="229" t="s">
        <v>1223</v>
      </c>
      <c r="C20" s="229">
        <v>2015</v>
      </c>
      <c r="D20" s="226" t="s">
        <v>1224</v>
      </c>
      <c r="E20" s="226" t="s">
        <v>1225</v>
      </c>
      <c r="F20" s="227">
        <v>936397344</v>
      </c>
      <c r="G20" s="223" t="s">
        <v>1176</v>
      </c>
    </row>
    <row r="21" spans="1:7" ht="30" customHeight="1">
      <c r="A21" s="229" t="s">
        <v>1226</v>
      </c>
      <c r="B21" s="229" t="s">
        <v>1227</v>
      </c>
      <c r="C21" s="229">
        <v>2024</v>
      </c>
      <c r="D21" s="226">
        <v>6294745</v>
      </c>
      <c r="E21" s="226" t="s">
        <v>1228</v>
      </c>
      <c r="F21" s="227">
        <v>938807217</v>
      </c>
      <c r="G21" s="223" t="s">
        <v>1176</v>
      </c>
    </row>
    <row r="22" spans="1:7" ht="30" customHeight="1">
      <c r="A22" s="229" t="s">
        <v>1229</v>
      </c>
      <c r="B22" s="229" t="s">
        <v>1227</v>
      </c>
      <c r="C22" s="229">
        <v>2023</v>
      </c>
      <c r="D22" s="230">
        <v>804545748385569</v>
      </c>
      <c r="E22" s="226" t="s">
        <v>1230</v>
      </c>
      <c r="F22" s="227">
        <v>435115003</v>
      </c>
      <c r="G22" s="223" t="s">
        <v>1176</v>
      </c>
    </row>
    <row r="23" spans="1:7" ht="30" customHeight="1">
      <c r="A23" s="229" t="s">
        <v>1231</v>
      </c>
      <c r="B23" s="229" t="s">
        <v>1227</v>
      </c>
      <c r="C23" s="229">
        <v>2024</v>
      </c>
      <c r="D23" s="226" t="s">
        <v>1232</v>
      </c>
      <c r="E23" s="226" t="s">
        <v>1233</v>
      </c>
      <c r="F23" s="227">
        <v>938807217</v>
      </c>
      <c r="G23" s="223" t="s">
        <v>1176</v>
      </c>
    </row>
    <row r="24" spans="1:7" ht="30" customHeight="1">
      <c r="A24" s="229" t="s">
        <v>1234</v>
      </c>
      <c r="B24" s="229" t="s">
        <v>1227</v>
      </c>
      <c r="C24" s="229">
        <v>2024</v>
      </c>
      <c r="D24" s="226" t="s">
        <v>1235</v>
      </c>
      <c r="E24" s="226" t="s">
        <v>1236</v>
      </c>
      <c r="F24" s="227">
        <v>938807217</v>
      </c>
      <c r="G24" s="223" t="s">
        <v>1176</v>
      </c>
    </row>
    <row r="25" spans="1:7" ht="30" customHeight="1">
      <c r="A25" s="229" t="s">
        <v>1237</v>
      </c>
      <c r="B25" s="229" t="s">
        <v>1227</v>
      </c>
      <c r="C25" s="229">
        <v>2023</v>
      </c>
      <c r="D25" s="230">
        <v>804545748385248</v>
      </c>
      <c r="E25" s="226" t="s">
        <v>1238</v>
      </c>
      <c r="F25" s="227">
        <v>435115003</v>
      </c>
      <c r="G25" s="223" t="s">
        <v>1176</v>
      </c>
    </row>
    <row r="26" spans="1:7" ht="30" customHeight="1">
      <c r="A26" s="229" t="s">
        <v>1239</v>
      </c>
      <c r="B26" s="229" t="s">
        <v>1227</v>
      </c>
      <c r="C26" s="229">
        <v>2023</v>
      </c>
      <c r="D26" s="230">
        <v>804545748382954</v>
      </c>
      <c r="E26" s="226" t="s">
        <v>1240</v>
      </c>
      <c r="F26" s="227">
        <v>435115003</v>
      </c>
      <c r="G26" s="223" t="s">
        <v>1176</v>
      </c>
    </row>
    <row r="27" spans="1:7" ht="30" customHeight="1">
      <c r="A27" s="600"/>
      <c r="B27" s="600"/>
      <c r="C27" s="600"/>
      <c r="D27" s="601"/>
      <c r="E27" s="602"/>
      <c r="F27" s="603"/>
    </row>
    <row r="28" spans="1:7" ht="30" customHeight="1" thickBot="1">
      <c r="A28" s="919" t="s">
        <v>69</v>
      </c>
      <c r="B28" s="920"/>
      <c r="C28" s="920"/>
      <c r="D28" s="920"/>
      <c r="E28" s="921"/>
      <c r="F28" s="586">
        <f>SUM(F3:F26)</f>
        <v>10090718882</v>
      </c>
    </row>
    <row r="29" spans="1:7" ht="14" thickBot="1">
      <c r="A29" s="922" t="s">
        <v>2137</v>
      </c>
      <c r="B29" s="923"/>
      <c r="C29" s="923"/>
      <c r="D29" s="923"/>
      <c r="E29" s="924"/>
      <c r="F29" s="586">
        <f>F28*5%</f>
        <v>504535944.10000002</v>
      </c>
    </row>
    <row r="30" spans="1:7" ht="13">
      <c r="B30" s="231"/>
      <c r="C30" s="231"/>
      <c r="F30" s="232"/>
    </row>
    <row r="31" spans="1:7" ht="15.75" customHeight="1">
      <c r="B31" s="231"/>
      <c r="C31" s="231"/>
    </row>
    <row r="32" spans="1:7" ht="15.75" customHeight="1">
      <c r="B32" s="231"/>
      <c r="C32" s="231"/>
    </row>
    <row r="33" spans="2:3" ht="15.75" customHeight="1"/>
    <row r="34" spans="2:3" ht="15.75" customHeight="1"/>
    <row r="35" spans="2:3" ht="15.75" customHeight="1"/>
    <row r="36" spans="2:3" ht="15.75" customHeight="1"/>
    <row r="37" spans="2:3" ht="15.75" customHeight="1"/>
    <row r="38" spans="2:3" ht="15.75" customHeight="1"/>
    <row r="39" spans="2:3" ht="15.75" customHeight="1"/>
    <row r="40" spans="2:3" ht="15.75" customHeight="1"/>
    <row r="41" spans="2:3" ht="15.75" customHeight="1"/>
    <row r="42" spans="2:3" ht="15.75" customHeight="1"/>
    <row r="43" spans="2:3" ht="15.75" customHeight="1"/>
    <row r="44" spans="2:3" ht="15.75" customHeight="1">
      <c r="B44" s="231"/>
      <c r="C44" s="231"/>
    </row>
    <row r="45" spans="2:3" ht="15.75" customHeight="1">
      <c r="B45" s="231"/>
      <c r="C45" s="231"/>
    </row>
    <row r="46" spans="2:3" ht="15.75" customHeight="1">
      <c r="B46" s="231"/>
      <c r="C46" s="231"/>
    </row>
    <row r="47" spans="2:3" ht="15.75" customHeight="1">
      <c r="B47" s="231"/>
      <c r="C47" s="231"/>
    </row>
    <row r="48" spans="2:3" ht="15.75" customHeight="1">
      <c r="B48" s="231"/>
      <c r="C48" s="231"/>
    </row>
    <row r="49" spans="2:3" ht="15.75" customHeight="1">
      <c r="B49" s="231"/>
      <c r="C49" s="231"/>
    </row>
    <row r="50" spans="2:3" ht="15.75" customHeight="1">
      <c r="B50" s="231"/>
      <c r="C50" s="231"/>
    </row>
    <row r="51" spans="2:3" ht="15.75" customHeight="1">
      <c r="B51" s="231"/>
      <c r="C51" s="231"/>
    </row>
    <row r="52" spans="2:3" ht="15.75" customHeight="1">
      <c r="B52" s="231"/>
      <c r="C52" s="231"/>
    </row>
    <row r="53" spans="2:3" ht="15.75" customHeight="1">
      <c r="B53" s="231"/>
      <c r="C53" s="231"/>
    </row>
    <row r="54" spans="2:3" ht="15.75" customHeight="1">
      <c r="B54" s="231"/>
      <c r="C54" s="231"/>
    </row>
    <row r="55" spans="2:3" ht="15.75" customHeight="1">
      <c r="B55" s="231"/>
      <c r="C55" s="231"/>
    </row>
    <row r="56" spans="2:3" ht="15.75" customHeight="1">
      <c r="B56" s="231"/>
      <c r="C56" s="231"/>
    </row>
    <row r="57" spans="2:3" ht="15.75" customHeight="1">
      <c r="B57" s="231"/>
      <c r="C57" s="231"/>
    </row>
    <row r="58" spans="2:3" ht="15.75" customHeight="1">
      <c r="B58" s="231"/>
      <c r="C58" s="231"/>
    </row>
    <row r="59" spans="2:3" ht="15.75" customHeight="1">
      <c r="B59" s="231"/>
      <c r="C59" s="231"/>
    </row>
    <row r="60" spans="2:3" ht="15.75" customHeight="1">
      <c r="B60" s="231"/>
      <c r="C60" s="231"/>
    </row>
    <row r="61" spans="2:3" ht="15.75" customHeight="1">
      <c r="B61" s="231"/>
      <c r="C61" s="231"/>
    </row>
    <row r="62" spans="2:3" ht="15.75" customHeight="1">
      <c r="B62" s="231"/>
      <c r="C62" s="231"/>
    </row>
    <row r="63" spans="2:3" ht="15.75" customHeight="1">
      <c r="B63" s="231"/>
      <c r="C63" s="231"/>
    </row>
    <row r="64" spans="2:3" ht="15.75" customHeight="1">
      <c r="B64" s="231"/>
      <c r="C64" s="231"/>
    </row>
    <row r="65" spans="2:3" ht="15.75" customHeight="1">
      <c r="B65" s="231"/>
      <c r="C65" s="231"/>
    </row>
    <row r="66" spans="2:3" ht="15.75" customHeight="1">
      <c r="B66" s="231"/>
      <c r="C66" s="231"/>
    </row>
    <row r="67" spans="2:3" ht="15.75" customHeight="1">
      <c r="B67" s="231"/>
      <c r="C67" s="231"/>
    </row>
    <row r="68" spans="2:3" ht="15.75" customHeight="1">
      <c r="B68" s="231"/>
      <c r="C68" s="231"/>
    </row>
    <row r="69" spans="2:3" ht="15.75" customHeight="1">
      <c r="B69" s="231"/>
      <c r="C69" s="231"/>
    </row>
    <row r="70" spans="2:3" ht="15.75" customHeight="1">
      <c r="B70" s="231"/>
      <c r="C70" s="231"/>
    </row>
    <row r="71" spans="2:3" ht="15.75" customHeight="1">
      <c r="B71" s="231"/>
      <c r="C71" s="231"/>
    </row>
    <row r="72" spans="2:3" ht="15.75" customHeight="1">
      <c r="B72" s="231"/>
      <c r="C72" s="231"/>
    </row>
    <row r="73" spans="2:3" ht="15.75" customHeight="1">
      <c r="B73" s="231"/>
      <c r="C73" s="231"/>
    </row>
    <row r="74" spans="2:3" ht="15.75" customHeight="1">
      <c r="B74" s="231"/>
      <c r="C74" s="231"/>
    </row>
    <row r="75" spans="2:3" ht="15.75" customHeight="1">
      <c r="B75" s="231"/>
      <c r="C75" s="231"/>
    </row>
    <row r="76" spans="2:3" ht="15.75" customHeight="1">
      <c r="B76" s="231"/>
      <c r="C76" s="231"/>
    </row>
    <row r="77" spans="2:3" ht="15.75" customHeight="1">
      <c r="B77" s="231"/>
      <c r="C77" s="231"/>
    </row>
    <row r="78" spans="2:3" ht="15.75" customHeight="1">
      <c r="B78" s="231"/>
      <c r="C78" s="231"/>
    </row>
    <row r="79" spans="2:3" ht="15.75" customHeight="1">
      <c r="B79" s="231"/>
      <c r="C79" s="231"/>
    </row>
    <row r="80" spans="2:3" ht="15.75" customHeight="1">
      <c r="B80" s="231"/>
      <c r="C80" s="231"/>
    </row>
    <row r="81" spans="2:3" ht="15.75" customHeight="1">
      <c r="B81" s="231"/>
      <c r="C81" s="231"/>
    </row>
    <row r="82" spans="2:3" ht="15.75" customHeight="1">
      <c r="B82" s="231"/>
      <c r="C82" s="231"/>
    </row>
    <row r="83" spans="2:3" ht="15.75" customHeight="1">
      <c r="B83" s="231"/>
      <c r="C83" s="231"/>
    </row>
    <row r="84" spans="2:3" ht="15.75" customHeight="1">
      <c r="B84" s="231"/>
      <c r="C84" s="231"/>
    </row>
    <row r="85" spans="2:3" ht="15.75" customHeight="1">
      <c r="B85" s="231"/>
      <c r="C85" s="231"/>
    </row>
    <row r="86" spans="2:3" ht="15.75" customHeight="1">
      <c r="B86" s="231"/>
      <c r="C86" s="231"/>
    </row>
    <row r="87" spans="2:3" ht="15.75" customHeight="1">
      <c r="B87" s="231"/>
      <c r="C87" s="231"/>
    </row>
    <row r="88" spans="2:3" ht="15.75" customHeight="1">
      <c r="B88" s="231"/>
      <c r="C88" s="231"/>
    </row>
    <row r="89" spans="2:3" ht="15.75" customHeight="1">
      <c r="B89" s="231"/>
      <c r="C89" s="231"/>
    </row>
    <row r="90" spans="2:3" ht="15.75" customHeight="1">
      <c r="B90" s="231"/>
      <c r="C90" s="231"/>
    </row>
    <row r="91" spans="2:3" ht="15.75" customHeight="1">
      <c r="B91" s="231"/>
      <c r="C91" s="231"/>
    </row>
    <row r="92" spans="2:3" ht="15.75" customHeight="1">
      <c r="B92" s="231"/>
      <c r="C92" s="231"/>
    </row>
    <row r="93" spans="2:3" ht="15.75" customHeight="1">
      <c r="B93" s="231"/>
      <c r="C93" s="231"/>
    </row>
    <row r="94" spans="2:3" ht="15.75" customHeight="1">
      <c r="B94" s="231"/>
      <c r="C94" s="231"/>
    </row>
    <row r="95" spans="2:3" ht="15.75" customHeight="1">
      <c r="B95" s="231"/>
      <c r="C95" s="231"/>
    </row>
    <row r="96" spans="2:3" ht="15.75" customHeight="1">
      <c r="B96" s="231"/>
      <c r="C96" s="231"/>
    </row>
    <row r="97" spans="2:3" ht="15.75" customHeight="1">
      <c r="B97" s="231"/>
      <c r="C97" s="231"/>
    </row>
    <row r="98" spans="2:3" ht="15.75" customHeight="1">
      <c r="B98" s="231"/>
      <c r="C98" s="231"/>
    </row>
    <row r="99" spans="2:3" ht="15.75" customHeight="1">
      <c r="B99" s="231"/>
      <c r="C99" s="231"/>
    </row>
    <row r="100" spans="2:3" ht="15.75" customHeight="1">
      <c r="B100" s="231"/>
      <c r="C100" s="231"/>
    </row>
    <row r="101" spans="2:3" ht="15.75" customHeight="1">
      <c r="B101" s="231"/>
      <c r="C101" s="231"/>
    </row>
    <row r="102" spans="2:3" ht="15.75" customHeight="1">
      <c r="B102" s="231"/>
      <c r="C102" s="231"/>
    </row>
    <row r="103" spans="2:3" ht="15.75" customHeight="1">
      <c r="B103" s="231"/>
      <c r="C103" s="231"/>
    </row>
    <row r="104" spans="2:3" ht="15.75" customHeight="1">
      <c r="B104" s="231"/>
      <c r="C104" s="231"/>
    </row>
    <row r="105" spans="2:3" ht="15.75" customHeight="1">
      <c r="B105" s="231"/>
      <c r="C105" s="231"/>
    </row>
    <row r="106" spans="2:3" ht="15.75" customHeight="1">
      <c r="B106" s="231"/>
      <c r="C106" s="231"/>
    </row>
    <row r="107" spans="2:3" ht="15.75" customHeight="1">
      <c r="B107" s="231"/>
      <c r="C107" s="231"/>
    </row>
    <row r="108" spans="2:3" ht="15.75" customHeight="1">
      <c r="B108" s="231"/>
      <c r="C108" s="231"/>
    </row>
    <row r="109" spans="2:3" ht="15.75" customHeight="1">
      <c r="B109" s="231"/>
      <c r="C109" s="231"/>
    </row>
    <row r="110" spans="2:3" ht="15.75" customHeight="1">
      <c r="B110" s="231"/>
      <c r="C110" s="231"/>
    </row>
    <row r="111" spans="2:3" ht="15.75" customHeight="1">
      <c r="B111" s="231"/>
      <c r="C111" s="231"/>
    </row>
    <row r="112" spans="2:3" ht="15.75" customHeight="1">
      <c r="B112" s="231"/>
      <c r="C112" s="231"/>
    </row>
    <row r="113" spans="2:3" ht="15.75" customHeight="1">
      <c r="B113" s="231"/>
      <c r="C113" s="231"/>
    </row>
    <row r="114" spans="2:3" ht="15.75" customHeight="1">
      <c r="B114" s="231"/>
      <c r="C114" s="231"/>
    </row>
    <row r="115" spans="2:3" ht="15.75" customHeight="1">
      <c r="B115" s="231"/>
      <c r="C115" s="231"/>
    </row>
    <row r="116" spans="2:3" ht="15.75" customHeight="1">
      <c r="B116" s="231"/>
      <c r="C116" s="231"/>
    </row>
    <row r="117" spans="2:3" ht="15.75" customHeight="1">
      <c r="B117" s="231"/>
      <c r="C117" s="231"/>
    </row>
    <row r="118" spans="2:3" ht="15.75" customHeight="1">
      <c r="B118" s="231"/>
      <c r="C118" s="231"/>
    </row>
    <row r="119" spans="2:3" ht="15.75" customHeight="1">
      <c r="B119" s="231"/>
      <c r="C119" s="231"/>
    </row>
    <row r="120" spans="2:3" ht="15.75" customHeight="1">
      <c r="B120" s="231"/>
      <c r="C120" s="231"/>
    </row>
    <row r="121" spans="2:3" ht="15.75" customHeight="1">
      <c r="B121" s="231"/>
      <c r="C121" s="231"/>
    </row>
    <row r="122" spans="2:3" ht="15.75" customHeight="1">
      <c r="B122" s="231"/>
      <c r="C122" s="231"/>
    </row>
    <row r="123" spans="2:3" ht="15.75" customHeight="1">
      <c r="B123" s="231"/>
      <c r="C123" s="231"/>
    </row>
    <row r="124" spans="2:3" ht="15.75" customHeight="1">
      <c r="B124" s="231"/>
      <c r="C124" s="231"/>
    </row>
    <row r="125" spans="2:3" ht="15.75" customHeight="1">
      <c r="B125" s="231"/>
      <c r="C125" s="231"/>
    </row>
    <row r="126" spans="2:3" ht="15.75" customHeight="1">
      <c r="B126" s="231"/>
      <c r="C126" s="231"/>
    </row>
    <row r="127" spans="2:3" ht="15.75" customHeight="1">
      <c r="B127" s="231"/>
      <c r="C127" s="231"/>
    </row>
    <row r="128" spans="2:3" ht="15.75" customHeight="1">
      <c r="B128" s="231"/>
      <c r="C128" s="231"/>
    </row>
    <row r="129" spans="2:3" ht="15.75" customHeight="1">
      <c r="B129" s="231"/>
      <c r="C129" s="231"/>
    </row>
    <row r="130" spans="2:3" ht="15.75" customHeight="1">
      <c r="B130" s="231"/>
      <c r="C130" s="231"/>
    </row>
    <row r="131" spans="2:3" ht="15.75" customHeight="1">
      <c r="B131" s="231"/>
      <c r="C131" s="231"/>
    </row>
    <row r="132" spans="2:3" ht="15.75" customHeight="1">
      <c r="B132" s="231"/>
      <c r="C132" s="231"/>
    </row>
    <row r="133" spans="2:3" ht="15.75" customHeight="1">
      <c r="B133" s="231"/>
      <c r="C133" s="231"/>
    </row>
    <row r="134" spans="2:3" ht="15.75" customHeight="1">
      <c r="B134" s="231"/>
      <c r="C134" s="231"/>
    </row>
    <row r="135" spans="2:3" ht="15.75" customHeight="1">
      <c r="B135" s="231"/>
      <c r="C135" s="231"/>
    </row>
    <row r="136" spans="2:3" ht="15.75" customHeight="1">
      <c r="B136" s="231"/>
      <c r="C136" s="231"/>
    </row>
    <row r="137" spans="2:3" ht="15.75" customHeight="1">
      <c r="B137" s="231"/>
      <c r="C137" s="231"/>
    </row>
    <row r="138" spans="2:3" ht="15.75" customHeight="1">
      <c r="B138" s="231"/>
      <c r="C138" s="231"/>
    </row>
    <row r="139" spans="2:3" ht="15.75" customHeight="1">
      <c r="B139" s="231"/>
      <c r="C139" s="231"/>
    </row>
    <row r="140" spans="2:3" ht="15.75" customHeight="1">
      <c r="B140" s="231"/>
      <c r="C140" s="231"/>
    </row>
    <row r="141" spans="2:3" ht="15.75" customHeight="1">
      <c r="B141" s="231"/>
      <c r="C141" s="231"/>
    </row>
    <row r="142" spans="2:3" ht="15.75" customHeight="1">
      <c r="B142" s="231"/>
      <c r="C142" s="231"/>
    </row>
    <row r="143" spans="2:3" ht="15.75" customHeight="1">
      <c r="B143" s="231"/>
      <c r="C143" s="231"/>
    </row>
    <row r="144" spans="2:3" ht="15.75" customHeight="1">
      <c r="B144" s="231"/>
      <c r="C144" s="231"/>
    </row>
    <row r="145" spans="2:3" ht="15.75" customHeight="1">
      <c r="B145" s="231"/>
      <c r="C145" s="231"/>
    </row>
    <row r="146" spans="2:3" ht="15.75" customHeight="1">
      <c r="B146" s="231"/>
      <c r="C146" s="231"/>
    </row>
    <row r="147" spans="2:3" ht="15.75" customHeight="1">
      <c r="B147" s="231"/>
      <c r="C147" s="231"/>
    </row>
    <row r="148" spans="2:3" ht="15.75" customHeight="1">
      <c r="B148" s="231"/>
      <c r="C148" s="231"/>
    </row>
    <row r="149" spans="2:3" ht="15.75" customHeight="1">
      <c r="B149" s="231"/>
      <c r="C149" s="231"/>
    </row>
    <row r="150" spans="2:3" ht="15.75" customHeight="1">
      <c r="B150" s="231"/>
      <c r="C150" s="231"/>
    </row>
    <row r="151" spans="2:3" ht="15.75" customHeight="1">
      <c r="B151" s="231"/>
      <c r="C151" s="231"/>
    </row>
    <row r="152" spans="2:3" ht="15.75" customHeight="1">
      <c r="B152" s="231"/>
      <c r="C152" s="231"/>
    </row>
    <row r="153" spans="2:3" ht="15.75" customHeight="1">
      <c r="B153" s="231"/>
      <c r="C153" s="231"/>
    </row>
    <row r="154" spans="2:3" ht="15.75" customHeight="1">
      <c r="B154" s="231"/>
      <c r="C154" s="231"/>
    </row>
    <row r="155" spans="2:3" ht="15.75" customHeight="1">
      <c r="B155" s="231"/>
      <c r="C155" s="231"/>
    </row>
    <row r="156" spans="2:3" ht="15.75" customHeight="1">
      <c r="B156" s="231"/>
      <c r="C156" s="231"/>
    </row>
    <row r="157" spans="2:3" ht="15.75" customHeight="1">
      <c r="B157" s="231"/>
      <c r="C157" s="231"/>
    </row>
    <row r="158" spans="2:3" ht="15.75" customHeight="1">
      <c r="B158" s="231"/>
      <c r="C158" s="231"/>
    </row>
    <row r="159" spans="2:3" ht="15.75" customHeight="1">
      <c r="B159" s="231"/>
      <c r="C159" s="231"/>
    </row>
    <row r="160" spans="2:3" ht="15.75" customHeight="1">
      <c r="B160" s="231"/>
      <c r="C160" s="231"/>
    </row>
    <row r="161" spans="2:3" ht="15.75" customHeight="1">
      <c r="B161" s="231"/>
      <c r="C161" s="231"/>
    </row>
    <row r="162" spans="2:3" ht="15.75" customHeight="1">
      <c r="B162" s="231"/>
      <c r="C162" s="231"/>
    </row>
    <row r="163" spans="2:3" ht="15.75" customHeight="1">
      <c r="B163" s="231"/>
      <c r="C163" s="231"/>
    </row>
    <row r="164" spans="2:3" ht="15.75" customHeight="1">
      <c r="B164" s="231"/>
      <c r="C164" s="231"/>
    </row>
    <row r="165" spans="2:3" ht="15.75" customHeight="1">
      <c r="B165" s="231"/>
      <c r="C165" s="231"/>
    </row>
    <row r="166" spans="2:3" ht="15.75" customHeight="1">
      <c r="B166" s="231"/>
      <c r="C166" s="231"/>
    </row>
    <row r="167" spans="2:3" ht="15.75" customHeight="1">
      <c r="B167" s="231"/>
      <c r="C167" s="231"/>
    </row>
    <row r="168" spans="2:3" ht="15.75" customHeight="1">
      <c r="B168" s="231"/>
      <c r="C168" s="231"/>
    </row>
    <row r="169" spans="2:3" ht="15.75" customHeight="1">
      <c r="B169" s="231"/>
      <c r="C169" s="231"/>
    </row>
    <row r="170" spans="2:3" ht="15.75" customHeight="1">
      <c r="B170" s="231"/>
      <c r="C170" s="231"/>
    </row>
    <row r="171" spans="2:3" ht="15.75" customHeight="1">
      <c r="B171" s="231"/>
      <c r="C171" s="231"/>
    </row>
    <row r="172" spans="2:3" ht="15.75" customHeight="1">
      <c r="B172" s="231"/>
      <c r="C172" s="231"/>
    </row>
    <row r="173" spans="2:3" ht="15.75" customHeight="1">
      <c r="B173" s="231"/>
      <c r="C173" s="231"/>
    </row>
    <row r="174" spans="2:3" ht="15.75" customHeight="1">
      <c r="B174" s="231"/>
      <c r="C174" s="231"/>
    </row>
    <row r="175" spans="2:3" ht="15.75" customHeight="1">
      <c r="B175" s="231"/>
      <c r="C175" s="231"/>
    </row>
    <row r="176" spans="2:3" ht="15.75" customHeight="1">
      <c r="B176" s="231"/>
      <c r="C176" s="231"/>
    </row>
    <row r="177" spans="2:3" ht="15.75" customHeight="1">
      <c r="B177" s="231"/>
      <c r="C177" s="231"/>
    </row>
    <row r="178" spans="2:3" ht="15.75" customHeight="1">
      <c r="B178" s="231"/>
      <c r="C178" s="231"/>
    </row>
    <row r="179" spans="2:3" ht="15.75" customHeight="1">
      <c r="B179" s="231"/>
      <c r="C179" s="231"/>
    </row>
    <row r="180" spans="2:3" ht="15.75" customHeight="1">
      <c r="B180" s="231"/>
      <c r="C180" s="231"/>
    </row>
    <row r="181" spans="2:3" ht="15.75" customHeight="1">
      <c r="B181" s="231"/>
      <c r="C181" s="231"/>
    </row>
    <row r="182" spans="2:3" ht="15.75" customHeight="1">
      <c r="B182" s="231"/>
      <c r="C182" s="231"/>
    </row>
    <row r="183" spans="2:3" ht="15.75" customHeight="1">
      <c r="B183" s="231"/>
      <c r="C183" s="231"/>
    </row>
    <row r="184" spans="2:3" ht="15.75" customHeight="1">
      <c r="B184" s="231"/>
      <c r="C184" s="231"/>
    </row>
    <row r="185" spans="2:3" ht="15.75" customHeight="1">
      <c r="B185" s="231"/>
      <c r="C185" s="231"/>
    </row>
    <row r="186" spans="2:3" ht="15.75" customHeight="1">
      <c r="B186" s="231"/>
      <c r="C186" s="231"/>
    </row>
    <row r="187" spans="2:3" ht="15.75" customHeight="1">
      <c r="B187" s="231"/>
      <c r="C187" s="231"/>
    </row>
    <row r="188" spans="2:3" ht="15.75" customHeight="1">
      <c r="B188" s="231"/>
      <c r="C188" s="231"/>
    </row>
    <row r="189" spans="2:3" ht="15.75" customHeight="1">
      <c r="B189" s="231"/>
      <c r="C189" s="231"/>
    </row>
    <row r="190" spans="2:3" ht="15.75" customHeight="1">
      <c r="B190" s="231"/>
      <c r="C190" s="231"/>
    </row>
    <row r="191" spans="2:3" ht="15.75" customHeight="1">
      <c r="B191" s="231"/>
      <c r="C191" s="231"/>
    </row>
    <row r="192" spans="2:3" ht="15.75" customHeight="1">
      <c r="B192" s="231"/>
      <c r="C192" s="231"/>
    </row>
    <row r="193" spans="2:3" ht="15.75" customHeight="1">
      <c r="B193" s="231"/>
      <c r="C193" s="231"/>
    </row>
    <row r="194" spans="2:3" ht="15.75" customHeight="1">
      <c r="B194" s="231"/>
      <c r="C194" s="231"/>
    </row>
    <row r="195" spans="2:3" ht="15.75" customHeight="1">
      <c r="B195" s="231"/>
      <c r="C195" s="231"/>
    </row>
    <row r="196" spans="2:3" ht="15.75" customHeight="1">
      <c r="B196" s="231"/>
      <c r="C196" s="231"/>
    </row>
    <row r="197" spans="2:3" ht="15.75" customHeight="1">
      <c r="B197" s="231"/>
      <c r="C197" s="231"/>
    </row>
    <row r="198" spans="2:3" ht="15.75" customHeight="1">
      <c r="B198" s="231"/>
      <c r="C198" s="231"/>
    </row>
    <row r="199" spans="2:3" ht="15.75" customHeight="1">
      <c r="B199" s="231"/>
      <c r="C199" s="231"/>
    </row>
    <row r="200" spans="2:3" ht="15.75" customHeight="1">
      <c r="B200" s="231"/>
      <c r="C200" s="231"/>
    </row>
    <row r="201" spans="2:3" ht="15.75" customHeight="1">
      <c r="B201" s="231"/>
      <c r="C201" s="231"/>
    </row>
    <row r="202" spans="2:3" ht="15.75" customHeight="1">
      <c r="B202" s="231"/>
      <c r="C202" s="231"/>
    </row>
    <row r="203" spans="2:3" ht="15.75" customHeight="1">
      <c r="B203" s="231"/>
      <c r="C203" s="231"/>
    </row>
    <row r="204" spans="2:3" ht="15.75" customHeight="1">
      <c r="B204" s="231"/>
      <c r="C204" s="231"/>
    </row>
    <row r="205" spans="2:3" ht="15.75" customHeight="1">
      <c r="B205" s="231"/>
      <c r="C205" s="231"/>
    </row>
    <row r="206" spans="2:3" ht="15.75" customHeight="1">
      <c r="B206" s="231"/>
      <c r="C206" s="231"/>
    </row>
    <row r="207" spans="2:3" ht="15.75" customHeight="1">
      <c r="B207" s="231"/>
      <c r="C207" s="231"/>
    </row>
    <row r="208" spans="2:3" ht="15.75" customHeight="1">
      <c r="B208" s="231"/>
      <c r="C208" s="231"/>
    </row>
    <row r="209" spans="2:3" ht="15.75" customHeight="1">
      <c r="B209" s="231"/>
      <c r="C209" s="231"/>
    </row>
    <row r="210" spans="2:3" ht="15.75" customHeight="1">
      <c r="B210" s="231"/>
      <c r="C210" s="231"/>
    </row>
    <row r="211" spans="2:3" ht="15.75" customHeight="1">
      <c r="B211" s="231"/>
      <c r="C211" s="231"/>
    </row>
    <row r="212" spans="2:3" ht="15.75" customHeight="1">
      <c r="B212" s="231"/>
      <c r="C212" s="231"/>
    </row>
    <row r="213" spans="2:3" ht="15.75" customHeight="1">
      <c r="B213" s="231"/>
      <c r="C213" s="231"/>
    </row>
    <row r="214" spans="2:3" ht="15.75" customHeight="1">
      <c r="B214" s="231"/>
      <c r="C214" s="231"/>
    </row>
    <row r="215" spans="2:3" ht="15.75" customHeight="1">
      <c r="B215" s="231"/>
      <c r="C215" s="231"/>
    </row>
    <row r="216" spans="2:3" ht="15.75" customHeight="1">
      <c r="B216" s="231"/>
      <c r="C216" s="231"/>
    </row>
    <row r="217" spans="2:3" ht="15.75" customHeight="1">
      <c r="B217" s="231"/>
      <c r="C217" s="231"/>
    </row>
    <row r="218" spans="2:3" ht="15.75" customHeight="1">
      <c r="B218" s="231"/>
      <c r="C218" s="231"/>
    </row>
    <row r="219" spans="2:3" ht="15.75" customHeight="1">
      <c r="B219" s="231"/>
      <c r="C219" s="231"/>
    </row>
    <row r="220" spans="2:3" ht="15.75" customHeight="1">
      <c r="B220" s="231"/>
      <c r="C220" s="231"/>
    </row>
    <row r="221" spans="2:3" ht="15.75" customHeight="1">
      <c r="B221" s="231"/>
      <c r="C221" s="231"/>
    </row>
    <row r="222" spans="2:3" ht="15.75" customHeight="1">
      <c r="B222" s="231"/>
      <c r="C222" s="231"/>
    </row>
    <row r="223" spans="2:3" ht="15.75" customHeight="1">
      <c r="B223" s="231"/>
      <c r="C223" s="231"/>
    </row>
    <row r="224" spans="2:3" ht="15.75" customHeight="1">
      <c r="B224" s="231"/>
      <c r="C224" s="231"/>
    </row>
    <row r="225" spans="2:3" ht="15.75" customHeight="1">
      <c r="B225" s="231"/>
      <c r="C225" s="231"/>
    </row>
    <row r="226" spans="2:3" ht="15.75" customHeight="1">
      <c r="B226" s="231"/>
      <c r="C226" s="231"/>
    </row>
    <row r="227" spans="2:3" ht="15.75" customHeight="1">
      <c r="B227" s="231"/>
      <c r="C227" s="231"/>
    </row>
    <row r="228" spans="2:3" ht="15.75" customHeight="1">
      <c r="B228" s="231"/>
      <c r="C228" s="231"/>
    </row>
    <row r="229" spans="2:3" ht="15.75" customHeight="1">
      <c r="B229" s="231"/>
      <c r="C229" s="231"/>
    </row>
    <row r="230" spans="2:3" ht="15.75" customHeight="1">
      <c r="B230" s="231"/>
      <c r="C230" s="231"/>
    </row>
    <row r="231" spans="2:3" ht="15.75" customHeight="1"/>
    <row r="232" spans="2:3" ht="15.75" customHeight="1"/>
    <row r="233" spans="2:3" ht="15.75" customHeight="1"/>
    <row r="234" spans="2:3" ht="15.75" customHeight="1"/>
    <row r="235" spans="2:3" ht="15.75" customHeight="1"/>
    <row r="236" spans="2:3" ht="15.75" customHeight="1"/>
    <row r="237" spans="2:3" ht="15.75" customHeight="1"/>
    <row r="238" spans="2:3" ht="15.75" customHeight="1"/>
    <row r="239" spans="2:3" ht="15.75" customHeight="1"/>
    <row r="240" spans="2:3"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sheetData>
  <autoFilter ref="A2:F26" xr:uid="{E179CA75-4999-40BD-988B-71070F9FD743}"/>
  <mergeCells count="3">
    <mergeCell ref="A1:F1"/>
    <mergeCell ref="A28:E28"/>
    <mergeCell ref="A29:E29"/>
  </mergeCells>
  <pageMargins left="0.70866141732283472" right="0.70866141732283472" top="0.74803149606299213" bottom="0.74803149606299213" header="0" footer="0"/>
  <pageSetup paperSize="119"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49C0C-F88B-4C3E-8507-369F7A2EBB4C}">
  <sheetPr codeName="Hoja5"/>
  <dimension ref="A1:D94"/>
  <sheetViews>
    <sheetView topLeftCell="A76" zoomScale="90" zoomScaleNormal="90" workbookViewId="0">
      <selection activeCell="B80" sqref="B80:D80"/>
    </sheetView>
  </sheetViews>
  <sheetFormatPr baseColWidth="10" defaultColWidth="11.5" defaultRowHeight="14"/>
  <cols>
    <col min="1" max="1" width="65.5" style="14" customWidth="1"/>
    <col min="2" max="2" width="52" style="14" customWidth="1"/>
    <col min="3" max="3" width="18.83203125" style="14" customWidth="1"/>
    <col min="4" max="4" width="51.5" style="20" customWidth="1"/>
    <col min="5" max="16384" width="11.5" style="14"/>
  </cols>
  <sheetData>
    <row r="1" spans="1:4" ht="16">
      <c r="A1" s="889" t="s">
        <v>1078</v>
      </c>
      <c r="B1" s="889"/>
      <c r="C1" s="889"/>
      <c r="D1" s="889"/>
    </row>
    <row r="2" spans="1:4" ht="16">
      <c r="A2" s="342" t="s">
        <v>2158</v>
      </c>
      <c r="B2" s="930" t="str">
        <f>'EQUIPO Y MAQUINARIA'!B3</f>
        <v>MUNICIPIO DE PEREIRA</v>
      </c>
      <c r="C2" s="930"/>
      <c r="D2" s="930"/>
    </row>
    <row r="3" spans="1:4" ht="17">
      <c r="A3" s="343" t="s">
        <v>5</v>
      </c>
      <c r="B3" s="930" t="str">
        <f>+B2</f>
        <v>MUNICIPIO DE PEREIRA</v>
      </c>
      <c r="C3" s="930"/>
      <c r="D3" s="930"/>
    </row>
    <row r="4" spans="1:4" ht="17">
      <c r="A4" s="343" t="s">
        <v>6</v>
      </c>
      <c r="B4" s="930" t="str">
        <f>+B3</f>
        <v>MUNICIPIO DE PEREIRA</v>
      </c>
      <c r="C4" s="930"/>
      <c r="D4" s="930"/>
    </row>
    <row r="5" spans="1:4" ht="17">
      <c r="A5" s="343" t="s">
        <v>7</v>
      </c>
      <c r="B5" s="930" t="str">
        <f>'EQUIPO Y MAQUINARIA'!B6</f>
        <v>891.480.030-2.</v>
      </c>
      <c r="C5" s="930"/>
      <c r="D5" s="930"/>
    </row>
    <row r="6" spans="1:4" ht="16">
      <c r="A6" s="342" t="s">
        <v>54</v>
      </c>
      <c r="B6" s="930" t="s">
        <v>366</v>
      </c>
      <c r="C6" s="930"/>
      <c r="D6" s="930"/>
    </row>
    <row r="7" spans="1:4" ht="16">
      <c r="A7" s="342" t="s">
        <v>15</v>
      </c>
      <c r="B7" s="930" t="s">
        <v>16</v>
      </c>
      <c r="C7" s="930"/>
      <c r="D7" s="930"/>
    </row>
    <row r="8" spans="1:4" s="16" customFormat="1" ht="29.25" customHeight="1">
      <c r="A8" s="344" t="s">
        <v>2</v>
      </c>
      <c r="B8" s="931" t="str">
        <f>'EQUIPO Y MAQUINARIA'!B9</f>
        <v>DESDE LAS 00:00 HORAS DEL 19 DE SEPTIEMBRE DE 2025  HASTA LAS 24:00 HORAS DEL 19 DE SEPTIEMBRE DE 2026</v>
      </c>
      <c r="C8" s="931"/>
      <c r="D8" s="931"/>
    </row>
    <row r="9" spans="1:4" s="17" customFormat="1" ht="18" customHeight="1">
      <c r="A9" s="932" t="s">
        <v>8</v>
      </c>
      <c r="B9" s="932"/>
      <c r="C9" s="932"/>
      <c r="D9" s="932"/>
    </row>
    <row r="10" spans="1:4" s="16" customFormat="1" ht="17">
      <c r="A10" s="345" t="s">
        <v>26</v>
      </c>
      <c r="B10" s="933" t="s">
        <v>50</v>
      </c>
      <c r="C10" s="933"/>
      <c r="D10" s="933"/>
    </row>
    <row r="11" spans="1:4" s="16" customFormat="1" ht="17">
      <c r="A11" s="345" t="s">
        <v>27</v>
      </c>
      <c r="B11" s="933" t="s">
        <v>946</v>
      </c>
      <c r="C11" s="933"/>
      <c r="D11" s="933"/>
    </row>
    <row r="12" spans="1:4" ht="44.25" customHeight="1">
      <c r="A12" s="346" t="s">
        <v>367</v>
      </c>
      <c r="B12" s="933" t="s">
        <v>451</v>
      </c>
      <c r="C12" s="933"/>
      <c r="D12" s="933"/>
    </row>
    <row r="13" spans="1:4" ht="12.75" customHeight="1">
      <c r="A13" s="936" t="s">
        <v>368</v>
      </c>
      <c r="B13" s="937"/>
      <c r="C13" s="937"/>
      <c r="D13" s="937"/>
    </row>
    <row r="14" spans="1:4" s="13" customFormat="1" ht="17">
      <c r="A14" s="347" t="s">
        <v>369</v>
      </c>
      <c r="B14" s="938"/>
      <c r="C14" s="939"/>
      <c r="D14" s="939"/>
    </row>
    <row r="15" spans="1:4" ht="17">
      <c r="A15" s="348" t="s">
        <v>370</v>
      </c>
      <c r="B15" s="940" t="s">
        <v>960</v>
      </c>
      <c r="C15" s="940"/>
      <c r="D15" s="940"/>
    </row>
    <row r="16" spans="1:4" ht="17">
      <c r="A16" s="348" t="s">
        <v>371</v>
      </c>
      <c r="B16" s="940" t="s">
        <v>960</v>
      </c>
      <c r="C16" s="940"/>
      <c r="D16" s="940"/>
    </row>
    <row r="17" spans="1:4" ht="17">
      <c r="A17" s="348" t="s">
        <v>372</v>
      </c>
      <c r="B17" s="940" t="s">
        <v>961</v>
      </c>
      <c r="C17" s="940"/>
      <c r="D17" s="940"/>
    </row>
    <row r="18" spans="1:4" ht="16">
      <c r="A18" s="349"/>
      <c r="B18" s="941"/>
      <c r="C18" s="941"/>
      <c r="D18" s="941"/>
    </row>
    <row r="19" spans="1:4" ht="16">
      <c r="A19" s="942" t="s">
        <v>373</v>
      </c>
      <c r="B19" s="943"/>
      <c r="C19" s="943"/>
      <c r="D19" s="943"/>
    </row>
    <row r="20" spans="1:4" ht="17">
      <c r="A20" s="354" t="s">
        <v>374</v>
      </c>
      <c r="B20" s="935" t="s">
        <v>375</v>
      </c>
      <c r="C20" s="935"/>
      <c r="D20" s="935"/>
    </row>
    <row r="21" spans="1:4" ht="17">
      <c r="A21" s="354" t="s">
        <v>376</v>
      </c>
      <c r="B21" s="935" t="s">
        <v>375</v>
      </c>
      <c r="C21" s="935"/>
      <c r="D21" s="935"/>
    </row>
    <row r="22" spans="1:4" ht="17">
      <c r="A22" s="354" t="s">
        <v>377</v>
      </c>
      <c r="B22" s="935" t="s">
        <v>375</v>
      </c>
      <c r="C22" s="935"/>
      <c r="D22" s="935"/>
    </row>
    <row r="23" spans="1:4" ht="34">
      <c r="A23" s="354" t="s">
        <v>378</v>
      </c>
      <c r="B23" s="935" t="s">
        <v>375</v>
      </c>
      <c r="C23" s="935"/>
      <c r="D23" s="935"/>
    </row>
    <row r="24" spans="1:4" s="18" customFormat="1" ht="17">
      <c r="A24" s="355" t="s">
        <v>379</v>
      </c>
      <c r="B24" s="935" t="s">
        <v>962</v>
      </c>
      <c r="C24" s="935"/>
      <c r="D24" s="935"/>
    </row>
    <row r="25" spans="1:4" s="18" customFormat="1" ht="17">
      <c r="A25" s="355" t="s">
        <v>380</v>
      </c>
      <c r="B25" s="935" t="s">
        <v>962</v>
      </c>
      <c r="C25" s="935"/>
      <c r="D25" s="935"/>
    </row>
    <row r="26" spans="1:4" s="18" customFormat="1" ht="17">
      <c r="A26" s="356" t="s">
        <v>381</v>
      </c>
      <c r="B26" s="935" t="s">
        <v>382</v>
      </c>
      <c r="C26" s="935"/>
      <c r="D26" s="935"/>
    </row>
    <row r="27" spans="1:4" s="18" customFormat="1" ht="17">
      <c r="A27" s="356" t="s">
        <v>383</v>
      </c>
      <c r="B27" s="944" t="s">
        <v>963</v>
      </c>
      <c r="C27" s="944"/>
      <c r="D27" s="944"/>
    </row>
    <row r="28" spans="1:4" s="18" customFormat="1" ht="17">
      <c r="A28" s="356" t="s">
        <v>384</v>
      </c>
      <c r="B28" s="935" t="s">
        <v>385</v>
      </c>
      <c r="C28" s="935"/>
      <c r="D28" s="935"/>
    </row>
    <row r="29" spans="1:4" s="18" customFormat="1" ht="34">
      <c r="A29" s="356" t="s">
        <v>386</v>
      </c>
      <c r="B29" s="944" t="s">
        <v>387</v>
      </c>
      <c r="C29" s="944"/>
      <c r="D29" s="944"/>
    </row>
    <row r="30" spans="1:4" s="18" customFormat="1" ht="63" customHeight="1">
      <c r="A30" s="357" t="s">
        <v>388</v>
      </c>
      <c r="B30" s="935" t="s">
        <v>389</v>
      </c>
      <c r="C30" s="935"/>
      <c r="D30" s="935"/>
    </row>
    <row r="31" spans="1:4" ht="17">
      <c r="A31" s="358" t="s">
        <v>390</v>
      </c>
      <c r="B31" s="935" t="s">
        <v>391</v>
      </c>
      <c r="C31" s="935"/>
      <c r="D31" s="935"/>
    </row>
    <row r="32" spans="1:4" ht="17">
      <c r="A32" s="358" t="s">
        <v>392</v>
      </c>
      <c r="B32" s="935" t="s">
        <v>964</v>
      </c>
      <c r="C32" s="935"/>
      <c r="D32" s="935"/>
    </row>
    <row r="33" spans="1:4" ht="17">
      <c r="A33" s="358" t="s">
        <v>393</v>
      </c>
      <c r="B33" s="935" t="s">
        <v>394</v>
      </c>
      <c r="C33" s="935"/>
      <c r="D33" s="935"/>
    </row>
    <row r="34" spans="1:4" ht="16">
      <c r="A34" s="942" t="s">
        <v>395</v>
      </c>
      <c r="B34" s="943"/>
      <c r="C34" s="943"/>
      <c r="D34" s="943"/>
    </row>
    <row r="35" spans="1:4" ht="17">
      <c r="A35" s="349" t="s">
        <v>396</v>
      </c>
      <c r="B35" s="934" t="s">
        <v>397</v>
      </c>
      <c r="C35" s="934"/>
      <c r="D35" s="934"/>
    </row>
    <row r="36" spans="1:4" ht="17">
      <c r="A36" s="349" t="s">
        <v>398</v>
      </c>
      <c r="B36" s="934" t="s">
        <v>397</v>
      </c>
      <c r="C36" s="934"/>
      <c r="D36" s="934"/>
    </row>
    <row r="37" spans="1:4" s="15" customFormat="1" ht="94.5" customHeight="1">
      <c r="A37" s="950" t="s">
        <v>2043</v>
      </c>
      <c r="B37" s="950"/>
      <c r="C37" s="950"/>
      <c r="D37" s="950"/>
    </row>
    <row r="38" spans="1:4" s="16" customFormat="1" ht="47.25" customHeight="1">
      <c r="A38" s="359" t="s">
        <v>2042</v>
      </c>
      <c r="B38" s="951" t="s">
        <v>456</v>
      </c>
      <c r="C38" s="951"/>
      <c r="D38" s="951"/>
    </row>
    <row r="39" spans="1:4" s="18" customFormat="1" ht="163.5" customHeight="1">
      <c r="A39" s="360" t="s">
        <v>399</v>
      </c>
      <c r="B39" s="952" t="s">
        <v>2044</v>
      </c>
      <c r="C39" s="952"/>
      <c r="D39" s="952"/>
    </row>
    <row r="40" spans="1:4" s="18" customFormat="1" ht="189.75" customHeight="1">
      <c r="A40" s="361" t="s">
        <v>17</v>
      </c>
      <c r="B40" s="945" t="s">
        <v>679</v>
      </c>
      <c r="C40" s="946"/>
      <c r="D40" s="947"/>
    </row>
    <row r="41" spans="1:4" s="18" customFormat="1" ht="77.25" customHeight="1">
      <c r="A41" s="362" t="s">
        <v>134</v>
      </c>
      <c r="B41" s="948" t="s">
        <v>18</v>
      </c>
      <c r="C41" s="948"/>
      <c r="D41" s="948"/>
    </row>
    <row r="42" spans="1:4" s="18" customFormat="1" ht="50.25" customHeight="1">
      <c r="A42" s="363" t="s">
        <v>2047</v>
      </c>
      <c r="B42" s="949" t="s">
        <v>160</v>
      </c>
      <c r="C42" s="949"/>
      <c r="D42" s="949"/>
    </row>
    <row r="43" spans="1:4" s="18" customFormat="1" ht="72" customHeight="1">
      <c r="A43" s="364" t="s">
        <v>22</v>
      </c>
      <c r="B43" s="958" t="s">
        <v>23</v>
      </c>
      <c r="C43" s="958"/>
      <c r="D43" s="958"/>
    </row>
    <row r="44" spans="1:4" s="18" customFormat="1" ht="56.25" customHeight="1">
      <c r="A44" s="363" t="s">
        <v>668</v>
      </c>
      <c r="B44" s="859" t="s">
        <v>669</v>
      </c>
      <c r="C44" s="782"/>
      <c r="D44" s="860"/>
    </row>
    <row r="45" spans="1:4" s="18" customFormat="1" ht="51.75" customHeight="1">
      <c r="A45" s="363" t="s">
        <v>220</v>
      </c>
      <c r="B45" s="859" t="s">
        <v>670</v>
      </c>
      <c r="C45" s="782"/>
      <c r="D45" s="860"/>
    </row>
    <row r="46" spans="1:4" s="18" customFormat="1" ht="60" customHeight="1">
      <c r="A46" s="363" t="s">
        <v>653</v>
      </c>
      <c r="B46" s="949" t="s">
        <v>51</v>
      </c>
      <c r="C46" s="949"/>
      <c r="D46" s="949"/>
    </row>
    <row r="47" spans="1:4" s="18" customFormat="1" ht="96" customHeight="1">
      <c r="A47" s="365" t="s">
        <v>34</v>
      </c>
      <c r="B47" s="949" t="s">
        <v>260</v>
      </c>
      <c r="C47" s="949"/>
      <c r="D47" s="949"/>
    </row>
    <row r="48" spans="1:4" s="18" customFormat="1" ht="45.75" customHeight="1">
      <c r="A48" s="364" t="s">
        <v>674</v>
      </c>
      <c r="B48" s="953" t="s">
        <v>229</v>
      </c>
      <c r="C48" s="954"/>
      <c r="D48" s="955"/>
    </row>
    <row r="49" spans="1:4" s="18" customFormat="1" ht="42" customHeight="1">
      <c r="A49" s="366" t="s">
        <v>153</v>
      </c>
      <c r="B49" s="772" t="s">
        <v>948</v>
      </c>
      <c r="C49" s="772"/>
      <c r="D49" s="772"/>
    </row>
    <row r="50" spans="1:4" s="18" customFormat="1" ht="77.25" customHeight="1">
      <c r="A50" s="366" t="s">
        <v>756</v>
      </c>
      <c r="B50" s="738" t="s">
        <v>94</v>
      </c>
      <c r="C50" s="738"/>
      <c r="D50" s="738"/>
    </row>
    <row r="51" spans="1:4" s="17" customFormat="1" ht="74.25" customHeight="1">
      <c r="A51" s="367" t="s">
        <v>400</v>
      </c>
      <c r="B51" s="926" t="s">
        <v>401</v>
      </c>
      <c r="C51" s="926"/>
      <c r="D51" s="926"/>
    </row>
    <row r="52" spans="1:4" s="17" customFormat="1" ht="56.25" customHeight="1">
      <c r="A52" s="367" t="s">
        <v>402</v>
      </c>
      <c r="B52" s="926" t="s">
        <v>403</v>
      </c>
      <c r="C52" s="926"/>
      <c r="D52" s="926"/>
    </row>
    <row r="53" spans="1:4" s="16" customFormat="1" ht="79.5" customHeight="1">
      <c r="A53" s="359" t="s">
        <v>30</v>
      </c>
      <c r="B53" s="926" t="s">
        <v>406</v>
      </c>
      <c r="C53" s="926"/>
      <c r="D53" s="926"/>
    </row>
    <row r="54" spans="1:4" s="16" customFormat="1" ht="95.25" customHeight="1">
      <c r="A54" s="359" t="s">
        <v>407</v>
      </c>
      <c r="B54" s="926" t="s">
        <v>452</v>
      </c>
      <c r="C54" s="926"/>
      <c r="D54" s="926"/>
    </row>
    <row r="55" spans="1:4" s="16" customFormat="1" ht="86.25" customHeight="1">
      <c r="A55" s="359" t="s">
        <v>19</v>
      </c>
      <c r="B55" s="926" t="s">
        <v>52</v>
      </c>
      <c r="C55" s="926"/>
      <c r="D55" s="926"/>
    </row>
    <row r="56" spans="1:4" s="16" customFormat="1" ht="54.75" customHeight="1">
      <c r="A56" s="359" t="s">
        <v>408</v>
      </c>
      <c r="B56" s="926" t="s">
        <v>453</v>
      </c>
      <c r="C56" s="926"/>
      <c r="D56" s="926"/>
    </row>
    <row r="57" spans="1:4" s="16" customFormat="1" ht="81.75" customHeight="1">
      <c r="A57" s="359" t="s">
        <v>678</v>
      </c>
      <c r="B57" s="926" t="s">
        <v>409</v>
      </c>
      <c r="C57" s="926"/>
      <c r="D57" s="926"/>
    </row>
    <row r="58" spans="1:4" s="16" customFormat="1" ht="99.75" customHeight="1">
      <c r="A58" s="359" t="s">
        <v>410</v>
      </c>
      <c r="B58" s="926" t="s">
        <v>411</v>
      </c>
      <c r="C58" s="926"/>
      <c r="D58" s="926"/>
    </row>
    <row r="59" spans="1:4" s="16" customFormat="1" ht="63.75" customHeight="1">
      <c r="A59" s="359" t="s">
        <v>412</v>
      </c>
      <c r="B59" s="926" t="s">
        <v>413</v>
      </c>
      <c r="C59" s="926"/>
      <c r="D59" s="926"/>
    </row>
    <row r="60" spans="1:4" s="16" customFormat="1" ht="67.5" customHeight="1">
      <c r="A60" s="359" t="s">
        <v>35</v>
      </c>
      <c r="B60" s="926" t="s">
        <v>48</v>
      </c>
      <c r="C60" s="926"/>
      <c r="D60" s="926"/>
    </row>
    <row r="61" spans="1:4" s="16" customFormat="1" ht="119.25" customHeight="1">
      <c r="A61" s="359" t="s">
        <v>36</v>
      </c>
      <c r="B61" s="926" t="s">
        <v>37</v>
      </c>
      <c r="C61" s="926"/>
      <c r="D61" s="926"/>
    </row>
    <row r="62" spans="1:4" s="16" customFormat="1" ht="83.25" customHeight="1">
      <c r="A62" s="359" t="s">
        <v>878</v>
      </c>
      <c r="B62" s="926" t="s">
        <v>869</v>
      </c>
      <c r="C62" s="926"/>
      <c r="D62" s="926"/>
    </row>
    <row r="63" spans="1:4" s="16" customFormat="1" ht="63.75" customHeight="1">
      <c r="A63" s="359" t="s">
        <v>879</v>
      </c>
      <c r="B63" s="926" t="s">
        <v>870</v>
      </c>
      <c r="C63" s="926"/>
      <c r="D63" s="926"/>
    </row>
    <row r="64" spans="1:4" s="16" customFormat="1" ht="35.25" customHeight="1">
      <c r="A64" s="359" t="s">
        <v>414</v>
      </c>
      <c r="B64" s="926" t="s">
        <v>415</v>
      </c>
      <c r="C64" s="926"/>
      <c r="D64" s="926"/>
    </row>
    <row r="65" spans="1:4" s="19" customFormat="1" ht="80.25" customHeight="1">
      <c r="A65" s="368" t="s">
        <v>416</v>
      </c>
      <c r="B65" s="926" t="s">
        <v>417</v>
      </c>
      <c r="C65" s="926"/>
      <c r="D65" s="926"/>
    </row>
    <row r="66" spans="1:4" s="18" customFormat="1" ht="72" customHeight="1">
      <c r="A66" s="360" t="s">
        <v>418</v>
      </c>
      <c r="B66" s="926" t="s">
        <v>419</v>
      </c>
      <c r="C66" s="926"/>
      <c r="D66" s="926"/>
    </row>
    <row r="67" spans="1:4" s="18" customFormat="1" ht="108.75" customHeight="1">
      <c r="A67" s="360" t="s">
        <v>420</v>
      </c>
      <c r="B67" s="926" t="s">
        <v>2045</v>
      </c>
      <c r="C67" s="926"/>
      <c r="D67" s="926"/>
    </row>
    <row r="68" spans="1:4" s="18" customFormat="1" ht="80.25" customHeight="1">
      <c r="A68" s="360" t="s">
        <v>2048</v>
      </c>
      <c r="B68" s="926" t="s">
        <v>2046</v>
      </c>
      <c r="C68" s="926"/>
      <c r="D68" s="926"/>
    </row>
    <row r="69" spans="1:4" s="18" customFormat="1" ht="80.25" customHeight="1">
      <c r="A69" s="360" t="s">
        <v>421</v>
      </c>
      <c r="B69" s="926" t="s">
        <v>454</v>
      </c>
      <c r="C69" s="926"/>
      <c r="D69" s="926"/>
    </row>
    <row r="70" spans="1:4" s="18" customFormat="1" ht="144.75" customHeight="1">
      <c r="A70" s="360" t="s">
        <v>422</v>
      </c>
      <c r="B70" s="926" t="s">
        <v>423</v>
      </c>
      <c r="C70" s="926"/>
      <c r="D70" s="926"/>
    </row>
    <row r="71" spans="1:4" s="18" customFormat="1" ht="82.5" customHeight="1">
      <c r="A71" s="360" t="s">
        <v>424</v>
      </c>
      <c r="B71" s="926" t="s">
        <v>425</v>
      </c>
      <c r="C71" s="926"/>
      <c r="D71" s="926"/>
    </row>
    <row r="72" spans="1:4" s="18" customFormat="1" ht="52.5" customHeight="1">
      <c r="A72" s="360" t="s">
        <v>426</v>
      </c>
      <c r="B72" s="926" t="s">
        <v>427</v>
      </c>
      <c r="C72" s="926"/>
      <c r="D72" s="926"/>
    </row>
    <row r="73" spans="1:4" s="18" customFormat="1" ht="58.5" customHeight="1">
      <c r="A73" s="360" t="s">
        <v>428</v>
      </c>
      <c r="B73" s="926" t="s">
        <v>429</v>
      </c>
      <c r="C73" s="926"/>
      <c r="D73" s="926"/>
    </row>
    <row r="74" spans="1:4" s="18" customFormat="1" ht="84.75" customHeight="1">
      <c r="A74" s="360" t="s">
        <v>430</v>
      </c>
      <c r="B74" s="926" t="s">
        <v>431</v>
      </c>
      <c r="C74" s="926"/>
      <c r="D74" s="926"/>
    </row>
    <row r="75" spans="1:4" s="18" customFormat="1" ht="48.75" customHeight="1">
      <c r="A75" s="360" t="s">
        <v>432</v>
      </c>
      <c r="B75" s="926" t="s">
        <v>433</v>
      </c>
      <c r="C75" s="926"/>
      <c r="D75" s="926"/>
    </row>
    <row r="76" spans="1:4" s="18" customFormat="1" ht="73.5" customHeight="1">
      <c r="A76" s="360" t="s">
        <v>42</v>
      </c>
      <c r="B76" s="926" t="s">
        <v>43</v>
      </c>
      <c r="C76" s="926"/>
      <c r="D76" s="926"/>
    </row>
    <row r="77" spans="1:4" s="18" customFormat="1" ht="26.25" customHeight="1">
      <c r="A77" s="360" t="s">
        <v>434</v>
      </c>
      <c r="B77" s="926" t="s">
        <v>435</v>
      </c>
      <c r="C77" s="926"/>
      <c r="D77" s="926"/>
    </row>
    <row r="78" spans="1:4" s="18" customFormat="1" ht="69.75" customHeight="1">
      <c r="A78" s="360" t="s">
        <v>436</v>
      </c>
      <c r="B78" s="926" t="s">
        <v>437</v>
      </c>
      <c r="C78" s="926"/>
      <c r="D78" s="926"/>
    </row>
    <row r="79" spans="1:4" s="18" customFormat="1" ht="50.25" customHeight="1">
      <c r="A79" s="360" t="s">
        <v>438</v>
      </c>
      <c r="B79" s="926" t="s">
        <v>2386</v>
      </c>
      <c r="C79" s="926"/>
      <c r="D79" s="926"/>
    </row>
    <row r="80" spans="1:4" s="18" customFormat="1" ht="28.5" customHeight="1">
      <c r="A80" s="360" t="s">
        <v>439</v>
      </c>
      <c r="B80" s="926" t="s">
        <v>440</v>
      </c>
      <c r="C80" s="926"/>
      <c r="D80" s="926"/>
    </row>
    <row r="81" spans="1:4" s="18" customFormat="1" ht="28.5" customHeight="1">
      <c r="A81" s="360" t="s">
        <v>441</v>
      </c>
      <c r="B81" s="926" t="s">
        <v>442</v>
      </c>
      <c r="C81" s="926"/>
      <c r="D81" s="926"/>
    </row>
    <row r="82" spans="1:4" s="18" customFormat="1" ht="120" customHeight="1">
      <c r="A82" s="360" t="s">
        <v>443</v>
      </c>
      <c r="B82" s="926" t="s">
        <v>444</v>
      </c>
      <c r="C82" s="926"/>
      <c r="D82" s="926"/>
    </row>
    <row r="83" spans="1:4" s="18" customFormat="1" ht="41.25" customHeight="1">
      <c r="A83" s="360" t="s">
        <v>445</v>
      </c>
      <c r="B83" s="926" t="s">
        <v>446</v>
      </c>
      <c r="C83" s="926"/>
      <c r="D83" s="926"/>
    </row>
    <row r="84" spans="1:4" s="18" customFormat="1" ht="168" customHeight="1">
      <c r="A84" s="360" t="s">
        <v>449</v>
      </c>
      <c r="B84" s="959" t="s">
        <v>455</v>
      </c>
      <c r="C84" s="960"/>
      <c r="D84" s="961"/>
    </row>
    <row r="85" spans="1:4" s="18" customFormat="1" ht="96" customHeight="1">
      <c r="A85" s="360" t="s">
        <v>450</v>
      </c>
      <c r="B85" s="926" t="s">
        <v>457</v>
      </c>
      <c r="C85" s="926"/>
      <c r="D85" s="926"/>
    </row>
    <row r="86" spans="1:4" s="18" customFormat="1" ht="16">
      <c r="A86" s="927" t="s">
        <v>46</v>
      </c>
      <c r="B86" s="928"/>
      <c r="C86" s="928"/>
      <c r="D86" s="929"/>
    </row>
    <row r="87" spans="1:4" s="18" customFormat="1" ht="17">
      <c r="A87" s="925" t="s">
        <v>461</v>
      </c>
      <c r="B87" s="925"/>
      <c r="C87" s="148" t="s">
        <v>462</v>
      </c>
      <c r="D87" s="148" t="s">
        <v>897</v>
      </c>
    </row>
    <row r="88" spans="1:4" s="18" customFormat="1" ht="47.25" customHeight="1">
      <c r="A88" s="410" t="s">
        <v>965</v>
      </c>
      <c r="B88" s="351" t="s">
        <v>2049</v>
      </c>
      <c r="C88" s="197"/>
      <c r="D88" s="197"/>
    </row>
    <row r="89" spans="1:4" s="18" customFormat="1" ht="116.25" customHeight="1">
      <c r="A89" s="410" t="s">
        <v>966</v>
      </c>
      <c r="B89" s="351" t="s">
        <v>967</v>
      </c>
      <c r="C89" s="197"/>
      <c r="D89" s="197"/>
    </row>
    <row r="90" spans="1:4" s="18" customFormat="1" ht="72" customHeight="1">
      <c r="A90" s="410" t="s">
        <v>968</v>
      </c>
      <c r="B90" s="351" t="s">
        <v>969</v>
      </c>
      <c r="C90" s="352"/>
      <c r="D90" s="352"/>
    </row>
    <row r="91" spans="1:4" s="18" customFormat="1" ht="72.75" customHeight="1">
      <c r="A91" s="410" t="s">
        <v>970</v>
      </c>
      <c r="B91" s="351" t="s">
        <v>971</v>
      </c>
      <c r="C91" s="353"/>
      <c r="D91" s="353"/>
    </row>
    <row r="92" spans="1:4" s="18" customFormat="1" ht="66" customHeight="1">
      <c r="A92" s="410" t="s">
        <v>973</v>
      </c>
      <c r="B92" s="351" t="s">
        <v>975</v>
      </c>
      <c r="C92" s="353"/>
      <c r="D92" s="353"/>
    </row>
    <row r="93" spans="1:4" s="18" customFormat="1" ht="64.5" customHeight="1">
      <c r="A93" s="410" t="s">
        <v>972</v>
      </c>
      <c r="B93" s="185" t="s">
        <v>974</v>
      </c>
      <c r="C93" s="353"/>
      <c r="D93" s="353"/>
    </row>
    <row r="94" spans="1:4" ht="30" customHeight="1">
      <c r="A94" s="956" t="s">
        <v>759</v>
      </c>
      <c r="B94" s="957"/>
      <c r="C94" s="957"/>
      <c r="D94" s="957"/>
    </row>
  </sheetData>
  <mergeCells count="88">
    <mergeCell ref="A94:D94"/>
    <mergeCell ref="B43:D43"/>
    <mergeCell ref="B44:D44"/>
    <mergeCell ref="B45:D45"/>
    <mergeCell ref="B46:D46"/>
    <mergeCell ref="B47:D47"/>
    <mergeCell ref="B78:D78"/>
    <mergeCell ref="B79:D79"/>
    <mergeCell ref="B80:D80"/>
    <mergeCell ref="B81:D81"/>
    <mergeCell ref="B82:D82"/>
    <mergeCell ref="B83:D83"/>
    <mergeCell ref="B84:D84"/>
    <mergeCell ref="B85:D85"/>
    <mergeCell ref="B77:D77"/>
    <mergeCell ref="B75:D75"/>
    <mergeCell ref="B66:D66"/>
    <mergeCell ref="B67:D67"/>
    <mergeCell ref="B68:D68"/>
    <mergeCell ref="B69:D69"/>
    <mergeCell ref="B70:D70"/>
    <mergeCell ref="B76:D76"/>
    <mergeCell ref="B65:D65"/>
    <mergeCell ref="B54:D54"/>
    <mergeCell ref="B55:D55"/>
    <mergeCell ref="B56:D56"/>
    <mergeCell ref="B57:D57"/>
    <mergeCell ref="B58:D58"/>
    <mergeCell ref="B59:D59"/>
    <mergeCell ref="B60:D60"/>
    <mergeCell ref="B61:D61"/>
    <mergeCell ref="B62:D62"/>
    <mergeCell ref="B64:D64"/>
    <mergeCell ref="B71:D71"/>
    <mergeCell ref="B72:D72"/>
    <mergeCell ref="B73:D73"/>
    <mergeCell ref="B74:D74"/>
    <mergeCell ref="B53:D53"/>
    <mergeCell ref="B40:D40"/>
    <mergeCell ref="B41:D41"/>
    <mergeCell ref="B42:D42"/>
    <mergeCell ref="B36:D36"/>
    <mergeCell ref="A37:D37"/>
    <mergeCell ref="B38:D38"/>
    <mergeCell ref="B39:D39"/>
    <mergeCell ref="B51:D51"/>
    <mergeCell ref="B52:D52"/>
    <mergeCell ref="B48:D48"/>
    <mergeCell ref="B49:D49"/>
    <mergeCell ref="B50:D50"/>
    <mergeCell ref="B23:D23"/>
    <mergeCell ref="B24:D24"/>
    <mergeCell ref="B25:D25"/>
    <mergeCell ref="B26:D26"/>
    <mergeCell ref="B27:D27"/>
    <mergeCell ref="B28:D28"/>
    <mergeCell ref="B29:D29"/>
    <mergeCell ref="B30:D30"/>
    <mergeCell ref="B31:D31"/>
    <mergeCell ref="A34:D34"/>
    <mergeCell ref="B32:D32"/>
    <mergeCell ref="B33:D33"/>
    <mergeCell ref="B17:D17"/>
    <mergeCell ref="B18:D18"/>
    <mergeCell ref="A19:D19"/>
    <mergeCell ref="B20:D20"/>
    <mergeCell ref="B21:D21"/>
    <mergeCell ref="B12:D12"/>
    <mergeCell ref="A13:D13"/>
    <mergeCell ref="B14:D14"/>
    <mergeCell ref="B15:D15"/>
    <mergeCell ref="B16:D16"/>
    <mergeCell ref="A87:B87"/>
    <mergeCell ref="B63:D63"/>
    <mergeCell ref="A86:D86"/>
    <mergeCell ref="B6:D6"/>
    <mergeCell ref="A1:D1"/>
    <mergeCell ref="B2:D2"/>
    <mergeCell ref="B3:D3"/>
    <mergeCell ref="B4:D4"/>
    <mergeCell ref="B5:D5"/>
    <mergeCell ref="B7:D7"/>
    <mergeCell ref="B8:D8"/>
    <mergeCell ref="A9:D9"/>
    <mergeCell ref="B10:D10"/>
    <mergeCell ref="B11:D11"/>
    <mergeCell ref="B35:D35"/>
    <mergeCell ref="B22:D2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622A0-32A3-40EB-9188-A255D4F3FFD0}">
  <sheetPr codeName="Hoja6">
    <tabColor rgb="FFFFFF00"/>
  </sheetPr>
  <dimension ref="A1:IS1003"/>
  <sheetViews>
    <sheetView showGridLines="0" workbookViewId="0">
      <pane ySplit="2" topLeftCell="A11" activePane="bottomLeft" state="frozen"/>
      <selection activeCell="A3" sqref="A3"/>
      <selection pane="bottomLeft" activeCell="E14" sqref="E14"/>
    </sheetView>
  </sheetViews>
  <sheetFormatPr baseColWidth="10" defaultColWidth="14.5" defaultRowHeight="15" customHeight="1"/>
  <cols>
    <col min="1" max="1" width="8" style="233" customWidth="1"/>
    <col min="2" max="2" width="11.83203125" style="233" bestFit="1" customWidth="1"/>
    <col min="3" max="3" width="31" style="233" customWidth="1"/>
    <col min="4" max="4" width="17.83203125" style="233" customWidth="1"/>
    <col min="5" max="5" width="13.1640625" style="233" customWidth="1"/>
    <col min="6" max="6" width="8.83203125" style="233" bestFit="1" customWidth="1"/>
    <col min="7" max="7" width="18.5" style="233" bestFit="1" customWidth="1"/>
    <col min="8" max="8" width="21.5" style="233" bestFit="1" customWidth="1"/>
    <col min="9" max="9" width="25.33203125" style="234" bestFit="1" customWidth="1"/>
    <col min="10" max="10" width="17.83203125" style="233" bestFit="1" customWidth="1"/>
    <col min="11" max="11" width="0" style="233" hidden="1" customWidth="1"/>
    <col min="12" max="16384" width="14.5" style="233"/>
  </cols>
  <sheetData>
    <row r="1" spans="1:11" ht="29.25" customHeight="1" thickBot="1">
      <c r="A1" s="968" t="s">
        <v>2050</v>
      </c>
      <c r="B1" s="969"/>
      <c r="C1" s="969"/>
      <c r="D1" s="969"/>
      <c r="E1" s="969"/>
      <c r="F1" s="969"/>
      <c r="G1" s="969"/>
      <c r="H1" s="969"/>
      <c r="I1" s="969"/>
      <c r="J1" s="970"/>
    </row>
    <row r="2" spans="1:11" ht="33.75" customHeight="1" thickBot="1">
      <c r="A2" s="369" t="s">
        <v>1275</v>
      </c>
      <c r="B2" s="370" t="s">
        <v>1274</v>
      </c>
      <c r="C2" s="371" t="s">
        <v>1072</v>
      </c>
      <c r="D2" s="372" t="s">
        <v>1075</v>
      </c>
      <c r="E2" s="371" t="s">
        <v>1071</v>
      </c>
      <c r="F2" s="372" t="s">
        <v>1074</v>
      </c>
      <c r="G2" s="371" t="s">
        <v>1273</v>
      </c>
      <c r="H2" s="372" t="s">
        <v>1272</v>
      </c>
      <c r="I2" s="373" t="s">
        <v>69</v>
      </c>
      <c r="J2" s="374" t="s">
        <v>1271</v>
      </c>
    </row>
    <row r="3" spans="1:11" s="236" customFormat="1" ht="30" customHeight="1">
      <c r="A3" s="246">
        <v>1</v>
      </c>
      <c r="B3" s="240">
        <v>1611031</v>
      </c>
      <c r="C3" s="240" t="s">
        <v>1502</v>
      </c>
      <c r="D3" s="240" t="s">
        <v>1501</v>
      </c>
      <c r="E3" s="590" t="s">
        <v>1500</v>
      </c>
      <c r="F3" s="240">
        <v>2007</v>
      </c>
      <c r="G3" s="240">
        <v>450970</v>
      </c>
      <c r="H3" s="240" t="s">
        <v>1499</v>
      </c>
      <c r="I3" s="375">
        <v>54500000</v>
      </c>
      <c r="J3" s="250" t="s">
        <v>1165</v>
      </c>
      <c r="K3" s="236" t="s">
        <v>1241</v>
      </c>
    </row>
    <row r="4" spans="1:11" s="236" customFormat="1" ht="30" customHeight="1">
      <c r="A4" s="246">
        <v>2</v>
      </c>
      <c r="B4" s="240">
        <v>1620016</v>
      </c>
      <c r="C4" s="240" t="s">
        <v>1498</v>
      </c>
      <c r="D4" s="240" t="s">
        <v>1497</v>
      </c>
      <c r="E4" s="590" t="s">
        <v>1496</v>
      </c>
      <c r="F4" s="240">
        <v>1986</v>
      </c>
      <c r="G4" s="240">
        <v>891248</v>
      </c>
      <c r="H4" s="240" t="s">
        <v>1495</v>
      </c>
      <c r="I4" s="375">
        <v>23800000</v>
      </c>
      <c r="J4" s="250" t="s">
        <v>1328</v>
      </c>
      <c r="K4" s="236" t="s">
        <v>1176</v>
      </c>
    </row>
    <row r="5" spans="1:11" s="236" customFormat="1" ht="30" customHeight="1">
      <c r="A5" s="246">
        <v>3</v>
      </c>
      <c r="B5" s="243">
        <v>3611002</v>
      </c>
      <c r="C5" s="245" t="s">
        <v>1351</v>
      </c>
      <c r="D5" s="245" t="s">
        <v>1288</v>
      </c>
      <c r="E5" s="591" t="s">
        <v>1350</v>
      </c>
      <c r="F5" s="245">
        <v>1996</v>
      </c>
      <c r="G5" s="245" t="s">
        <v>1349</v>
      </c>
      <c r="H5" s="245" t="s">
        <v>1348</v>
      </c>
      <c r="I5" s="375">
        <v>60900000</v>
      </c>
      <c r="J5" s="243" t="s">
        <v>1285</v>
      </c>
      <c r="K5" s="236" t="s">
        <v>1250</v>
      </c>
    </row>
    <row r="6" spans="1:11" s="236" customFormat="1" ht="30" customHeight="1">
      <c r="A6" s="246">
        <v>4</v>
      </c>
      <c r="B6" s="610">
        <v>5621005</v>
      </c>
      <c r="C6" s="610" t="s">
        <v>2197</v>
      </c>
      <c r="D6" s="610" t="s">
        <v>1279</v>
      </c>
      <c r="E6" s="643" t="s">
        <v>2178</v>
      </c>
      <c r="F6" s="610">
        <v>2002</v>
      </c>
      <c r="G6" s="610" t="s">
        <v>2198</v>
      </c>
      <c r="H6" s="610" t="s">
        <v>2199</v>
      </c>
      <c r="I6" s="244">
        <v>31300000</v>
      </c>
      <c r="J6" s="614" t="s">
        <v>1328</v>
      </c>
      <c r="K6" s="236" t="s">
        <v>1250</v>
      </c>
    </row>
    <row r="7" spans="1:11" s="236" customFormat="1" ht="30" customHeight="1">
      <c r="A7" s="246">
        <v>5</v>
      </c>
      <c r="B7" s="243" t="s">
        <v>1355</v>
      </c>
      <c r="C7" s="240" t="s">
        <v>1351</v>
      </c>
      <c r="D7" s="240" t="s">
        <v>1288</v>
      </c>
      <c r="E7" s="592" t="s">
        <v>1354</v>
      </c>
      <c r="F7" s="240">
        <v>2004</v>
      </c>
      <c r="G7" s="240" t="s">
        <v>1353</v>
      </c>
      <c r="H7" s="240" t="s">
        <v>1352</v>
      </c>
      <c r="I7" s="375">
        <v>101400000</v>
      </c>
      <c r="J7" s="243" t="s">
        <v>1285</v>
      </c>
      <c r="K7" s="236" t="s">
        <v>1241</v>
      </c>
    </row>
    <row r="8" spans="1:11" s="236" customFormat="1" ht="30" customHeight="1">
      <c r="A8" s="246">
        <v>6</v>
      </c>
      <c r="B8" s="610">
        <v>1621034</v>
      </c>
      <c r="C8" s="610" t="s">
        <v>1380</v>
      </c>
      <c r="D8" s="610" t="s">
        <v>1279</v>
      </c>
      <c r="E8" s="643" t="s">
        <v>2176</v>
      </c>
      <c r="F8" s="610">
        <v>2005</v>
      </c>
      <c r="G8" s="610">
        <v>226686</v>
      </c>
      <c r="H8" s="610" t="s">
        <v>2192</v>
      </c>
      <c r="I8" s="244">
        <v>46800000</v>
      </c>
      <c r="J8" s="613" t="s">
        <v>2193</v>
      </c>
      <c r="K8" s="236" t="s">
        <v>1250</v>
      </c>
    </row>
    <row r="9" spans="1:11" s="236" customFormat="1" ht="30" customHeight="1">
      <c r="A9" s="246">
        <v>7</v>
      </c>
      <c r="B9" s="240">
        <v>1621031</v>
      </c>
      <c r="C9" s="240" t="s">
        <v>1380</v>
      </c>
      <c r="D9" s="240" t="s">
        <v>1279</v>
      </c>
      <c r="E9" s="590" t="s">
        <v>1379</v>
      </c>
      <c r="F9" s="240">
        <v>2005</v>
      </c>
      <c r="G9" s="240">
        <v>226436</v>
      </c>
      <c r="H9" s="240" t="s">
        <v>1378</v>
      </c>
      <c r="I9" s="375">
        <v>43600000</v>
      </c>
      <c r="J9" s="248" t="s">
        <v>1377</v>
      </c>
      <c r="K9" s="236" t="s">
        <v>1250</v>
      </c>
    </row>
    <row r="10" spans="1:11" s="236" customFormat="1" ht="30" customHeight="1">
      <c r="A10" s="246">
        <v>8</v>
      </c>
      <c r="B10" s="240">
        <v>6403024</v>
      </c>
      <c r="C10" s="240" t="s">
        <v>1494</v>
      </c>
      <c r="D10" s="240" t="s">
        <v>1493</v>
      </c>
      <c r="E10" s="590" t="s">
        <v>1492</v>
      </c>
      <c r="F10" s="240">
        <v>2005</v>
      </c>
      <c r="G10" s="240" t="s">
        <v>1491</v>
      </c>
      <c r="H10" s="240" t="s">
        <v>1490</v>
      </c>
      <c r="I10" s="375">
        <v>42800000</v>
      </c>
      <c r="J10" s="241" t="s">
        <v>1422</v>
      </c>
      <c r="K10" s="236" t="s">
        <v>1250</v>
      </c>
    </row>
    <row r="11" spans="1:11" s="236" customFormat="1" ht="30" customHeight="1">
      <c r="A11" s="246">
        <v>9</v>
      </c>
      <c r="B11" s="240">
        <v>9226003</v>
      </c>
      <c r="C11" s="240" t="s">
        <v>1429</v>
      </c>
      <c r="D11" s="240" t="s">
        <v>1288</v>
      </c>
      <c r="E11" s="590" t="s">
        <v>1428</v>
      </c>
      <c r="F11" s="240">
        <v>2006</v>
      </c>
      <c r="G11" s="240">
        <v>30554917</v>
      </c>
      <c r="H11" s="240" t="s">
        <v>1427</v>
      </c>
      <c r="I11" s="375">
        <v>103100000</v>
      </c>
      <c r="J11" s="250" t="s">
        <v>1328</v>
      </c>
      <c r="K11" s="236" t="s">
        <v>1241</v>
      </c>
    </row>
    <row r="12" spans="1:11" s="236" customFormat="1" ht="30" customHeight="1">
      <c r="A12" s="246">
        <v>10</v>
      </c>
      <c r="B12" s="240">
        <v>6421009</v>
      </c>
      <c r="C12" s="240" t="s">
        <v>1489</v>
      </c>
      <c r="D12" s="240" t="s">
        <v>1279</v>
      </c>
      <c r="E12" s="590" t="s">
        <v>1488</v>
      </c>
      <c r="F12" s="240">
        <v>2006</v>
      </c>
      <c r="G12" s="240" t="s">
        <v>1487</v>
      </c>
      <c r="H12" s="240" t="s">
        <v>1486</v>
      </c>
      <c r="I12" s="375">
        <v>39000000</v>
      </c>
      <c r="J12" s="241" t="s">
        <v>1422</v>
      </c>
      <c r="K12" s="236" t="s">
        <v>1176</v>
      </c>
    </row>
    <row r="13" spans="1:11" s="236" customFormat="1" ht="30" customHeight="1">
      <c r="A13" s="246">
        <v>11</v>
      </c>
      <c r="B13" s="610">
        <v>1601104</v>
      </c>
      <c r="C13" s="610" t="s">
        <v>1322</v>
      </c>
      <c r="D13" s="610" t="s">
        <v>2187</v>
      </c>
      <c r="E13" s="591" t="s">
        <v>2175</v>
      </c>
      <c r="F13" s="610">
        <v>2007</v>
      </c>
      <c r="G13" s="610" t="s">
        <v>2190</v>
      </c>
      <c r="H13" s="610" t="s">
        <v>2191</v>
      </c>
      <c r="I13" s="244">
        <v>20500000</v>
      </c>
      <c r="J13" s="612" t="s">
        <v>1422</v>
      </c>
      <c r="K13" s="236" t="s">
        <v>1250</v>
      </c>
    </row>
    <row r="14" spans="1:11" s="236" customFormat="1" ht="30" customHeight="1">
      <c r="A14" s="246">
        <v>12</v>
      </c>
      <c r="B14" s="615">
        <v>6406080</v>
      </c>
      <c r="C14" s="616" t="s">
        <v>2204</v>
      </c>
      <c r="D14" s="616" t="s">
        <v>1279</v>
      </c>
      <c r="E14" s="643" t="s">
        <v>2181</v>
      </c>
      <c r="F14" s="616">
        <v>2007</v>
      </c>
      <c r="G14" s="616" t="s">
        <v>2205</v>
      </c>
      <c r="H14" s="616" t="s">
        <v>2206</v>
      </c>
      <c r="I14" s="244">
        <v>43200000</v>
      </c>
      <c r="J14" s="615" t="s">
        <v>1340</v>
      </c>
      <c r="K14" s="236" t="s">
        <v>1250</v>
      </c>
    </row>
    <row r="15" spans="1:11" s="236" customFormat="1" ht="30" customHeight="1">
      <c r="A15" s="246">
        <v>13</v>
      </c>
      <c r="B15" s="610">
        <v>6421026</v>
      </c>
      <c r="C15" s="245" t="s">
        <v>2194</v>
      </c>
      <c r="D15" s="245" t="s">
        <v>1279</v>
      </c>
      <c r="E15" s="643" t="s">
        <v>2177</v>
      </c>
      <c r="F15" s="610">
        <v>2007</v>
      </c>
      <c r="G15" s="610" t="s">
        <v>2195</v>
      </c>
      <c r="H15" s="610" t="s">
        <v>2196</v>
      </c>
      <c r="I15" s="244">
        <v>43700000</v>
      </c>
      <c r="J15" s="614" t="s">
        <v>1328</v>
      </c>
      <c r="K15" s="236" t="s">
        <v>1176</v>
      </c>
    </row>
    <row r="16" spans="1:11" s="236" customFormat="1" ht="30" customHeight="1">
      <c r="A16" s="246">
        <v>14</v>
      </c>
      <c r="B16" s="240">
        <v>9008118</v>
      </c>
      <c r="C16" s="240" t="s">
        <v>1475</v>
      </c>
      <c r="D16" s="240" t="s">
        <v>1485</v>
      </c>
      <c r="E16" s="590" t="s">
        <v>1484</v>
      </c>
      <c r="F16" s="240">
        <v>2008</v>
      </c>
      <c r="G16" s="240" t="s">
        <v>1483</v>
      </c>
      <c r="H16" s="240" t="s">
        <v>1482</v>
      </c>
      <c r="I16" s="375">
        <v>74300000</v>
      </c>
      <c r="J16" s="241" t="s">
        <v>1481</v>
      </c>
      <c r="K16" s="236" t="s">
        <v>1250</v>
      </c>
    </row>
    <row r="17" spans="1:11" s="236" customFormat="1" ht="30" customHeight="1">
      <c r="A17" s="246">
        <v>15</v>
      </c>
      <c r="B17" s="614">
        <v>1621083</v>
      </c>
      <c r="C17" s="610" t="s">
        <v>2200</v>
      </c>
      <c r="D17" s="610" t="s">
        <v>1359</v>
      </c>
      <c r="E17" s="643" t="s">
        <v>2179</v>
      </c>
      <c r="F17" s="610">
        <v>2009</v>
      </c>
      <c r="G17" s="610">
        <v>746997</v>
      </c>
      <c r="H17" s="610" t="s">
        <v>2201</v>
      </c>
      <c r="I17" s="244">
        <v>79900000</v>
      </c>
      <c r="J17" s="612" t="s">
        <v>1334</v>
      </c>
      <c r="K17" s="236" t="s">
        <v>1250</v>
      </c>
    </row>
    <row r="18" spans="1:11" s="236" customFormat="1" ht="30" customHeight="1">
      <c r="A18" s="246">
        <v>16</v>
      </c>
      <c r="B18" s="240">
        <v>1626087</v>
      </c>
      <c r="C18" s="240" t="s">
        <v>1322</v>
      </c>
      <c r="D18" s="240" t="s">
        <v>1288</v>
      </c>
      <c r="E18" s="590" t="s">
        <v>1478</v>
      </c>
      <c r="F18" s="240">
        <v>2009</v>
      </c>
      <c r="G18" s="240" t="s">
        <v>1477</v>
      </c>
      <c r="H18" s="240" t="s">
        <v>1476</v>
      </c>
      <c r="I18" s="375">
        <v>92600000</v>
      </c>
      <c r="J18" s="250" t="s">
        <v>1328</v>
      </c>
      <c r="K18" s="236" t="s">
        <v>1176</v>
      </c>
    </row>
    <row r="19" spans="1:11" s="236" customFormat="1" ht="30" customHeight="1">
      <c r="A19" s="246">
        <v>17</v>
      </c>
      <c r="B19" s="610">
        <v>1621083</v>
      </c>
      <c r="C19" s="610" t="s">
        <v>1322</v>
      </c>
      <c r="D19" s="610" t="s">
        <v>1359</v>
      </c>
      <c r="E19" s="643" t="s">
        <v>2180</v>
      </c>
      <c r="F19" s="610">
        <v>2009</v>
      </c>
      <c r="G19" s="610">
        <v>792213</v>
      </c>
      <c r="H19" s="610" t="s">
        <v>2203</v>
      </c>
      <c r="I19" s="244">
        <v>79900000</v>
      </c>
      <c r="J19" s="614" t="s">
        <v>1328</v>
      </c>
      <c r="K19" s="236" t="s">
        <v>1176</v>
      </c>
    </row>
    <row r="20" spans="1:11" s="236" customFormat="1" ht="30" customHeight="1">
      <c r="A20" s="246">
        <v>18</v>
      </c>
      <c r="B20" s="240">
        <v>1621083</v>
      </c>
      <c r="C20" s="240" t="s">
        <v>1322</v>
      </c>
      <c r="D20" s="240" t="s">
        <v>1359</v>
      </c>
      <c r="E20" s="590" t="s">
        <v>1480</v>
      </c>
      <c r="F20" s="240">
        <v>2009</v>
      </c>
      <c r="G20" s="240">
        <v>792216</v>
      </c>
      <c r="H20" s="240" t="s">
        <v>1479</v>
      </c>
      <c r="I20" s="375">
        <v>60300000</v>
      </c>
      <c r="J20" s="241" t="s">
        <v>1422</v>
      </c>
      <c r="K20" s="236" t="s">
        <v>1250</v>
      </c>
    </row>
    <row r="21" spans="1:11" s="236" customFormat="1" ht="30" customHeight="1">
      <c r="A21" s="246">
        <v>19</v>
      </c>
      <c r="B21" s="250">
        <v>1608051</v>
      </c>
      <c r="C21" s="240" t="s">
        <v>1433</v>
      </c>
      <c r="D21" s="240" t="s">
        <v>1279</v>
      </c>
      <c r="E21" s="590" t="s">
        <v>1432</v>
      </c>
      <c r="F21" s="240">
        <v>2010</v>
      </c>
      <c r="G21" s="240" t="s">
        <v>1431</v>
      </c>
      <c r="H21" s="240" t="s">
        <v>1430</v>
      </c>
      <c r="I21" s="375">
        <v>31300000</v>
      </c>
      <c r="J21" s="241" t="s">
        <v>1381</v>
      </c>
      <c r="K21" s="236" t="s">
        <v>1250</v>
      </c>
    </row>
    <row r="22" spans="1:11" s="236" customFormat="1" ht="30" customHeight="1">
      <c r="A22" s="246">
        <v>20</v>
      </c>
      <c r="B22" s="240">
        <v>8806004</v>
      </c>
      <c r="C22" s="240" t="s">
        <v>1437</v>
      </c>
      <c r="D22" s="240" t="s">
        <v>1279</v>
      </c>
      <c r="E22" s="590" t="s">
        <v>1436</v>
      </c>
      <c r="F22" s="240">
        <v>2011</v>
      </c>
      <c r="G22" s="240" t="s">
        <v>1435</v>
      </c>
      <c r="H22" s="240" t="s">
        <v>1434</v>
      </c>
      <c r="I22" s="375">
        <v>39900000</v>
      </c>
      <c r="J22" s="241" t="s">
        <v>1266</v>
      </c>
      <c r="K22" s="236" t="s">
        <v>1176</v>
      </c>
    </row>
    <row r="23" spans="1:11" s="236" customFormat="1" ht="30" customHeight="1">
      <c r="A23" s="246">
        <v>21</v>
      </c>
      <c r="B23" s="240">
        <v>1620121</v>
      </c>
      <c r="C23" s="240" t="s">
        <v>1322</v>
      </c>
      <c r="D23" s="240" t="s">
        <v>1470</v>
      </c>
      <c r="E23" s="590" t="s">
        <v>1469</v>
      </c>
      <c r="F23" s="240">
        <v>2012</v>
      </c>
      <c r="G23" s="240">
        <v>166948</v>
      </c>
      <c r="H23" s="240" t="s">
        <v>1468</v>
      </c>
      <c r="I23" s="375">
        <v>68800000</v>
      </c>
      <c r="J23" s="250" t="s">
        <v>1165</v>
      </c>
      <c r="K23" s="236" t="s">
        <v>1176</v>
      </c>
    </row>
    <row r="24" spans="1:11" s="236" customFormat="1" ht="30" customHeight="1">
      <c r="A24" s="246">
        <v>22</v>
      </c>
      <c r="B24" s="240">
        <v>9008172</v>
      </c>
      <c r="C24" s="240" t="s">
        <v>1475</v>
      </c>
      <c r="D24" s="240" t="s">
        <v>1474</v>
      </c>
      <c r="E24" s="590" t="s">
        <v>1473</v>
      </c>
      <c r="F24" s="240">
        <v>2014</v>
      </c>
      <c r="G24" s="240" t="s">
        <v>1472</v>
      </c>
      <c r="H24" s="240" t="s">
        <v>1471</v>
      </c>
      <c r="I24" s="375">
        <v>133400000</v>
      </c>
      <c r="J24" s="241" t="s">
        <v>1276</v>
      </c>
      <c r="K24" s="236" t="s">
        <v>1176</v>
      </c>
    </row>
    <row r="25" spans="1:11" s="236" customFormat="1" ht="30" customHeight="1">
      <c r="A25" s="246">
        <v>23</v>
      </c>
      <c r="B25" s="240">
        <v>1621092</v>
      </c>
      <c r="C25" s="240" t="s">
        <v>1426</v>
      </c>
      <c r="D25" s="240" t="s">
        <v>1279</v>
      </c>
      <c r="E25" s="590" t="s">
        <v>1425</v>
      </c>
      <c r="F25" s="240">
        <v>2015</v>
      </c>
      <c r="G25" s="240" t="s">
        <v>1424</v>
      </c>
      <c r="H25" s="240" t="s">
        <v>1423</v>
      </c>
      <c r="I25" s="375">
        <v>83900000</v>
      </c>
      <c r="J25" s="241" t="s">
        <v>1422</v>
      </c>
      <c r="K25" s="236" t="s">
        <v>1176</v>
      </c>
    </row>
    <row r="26" spans="1:11" s="236" customFormat="1" ht="30" customHeight="1">
      <c r="A26" s="246">
        <v>24</v>
      </c>
      <c r="B26" s="240">
        <v>9206063</v>
      </c>
      <c r="C26" s="240" t="s">
        <v>1429</v>
      </c>
      <c r="D26" s="240" t="s">
        <v>1279</v>
      </c>
      <c r="E26" s="590" t="s">
        <v>1450</v>
      </c>
      <c r="F26" s="240">
        <v>2015</v>
      </c>
      <c r="G26" s="240" t="s">
        <v>1449</v>
      </c>
      <c r="H26" s="240" t="s">
        <v>1448</v>
      </c>
      <c r="I26" s="375">
        <v>110600000</v>
      </c>
      <c r="J26" s="241" t="s">
        <v>1447</v>
      </c>
      <c r="K26" s="236" t="s">
        <v>1176</v>
      </c>
    </row>
    <row r="27" spans="1:11" s="236" customFormat="1" ht="30" customHeight="1">
      <c r="A27" s="246">
        <v>25</v>
      </c>
      <c r="B27" s="240">
        <v>3622105</v>
      </c>
      <c r="C27" s="240" t="s">
        <v>1351</v>
      </c>
      <c r="D27" s="240" t="s">
        <v>1223</v>
      </c>
      <c r="E27" s="590" t="s">
        <v>1222</v>
      </c>
      <c r="F27" s="240">
        <v>2015</v>
      </c>
      <c r="G27" s="240" t="s">
        <v>1224</v>
      </c>
      <c r="H27" s="240" t="s">
        <v>1225</v>
      </c>
      <c r="I27" s="375">
        <v>303400000</v>
      </c>
      <c r="J27" s="250" t="s">
        <v>1165</v>
      </c>
      <c r="K27" s="236" t="s">
        <v>1176</v>
      </c>
    </row>
    <row r="28" spans="1:11" s="236" customFormat="1" ht="30" customHeight="1">
      <c r="A28" s="246">
        <v>26</v>
      </c>
      <c r="B28" s="240">
        <v>1621090</v>
      </c>
      <c r="C28" s="240" t="s">
        <v>1322</v>
      </c>
      <c r="D28" s="240" t="s">
        <v>1359</v>
      </c>
      <c r="E28" s="590" t="s">
        <v>1459</v>
      </c>
      <c r="F28" s="240">
        <v>2016</v>
      </c>
      <c r="G28" s="240" t="s">
        <v>1458</v>
      </c>
      <c r="H28" s="240" t="s">
        <v>1457</v>
      </c>
      <c r="I28" s="375">
        <v>90900000</v>
      </c>
      <c r="J28" s="241" t="s">
        <v>1456</v>
      </c>
      <c r="K28" s="236" t="s">
        <v>1176</v>
      </c>
    </row>
    <row r="29" spans="1:11" s="236" customFormat="1" ht="30" customHeight="1">
      <c r="A29" s="246">
        <v>27</v>
      </c>
      <c r="B29" s="240">
        <v>1621090</v>
      </c>
      <c r="C29" s="240" t="s">
        <v>1322</v>
      </c>
      <c r="D29" s="240" t="s">
        <v>1359</v>
      </c>
      <c r="E29" s="590" t="s">
        <v>1467</v>
      </c>
      <c r="F29" s="240">
        <v>2016</v>
      </c>
      <c r="G29" s="240" t="s">
        <v>1466</v>
      </c>
      <c r="H29" s="251" t="s">
        <v>1465</v>
      </c>
      <c r="I29" s="375">
        <v>90900000</v>
      </c>
      <c r="J29" s="241" t="s">
        <v>1456</v>
      </c>
      <c r="K29" s="236" t="s">
        <v>1176</v>
      </c>
    </row>
    <row r="30" spans="1:11" s="236" customFormat="1" ht="30" customHeight="1">
      <c r="A30" s="246">
        <v>28</v>
      </c>
      <c r="B30" s="240">
        <v>1621090</v>
      </c>
      <c r="C30" s="240" t="s">
        <v>1322</v>
      </c>
      <c r="D30" s="240" t="s">
        <v>1464</v>
      </c>
      <c r="E30" s="590" t="s">
        <v>1463</v>
      </c>
      <c r="F30" s="240">
        <v>2016</v>
      </c>
      <c r="G30" s="240" t="s">
        <v>1462</v>
      </c>
      <c r="H30" s="240" t="s">
        <v>1461</v>
      </c>
      <c r="I30" s="375">
        <v>90900000</v>
      </c>
      <c r="J30" s="241" t="s">
        <v>1460</v>
      </c>
      <c r="K30" s="236" t="s">
        <v>1176</v>
      </c>
    </row>
    <row r="31" spans="1:11" s="236" customFormat="1" ht="30" customHeight="1">
      <c r="A31" s="246">
        <v>29</v>
      </c>
      <c r="B31" s="240">
        <v>1606222</v>
      </c>
      <c r="C31" s="240" t="s">
        <v>1322</v>
      </c>
      <c r="D31" s="240" t="s">
        <v>1455</v>
      </c>
      <c r="E31" s="590" t="s">
        <v>1454</v>
      </c>
      <c r="F31" s="240">
        <v>2016</v>
      </c>
      <c r="G31" s="240" t="s">
        <v>1453</v>
      </c>
      <c r="H31" s="240" t="s">
        <v>1452</v>
      </c>
      <c r="I31" s="375">
        <v>40200000</v>
      </c>
      <c r="J31" s="241" t="s">
        <v>1451</v>
      </c>
      <c r="K31" s="236" t="s">
        <v>1176</v>
      </c>
    </row>
    <row r="32" spans="1:11" s="236" customFormat="1" ht="30" customHeight="1">
      <c r="A32" s="246">
        <v>30</v>
      </c>
      <c r="B32" s="240">
        <v>11303021</v>
      </c>
      <c r="C32" s="240" t="s">
        <v>1442</v>
      </c>
      <c r="D32" s="240" t="s">
        <v>1441</v>
      </c>
      <c r="E32" s="590" t="s">
        <v>1440</v>
      </c>
      <c r="F32" s="240">
        <v>2016</v>
      </c>
      <c r="G32" s="240">
        <v>78153408</v>
      </c>
      <c r="H32" s="240" t="s">
        <v>1439</v>
      </c>
      <c r="I32" s="375">
        <v>236300000</v>
      </c>
      <c r="J32" s="250" t="s">
        <v>1438</v>
      </c>
      <c r="K32" s="236" t="s">
        <v>1241</v>
      </c>
    </row>
    <row r="33" spans="1:11" s="236" customFormat="1" ht="30" customHeight="1">
      <c r="A33" s="246">
        <v>31</v>
      </c>
      <c r="B33" s="240">
        <v>1603132</v>
      </c>
      <c r="C33" s="240" t="s">
        <v>1322</v>
      </c>
      <c r="D33" s="240" t="s">
        <v>1446</v>
      </c>
      <c r="E33" s="590" t="s">
        <v>1445</v>
      </c>
      <c r="F33" s="240">
        <v>2016</v>
      </c>
      <c r="G33" s="240" t="s">
        <v>1444</v>
      </c>
      <c r="H33" s="240" t="s">
        <v>1443</v>
      </c>
      <c r="I33" s="375">
        <v>124400000</v>
      </c>
      <c r="J33" s="250" t="s">
        <v>1328</v>
      </c>
      <c r="K33" s="236" t="s">
        <v>1250</v>
      </c>
    </row>
    <row r="34" spans="1:11" s="236" customFormat="1" ht="30" customHeight="1">
      <c r="A34" s="246">
        <v>32</v>
      </c>
      <c r="B34" s="240">
        <v>3626096</v>
      </c>
      <c r="C34" s="240" t="s">
        <v>1417</v>
      </c>
      <c r="D34" s="240" t="s">
        <v>1288</v>
      </c>
      <c r="E34" s="590" t="s">
        <v>1421</v>
      </c>
      <c r="F34" s="240">
        <v>2018</v>
      </c>
      <c r="G34" s="240">
        <v>74087770</v>
      </c>
      <c r="H34" s="240" t="s">
        <v>1420</v>
      </c>
      <c r="I34" s="375">
        <v>237100000</v>
      </c>
      <c r="J34" s="250" t="s">
        <v>1328</v>
      </c>
      <c r="K34" s="236" t="s">
        <v>1176</v>
      </c>
    </row>
    <row r="35" spans="1:11" s="236" customFormat="1" ht="30" customHeight="1">
      <c r="A35" s="246">
        <v>33</v>
      </c>
      <c r="B35" s="240">
        <v>3626096</v>
      </c>
      <c r="C35" s="240" t="s">
        <v>1417</v>
      </c>
      <c r="D35" s="240" t="s">
        <v>1288</v>
      </c>
      <c r="E35" s="590" t="s">
        <v>1419</v>
      </c>
      <c r="F35" s="240">
        <v>2018</v>
      </c>
      <c r="G35" s="240">
        <v>74087771</v>
      </c>
      <c r="H35" s="240" t="s">
        <v>1418</v>
      </c>
      <c r="I35" s="375">
        <v>237100000</v>
      </c>
      <c r="J35" s="250" t="s">
        <v>1328</v>
      </c>
      <c r="K35" s="236" t="s">
        <v>1241</v>
      </c>
    </row>
    <row r="36" spans="1:11" s="236" customFormat="1" ht="30" customHeight="1">
      <c r="A36" s="246">
        <v>34</v>
      </c>
      <c r="B36" s="240">
        <v>3626096</v>
      </c>
      <c r="C36" s="240" t="s">
        <v>1417</v>
      </c>
      <c r="D36" s="240" t="s">
        <v>1288</v>
      </c>
      <c r="E36" s="590" t="s">
        <v>1416</v>
      </c>
      <c r="F36" s="240">
        <v>2018</v>
      </c>
      <c r="G36" s="240">
        <v>74087767</v>
      </c>
      <c r="H36" s="240" t="s">
        <v>1415</v>
      </c>
      <c r="I36" s="375">
        <v>237100000</v>
      </c>
      <c r="J36" s="250" t="s">
        <v>1328</v>
      </c>
      <c r="K36" s="236" t="s">
        <v>1241</v>
      </c>
    </row>
    <row r="37" spans="1:11" s="236" customFormat="1" ht="30" customHeight="1">
      <c r="A37" s="246">
        <v>35</v>
      </c>
      <c r="B37" s="610">
        <v>9006163</v>
      </c>
      <c r="C37" s="610" t="s">
        <v>2207</v>
      </c>
      <c r="D37" s="610" t="s">
        <v>1279</v>
      </c>
      <c r="E37" s="591" t="s">
        <v>2182</v>
      </c>
      <c r="F37" s="610">
        <v>2018</v>
      </c>
      <c r="G37" s="610" t="s">
        <v>2208</v>
      </c>
      <c r="H37" s="610" t="s">
        <v>2209</v>
      </c>
      <c r="I37" s="375">
        <v>160200000</v>
      </c>
      <c r="J37" s="611" t="s">
        <v>2210</v>
      </c>
      <c r="K37" s="236" t="s">
        <v>1250</v>
      </c>
    </row>
    <row r="38" spans="1:11" s="236" customFormat="1" ht="30" customHeight="1">
      <c r="A38" s="246">
        <v>36</v>
      </c>
      <c r="B38" s="240">
        <v>9226015</v>
      </c>
      <c r="C38" s="240" t="s">
        <v>1402</v>
      </c>
      <c r="D38" s="240" t="s">
        <v>1288</v>
      </c>
      <c r="E38" s="644" t="s">
        <v>1411</v>
      </c>
      <c r="F38" s="240">
        <v>2018</v>
      </c>
      <c r="G38" s="240" t="s">
        <v>1410</v>
      </c>
      <c r="H38" s="240" t="s">
        <v>1409</v>
      </c>
      <c r="I38" s="375">
        <v>230000000</v>
      </c>
      <c r="J38" s="250" t="s">
        <v>1328</v>
      </c>
      <c r="K38" s="236" t="s">
        <v>1241</v>
      </c>
    </row>
    <row r="39" spans="1:11" s="236" customFormat="1" ht="30" customHeight="1">
      <c r="A39" s="246">
        <v>37</v>
      </c>
      <c r="B39" s="240">
        <v>9226015</v>
      </c>
      <c r="C39" s="240" t="s">
        <v>1402</v>
      </c>
      <c r="D39" s="240" t="s">
        <v>1288</v>
      </c>
      <c r="E39" s="590" t="s">
        <v>1414</v>
      </c>
      <c r="F39" s="240">
        <v>2018</v>
      </c>
      <c r="G39" s="240" t="s">
        <v>1413</v>
      </c>
      <c r="H39" s="240" t="s">
        <v>1412</v>
      </c>
      <c r="I39" s="375">
        <v>230000000</v>
      </c>
      <c r="J39" s="250" t="s">
        <v>1328</v>
      </c>
      <c r="K39" s="236" t="s">
        <v>1176</v>
      </c>
    </row>
    <row r="40" spans="1:11" s="236" customFormat="1" ht="30" customHeight="1">
      <c r="A40" s="246">
        <v>38</v>
      </c>
      <c r="B40" s="240">
        <v>9226015</v>
      </c>
      <c r="C40" s="240" t="s">
        <v>1402</v>
      </c>
      <c r="D40" s="240" t="s">
        <v>1288</v>
      </c>
      <c r="E40" s="590" t="s">
        <v>1401</v>
      </c>
      <c r="F40" s="240">
        <v>2018</v>
      </c>
      <c r="G40" s="240" t="s">
        <v>1400</v>
      </c>
      <c r="H40" s="240" t="s">
        <v>1399</v>
      </c>
      <c r="I40" s="375">
        <v>230000000</v>
      </c>
      <c r="J40" s="250" t="s">
        <v>1328</v>
      </c>
      <c r="K40" s="236" t="s">
        <v>1176</v>
      </c>
    </row>
    <row r="41" spans="1:11" s="236" customFormat="1" ht="30" customHeight="1">
      <c r="A41" s="246">
        <v>39</v>
      </c>
      <c r="B41" s="240">
        <v>9226015</v>
      </c>
      <c r="C41" s="240" t="s">
        <v>1402</v>
      </c>
      <c r="D41" s="240" t="s">
        <v>1288</v>
      </c>
      <c r="E41" s="590" t="s">
        <v>1408</v>
      </c>
      <c r="F41" s="240">
        <v>2018</v>
      </c>
      <c r="G41" s="240" t="s">
        <v>1407</v>
      </c>
      <c r="H41" s="240" t="s">
        <v>1406</v>
      </c>
      <c r="I41" s="375">
        <v>230000000</v>
      </c>
      <c r="J41" s="250" t="s">
        <v>1328</v>
      </c>
      <c r="K41" s="236" t="s">
        <v>1241</v>
      </c>
    </row>
    <row r="42" spans="1:11" s="236" customFormat="1" ht="30" customHeight="1">
      <c r="A42" s="246">
        <v>40</v>
      </c>
      <c r="B42" s="240">
        <v>9226015</v>
      </c>
      <c r="C42" s="240" t="s">
        <v>1402</v>
      </c>
      <c r="D42" s="240" t="s">
        <v>1288</v>
      </c>
      <c r="E42" s="590" t="s">
        <v>1405</v>
      </c>
      <c r="F42" s="240">
        <v>2018</v>
      </c>
      <c r="G42" s="240" t="s">
        <v>1404</v>
      </c>
      <c r="H42" s="240" t="s">
        <v>1403</v>
      </c>
      <c r="I42" s="375">
        <v>230000000</v>
      </c>
      <c r="J42" s="250" t="s">
        <v>1328</v>
      </c>
      <c r="K42" s="236" t="s">
        <v>1250</v>
      </c>
    </row>
    <row r="43" spans="1:11" s="236" customFormat="1" ht="30" customHeight="1">
      <c r="A43" s="246">
        <v>41</v>
      </c>
      <c r="B43" s="240">
        <v>1604100</v>
      </c>
      <c r="C43" s="240" t="s">
        <v>1392</v>
      </c>
      <c r="D43" s="240" t="s">
        <v>1391</v>
      </c>
      <c r="E43" s="590" t="s">
        <v>1398</v>
      </c>
      <c r="F43" s="240">
        <v>2019</v>
      </c>
      <c r="G43" s="240" t="s">
        <v>1397</v>
      </c>
      <c r="H43" s="240" t="s">
        <v>1396</v>
      </c>
      <c r="I43" s="375">
        <v>90100000</v>
      </c>
      <c r="J43" s="250" t="s">
        <v>1328</v>
      </c>
      <c r="K43" s="228" t="s">
        <v>1176</v>
      </c>
    </row>
    <row r="44" spans="1:11" s="236" customFormat="1" ht="30" customHeight="1">
      <c r="A44" s="246">
        <v>42</v>
      </c>
      <c r="B44" s="240">
        <v>1604100</v>
      </c>
      <c r="C44" s="240" t="s">
        <v>1392</v>
      </c>
      <c r="D44" s="240" t="s">
        <v>1391</v>
      </c>
      <c r="E44" s="590" t="s">
        <v>1395</v>
      </c>
      <c r="F44" s="240">
        <v>2019</v>
      </c>
      <c r="G44" s="240" t="s">
        <v>1394</v>
      </c>
      <c r="H44" s="240" t="s">
        <v>1393</v>
      </c>
      <c r="I44" s="375">
        <v>90100000</v>
      </c>
      <c r="J44" s="250" t="s">
        <v>1328</v>
      </c>
      <c r="K44" s="236" t="s">
        <v>1250</v>
      </c>
    </row>
    <row r="45" spans="1:11" s="236" customFormat="1" ht="30" customHeight="1">
      <c r="A45" s="246">
        <v>43</v>
      </c>
      <c r="B45" s="240">
        <v>1604100</v>
      </c>
      <c r="C45" s="240" t="s">
        <v>1392</v>
      </c>
      <c r="D45" s="240" t="s">
        <v>1391</v>
      </c>
      <c r="E45" s="590" t="s">
        <v>1390</v>
      </c>
      <c r="F45" s="240">
        <v>2019</v>
      </c>
      <c r="G45" s="240" t="s">
        <v>1389</v>
      </c>
      <c r="H45" s="240" t="s">
        <v>1388</v>
      </c>
      <c r="I45" s="375">
        <v>90100000</v>
      </c>
      <c r="J45" s="250" t="s">
        <v>1328</v>
      </c>
      <c r="K45" s="236" t="s">
        <v>1250</v>
      </c>
    </row>
    <row r="46" spans="1:11" s="236" customFormat="1" ht="30" customHeight="1">
      <c r="A46" s="246">
        <v>44</v>
      </c>
      <c r="B46" s="240">
        <v>1621096</v>
      </c>
      <c r="C46" s="240" t="s">
        <v>1385</v>
      </c>
      <c r="D46" s="240" t="s">
        <v>1359</v>
      </c>
      <c r="E46" s="590" t="s">
        <v>1384</v>
      </c>
      <c r="F46" s="240">
        <v>2019</v>
      </c>
      <c r="G46" s="240" t="s">
        <v>1383</v>
      </c>
      <c r="H46" s="240" t="s">
        <v>1382</v>
      </c>
      <c r="I46" s="375">
        <v>91000000</v>
      </c>
      <c r="J46" s="248" t="s">
        <v>1381</v>
      </c>
      <c r="K46" s="236" t="s">
        <v>1176</v>
      </c>
    </row>
    <row r="47" spans="1:11" s="236" customFormat="1" ht="30" customHeight="1">
      <c r="A47" s="246">
        <v>45</v>
      </c>
      <c r="B47" s="240">
        <v>3704043</v>
      </c>
      <c r="C47" s="240" t="s">
        <v>1387</v>
      </c>
      <c r="D47" s="240" t="s">
        <v>1326</v>
      </c>
      <c r="E47" s="590" t="s">
        <v>1386</v>
      </c>
      <c r="F47" s="240">
        <v>2019</v>
      </c>
      <c r="G47" s="240" t="s">
        <v>1197</v>
      </c>
      <c r="H47" s="240" t="s">
        <v>1198</v>
      </c>
      <c r="I47" s="375">
        <v>131300000</v>
      </c>
      <c r="J47" s="249" t="s">
        <v>1165</v>
      </c>
      <c r="K47" s="236" t="s">
        <v>1250</v>
      </c>
    </row>
    <row r="48" spans="1:11" s="236" customFormat="1" ht="30" customHeight="1">
      <c r="A48" s="246">
        <v>46</v>
      </c>
      <c r="B48" s="240">
        <v>3610111</v>
      </c>
      <c r="C48" s="240" t="s">
        <v>1376</v>
      </c>
      <c r="D48" s="240" t="s">
        <v>1371</v>
      </c>
      <c r="E48" s="590" t="s">
        <v>1375</v>
      </c>
      <c r="F48" s="240">
        <v>2020</v>
      </c>
      <c r="G48" s="240">
        <v>74501476</v>
      </c>
      <c r="H48" s="240" t="s">
        <v>1190</v>
      </c>
      <c r="I48" s="375">
        <v>424800000</v>
      </c>
      <c r="J48" s="248" t="s">
        <v>1165</v>
      </c>
      <c r="K48" s="236" t="s">
        <v>1250</v>
      </c>
    </row>
    <row r="49" spans="1:253" s="236" customFormat="1" ht="30" customHeight="1">
      <c r="A49" s="246">
        <v>47</v>
      </c>
      <c r="B49" s="240">
        <v>3610111</v>
      </c>
      <c r="C49" s="240" t="s">
        <v>1374</v>
      </c>
      <c r="D49" s="240" t="s">
        <v>1371</v>
      </c>
      <c r="E49" s="590" t="s">
        <v>1373</v>
      </c>
      <c r="F49" s="240">
        <v>2020</v>
      </c>
      <c r="G49" s="240">
        <v>74498607</v>
      </c>
      <c r="H49" s="240" t="s">
        <v>1192</v>
      </c>
      <c r="I49" s="375">
        <v>424800000</v>
      </c>
      <c r="J49" s="248" t="s">
        <v>1165</v>
      </c>
      <c r="K49" s="236" t="s">
        <v>1176</v>
      </c>
    </row>
    <row r="50" spans="1:253" s="236" customFormat="1" ht="30" customHeight="1">
      <c r="A50" s="246">
        <v>48</v>
      </c>
      <c r="B50" s="240">
        <v>3610111</v>
      </c>
      <c r="C50" s="240" t="s">
        <v>1372</v>
      </c>
      <c r="D50" s="240" t="s">
        <v>1371</v>
      </c>
      <c r="E50" s="590" t="s">
        <v>1370</v>
      </c>
      <c r="F50" s="240">
        <v>2020</v>
      </c>
      <c r="G50" s="240">
        <v>74501460</v>
      </c>
      <c r="H50" s="240" t="s">
        <v>1194</v>
      </c>
      <c r="I50" s="375">
        <v>424800000</v>
      </c>
      <c r="J50" s="248" t="s">
        <v>1165</v>
      </c>
      <c r="K50" s="236" t="s">
        <v>1250</v>
      </c>
    </row>
    <row r="51" spans="1:253" ht="30" customHeight="1">
      <c r="A51" s="246">
        <v>49</v>
      </c>
      <c r="B51" s="240">
        <v>3722008</v>
      </c>
      <c r="C51" s="240" t="s">
        <v>1369</v>
      </c>
      <c r="D51" s="240" t="s">
        <v>1368</v>
      </c>
      <c r="E51" s="590" t="s">
        <v>1367</v>
      </c>
      <c r="F51" s="240">
        <v>2020</v>
      </c>
      <c r="G51" s="240" t="s">
        <v>1366</v>
      </c>
      <c r="H51" s="240" t="s">
        <v>1365</v>
      </c>
      <c r="I51" s="375">
        <v>272300000</v>
      </c>
      <c r="J51" s="248" t="s">
        <v>1328</v>
      </c>
      <c r="K51" s="236" t="s">
        <v>1250</v>
      </c>
      <c r="L51" s="236"/>
      <c r="M51" s="236"/>
      <c r="N51" s="236"/>
      <c r="O51" s="236"/>
      <c r="P51" s="236"/>
      <c r="Q51" s="236"/>
      <c r="R51" s="236"/>
      <c r="S51" s="236"/>
      <c r="T51" s="236"/>
      <c r="U51" s="236"/>
      <c r="V51" s="236"/>
      <c r="W51" s="236"/>
      <c r="X51" s="236"/>
      <c r="Y51" s="236"/>
      <c r="Z51" s="236"/>
      <c r="AA51" s="236"/>
      <c r="AB51" s="236"/>
      <c r="AC51" s="236"/>
      <c r="AD51" s="236"/>
      <c r="AE51" s="236"/>
      <c r="AF51" s="236"/>
      <c r="AG51" s="236"/>
      <c r="AH51" s="236"/>
      <c r="AI51" s="236"/>
      <c r="AJ51" s="236"/>
      <c r="AK51" s="236"/>
      <c r="AL51" s="236"/>
      <c r="AM51" s="236"/>
      <c r="AN51" s="236"/>
      <c r="AO51" s="236"/>
      <c r="AP51" s="236"/>
      <c r="AQ51" s="236"/>
      <c r="AR51" s="236"/>
      <c r="AS51" s="236"/>
      <c r="AT51" s="236"/>
      <c r="AU51" s="236"/>
      <c r="AV51" s="236"/>
      <c r="AW51" s="236"/>
      <c r="AX51" s="236"/>
      <c r="AY51" s="236"/>
      <c r="AZ51" s="236"/>
      <c r="BA51" s="236"/>
      <c r="BB51" s="236"/>
      <c r="BC51" s="236"/>
      <c r="BD51" s="236"/>
      <c r="BE51" s="236"/>
      <c r="BF51" s="236"/>
      <c r="BG51" s="236"/>
      <c r="BH51" s="236"/>
      <c r="BI51" s="236"/>
      <c r="BJ51" s="236"/>
      <c r="BK51" s="236"/>
      <c r="BL51" s="236"/>
      <c r="BM51" s="236"/>
      <c r="BN51" s="236"/>
      <c r="BO51" s="236"/>
      <c r="BP51" s="236"/>
      <c r="BQ51" s="236"/>
      <c r="BR51" s="236"/>
      <c r="BS51" s="236"/>
      <c r="BT51" s="236"/>
      <c r="BU51" s="236"/>
      <c r="BV51" s="236"/>
      <c r="BW51" s="236"/>
      <c r="BX51" s="236"/>
      <c r="BY51" s="236"/>
      <c r="BZ51" s="236"/>
      <c r="CA51" s="236"/>
      <c r="CB51" s="236"/>
      <c r="CC51" s="236"/>
      <c r="CD51" s="236"/>
      <c r="CE51" s="236"/>
      <c r="CF51" s="236"/>
      <c r="CG51" s="236"/>
      <c r="CH51" s="236"/>
      <c r="CI51" s="236"/>
      <c r="CJ51" s="236"/>
      <c r="CK51" s="236"/>
      <c r="CL51" s="236"/>
      <c r="CM51" s="236"/>
      <c r="CN51" s="236"/>
      <c r="CO51" s="236"/>
      <c r="CP51" s="236"/>
      <c r="CQ51" s="236"/>
      <c r="CR51" s="236"/>
      <c r="CS51" s="236"/>
      <c r="CT51" s="236"/>
      <c r="CU51" s="236"/>
      <c r="CV51" s="236"/>
      <c r="CW51" s="236"/>
      <c r="CX51" s="236"/>
      <c r="CY51" s="236"/>
      <c r="CZ51" s="236"/>
      <c r="DA51" s="236"/>
      <c r="DB51" s="236"/>
      <c r="DC51" s="236"/>
      <c r="DD51" s="236"/>
      <c r="DE51" s="236"/>
      <c r="DF51" s="236"/>
      <c r="DG51" s="236"/>
      <c r="DH51" s="236"/>
      <c r="DI51" s="236"/>
      <c r="DJ51" s="236"/>
      <c r="DK51" s="236"/>
      <c r="DL51" s="236"/>
      <c r="DM51" s="236"/>
      <c r="DN51" s="236"/>
      <c r="DO51" s="236"/>
      <c r="DP51" s="236"/>
      <c r="DQ51" s="236"/>
      <c r="DR51" s="236"/>
      <c r="DS51" s="236"/>
      <c r="DT51" s="236"/>
      <c r="DU51" s="236"/>
      <c r="DV51" s="236"/>
      <c r="DW51" s="236"/>
      <c r="DX51" s="236"/>
      <c r="DY51" s="236"/>
      <c r="DZ51" s="236"/>
      <c r="EA51" s="236"/>
      <c r="EB51" s="236"/>
      <c r="EC51" s="236"/>
      <c r="ED51" s="236"/>
      <c r="EE51" s="236"/>
      <c r="EF51" s="236"/>
      <c r="EG51" s="236"/>
      <c r="EH51" s="236"/>
      <c r="EI51" s="236"/>
      <c r="EJ51" s="236"/>
      <c r="EK51" s="236"/>
      <c r="EL51" s="236"/>
      <c r="EM51" s="236"/>
      <c r="EN51" s="236"/>
      <c r="EO51" s="236"/>
      <c r="EP51" s="236"/>
      <c r="EQ51" s="236"/>
      <c r="ER51" s="236"/>
      <c r="ES51" s="236"/>
      <c r="ET51" s="236"/>
      <c r="EU51" s="236"/>
      <c r="EV51" s="236"/>
      <c r="EW51" s="236"/>
      <c r="EX51" s="236"/>
      <c r="EY51" s="236"/>
      <c r="EZ51" s="236"/>
      <c r="FA51" s="236"/>
      <c r="FB51" s="236"/>
      <c r="FC51" s="236"/>
      <c r="FD51" s="236"/>
      <c r="FE51" s="236"/>
      <c r="FF51" s="236"/>
      <c r="FG51" s="236"/>
      <c r="FH51" s="236"/>
      <c r="FI51" s="236"/>
      <c r="FJ51" s="236"/>
      <c r="FK51" s="236"/>
      <c r="FL51" s="236"/>
      <c r="FM51" s="236"/>
      <c r="FN51" s="236"/>
      <c r="FO51" s="236"/>
      <c r="FP51" s="236"/>
      <c r="FQ51" s="236"/>
      <c r="FR51" s="236"/>
      <c r="FS51" s="236"/>
      <c r="FT51" s="236"/>
      <c r="FU51" s="236"/>
      <c r="FV51" s="236"/>
      <c r="FW51" s="236"/>
      <c r="FX51" s="236"/>
      <c r="FY51" s="236"/>
      <c r="FZ51" s="236"/>
      <c r="GA51" s="236"/>
      <c r="GB51" s="236"/>
      <c r="GC51" s="236"/>
      <c r="GD51" s="236"/>
      <c r="GE51" s="236"/>
      <c r="GF51" s="236"/>
      <c r="GG51" s="236"/>
      <c r="GH51" s="236"/>
      <c r="GI51" s="236"/>
      <c r="GJ51" s="236"/>
      <c r="GK51" s="236"/>
      <c r="GL51" s="236"/>
      <c r="GM51" s="236"/>
      <c r="GN51" s="236"/>
      <c r="GO51" s="236"/>
      <c r="GP51" s="236"/>
      <c r="GQ51" s="236"/>
      <c r="GR51" s="236"/>
      <c r="GS51" s="236"/>
      <c r="GT51" s="236"/>
      <c r="GU51" s="236"/>
      <c r="GV51" s="236"/>
      <c r="GW51" s="236"/>
      <c r="GX51" s="236"/>
      <c r="GY51" s="236"/>
      <c r="GZ51" s="236"/>
      <c r="HA51" s="236"/>
      <c r="HB51" s="236"/>
      <c r="HC51" s="236"/>
      <c r="HD51" s="236"/>
      <c r="HE51" s="236"/>
      <c r="HF51" s="236"/>
      <c r="HG51" s="236"/>
      <c r="HH51" s="236"/>
      <c r="HI51" s="236"/>
      <c r="HJ51" s="236"/>
      <c r="HK51" s="236"/>
      <c r="HL51" s="236"/>
      <c r="HM51" s="236"/>
      <c r="HN51" s="236"/>
      <c r="HO51" s="236"/>
      <c r="HP51" s="236"/>
      <c r="HQ51" s="236"/>
      <c r="HR51" s="236"/>
      <c r="HS51" s="236"/>
      <c r="HT51" s="236"/>
      <c r="HU51" s="236"/>
      <c r="HV51" s="236"/>
      <c r="HW51" s="236"/>
      <c r="HX51" s="236"/>
      <c r="HY51" s="236"/>
      <c r="HZ51" s="236"/>
      <c r="IA51" s="236"/>
      <c r="IB51" s="236"/>
      <c r="IC51" s="236"/>
      <c r="ID51" s="236"/>
      <c r="IE51" s="236"/>
      <c r="IF51" s="236"/>
      <c r="IG51" s="236"/>
      <c r="IH51" s="236"/>
      <c r="II51" s="236"/>
      <c r="IJ51" s="236"/>
      <c r="IK51" s="236"/>
      <c r="IL51" s="236"/>
      <c r="IM51" s="236"/>
      <c r="IN51" s="236"/>
      <c r="IO51" s="236"/>
      <c r="IP51" s="236"/>
      <c r="IQ51" s="236"/>
      <c r="IR51" s="236"/>
      <c r="IS51" s="236"/>
    </row>
    <row r="52" spans="1:253" ht="30" customHeight="1">
      <c r="A52" s="246">
        <v>50</v>
      </c>
      <c r="B52" s="240">
        <v>6421062</v>
      </c>
      <c r="C52" s="240" t="s">
        <v>1360</v>
      </c>
      <c r="D52" s="240" t="s">
        <v>1359</v>
      </c>
      <c r="E52" s="590" t="s">
        <v>1358</v>
      </c>
      <c r="F52" s="240">
        <v>2020</v>
      </c>
      <c r="G52" s="240" t="s">
        <v>1357</v>
      </c>
      <c r="H52" s="240" t="s">
        <v>1356</v>
      </c>
      <c r="I52" s="375">
        <v>117200000</v>
      </c>
      <c r="J52" s="248" t="s">
        <v>1165</v>
      </c>
      <c r="K52" s="236" t="s">
        <v>1176</v>
      </c>
      <c r="L52" s="236"/>
      <c r="M52" s="236"/>
      <c r="N52" s="236"/>
      <c r="O52" s="236"/>
      <c r="P52" s="236"/>
      <c r="Q52" s="236"/>
      <c r="R52" s="236"/>
      <c r="S52" s="236"/>
      <c r="T52" s="236"/>
      <c r="U52" s="236"/>
      <c r="V52" s="236"/>
      <c r="W52" s="236"/>
      <c r="X52" s="236"/>
      <c r="Y52" s="236"/>
      <c r="Z52" s="236"/>
      <c r="AA52" s="236"/>
      <c r="AB52" s="236"/>
      <c r="AC52" s="236"/>
      <c r="AD52" s="236"/>
      <c r="AE52" s="236"/>
      <c r="AF52" s="236"/>
      <c r="AG52" s="236"/>
      <c r="AH52" s="236"/>
      <c r="AI52" s="236"/>
      <c r="AJ52" s="236"/>
      <c r="AK52" s="236"/>
      <c r="AL52" s="236"/>
      <c r="AM52" s="236"/>
      <c r="AN52" s="236"/>
      <c r="AO52" s="236"/>
      <c r="AP52" s="236"/>
      <c r="AQ52" s="236"/>
      <c r="AR52" s="236"/>
      <c r="AS52" s="236"/>
      <c r="AT52" s="236"/>
      <c r="AU52" s="236"/>
      <c r="AV52" s="236"/>
      <c r="AW52" s="236"/>
      <c r="AX52" s="236"/>
      <c r="AY52" s="236"/>
      <c r="AZ52" s="236"/>
      <c r="BA52" s="236"/>
      <c r="BB52" s="236"/>
      <c r="BC52" s="236"/>
      <c r="BD52" s="236"/>
      <c r="BE52" s="236"/>
      <c r="BF52" s="236"/>
      <c r="BG52" s="236"/>
      <c r="BH52" s="236"/>
      <c r="BI52" s="236"/>
      <c r="BJ52" s="236"/>
      <c r="BK52" s="236"/>
      <c r="BL52" s="236"/>
      <c r="BM52" s="236"/>
      <c r="BN52" s="236"/>
      <c r="BO52" s="236"/>
      <c r="BP52" s="236"/>
      <c r="BQ52" s="236"/>
      <c r="BR52" s="236"/>
      <c r="BS52" s="236"/>
      <c r="BT52" s="236"/>
      <c r="BU52" s="236"/>
      <c r="BV52" s="236"/>
      <c r="BW52" s="236"/>
      <c r="BX52" s="236"/>
      <c r="BY52" s="236"/>
      <c r="BZ52" s="236"/>
      <c r="CA52" s="236"/>
      <c r="CB52" s="236"/>
      <c r="CC52" s="236"/>
      <c r="CD52" s="236"/>
      <c r="CE52" s="236"/>
      <c r="CF52" s="236"/>
      <c r="CG52" s="236"/>
      <c r="CH52" s="236"/>
      <c r="CI52" s="236"/>
      <c r="CJ52" s="236"/>
      <c r="CK52" s="236"/>
      <c r="CL52" s="236"/>
      <c r="CM52" s="236"/>
      <c r="CN52" s="236"/>
      <c r="CO52" s="236"/>
      <c r="CP52" s="236"/>
      <c r="CQ52" s="236"/>
      <c r="CR52" s="236"/>
      <c r="CS52" s="236"/>
      <c r="CT52" s="236"/>
      <c r="CU52" s="236"/>
      <c r="CV52" s="236"/>
      <c r="CW52" s="236"/>
      <c r="CX52" s="236"/>
      <c r="CY52" s="236"/>
      <c r="CZ52" s="236"/>
      <c r="DA52" s="236"/>
      <c r="DB52" s="236"/>
      <c r="DC52" s="236"/>
      <c r="DD52" s="236"/>
      <c r="DE52" s="236"/>
      <c r="DF52" s="236"/>
      <c r="DG52" s="236"/>
      <c r="DH52" s="236"/>
      <c r="DI52" s="236"/>
      <c r="DJ52" s="236"/>
      <c r="DK52" s="236"/>
      <c r="DL52" s="236"/>
      <c r="DM52" s="236"/>
      <c r="DN52" s="236"/>
      <c r="DO52" s="236"/>
      <c r="DP52" s="236"/>
      <c r="DQ52" s="236"/>
      <c r="DR52" s="236"/>
      <c r="DS52" s="236"/>
      <c r="DT52" s="236"/>
      <c r="DU52" s="236"/>
      <c r="DV52" s="236"/>
      <c r="DW52" s="236"/>
      <c r="DX52" s="236"/>
      <c r="DY52" s="236"/>
      <c r="DZ52" s="236"/>
      <c r="EA52" s="236"/>
      <c r="EB52" s="236"/>
      <c r="EC52" s="236"/>
      <c r="ED52" s="236"/>
      <c r="EE52" s="236"/>
      <c r="EF52" s="236"/>
      <c r="EG52" s="236"/>
      <c r="EH52" s="236"/>
      <c r="EI52" s="236"/>
      <c r="EJ52" s="236"/>
      <c r="EK52" s="236"/>
      <c r="EL52" s="236"/>
      <c r="EM52" s="236"/>
      <c r="EN52" s="236"/>
      <c r="EO52" s="236"/>
      <c r="EP52" s="236"/>
      <c r="EQ52" s="236"/>
      <c r="ER52" s="236"/>
      <c r="ES52" s="236"/>
      <c r="ET52" s="236"/>
      <c r="EU52" s="236"/>
      <c r="EV52" s="236"/>
      <c r="EW52" s="236"/>
      <c r="EX52" s="236"/>
      <c r="EY52" s="236"/>
      <c r="EZ52" s="236"/>
      <c r="FA52" s="236"/>
      <c r="FB52" s="236"/>
      <c r="FC52" s="236"/>
      <c r="FD52" s="236"/>
      <c r="FE52" s="236"/>
      <c r="FF52" s="236"/>
      <c r="FG52" s="236"/>
      <c r="FH52" s="236"/>
      <c r="FI52" s="236"/>
      <c r="FJ52" s="236"/>
      <c r="FK52" s="236"/>
      <c r="FL52" s="236"/>
      <c r="FM52" s="236"/>
      <c r="FN52" s="236"/>
      <c r="FO52" s="236"/>
      <c r="FP52" s="236"/>
      <c r="FQ52" s="236"/>
      <c r="FR52" s="236"/>
      <c r="FS52" s="236"/>
      <c r="FT52" s="236"/>
      <c r="FU52" s="236"/>
      <c r="FV52" s="236"/>
      <c r="FW52" s="236"/>
      <c r="FX52" s="236"/>
      <c r="FY52" s="236"/>
      <c r="FZ52" s="236"/>
      <c r="GA52" s="236"/>
      <c r="GB52" s="236"/>
      <c r="GC52" s="236"/>
      <c r="GD52" s="236"/>
      <c r="GE52" s="236"/>
      <c r="GF52" s="236"/>
      <c r="GG52" s="236"/>
      <c r="GH52" s="236"/>
      <c r="GI52" s="236"/>
      <c r="GJ52" s="236"/>
      <c r="GK52" s="236"/>
      <c r="GL52" s="236"/>
      <c r="GM52" s="236"/>
      <c r="GN52" s="236"/>
      <c r="GO52" s="236"/>
      <c r="GP52" s="236"/>
      <c r="GQ52" s="236"/>
      <c r="GR52" s="236"/>
      <c r="GS52" s="236"/>
      <c r="GT52" s="236"/>
      <c r="GU52" s="236"/>
      <c r="GV52" s="236"/>
      <c r="GW52" s="236"/>
      <c r="GX52" s="236"/>
      <c r="GY52" s="236"/>
      <c r="GZ52" s="236"/>
      <c r="HA52" s="236"/>
      <c r="HB52" s="236"/>
      <c r="HC52" s="236"/>
      <c r="HD52" s="236"/>
      <c r="HE52" s="236"/>
      <c r="HF52" s="236"/>
      <c r="HG52" s="236"/>
      <c r="HH52" s="236"/>
      <c r="HI52" s="236"/>
      <c r="HJ52" s="236"/>
      <c r="HK52" s="236"/>
      <c r="HL52" s="236"/>
      <c r="HM52" s="236"/>
      <c r="HN52" s="236"/>
      <c r="HO52" s="236"/>
      <c r="HP52" s="236"/>
      <c r="HQ52" s="236"/>
      <c r="HR52" s="236"/>
      <c r="HS52" s="236"/>
      <c r="HT52" s="236"/>
      <c r="HU52" s="236"/>
      <c r="HV52" s="236"/>
      <c r="HW52" s="236"/>
      <c r="HX52" s="236"/>
      <c r="HY52" s="236"/>
      <c r="HZ52" s="236"/>
      <c r="IA52" s="236"/>
      <c r="IB52" s="236"/>
      <c r="IC52" s="236"/>
      <c r="ID52" s="236"/>
      <c r="IE52" s="236"/>
      <c r="IF52" s="236"/>
      <c r="IG52" s="236"/>
      <c r="IH52" s="236"/>
      <c r="II52" s="236"/>
      <c r="IJ52" s="236"/>
      <c r="IK52" s="236"/>
      <c r="IL52" s="236"/>
      <c r="IM52" s="236"/>
      <c r="IN52" s="236"/>
      <c r="IO52" s="236"/>
      <c r="IP52" s="236"/>
      <c r="IQ52" s="236"/>
      <c r="IR52" s="236"/>
      <c r="IS52" s="236"/>
    </row>
    <row r="53" spans="1:253" ht="30" customHeight="1">
      <c r="A53" s="246">
        <v>51</v>
      </c>
      <c r="B53" s="243">
        <v>3760033</v>
      </c>
      <c r="C53" s="243" t="s">
        <v>1347</v>
      </c>
      <c r="D53" s="243" t="s">
        <v>1346</v>
      </c>
      <c r="E53" s="593" t="s">
        <v>1345</v>
      </c>
      <c r="F53" s="243">
        <v>2022</v>
      </c>
      <c r="G53" s="243" t="s">
        <v>1344</v>
      </c>
      <c r="H53" s="243" t="s">
        <v>1343</v>
      </c>
      <c r="I53" s="375">
        <v>215700000</v>
      </c>
      <c r="J53" s="247" t="s">
        <v>1165</v>
      </c>
      <c r="K53" s="236" t="s">
        <v>1176</v>
      </c>
      <c r="L53" s="236"/>
      <c r="M53" s="236"/>
      <c r="N53" s="236"/>
      <c r="O53" s="236"/>
      <c r="P53" s="236"/>
      <c r="Q53" s="236"/>
      <c r="R53" s="236"/>
      <c r="S53" s="236"/>
      <c r="T53" s="236"/>
      <c r="U53" s="236"/>
      <c r="V53" s="236"/>
      <c r="W53" s="236"/>
      <c r="X53" s="236"/>
      <c r="Y53" s="236"/>
      <c r="Z53" s="236"/>
      <c r="AA53" s="236"/>
      <c r="AB53" s="236"/>
      <c r="AC53" s="236"/>
      <c r="AD53" s="236"/>
      <c r="AE53" s="236"/>
      <c r="AF53" s="236"/>
      <c r="AG53" s="236"/>
      <c r="AH53" s="236"/>
      <c r="AI53" s="236"/>
      <c r="AJ53" s="236"/>
      <c r="AK53" s="236"/>
      <c r="AL53" s="236"/>
      <c r="AM53" s="236"/>
      <c r="AN53" s="236"/>
      <c r="AO53" s="236"/>
      <c r="AP53" s="236"/>
      <c r="AQ53" s="236"/>
      <c r="AR53" s="236"/>
      <c r="AS53" s="236"/>
      <c r="AT53" s="236"/>
      <c r="AU53" s="236"/>
      <c r="AV53" s="236"/>
      <c r="AW53" s="236"/>
      <c r="AX53" s="236"/>
      <c r="AY53" s="236"/>
      <c r="AZ53" s="236"/>
      <c r="BA53" s="236"/>
      <c r="BB53" s="236"/>
      <c r="BC53" s="236"/>
      <c r="BD53" s="236"/>
      <c r="BE53" s="236"/>
      <c r="BF53" s="236"/>
      <c r="BG53" s="236"/>
      <c r="BH53" s="236"/>
      <c r="BI53" s="236"/>
      <c r="BJ53" s="236"/>
      <c r="BK53" s="236"/>
      <c r="BL53" s="236"/>
      <c r="BM53" s="236"/>
      <c r="BN53" s="236"/>
      <c r="BO53" s="236"/>
      <c r="BP53" s="236"/>
      <c r="BQ53" s="236"/>
      <c r="BR53" s="236"/>
      <c r="BS53" s="236"/>
      <c r="BT53" s="236"/>
      <c r="BU53" s="236"/>
      <c r="BV53" s="236"/>
      <c r="BW53" s="236"/>
      <c r="BX53" s="236"/>
      <c r="BY53" s="236"/>
      <c r="BZ53" s="236"/>
      <c r="CA53" s="236"/>
      <c r="CB53" s="236"/>
      <c r="CC53" s="236"/>
      <c r="CD53" s="236"/>
      <c r="CE53" s="236"/>
      <c r="CF53" s="236"/>
      <c r="CG53" s="236"/>
      <c r="CH53" s="236"/>
      <c r="CI53" s="236"/>
      <c r="CJ53" s="236"/>
      <c r="CK53" s="236"/>
      <c r="CL53" s="236"/>
      <c r="CM53" s="236"/>
      <c r="CN53" s="236"/>
      <c r="CO53" s="236"/>
      <c r="CP53" s="236"/>
      <c r="CQ53" s="236"/>
      <c r="CR53" s="236"/>
      <c r="CS53" s="236"/>
      <c r="CT53" s="236"/>
      <c r="CU53" s="236"/>
      <c r="CV53" s="236"/>
      <c r="CW53" s="236"/>
      <c r="CX53" s="236"/>
      <c r="CY53" s="236"/>
      <c r="CZ53" s="236"/>
      <c r="DA53" s="236"/>
      <c r="DB53" s="236"/>
      <c r="DC53" s="236"/>
      <c r="DD53" s="236"/>
      <c r="DE53" s="236"/>
      <c r="DF53" s="236"/>
      <c r="DG53" s="236"/>
      <c r="DH53" s="236"/>
      <c r="DI53" s="236"/>
      <c r="DJ53" s="236"/>
      <c r="DK53" s="236"/>
      <c r="DL53" s="236"/>
      <c r="DM53" s="236"/>
      <c r="DN53" s="236"/>
      <c r="DO53" s="236"/>
      <c r="DP53" s="236"/>
      <c r="DQ53" s="236"/>
      <c r="DR53" s="236"/>
      <c r="DS53" s="236"/>
      <c r="DT53" s="236"/>
      <c r="DU53" s="236"/>
      <c r="DV53" s="236"/>
      <c r="DW53" s="236"/>
      <c r="DX53" s="236"/>
      <c r="DY53" s="236"/>
      <c r="DZ53" s="236"/>
      <c r="EA53" s="236"/>
      <c r="EB53" s="236"/>
      <c r="EC53" s="236"/>
      <c r="ED53" s="236"/>
      <c r="EE53" s="236"/>
      <c r="EF53" s="236"/>
      <c r="EG53" s="236"/>
      <c r="EH53" s="236"/>
      <c r="EI53" s="236"/>
      <c r="EJ53" s="236"/>
      <c r="EK53" s="236"/>
      <c r="EL53" s="236"/>
      <c r="EM53" s="236"/>
      <c r="EN53" s="236"/>
      <c r="EO53" s="236"/>
      <c r="EP53" s="236"/>
      <c r="EQ53" s="236"/>
      <c r="ER53" s="236"/>
      <c r="ES53" s="236"/>
      <c r="ET53" s="236"/>
      <c r="EU53" s="236"/>
      <c r="EV53" s="236"/>
      <c r="EW53" s="236"/>
      <c r="EX53" s="236"/>
      <c r="EY53" s="236"/>
      <c r="EZ53" s="236"/>
      <c r="FA53" s="236"/>
      <c r="FB53" s="236"/>
      <c r="FC53" s="236"/>
      <c r="FD53" s="236"/>
      <c r="FE53" s="236"/>
      <c r="FF53" s="236"/>
      <c r="FG53" s="236"/>
      <c r="FH53" s="236"/>
      <c r="FI53" s="236"/>
      <c r="FJ53" s="236"/>
      <c r="FK53" s="236"/>
      <c r="FL53" s="236"/>
      <c r="FM53" s="236"/>
      <c r="FN53" s="236"/>
      <c r="FO53" s="236"/>
      <c r="FP53" s="236"/>
      <c r="FQ53" s="236"/>
      <c r="FR53" s="236"/>
      <c r="FS53" s="236"/>
      <c r="FT53" s="236"/>
      <c r="FU53" s="236"/>
      <c r="FV53" s="236"/>
      <c r="FW53" s="236"/>
      <c r="FX53" s="236"/>
      <c r="FY53" s="236"/>
      <c r="FZ53" s="236"/>
      <c r="GA53" s="236"/>
      <c r="GB53" s="236"/>
      <c r="GC53" s="236"/>
      <c r="GD53" s="236"/>
      <c r="GE53" s="236"/>
      <c r="GF53" s="236"/>
      <c r="GG53" s="236"/>
      <c r="GH53" s="236"/>
      <c r="GI53" s="236"/>
      <c r="GJ53" s="236"/>
      <c r="GK53" s="236"/>
      <c r="GL53" s="236"/>
      <c r="GM53" s="236"/>
      <c r="GN53" s="236"/>
      <c r="GO53" s="236"/>
      <c r="GP53" s="236"/>
      <c r="GQ53" s="236"/>
      <c r="GR53" s="236"/>
      <c r="GS53" s="236"/>
      <c r="GT53" s="236"/>
      <c r="GU53" s="236"/>
      <c r="GV53" s="236"/>
      <c r="GW53" s="236"/>
      <c r="GX53" s="236"/>
      <c r="GY53" s="236"/>
      <c r="GZ53" s="236"/>
      <c r="HA53" s="236"/>
      <c r="HB53" s="236"/>
      <c r="HC53" s="236"/>
      <c r="HD53" s="236"/>
      <c r="HE53" s="236"/>
      <c r="HF53" s="236"/>
      <c r="HG53" s="236"/>
      <c r="HH53" s="236"/>
      <c r="HI53" s="236"/>
      <c r="HJ53" s="236"/>
      <c r="HK53" s="236"/>
      <c r="HL53" s="236"/>
      <c r="HM53" s="236"/>
      <c r="HN53" s="236"/>
      <c r="HO53" s="236"/>
      <c r="HP53" s="236"/>
      <c r="HQ53" s="236"/>
      <c r="HR53" s="236"/>
      <c r="HS53" s="236"/>
      <c r="HT53" s="236"/>
      <c r="HU53" s="236"/>
      <c r="HV53" s="236"/>
      <c r="HW53" s="236"/>
      <c r="HX53" s="236"/>
      <c r="HY53" s="236"/>
      <c r="HZ53" s="236"/>
      <c r="IA53" s="236"/>
      <c r="IB53" s="236"/>
      <c r="IC53" s="236"/>
      <c r="ID53" s="236"/>
      <c r="IE53" s="236"/>
      <c r="IF53" s="236"/>
      <c r="IG53" s="236"/>
      <c r="IH53" s="236"/>
      <c r="II53" s="236"/>
      <c r="IJ53" s="236"/>
      <c r="IK53" s="236"/>
      <c r="IL53" s="236"/>
      <c r="IM53" s="236"/>
      <c r="IN53" s="236"/>
      <c r="IO53" s="236"/>
      <c r="IP53" s="236"/>
      <c r="IQ53" s="236"/>
      <c r="IR53" s="236"/>
      <c r="IS53" s="236"/>
    </row>
    <row r="54" spans="1:253" ht="30" customHeight="1">
      <c r="A54" s="246">
        <v>52</v>
      </c>
      <c r="B54" s="243">
        <v>9211087</v>
      </c>
      <c r="C54" s="245" t="s">
        <v>1339</v>
      </c>
      <c r="D54" s="245" t="s">
        <v>1338</v>
      </c>
      <c r="E54" s="591" t="s">
        <v>1337</v>
      </c>
      <c r="F54" s="245">
        <v>2023</v>
      </c>
      <c r="G54" s="245" t="s">
        <v>1336</v>
      </c>
      <c r="H54" s="245" t="s">
        <v>1335</v>
      </c>
      <c r="I54" s="375">
        <v>254000000</v>
      </c>
      <c r="J54" s="243" t="s">
        <v>1334</v>
      </c>
      <c r="K54" s="236" t="s">
        <v>1241</v>
      </c>
      <c r="L54" s="236"/>
      <c r="M54" s="236"/>
      <c r="N54" s="236"/>
      <c r="O54" s="236"/>
      <c r="P54" s="236"/>
      <c r="Q54" s="236"/>
      <c r="R54" s="236"/>
      <c r="S54" s="236"/>
      <c r="T54" s="236"/>
      <c r="U54" s="236"/>
      <c r="V54" s="236"/>
      <c r="W54" s="236"/>
      <c r="X54" s="236"/>
      <c r="Y54" s="236"/>
      <c r="Z54" s="236"/>
      <c r="AA54" s="236"/>
      <c r="AB54" s="236"/>
      <c r="AC54" s="236"/>
      <c r="AD54" s="236"/>
      <c r="AE54" s="236"/>
      <c r="AF54" s="236"/>
      <c r="AG54" s="236"/>
      <c r="AH54" s="236"/>
      <c r="AI54" s="236"/>
      <c r="AJ54" s="236"/>
      <c r="AK54" s="236"/>
      <c r="AL54" s="236"/>
      <c r="AM54" s="236"/>
      <c r="AN54" s="236"/>
      <c r="AO54" s="236"/>
      <c r="AP54" s="236"/>
      <c r="AQ54" s="236"/>
      <c r="AR54" s="236"/>
      <c r="AS54" s="236"/>
      <c r="AT54" s="236"/>
      <c r="AU54" s="236"/>
      <c r="AV54" s="236"/>
      <c r="AW54" s="236"/>
      <c r="AX54" s="236"/>
      <c r="AY54" s="236"/>
      <c r="AZ54" s="236"/>
      <c r="BA54" s="236"/>
      <c r="BB54" s="236"/>
      <c r="BC54" s="236"/>
      <c r="BD54" s="236"/>
      <c r="BE54" s="236"/>
      <c r="BF54" s="236"/>
      <c r="BG54" s="236"/>
      <c r="BH54" s="236"/>
      <c r="BI54" s="236"/>
      <c r="BJ54" s="236"/>
      <c r="BK54" s="236"/>
      <c r="BL54" s="236"/>
      <c r="BM54" s="236"/>
      <c r="BN54" s="236"/>
      <c r="BO54" s="236"/>
      <c r="BP54" s="236"/>
      <c r="BQ54" s="236"/>
      <c r="BR54" s="236"/>
      <c r="BS54" s="236"/>
      <c r="BT54" s="236"/>
      <c r="BU54" s="236"/>
      <c r="BV54" s="236"/>
      <c r="BW54" s="236"/>
      <c r="BX54" s="236"/>
      <c r="BY54" s="236"/>
      <c r="BZ54" s="236"/>
      <c r="CA54" s="236"/>
      <c r="CB54" s="236"/>
      <c r="CC54" s="236"/>
      <c r="CD54" s="236"/>
      <c r="CE54" s="236"/>
      <c r="CF54" s="236"/>
      <c r="CG54" s="236"/>
      <c r="CH54" s="236"/>
      <c r="CI54" s="236"/>
      <c r="CJ54" s="236"/>
      <c r="CK54" s="236"/>
      <c r="CL54" s="236"/>
      <c r="CM54" s="236"/>
      <c r="CN54" s="236"/>
      <c r="CO54" s="236"/>
      <c r="CP54" s="236"/>
      <c r="CQ54" s="236"/>
      <c r="CR54" s="236"/>
      <c r="CS54" s="236"/>
      <c r="CT54" s="236"/>
      <c r="CU54" s="236"/>
      <c r="CV54" s="236"/>
      <c r="CW54" s="236"/>
      <c r="CX54" s="236"/>
      <c r="CY54" s="236"/>
      <c r="CZ54" s="236"/>
      <c r="DA54" s="236"/>
      <c r="DB54" s="236"/>
      <c r="DC54" s="236"/>
      <c r="DD54" s="236"/>
      <c r="DE54" s="236"/>
      <c r="DF54" s="236"/>
      <c r="DG54" s="236"/>
      <c r="DH54" s="236"/>
      <c r="DI54" s="236"/>
      <c r="DJ54" s="236"/>
      <c r="DK54" s="236"/>
      <c r="DL54" s="236"/>
      <c r="DM54" s="236"/>
      <c r="DN54" s="236"/>
      <c r="DO54" s="236"/>
      <c r="DP54" s="236"/>
      <c r="DQ54" s="236"/>
      <c r="DR54" s="236"/>
      <c r="DS54" s="236"/>
      <c r="DT54" s="236"/>
      <c r="DU54" s="236"/>
      <c r="DV54" s="236"/>
      <c r="DW54" s="236"/>
      <c r="DX54" s="236"/>
      <c r="DY54" s="236"/>
      <c r="DZ54" s="236"/>
      <c r="EA54" s="236"/>
      <c r="EB54" s="236"/>
      <c r="EC54" s="236"/>
      <c r="ED54" s="236"/>
      <c r="EE54" s="236"/>
      <c r="EF54" s="236"/>
      <c r="EG54" s="236"/>
      <c r="EH54" s="236"/>
      <c r="EI54" s="236"/>
      <c r="EJ54" s="236"/>
      <c r="EK54" s="236"/>
      <c r="EL54" s="236"/>
      <c r="EM54" s="236"/>
      <c r="EN54" s="236"/>
      <c r="EO54" s="236"/>
      <c r="EP54" s="236"/>
      <c r="EQ54" s="236"/>
      <c r="ER54" s="236"/>
      <c r="ES54" s="236"/>
      <c r="ET54" s="236"/>
      <c r="EU54" s="236"/>
      <c r="EV54" s="236"/>
      <c r="EW54" s="236"/>
      <c r="EX54" s="236"/>
      <c r="EY54" s="236"/>
      <c r="EZ54" s="236"/>
      <c r="FA54" s="236"/>
      <c r="FB54" s="236"/>
      <c r="FC54" s="236"/>
      <c r="FD54" s="236"/>
      <c r="FE54" s="236"/>
      <c r="FF54" s="236"/>
      <c r="FG54" s="236"/>
      <c r="FH54" s="236"/>
      <c r="FI54" s="236"/>
      <c r="FJ54" s="236"/>
      <c r="FK54" s="236"/>
      <c r="FL54" s="236"/>
      <c r="FM54" s="236"/>
      <c r="FN54" s="236"/>
      <c r="FO54" s="236"/>
      <c r="FP54" s="236"/>
      <c r="FQ54" s="236"/>
      <c r="FR54" s="236"/>
      <c r="FS54" s="236"/>
      <c r="FT54" s="236"/>
      <c r="FU54" s="236"/>
      <c r="FV54" s="236"/>
      <c r="FW54" s="236"/>
      <c r="FX54" s="236"/>
      <c r="FY54" s="236"/>
      <c r="FZ54" s="236"/>
      <c r="GA54" s="236"/>
      <c r="GB54" s="236"/>
      <c r="GC54" s="236"/>
      <c r="GD54" s="236"/>
      <c r="GE54" s="236"/>
      <c r="GF54" s="236"/>
      <c r="GG54" s="236"/>
      <c r="GH54" s="236"/>
      <c r="GI54" s="236"/>
      <c r="GJ54" s="236"/>
      <c r="GK54" s="236"/>
      <c r="GL54" s="236"/>
      <c r="GM54" s="236"/>
      <c r="GN54" s="236"/>
      <c r="GO54" s="236"/>
      <c r="GP54" s="236"/>
      <c r="GQ54" s="236"/>
      <c r="GR54" s="236"/>
      <c r="GS54" s="236"/>
      <c r="GT54" s="236"/>
      <c r="GU54" s="236"/>
      <c r="GV54" s="236"/>
      <c r="GW54" s="236"/>
      <c r="GX54" s="236"/>
      <c r="GY54" s="236"/>
      <c r="GZ54" s="236"/>
      <c r="HA54" s="236"/>
      <c r="HB54" s="236"/>
      <c r="HC54" s="236"/>
      <c r="HD54" s="236"/>
      <c r="HE54" s="236"/>
      <c r="HF54" s="236"/>
      <c r="HG54" s="236"/>
      <c r="HH54" s="236"/>
      <c r="HI54" s="236"/>
      <c r="HJ54" s="236"/>
      <c r="HK54" s="236"/>
      <c r="HL54" s="236"/>
      <c r="HM54" s="236"/>
      <c r="HN54" s="236"/>
      <c r="HO54" s="236"/>
      <c r="HP54" s="236"/>
      <c r="HQ54" s="236"/>
      <c r="HR54" s="236"/>
      <c r="HS54" s="236"/>
      <c r="HT54" s="236"/>
      <c r="HU54" s="236"/>
      <c r="HV54" s="236"/>
      <c r="HW54" s="236"/>
      <c r="HX54" s="236"/>
      <c r="HY54" s="236"/>
      <c r="HZ54" s="236"/>
      <c r="IA54" s="236"/>
      <c r="IB54" s="236"/>
      <c r="IC54" s="236"/>
      <c r="ID54" s="236"/>
      <c r="IE54" s="236"/>
      <c r="IF54" s="236"/>
      <c r="IG54" s="236"/>
      <c r="IH54" s="236"/>
      <c r="II54" s="236"/>
      <c r="IJ54" s="236"/>
      <c r="IK54" s="236"/>
      <c r="IL54" s="236"/>
      <c r="IM54" s="236"/>
      <c r="IN54" s="236"/>
      <c r="IO54" s="236"/>
      <c r="IP54" s="236"/>
      <c r="IQ54" s="236"/>
      <c r="IR54" s="236"/>
      <c r="IS54" s="236"/>
    </row>
    <row r="55" spans="1:253" ht="30" customHeight="1">
      <c r="A55" s="246">
        <v>53</v>
      </c>
      <c r="B55" s="243">
        <v>1621105</v>
      </c>
      <c r="C55" s="245" t="s">
        <v>1322</v>
      </c>
      <c r="D55" s="245" t="s">
        <v>1279</v>
      </c>
      <c r="E55" s="591" t="s">
        <v>1321</v>
      </c>
      <c r="F55" s="245">
        <v>2023</v>
      </c>
      <c r="G55" s="245" t="s">
        <v>1320</v>
      </c>
      <c r="H55" s="245" t="s">
        <v>1319</v>
      </c>
      <c r="I55" s="375">
        <v>250379930</v>
      </c>
      <c r="J55" s="243" t="s">
        <v>1165</v>
      </c>
      <c r="K55" s="236" t="s">
        <v>1176</v>
      </c>
      <c r="L55" s="236"/>
      <c r="M55" s="236"/>
      <c r="N55" s="236"/>
      <c r="O55" s="236"/>
      <c r="P55" s="236"/>
      <c r="Q55" s="236"/>
      <c r="R55" s="236"/>
      <c r="S55" s="236"/>
      <c r="T55" s="236"/>
      <c r="U55" s="236"/>
      <c r="V55" s="236"/>
      <c r="W55" s="236"/>
      <c r="X55" s="236"/>
      <c r="Y55" s="236"/>
      <c r="Z55" s="236"/>
      <c r="AA55" s="236"/>
      <c r="AB55" s="236"/>
      <c r="AC55" s="236"/>
      <c r="AD55" s="236"/>
      <c r="AE55" s="236"/>
      <c r="AF55" s="236"/>
      <c r="AG55" s="236"/>
      <c r="AH55" s="236"/>
      <c r="AI55" s="236"/>
      <c r="AJ55" s="236"/>
      <c r="AK55" s="236"/>
      <c r="AL55" s="236"/>
      <c r="AM55" s="236"/>
      <c r="AN55" s="236"/>
      <c r="AO55" s="236"/>
      <c r="AP55" s="236"/>
      <c r="AQ55" s="236"/>
      <c r="AR55" s="236"/>
      <c r="AS55" s="236"/>
      <c r="AT55" s="236"/>
      <c r="AU55" s="236"/>
      <c r="AV55" s="236"/>
      <c r="AW55" s="236"/>
      <c r="AX55" s="236"/>
      <c r="AY55" s="236"/>
      <c r="AZ55" s="236"/>
      <c r="BA55" s="236"/>
      <c r="BB55" s="236"/>
      <c r="BC55" s="236"/>
      <c r="BD55" s="236"/>
      <c r="BE55" s="236"/>
      <c r="BF55" s="236"/>
      <c r="BG55" s="236"/>
      <c r="BH55" s="236"/>
      <c r="BI55" s="236"/>
      <c r="BJ55" s="236"/>
      <c r="BK55" s="236"/>
      <c r="BL55" s="236"/>
      <c r="BM55" s="236"/>
      <c r="BN55" s="236"/>
      <c r="BO55" s="236"/>
      <c r="BP55" s="236"/>
      <c r="BQ55" s="236"/>
      <c r="BR55" s="236"/>
      <c r="BS55" s="236"/>
      <c r="BT55" s="236"/>
      <c r="BU55" s="236"/>
      <c r="BV55" s="236"/>
      <c r="BW55" s="236"/>
      <c r="BX55" s="236"/>
      <c r="BY55" s="236"/>
      <c r="BZ55" s="236"/>
      <c r="CA55" s="236"/>
      <c r="CB55" s="236"/>
      <c r="CC55" s="236"/>
      <c r="CD55" s="236"/>
      <c r="CE55" s="236"/>
      <c r="CF55" s="236"/>
      <c r="CG55" s="236"/>
      <c r="CH55" s="236"/>
      <c r="CI55" s="236"/>
      <c r="CJ55" s="236"/>
      <c r="CK55" s="236"/>
      <c r="CL55" s="236"/>
      <c r="CM55" s="236"/>
      <c r="CN55" s="236"/>
      <c r="CO55" s="236"/>
      <c r="CP55" s="236"/>
      <c r="CQ55" s="236"/>
      <c r="CR55" s="236"/>
      <c r="CS55" s="236"/>
      <c r="CT55" s="236"/>
      <c r="CU55" s="236"/>
      <c r="CV55" s="236"/>
      <c r="CW55" s="236"/>
      <c r="CX55" s="236"/>
      <c r="CY55" s="236"/>
      <c r="CZ55" s="236"/>
      <c r="DA55" s="236"/>
      <c r="DB55" s="236"/>
      <c r="DC55" s="236"/>
      <c r="DD55" s="236"/>
      <c r="DE55" s="236"/>
      <c r="DF55" s="236"/>
      <c r="DG55" s="236"/>
      <c r="DH55" s="236"/>
      <c r="DI55" s="236"/>
      <c r="DJ55" s="236"/>
      <c r="DK55" s="236"/>
      <c r="DL55" s="236"/>
      <c r="DM55" s="236"/>
      <c r="DN55" s="236"/>
      <c r="DO55" s="236"/>
      <c r="DP55" s="236"/>
      <c r="DQ55" s="236"/>
      <c r="DR55" s="236"/>
      <c r="DS55" s="236"/>
      <c r="DT55" s="236"/>
      <c r="DU55" s="236"/>
      <c r="DV55" s="236"/>
      <c r="DW55" s="236"/>
      <c r="DX55" s="236"/>
      <c r="DY55" s="236"/>
      <c r="DZ55" s="236"/>
      <c r="EA55" s="236"/>
      <c r="EB55" s="236"/>
      <c r="EC55" s="236"/>
      <c r="ED55" s="236"/>
      <c r="EE55" s="236"/>
      <c r="EF55" s="236"/>
      <c r="EG55" s="236"/>
      <c r="EH55" s="236"/>
      <c r="EI55" s="236"/>
      <c r="EJ55" s="236"/>
      <c r="EK55" s="236"/>
      <c r="EL55" s="236"/>
      <c r="EM55" s="236"/>
      <c r="EN55" s="236"/>
      <c r="EO55" s="236"/>
      <c r="EP55" s="236"/>
      <c r="EQ55" s="236"/>
      <c r="ER55" s="236"/>
      <c r="ES55" s="236"/>
      <c r="ET55" s="236"/>
      <c r="EU55" s="236"/>
      <c r="EV55" s="236"/>
      <c r="EW55" s="236"/>
      <c r="EX55" s="236"/>
      <c r="EY55" s="236"/>
      <c r="EZ55" s="236"/>
      <c r="FA55" s="236"/>
      <c r="FB55" s="236"/>
      <c r="FC55" s="236"/>
      <c r="FD55" s="236"/>
      <c r="FE55" s="236"/>
      <c r="FF55" s="236"/>
      <c r="FG55" s="236"/>
      <c r="FH55" s="236"/>
      <c r="FI55" s="236"/>
      <c r="FJ55" s="236"/>
      <c r="FK55" s="236"/>
      <c r="FL55" s="236"/>
      <c r="FM55" s="236"/>
      <c r="FN55" s="236"/>
      <c r="FO55" s="236"/>
      <c r="FP55" s="236"/>
      <c r="FQ55" s="236"/>
      <c r="FR55" s="236"/>
      <c r="FS55" s="236"/>
      <c r="FT55" s="236"/>
      <c r="FU55" s="236"/>
      <c r="FV55" s="236"/>
      <c r="FW55" s="236"/>
      <c r="FX55" s="236"/>
      <c r="FY55" s="236"/>
      <c r="FZ55" s="236"/>
      <c r="GA55" s="236"/>
      <c r="GB55" s="236"/>
      <c r="GC55" s="236"/>
      <c r="GD55" s="236"/>
      <c r="GE55" s="236"/>
      <c r="GF55" s="236"/>
      <c r="GG55" s="236"/>
      <c r="GH55" s="236"/>
      <c r="GI55" s="236"/>
      <c r="GJ55" s="236"/>
      <c r="GK55" s="236"/>
      <c r="GL55" s="236"/>
      <c r="GM55" s="236"/>
      <c r="GN55" s="236"/>
      <c r="GO55" s="236"/>
      <c r="GP55" s="236"/>
      <c r="GQ55" s="236"/>
      <c r="GR55" s="236"/>
      <c r="GS55" s="236"/>
      <c r="GT55" s="236"/>
      <c r="GU55" s="236"/>
      <c r="GV55" s="236"/>
      <c r="GW55" s="236"/>
      <c r="GX55" s="236"/>
      <c r="GY55" s="236"/>
      <c r="GZ55" s="236"/>
      <c r="HA55" s="236"/>
      <c r="HB55" s="236"/>
      <c r="HC55" s="236"/>
      <c r="HD55" s="236"/>
      <c r="HE55" s="236"/>
      <c r="HF55" s="236"/>
      <c r="HG55" s="236"/>
      <c r="HH55" s="236"/>
      <c r="HI55" s="236"/>
      <c r="HJ55" s="236"/>
      <c r="HK55" s="236"/>
      <c r="HL55" s="236"/>
      <c r="HM55" s="236"/>
      <c r="HN55" s="236"/>
      <c r="HO55" s="236"/>
      <c r="HP55" s="236"/>
      <c r="HQ55" s="236"/>
      <c r="HR55" s="236"/>
      <c r="HS55" s="236"/>
      <c r="HT55" s="236"/>
      <c r="HU55" s="236"/>
      <c r="HV55" s="236"/>
      <c r="HW55" s="236"/>
      <c r="HX55" s="236"/>
      <c r="HY55" s="236"/>
      <c r="HZ55" s="236"/>
      <c r="IA55" s="236"/>
      <c r="IB55" s="236"/>
      <c r="IC55" s="236"/>
      <c r="ID55" s="236"/>
      <c r="IE55" s="236"/>
      <c r="IF55" s="236"/>
      <c r="IG55" s="236"/>
      <c r="IH55" s="236"/>
      <c r="II55" s="236"/>
      <c r="IJ55" s="236"/>
      <c r="IK55" s="236"/>
      <c r="IL55" s="236"/>
      <c r="IM55" s="236"/>
      <c r="IN55" s="236"/>
      <c r="IO55" s="236"/>
      <c r="IP55" s="236"/>
      <c r="IQ55" s="236"/>
      <c r="IR55" s="236"/>
      <c r="IS55" s="236"/>
    </row>
    <row r="56" spans="1:253" ht="30" customHeight="1">
      <c r="A56" s="246">
        <v>54</v>
      </c>
      <c r="B56" s="243">
        <v>11107001</v>
      </c>
      <c r="C56" s="245" t="s">
        <v>1327</v>
      </c>
      <c r="D56" s="245" t="s">
        <v>1326</v>
      </c>
      <c r="E56" s="591" t="s">
        <v>1325</v>
      </c>
      <c r="F56" s="245">
        <v>2023</v>
      </c>
      <c r="G56" s="245" t="s">
        <v>1324</v>
      </c>
      <c r="H56" s="245" t="s">
        <v>1323</v>
      </c>
      <c r="I56" s="375">
        <f>139900000+1000000</f>
        <v>140900000</v>
      </c>
      <c r="J56" s="243" t="s">
        <v>1165</v>
      </c>
      <c r="K56" s="236" t="s">
        <v>1176</v>
      </c>
      <c r="L56" s="236"/>
      <c r="M56" s="236"/>
      <c r="N56" s="236"/>
      <c r="O56" s="236"/>
      <c r="P56" s="236"/>
      <c r="Q56" s="236"/>
      <c r="R56" s="236"/>
      <c r="S56" s="236"/>
      <c r="T56" s="236"/>
      <c r="U56" s="236"/>
      <c r="V56" s="236"/>
      <c r="W56" s="236"/>
      <c r="X56" s="236"/>
      <c r="Y56" s="236"/>
      <c r="Z56" s="236"/>
      <c r="AA56" s="236"/>
      <c r="AB56" s="236"/>
      <c r="AC56" s="236"/>
      <c r="AD56" s="236"/>
      <c r="AE56" s="236"/>
      <c r="AF56" s="236"/>
      <c r="AG56" s="236"/>
      <c r="AH56" s="236"/>
      <c r="AI56" s="236"/>
      <c r="AJ56" s="236"/>
      <c r="AK56" s="236"/>
      <c r="AL56" s="236"/>
      <c r="AM56" s="236"/>
      <c r="AN56" s="236"/>
      <c r="AO56" s="236"/>
      <c r="AP56" s="236"/>
      <c r="AQ56" s="236"/>
      <c r="AR56" s="236"/>
      <c r="AS56" s="236"/>
      <c r="AT56" s="236"/>
      <c r="AU56" s="236"/>
      <c r="AV56" s="236"/>
      <c r="AW56" s="236"/>
      <c r="AX56" s="236"/>
      <c r="AY56" s="236"/>
      <c r="AZ56" s="236"/>
      <c r="BA56" s="236"/>
      <c r="BB56" s="236"/>
      <c r="BC56" s="236"/>
      <c r="BD56" s="236"/>
      <c r="BE56" s="236"/>
      <c r="BF56" s="236"/>
      <c r="BG56" s="236"/>
      <c r="BH56" s="236"/>
      <c r="BI56" s="236"/>
      <c r="BJ56" s="236"/>
      <c r="BK56" s="236"/>
      <c r="BL56" s="236"/>
      <c r="BM56" s="236"/>
      <c r="BN56" s="236"/>
      <c r="BO56" s="236"/>
      <c r="BP56" s="236"/>
      <c r="BQ56" s="236"/>
      <c r="BR56" s="236"/>
      <c r="BS56" s="236"/>
      <c r="BT56" s="236"/>
      <c r="BU56" s="236"/>
      <c r="BV56" s="236"/>
      <c r="BW56" s="236"/>
      <c r="BX56" s="236"/>
      <c r="BY56" s="236"/>
      <c r="BZ56" s="236"/>
      <c r="CA56" s="236"/>
      <c r="CB56" s="236"/>
      <c r="CC56" s="236"/>
      <c r="CD56" s="236"/>
      <c r="CE56" s="236"/>
      <c r="CF56" s="236"/>
      <c r="CG56" s="236"/>
      <c r="CH56" s="236"/>
      <c r="CI56" s="236"/>
      <c r="CJ56" s="236"/>
      <c r="CK56" s="236"/>
      <c r="CL56" s="236"/>
      <c r="CM56" s="236"/>
      <c r="CN56" s="236"/>
      <c r="CO56" s="236"/>
      <c r="CP56" s="236"/>
      <c r="CQ56" s="236"/>
      <c r="CR56" s="236"/>
      <c r="CS56" s="236"/>
      <c r="CT56" s="236"/>
      <c r="CU56" s="236"/>
      <c r="CV56" s="236"/>
      <c r="CW56" s="236"/>
      <c r="CX56" s="236"/>
      <c r="CY56" s="236"/>
      <c r="CZ56" s="236"/>
      <c r="DA56" s="236"/>
      <c r="DB56" s="236"/>
      <c r="DC56" s="236"/>
      <c r="DD56" s="236"/>
      <c r="DE56" s="236"/>
      <c r="DF56" s="236"/>
      <c r="DG56" s="236"/>
      <c r="DH56" s="236"/>
      <c r="DI56" s="236"/>
      <c r="DJ56" s="236"/>
      <c r="DK56" s="236"/>
      <c r="DL56" s="236"/>
      <c r="DM56" s="236"/>
      <c r="DN56" s="236"/>
      <c r="DO56" s="236"/>
      <c r="DP56" s="236"/>
      <c r="DQ56" s="236"/>
      <c r="DR56" s="236"/>
      <c r="DS56" s="236"/>
      <c r="DT56" s="236"/>
      <c r="DU56" s="236"/>
      <c r="DV56" s="236"/>
      <c r="DW56" s="236"/>
      <c r="DX56" s="236"/>
      <c r="DY56" s="236"/>
      <c r="DZ56" s="236"/>
      <c r="EA56" s="236"/>
      <c r="EB56" s="236"/>
      <c r="EC56" s="236"/>
      <c r="ED56" s="236"/>
      <c r="EE56" s="236"/>
      <c r="EF56" s="236"/>
      <c r="EG56" s="236"/>
      <c r="EH56" s="236"/>
      <c r="EI56" s="236"/>
      <c r="EJ56" s="236"/>
      <c r="EK56" s="236"/>
      <c r="EL56" s="236"/>
      <c r="EM56" s="236"/>
      <c r="EN56" s="236"/>
      <c r="EO56" s="236"/>
      <c r="EP56" s="236"/>
      <c r="EQ56" s="236"/>
      <c r="ER56" s="236"/>
      <c r="ES56" s="236"/>
      <c r="ET56" s="236"/>
      <c r="EU56" s="236"/>
      <c r="EV56" s="236"/>
      <c r="EW56" s="236"/>
      <c r="EX56" s="236"/>
      <c r="EY56" s="236"/>
      <c r="EZ56" s="236"/>
      <c r="FA56" s="236"/>
      <c r="FB56" s="236"/>
      <c r="FC56" s="236"/>
      <c r="FD56" s="236"/>
      <c r="FE56" s="236"/>
      <c r="FF56" s="236"/>
      <c r="FG56" s="236"/>
      <c r="FH56" s="236"/>
      <c r="FI56" s="236"/>
      <c r="FJ56" s="236"/>
      <c r="FK56" s="236"/>
      <c r="FL56" s="236"/>
      <c r="FM56" s="236"/>
      <c r="FN56" s="236"/>
      <c r="FO56" s="236"/>
      <c r="FP56" s="236"/>
      <c r="FQ56" s="236"/>
      <c r="FR56" s="236"/>
      <c r="FS56" s="236"/>
      <c r="FT56" s="236"/>
      <c r="FU56" s="236"/>
      <c r="FV56" s="236"/>
      <c r="FW56" s="236"/>
      <c r="FX56" s="236"/>
      <c r="FY56" s="236"/>
      <c r="FZ56" s="236"/>
      <c r="GA56" s="236"/>
      <c r="GB56" s="236"/>
      <c r="GC56" s="236"/>
      <c r="GD56" s="236"/>
      <c r="GE56" s="236"/>
      <c r="GF56" s="236"/>
      <c r="GG56" s="236"/>
      <c r="GH56" s="236"/>
      <c r="GI56" s="236"/>
      <c r="GJ56" s="236"/>
      <c r="GK56" s="236"/>
      <c r="GL56" s="236"/>
      <c r="GM56" s="236"/>
      <c r="GN56" s="236"/>
      <c r="GO56" s="236"/>
      <c r="GP56" s="236"/>
      <c r="GQ56" s="236"/>
      <c r="GR56" s="236"/>
      <c r="GS56" s="236"/>
      <c r="GT56" s="236"/>
      <c r="GU56" s="236"/>
      <c r="GV56" s="236"/>
      <c r="GW56" s="236"/>
      <c r="GX56" s="236"/>
      <c r="GY56" s="236"/>
      <c r="GZ56" s="236"/>
      <c r="HA56" s="236"/>
      <c r="HB56" s="236"/>
      <c r="HC56" s="236"/>
      <c r="HD56" s="236"/>
      <c r="HE56" s="236"/>
      <c r="HF56" s="236"/>
      <c r="HG56" s="236"/>
      <c r="HH56" s="236"/>
      <c r="HI56" s="236"/>
      <c r="HJ56" s="236"/>
      <c r="HK56" s="236"/>
      <c r="HL56" s="236"/>
      <c r="HM56" s="236"/>
      <c r="HN56" s="236"/>
      <c r="HO56" s="236"/>
      <c r="HP56" s="236"/>
      <c r="HQ56" s="236"/>
      <c r="HR56" s="236"/>
      <c r="HS56" s="236"/>
      <c r="HT56" s="236"/>
      <c r="HU56" s="236"/>
      <c r="HV56" s="236"/>
      <c r="HW56" s="236"/>
      <c r="HX56" s="236"/>
      <c r="HY56" s="236"/>
      <c r="HZ56" s="236"/>
      <c r="IA56" s="236"/>
      <c r="IB56" s="236"/>
      <c r="IC56" s="236"/>
      <c r="ID56" s="236"/>
      <c r="IE56" s="236"/>
      <c r="IF56" s="236"/>
      <c r="IG56" s="236"/>
      <c r="IH56" s="236"/>
      <c r="II56" s="236"/>
      <c r="IJ56" s="236"/>
      <c r="IK56" s="236"/>
      <c r="IL56" s="236"/>
      <c r="IM56" s="236"/>
      <c r="IN56" s="236"/>
      <c r="IO56" s="236"/>
      <c r="IP56" s="236"/>
      <c r="IQ56" s="236"/>
      <c r="IR56" s="236"/>
      <c r="IS56" s="236"/>
    </row>
    <row r="57" spans="1:253" ht="30" customHeight="1">
      <c r="A57" s="246">
        <v>55</v>
      </c>
      <c r="B57" s="243">
        <v>11304047</v>
      </c>
      <c r="C57" s="245" t="s">
        <v>1333</v>
      </c>
      <c r="D57" s="245" t="s">
        <v>1332</v>
      </c>
      <c r="E57" s="591" t="s">
        <v>1331</v>
      </c>
      <c r="F57" s="245">
        <v>2023</v>
      </c>
      <c r="G57" s="245" t="s">
        <v>1330</v>
      </c>
      <c r="H57" s="245" t="s">
        <v>1329</v>
      </c>
      <c r="I57" s="375">
        <v>127400000</v>
      </c>
      <c r="J57" s="243" t="s">
        <v>1328</v>
      </c>
      <c r="K57" s="236" t="s">
        <v>1176</v>
      </c>
      <c r="L57" s="236"/>
      <c r="M57" s="236"/>
      <c r="N57" s="236"/>
      <c r="O57" s="236"/>
      <c r="P57" s="236"/>
      <c r="Q57" s="236"/>
      <c r="R57" s="236"/>
      <c r="S57" s="236"/>
      <c r="T57" s="236"/>
      <c r="U57" s="236"/>
      <c r="V57" s="236"/>
      <c r="W57" s="236"/>
      <c r="X57" s="236"/>
      <c r="Y57" s="236"/>
      <c r="Z57" s="236"/>
      <c r="AA57" s="236"/>
      <c r="AB57" s="236"/>
      <c r="AC57" s="236"/>
      <c r="AD57" s="236"/>
      <c r="AE57" s="236"/>
      <c r="AF57" s="236"/>
      <c r="AG57" s="236"/>
      <c r="AH57" s="236"/>
      <c r="AI57" s="236"/>
      <c r="AJ57" s="236"/>
      <c r="AK57" s="236"/>
      <c r="AL57" s="236"/>
      <c r="AM57" s="236"/>
      <c r="AN57" s="236"/>
      <c r="AO57" s="236"/>
      <c r="AP57" s="236"/>
      <c r="AQ57" s="236"/>
      <c r="AR57" s="236"/>
      <c r="AS57" s="236"/>
      <c r="AT57" s="236"/>
      <c r="AU57" s="236"/>
      <c r="AV57" s="236"/>
      <c r="AW57" s="236"/>
      <c r="AX57" s="236"/>
      <c r="AY57" s="236"/>
      <c r="AZ57" s="236"/>
      <c r="BA57" s="236"/>
      <c r="BB57" s="236"/>
      <c r="BC57" s="236"/>
      <c r="BD57" s="236"/>
      <c r="BE57" s="236"/>
      <c r="BF57" s="236"/>
      <c r="BG57" s="236"/>
      <c r="BH57" s="236"/>
      <c r="BI57" s="236"/>
      <c r="BJ57" s="236"/>
      <c r="BK57" s="236"/>
      <c r="BL57" s="236"/>
      <c r="BM57" s="236"/>
      <c r="BN57" s="236"/>
      <c r="BO57" s="236"/>
      <c r="BP57" s="236"/>
      <c r="BQ57" s="236"/>
      <c r="BR57" s="236"/>
      <c r="BS57" s="236"/>
      <c r="BT57" s="236"/>
      <c r="BU57" s="236"/>
      <c r="BV57" s="236"/>
      <c r="BW57" s="236"/>
      <c r="BX57" s="236"/>
      <c r="BY57" s="236"/>
      <c r="BZ57" s="236"/>
      <c r="CA57" s="236"/>
      <c r="CB57" s="236"/>
      <c r="CC57" s="236"/>
      <c r="CD57" s="236"/>
      <c r="CE57" s="236"/>
      <c r="CF57" s="236"/>
      <c r="CG57" s="236"/>
      <c r="CH57" s="236"/>
      <c r="CI57" s="236"/>
      <c r="CJ57" s="236"/>
      <c r="CK57" s="236"/>
      <c r="CL57" s="236"/>
      <c r="CM57" s="236"/>
      <c r="CN57" s="236"/>
      <c r="CO57" s="236"/>
      <c r="CP57" s="236"/>
      <c r="CQ57" s="236"/>
      <c r="CR57" s="236"/>
      <c r="CS57" s="236"/>
      <c r="CT57" s="236"/>
      <c r="CU57" s="236"/>
      <c r="CV57" s="236"/>
      <c r="CW57" s="236"/>
      <c r="CX57" s="236"/>
      <c r="CY57" s="236"/>
      <c r="CZ57" s="236"/>
      <c r="DA57" s="236"/>
      <c r="DB57" s="236"/>
      <c r="DC57" s="236"/>
      <c r="DD57" s="236"/>
      <c r="DE57" s="236"/>
      <c r="DF57" s="236"/>
      <c r="DG57" s="236"/>
      <c r="DH57" s="236"/>
      <c r="DI57" s="236"/>
      <c r="DJ57" s="236"/>
      <c r="DK57" s="236"/>
      <c r="DL57" s="236"/>
      <c r="DM57" s="236"/>
      <c r="DN57" s="236"/>
      <c r="DO57" s="236"/>
      <c r="DP57" s="236"/>
      <c r="DQ57" s="236"/>
      <c r="DR57" s="236"/>
      <c r="DS57" s="236"/>
      <c r="DT57" s="236"/>
      <c r="DU57" s="236"/>
      <c r="DV57" s="236"/>
      <c r="DW57" s="236"/>
      <c r="DX57" s="236"/>
      <c r="DY57" s="236"/>
      <c r="DZ57" s="236"/>
      <c r="EA57" s="236"/>
      <c r="EB57" s="236"/>
      <c r="EC57" s="236"/>
      <c r="ED57" s="236"/>
      <c r="EE57" s="236"/>
      <c r="EF57" s="236"/>
      <c r="EG57" s="236"/>
      <c r="EH57" s="236"/>
      <c r="EI57" s="236"/>
      <c r="EJ57" s="236"/>
      <c r="EK57" s="236"/>
      <c r="EL57" s="236"/>
      <c r="EM57" s="236"/>
      <c r="EN57" s="236"/>
      <c r="EO57" s="236"/>
      <c r="EP57" s="236"/>
      <c r="EQ57" s="236"/>
      <c r="ER57" s="236"/>
      <c r="ES57" s="236"/>
      <c r="ET57" s="236"/>
      <c r="EU57" s="236"/>
      <c r="EV57" s="236"/>
      <c r="EW57" s="236"/>
      <c r="EX57" s="236"/>
      <c r="EY57" s="236"/>
      <c r="EZ57" s="236"/>
      <c r="FA57" s="236"/>
      <c r="FB57" s="236"/>
      <c r="FC57" s="236"/>
      <c r="FD57" s="236"/>
      <c r="FE57" s="236"/>
      <c r="FF57" s="236"/>
      <c r="FG57" s="236"/>
      <c r="FH57" s="236"/>
      <c r="FI57" s="236"/>
      <c r="FJ57" s="236"/>
      <c r="FK57" s="236"/>
      <c r="FL57" s="236"/>
      <c r="FM57" s="236"/>
      <c r="FN57" s="236"/>
      <c r="FO57" s="236"/>
      <c r="FP57" s="236"/>
      <c r="FQ57" s="236"/>
      <c r="FR57" s="236"/>
      <c r="FS57" s="236"/>
      <c r="FT57" s="236"/>
      <c r="FU57" s="236"/>
      <c r="FV57" s="236"/>
      <c r="FW57" s="236"/>
      <c r="FX57" s="236"/>
      <c r="FY57" s="236"/>
      <c r="FZ57" s="236"/>
      <c r="GA57" s="236"/>
      <c r="GB57" s="236"/>
      <c r="GC57" s="236"/>
      <c r="GD57" s="236"/>
      <c r="GE57" s="236"/>
      <c r="GF57" s="236"/>
      <c r="GG57" s="236"/>
      <c r="GH57" s="236"/>
      <c r="GI57" s="236"/>
      <c r="GJ57" s="236"/>
      <c r="GK57" s="236"/>
      <c r="GL57" s="236"/>
      <c r="GM57" s="236"/>
      <c r="GN57" s="236"/>
      <c r="GO57" s="236"/>
      <c r="GP57" s="236"/>
      <c r="GQ57" s="236"/>
      <c r="GR57" s="236"/>
      <c r="GS57" s="236"/>
      <c r="GT57" s="236"/>
      <c r="GU57" s="236"/>
      <c r="GV57" s="236"/>
      <c r="GW57" s="236"/>
      <c r="GX57" s="236"/>
      <c r="GY57" s="236"/>
      <c r="GZ57" s="236"/>
      <c r="HA57" s="236"/>
      <c r="HB57" s="236"/>
      <c r="HC57" s="236"/>
      <c r="HD57" s="236"/>
      <c r="HE57" s="236"/>
      <c r="HF57" s="236"/>
      <c r="HG57" s="236"/>
      <c r="HH57" s="236"/>
      <c r="HI57" s="236"/>
      <c r="HJ57" s="236"/>
      <c r="HK57" s="236"/>
      <c r="HL57" s="236"/>
      <c r="HM57" s="236"/>
      <c r="HN57" s="236"/>
      <c r="HO57" s="236"/>
      <c r="HP57" s="236"/>
      <c r="HQ57" s="236"/>
      <c r="HR57" s="236"/>
      <c r="HS57" s="236"/>
      <c r="HT57" s="236"/>
      <c r="HU57" s="236"/>
      <c r="HV57" s="236"/>
      <c r="HW57" s="236"/>
      <c r="HX57" s="236"/>
      <c r="HY57" s="236"/>
      <c r="HZ57" s="236"/>
      <c r="IA57" s="236"/>
      <c r="IB57" s="236"/>
      <c r="IC57" s="236"/>
      <c r="ID57" s="236"/>
      <c r="IE57" s="236"/>
      <c r="IF57" s="236"/>
      <c r="IG57" s="236"/>
      <c r="IH57" s="236"/>
      <c r="II57" s="236"/>
      <c r="IJ57" s="236"/>
      <c r="IK57" s="236"/>
      <c r="IL57" s="236"/>
      <c r="IM57" s="236"/>
      <c r="IN57" s="236"/>
      <c r="IO57" s="236"/>
      <c r="IP57" s="236"/>
      <c r="IQ57" s="236"/>
      <c r="IR57" s="236"/>
      <c r="IS57" s="236"/>
    </row>
    <row r="58" spans="1:253" ht="30" customHeight="1">
      <c r="A58" s="246">
        <v>56</v>
      </c>
      <c r="B58" s="243">
        <v>3021101</v>
      </c>
      <c r="C58" s="245" t="s">
        <v>1284</v>
      </c>
      <c r="D58" s="245" t="s">
        <v>1279</v>
      </c>
      <c r="E58" s="591" t="s">
        <v>1283</v>
      </c>
      <c r="F58" s="245">
        <v>2025</v>
      </c>
      <c r="G58" s="245" t="s">
        <v>1282</v>
      </c>
      <c r="H58" s="245" t="s">
        <v>1281</v>
      </c>
      <c r="I58" s="375">
        <v>168688380</v>
      </c>
      <c r="J58" s="243" t="s">
        <v>1133</v>
      </c>
      <c r="K58" s="236" t="s">
        <v>1176</v>
      </c>
      <c r="L58" s="236"/>
      <c r="M58" s="236"/>
      <c r="N58" s="236"/>
      <c r="O58" s="236"/>
      <c r="P58" s="236"/>
      <c r="Q58" s="236"/>
      <c r="R58" s="236"/>
      <c r="S58" s="236"/>
      <c r="T58" s="236"/>
      <c r="U58" s="236"/>
      <c r="V58" s="236"/>
      <c r="W58" s="236"/>
      <c r="X58" s="236"/>
      <c r="Y58" s="236"/>
      <c r="Z58" s="236"/>
      <c r="AA58" s="236"/>
      <c r="AB58" s="236"/>
      <c r="AC58" s="236"/>
      <c r="AD58" s="236"/>
      <c r="AE58" s="236"/>
      <c r="AF58" s="236"/>
      <c r="AG58" s="236"/>
      <c r="AH58" s="236"/>
      <c r="AI58" s="236"/>
      <c r="AJ58" s="236"/>
      <c r="AK58" s="236"/>
      <c r="AL58" s="236"/>
      <c r="AM58" s="236"/>
      <c r="AN58" s="236"/>
      <c r="AO58" s="236"/>
      <c r="AP58" s="236"/>
      <c r="AQ58" s="236"/>
      <c r="AR58" s="236"/>
      <c r="AS58" s="236"/>
      <c r="AT58" s="236"/>
      <c r="AU58" s="236"/>
      <c r="AV58" s="236"/>
      <c r="AW58" s="236"/>
      <c r="AX58" s="236"/>
      <c r="AY58" s="236"/>
      <c r="AZ58" s="236"/>
      <c r="BA58" s="236"/>
      <c r="BB58" s="236"/>
      <c r="BC58" s="236"/>
      <c r="BD58" s="236"/>
      <c r="BE58" s="236"/>
      <c r="BF58" s="236"/>
      <c r="BG58" s="236"/>
      <c r="BH58" s="236"/>
      <c r="BI58" s="236"/>
      <c r="BJ58" s="236"/>
      <c r="BK58" s="236"/>
      <c r="BL58" s="236"/>
      <c r="BM58" s="236"/>
      <c r="BN58" s="236"/>
      <c r="BO58" s="236"/>
      <c r="BP58" s="236"/>
      <c r="BQ58" s="236"/>
      <c r="BR58" s="236"/>
      <c r="BS58" s="236"/>
      <c r="BT58" s="236"/>
      <c r="BU58" s="236"/>
      <c r="BV58" s="236"/>
      <c r="BW58" s="236"/>
      <c r="BX58" s="236"/>
      <c r="BY58" s="236"/>
      <c r="BZ58" s="236"/>
      <c r="CA58" s="236"/>
      <c r="CB58" s="236"/>
      <c r="CC58" s="236"/>
      <c r="CD58" s="236"/>
      <c r="CE58" s="236"/>
      <c r="CF58" s="236"/>
      <c r="CG58" s="236"/>
      <c r="CH58" s="236"/>
      <c r="CI58" s="236"/>
      <c r="CJ58" s="236"/>
      <c r="CK58" s="236"/>
      <c r="CL58" s="236"/>
      <c r="CM58" s="236"/>
      <c r="CN58" s="236"/>
      <c r="CO58" s="236"/>
      <c r="CP58" s="236"/>
      <c r="CQ58" s="236"/>
      <c r="CR58" s="236"/>
      <c r="CS58" s="236"/>
      <c r="CT58" s="236"/>
      <c r="CU58" s="236"/>
      <c r="CV58" s="236"/>
      <c r="CW58" s="236"/>
      <c r="CX58" s="236"/>
      <c r="CY58" s="236"/>
      <c r="CZ58" s="236"/>
      <c r="DA58" s="236"/>
      <c r="DB58" s="236"/>
      <c r="DC58" s="236"/>
      <c r="DD58" s="236"/>
      <c r="DE58" s="236"/>
      <c r="DF58" s="236"/>
      <c r="DG58" s="236"/>
      <c r="DH58" s="236"/>
      <c r="DI58" s="236"/>
      <c r="DJ58" s="236"/>
      <c r="DK58" s="236"/>
      <c r="DL58" s="236"/>
      <c r="DM58" s="236"/>
      <c r="DN58" s="236"/>
      <c r="DO58" s="236"/>
      <c r="DP58" s="236"/>
      <c r="DQ58" s="236"/>
      <c r="DR58" s="236"/>
      <c r="DS58" s="236"/>
      <c r="DT58" s="236"/>
      <c r="DU58" s="236"/>
      <c r="DV58" s="236"/>
      <c r="DW58" s="236"/>
      <c r="DX58" s="236"/>
      <c r="DY58" s="236"/>
      <c r="DZ58" s="236"/>
      <c r="EA58" s="236"/>
      <c r="EB58" s="236"/>
      <c r="EC58" s="236"/>
      <c r="ED58" s="236"/>
      <c r="EE58" s="236"/>
      <c r="EF58" s="236"/>
      <c r="EG58" s="236"/>
      <c r="EH58" s="236"/>
      <c r="EI58" s="236"/>
      <c r="EJ58" s="236"/>
      <c r="EK58" s="236"/>
      <c r="EL58" s="236"/>
      <c r="EM58" s="236"/>
      <c r="EN58" s="236"/>
      <c r="EO58" s="236"/>
      <c r="EP58" s="236"/>
      <c r="EQ58" s="236"/>
      <c r="ER58" s="236"/>
      <c r="ES58" s="236"/>
      <c r="ET58" s="236"/>
      <c r="EU58" s="236"/>
      <c r="EV58" s="236"/>
      <c r="EW58" s="236"/>
      <c r="EX58" s="236"/>
      <c r="EY58" s="236"/>
      <c r="EZ58" s="236"/>
      <c r="FA58" s="236"/>
      <c r="FB58" s="236"/>
      <c r="FC58" s="236"/>
      <c r="FD58" s="236"/>
      <c r="FE58" s="236"/>
      <c r="FF58" s="236"/>
      <c r="FG58" s="236"/>
      <c r="FH58" s="236"/>
      <c r="FI58" s="236"/>
      <c r="FJ58" s="236"/>
      <c r="FK58" s="236"/>
      <c r="FL58" s="236"/>
      <c r="FM58" s="236"/>
      <c r="FN58" s="236"/>
      <c r="FO58" s="236"/>
      <c r="FP58" s="236"/>
      <c r="FQ58" s="236"/>
      <c r="FR58" s="236"/>
      <c r="FS58" s="236"/>
      <c r="FT58" s="236"/>
      <c r="FU58" s="236"/>
      <c r="FV58" s="236"/>
      <c r="FW58" s="236"/>
      <c r="FX58" s="236"/>
      <c r="FY58" s="236"/>
      <c r="FZ58" s="236"/>
      <c r="GA58" s="236"/>
      <c r="GB58" s="236"/>
      <c r="GC58" s="236"/>
      <c r="GD58" s="236"/>
      <c r="GE58" s="236"/>
      <c r="GF58" s="236"/>
      <c r="GG58" s="236"/>
      <c r="GH58" s="236"/>
      <c r="GI58" s="236"/>
      <c r="GJ58" s="236"/>
      <c r="GK58" s="236"/>
      <c r="GL58" s="236"/>
      <c r="GM58" s="236"/>
      <c r="GN58" s="236"/>
      <c r="GO58" s="236"/>
      <c r="GP58" s="236"/>
      <c r="GQ58" s="236"/>
      <c r="GR58" s="236"/>
      <c r="GS58" s="236"/>
      <c r="GT58" s="236"/>
      <c r="GU58" s="236"/>
      <c r="GV58" s="236"/>
      <c r="GW58" s="236"/>
      <c r="GX58" s="236"/>
      <c r="GY58" s="236"/>
      <c r="GZ58" s="236"/>
      <c r="HA58" s="236"/>
      <c r="HB58" s="236"/>
      <c r="HC58" s="236"/>
      <c r="HD58" s="236"/>
      <c r="HE58" s="236"/>
      <c r="HF58" s="236"/>
      <c r="HG58" s="236"/>
      <c r="HH58" s="236"/>
      <c r="HI58" s="236"/>
      <c r="HJ58" s="236"/>
      <c r="HK58" s="236"/>
      <c r="HL58" s="236"/>
      <c r="HM58" s="236"/>
      <c r="HN58" s="236"/>
      <c r="HO58" s="236"/>
      <c r="HP58" s="236"/>
      <c r="HQ58" s="236"/>
      <c r="HR58" s="236"/>
      <c r="HS58" s="236"/>
      <c r="HT58" s="236"/>
      <c r="HU58" s="236"/>
      <c r="HV58" s="236"/>
      <c r="HW58" s="236"/>
      <c r="HX58" s="236"/>
      <c r="HY58" s="236"/>
      <c r="HZ58" s="236"/>
      <c r="IA58" s="236"/>
      <c r="IB58" s="236"/>
      <c r="IC58" s="236"/>
      <c r="ID58" s="236"/>
      <c r="IE58" s="236"/>
      <c r="IF58" s="236"/>
      <c r="IG58" s="236"/>
      <c r="IH58" s="236"/>
      <c r="II58" s="236"/>
      <c r="IJ58" s="236"/>
      <c r="IK58" s="236"/>
      <c r="IL58" s="236"/>
      <c r="IM58" s="236"/>
      <c r="IN58" s="236"/>
      <c r="IO58" s="236"/>
      <c r="IP58" s="236"/>
      <c r="IQ58" s="236"/>
      <c r="IR58" s="236"/>
      <c r="IS58" s="236"/>
    </row>
    <row r="59" spans="1:253" ht="30" customHeight="1">
      <c r="A59" s="246">
        <v>57</v>
      </c>
      <c r="B59" s="243">
        <v>3626110</v>
      </c>
      <c r="C59" s="245" t="s">
        <v>1289</v>
      </c>
      <c r="D59" s="245" t="s">
        <v>1288</v>
      </c>
      <c r="E59" s="591" t="s">
        <v>1314</v>
      </c>
      <c r="F59" s="245">
        <v>2025</v>
      </c>
      <c r="G59" s="245">
        <v>99286681</v>
      </c>
      <c r="H59" s="245" t="s">
        <v>1313</v>
      </c>
      <c r="I59" s="375">
        <v>585548216</v>
      </c>
      <c r="J59" s="243" t="s">
        <v>1285</v>
      </c>
      <c r="K59" s="236" t="s">
        <v>1176</v>
      </c>
      <c r="L59" s="236"/>
      <c r="M59" s="236"/>
      <c r="N59" s="236"/>
      <c r="O59" s="236"/>
      <c r="P59" s="236"/>
      <c r="Q59" s="236"/>
      <c r="R59" s="236"/>
      <c r="S59" s="236"/>
      <c r="T59" s="236"/>
      <c r="U59" s="236"/>
      <c r="V59" s="236"/>
      <c r="W59" s="236"/>
      <c r="X59" s="236"/>
      <c r="Y59" s="236"/>
      <c r="Z59" s="236"/>
      <c r="AA59" s="236"/>
      <c r="AB59" s="236"/>
      <c r="AC59" s="236"/>
      <c r="AD59" s="236"/>
      <c r="AE59" s="236"/>
      <c r="AF59" s="236"/>
      <c r="AG59" s="236"/>
      <c r="AH59" s="236"/>
      <c r="AI59" s="236"/>
      <c r="AJ59" s="236"/>
      <c r="AK59" s="236"/>
      <c r="AL59" s="236"/>
      <c r="AM59" s="236"/>
      <c r="AN59" s="236"/>
      <c r="AO59" s="236"/>
      <c r="AP59" s="236"/>
      <c r="AQ59" s="236"/>
      <c r="AR59" s="236"/>
      <c r="AS59" s="236"/>
      <c r="AT59" s="236"/>
      <c r="AU59" s="236"/>
      <c r="AV59" s="236"/>
      <c r="AW59" s="236"/>
      <c r="AX59" s="236"/>
      <c r="AY59" s="236"/>
      <c r="AZ59" s="236"/>
      <c r="BA59" s="236"/>
      <c r="BB59" s="236"/>
      <c r="BC59" s="236"/>
      <c r="BD59" s="236"/>
      <c r="BE59" s="236"/>
      <c r="BF59" s="236"/>
      <c r="BG59" s="236"/>
      <c r="BH59" s="236"/>
      <c r="BI59" s="236"/>
      <c r="BJ59" s="236"/>
      <c r="BK59" s="236"/>
      <c r="BL59" s="236"/>
      <c r="BM59" s="236"/>
      <c r="BN59" s="236"/>
      <c r="BO59" s="236"/>
      <c r="BP59" s="236"/>
      <c r="BQ59" s="236"/>
      <c r="BR59" s="236"/>
      <c r="BS59" s="236"/>
      <c r="BT59" s="236"/>
      <c r="BU59" s="236"/>
      <c r="BV59" s="236"/>
      <c r="BW59" s="236"/>
      <c r="BX59" s="236"/>
      <c r="BY59" s="236"/>
      <c r="BZ59" s="236"/>
      <c r="CA59" s="236"/>
      <c r="CB59" s="236"/>
      <c r="CC59" s="236"/>
      <c r="CD59" s="236"/>
      <c r="CE59" s="236"/>
      <c r="CF59" s="236"/>
      <c r="CG59" s="236"/>
      <c r="CH59" s="236"/>
      <c r="CI59" s="236"/>
      <c r="CJ59" s="236"/>
      <c r="CK59" s="236"/>
      <c r="CL59" s="236"/>
      <c r="CM59" s="236"/>
      <c r="CN59" s="236"/>
      <c r="CO59" s="236"/>
      <c r="CP59" s="236"/>
      <c r="CQ59" s="236"/>
      <c r="CR59" s="236"/>
      <c r="CS59" s="236"/>
      <c r="CT59" s="236"/>
      <c r="CU59" s="236"/>
      <c r="CV59" s="236"/>
      <c r="CW59" s="236"/>
      <c r="CX59" s="236"/>
      <c r="CY59" s="236"/>
      <c r="CZ59" s="236"/>
      <c r="DA59" s="236"/>
      <c r="DB59" s="236"/>
      <c r="DC59" s="236"/>
      <c r="DD59" s="236"/>
      <c r="DE59" s="236"/>
      <c r="DF59" s="236"/>
      <c r="DG59" s="236"/>
      <c r="DH59" s="236"/>
      <c r="DI59" s="236"/>
      <c r="DJ59" s="236"/>
      <c r="DK59" s="236"/>
      <c r="DL59" s="236"/>
      <c r="DM59" s="236"/>
      <c r="DN59" s="236"/>
      <c r="DO59" s="236"/>
      <c r="DP59" s="236"/>
      <c r="DQ59" s="236"/>
      <c r="DR59" s="236"/>
      <c r="DS59" s="236"/>
      <c r="DT59" s="236"/>
      <c r="DU59" s="236"/>
      <c r="DV59" s="236"/>
      <c r="DW59" s="236"/>
      <c r="DX59" s="236"/>
      <c r="DY59" s="236"/>
      <c r="DZ59" s="236"/>
      <c r="EA59" s="236"/>
      <c r="EB59" s="236"/>
      <c r="EC59" s="236"/>
      <c r="ED59" s="236"/>
      <c r="EE59" s="236"/>
      <c r="EF59" s="236"/>
      <c r="EG59" s="236"/>
      <c r="EH59" s="236"/>
      <c r="EI59" s="236"/>
      <c r="EJ59" s="236"/>
      <c r="EK59" s="236"/>
      <c r="EL59" s="236"/>
      <c r="EM59" s="236"/>
      <c r="EN59" s="236"/>
      <c r="EO59" s="236"/>
      <c r="EP59" s="236"/>
      <c r="EQ59" s="236"/>
      <c r="ER59" s="236"/>
      <c r="ES59" s="236"/>
      <c r="ET59" s="236"/>
      <c r="EU59" s="236"/>
      <c r="EV59" s="236"/>
      <c r="EW59" s="236"/>
      <c r="EX59" s="236"/>
      <c r="EY59" s="236"/>
      <c r="EZ59" s="236"/>
      <c r="FA59" s="236"/>
      <c r="FB59" s="236"/>
      <c r="FC59" s="236"/>
      <c r="FD59" s="236"/>
      <c r="FE59" s="236"/>
      <c r="FF59" s="236"/>
      <c r="FG59" s="236"/>
      <c r="FH59" s="236"/>
      <c r="FI59" s="236"/>
      <c r="FJ59" s="236"/>
      <c r="FK59" s="236"/>
      <c r="FL59" s="236"/>
      <c r="FM59" s="236"/>
      <c r="FN59" s="236"/>
      <c r="FO59" s="236"/>
      <c r="FP59" s="236"/>
      <c r="FQ59" s="236"/>
      <c r="FR59" s="236"/>
      <c r="FS59" s="236"/>
      <c r="FT59" s="236"/>
      <c r="FU59" s="236"/>
      <c r="FV59" s="236"/>
      <c r="FW59" s="236"/>
      <c r="FX59" s="236"/>
      <c r="FY59" s="236"/>
      <c r="FZ59" s="236"/>
      <c r="GA59" s="236"/>
      <c r="GB59" s="236"/>
      <c r="GC59" s="236"/>
      <c r="GD59" s="236"/>
      <c r="GE59" s="236"/>
      <c r="GF59" s="236"/>
      <c r="GG59" s="236"/>
      <c r="GH59" s="236"/>
      <c r="GI59" s="236"/>
      <c r="GJ59" s="236"/>
      <c r="GK59" s="236"/>
      <c r="GL59" s="236"/>
      <c r="GM59" s="236"/>
      <c r="GN59" s="236"/>
      <c r="GO59" s="236"/>
      <c r="GP59" s="236"/>
      <c r="GQ59" s="236"/>
      <c r="GR59" s="236"/>
      <c r="GS59" s="236"/>
      <c r="GT59" s="236"/>
      <c r="GU59" s="236"/>
      <c r="GV59" s="236"/>
      <c r="GW59" s="236"/>
      <c r="GX59" s="236"/>
      <c r="GY59" s="236"/>
      <c r="GZ59" s="236"/>
      <c r="HA59" s="236"/>
      <c r="HB59" s="236"/>
      <c r="HC59" s="236"/>
      <c r="HD59" s="236"/>
      <c r="HE59" s="236"/>
      <c r="HF59" s="236"/>
      <c r="HG59" s="236"/>
      <c r="HH59" s="236"/>
      <c r="HI59" s="236"/>
      <c r="HJ59" s="236"/>
      <c r="HK59" s="236"/>
      <c r="HL59" s="236"/>
      <c r="HM59" s="236"/>
      <c r="HN59" s="236"/>
      <c r="HO59" s="236"/>
      <c r="HP59" s="236"/>
      <c r="HQ59" s="236"/>
      <c r="HR59" s="236"/>
      <c r="HS59" s="236"/>
      <c r="HT59" s="236"/>
      <c r="HU59" s="236"/>
      <c r="HV59" s="236"/>
      <c r="HW59" s="236"/>
      <c r="HX59" s="236"/>
      <c r="HY59" s="236"/>
      <c r="HZ59" s="236"/>
      <c r="IA59" s="236"/>
      <c r="IB59" s="236"/>
      <c r="IC59" s="236"/>
      <c r="ID59" s="236"/>
      <c r="IE59" s="236"/>
      <c r="IF59" s="236"/>
      <c r="IG59" s="236"/>
      <c r="IH59" s="236"/>
      <c r="II59" s="236"/>
      <c r="IJ59" s="236"/>
      <c r="IK59" s="236"/>
      <c r="IL59" s="236"/>
      <c r="IM59" s="236"/>
      <c r="IN59" s="236"/>
      <c r="IO59" s="236"/>
      <c r="IP59" s="236"/>
      <c r="IQ59" s="236"/>
      <c r="IR59" s="236"/>
      <c r="IS59" s="236"/>
    </row>
    <row r="60" spans="1:253" ht="30" customHeight="1">
      <c r="A60" s="246">
        <v>58</v>
      </c>
      <c r="B60" s="243">
        <v>3626110</v>
      </c>
      <c r="C60" s="245" t="s">
        <v>1289</v>
      </c>
      <c r="D60" s="245" t="s">
        <v>1288</v>
      </c>
      <c r="E60" s="591" t="s">
        <v>1306</v>
      </c>
      <c r="F60" s="245">
        <v>2025</v>
      </c>
      <c r="G60" s="245">
        <v>99286775</v>
      </c>
      <c r="H60" s="245" t="s">
        <v>1305</v>
      </c>
      <c r="I60" s="375">
        <v>585548216</v>
      </c>
      <c r="J60" s="243" t="s">
        <v>1285</v>
      </c>
      <c r="K60" s="236" t="s">
        <v>1176</v>
      </c>
      <c r="L60" s="236"/>
      <c r="M60" s="236"/>
      <c r="N60" s="236"/>
      <c r="O60" s="236"/>
      <c r="P60" s="236"/>
      <c r="Q60" s="236"/>
      <c r="R60" s="236"/>
      <c r="S60" s="236"/>
      <c r="T60" s="236"/>
      <c r="U60" s="236"/>
      <c r="V60" s="236"/>
      <c r="W60" s="236"/>
      <c r="X60" s="236"/>
      <c r="Y60" s="236"/>
      <c r="Z60" s="236"/>
      <c r="AA60" s="236"/>
      <c r="AB60" s="236"/>
      <c r="AC60" s="236"/>
      <c r="AD60" s="236"/>
      <c r="AE60" s="236"/>
      <c r="AF60" s="236"/>
      <c r="AG60" s="236"/>
      <c r="AH60" s="236"/>
      <c r="AI60" s="236"/>
      <c r="AJ60" s="236"/>
      <c r="AK60" s="236"/>
      <c r="AL60" s="236"/>
      <c r="AM60" s="236"/>
      <c r="AN60" s="236"/>
      <c r="AO60" s="236"/>
      <c r="AP60" s="236"/>
      <c r="AQ60" s="236"/>
      <c r="AR60" s="236"/>
      <c r="AS60" s="236"/>
      <c r="AT60" s="236"/>
      <c r="AU60" s="236"/>
      <c r="AV60" s="236"/>
      <c r="AW60" s="236"/>
      <c r="AX60" s="236"/>
      <c r="AY60" s="236"/>
      <c r="AZ60" s="236"/>
      <c r="BA60" s="236"/>
      <c r="BB60" s="236"/>
      <c r="BC60" s="236"/>
      <c r="BD60" s="236"/>
      <c r="BE60" s="236"/>
      <c r="BF60" s="236"/>
      <c r="BG60" s="236"/>
      <c r="BH60" s="236"/>
      <c r="BI60" s="236"/>
      <c r="BJ60" s="236"/>
      <c r="BK60" s="236"/>
      <c r="BL60" s="236"/>
      <c r="BM60" s="236"/>
      <c r="BN60" s="236"/>
      <c r="BO60" s="236"/>
      <c r="BP60" s="236"/>
      <c r="BQ60" s="236"/>
      <c r="BR60" s="236"/>
      <c r="BS60" s="236"/>
      <c r="BT60" s="236"/>
      <c r="BU60" s="236"/>
      <c r="BV60" s="236"/>
      <c r="BW60" s="236"/>
      <c r="BX60" s="236"/>
      <c r="BY60" s="236"/>
      <c r="BZ60" s="236"/>
      <c r="CA60" s="236"/>
      <c r="CB60" s="236"/>
      <c r="CC60" s="236"/>
      <c r="CD60" s="236"/>
      <c r="CE60" s="236"/>
      <c r="CF60" s="236"/>
      <c r="CG60" s="236"/>
      <c r="CH60" s="236"/>
      <c r="CI60" s="236"/>
      <c r="CJ60" s="236"/>
      <c r="CK60" s="236"/>
      <c r="CL60" s="236"/>
      <c r="CM60" s="236"/>
      <c r="CN60" s="236"/>
      <c r="CO60" s="236"/>
      <c r="CP60" s="236"/>
      <c r="CQ60" s="236"/>
      <c r="CR60" s="236"/>
      <c r="CS60" s="236"/>
      <c r="CT60" s="236"/>
      <c r="CU60" s="236"/>
      <c r="CV60" s="236"/>
      <c r="CW60" s="236"/>
      <c r="CX60" s="236"/>
      <c r="CY60" s="236"/>
      <c r="CZ60" s="236"/>
      <c r="DA60" s="236"/>
      <c r="DB60" s="236"/>
      <c r="DC60" s="236"/>
      <c r="DD60" s="236"/>
      <c r="DE60" s="236"/>
      <c r="DF60" s="236"/>
      <c r="DG60" s="236"/>
      <c r="DH60" s="236"/>
      <c r="DI60" s="236"/>
      <c r="DJ60" s="236"/>
      <c r="DK60" s="236"/>
      <c r="DL60" s="236"/>
      <c r="DM60" s="236"/>
      <c r="DN60" s="236"/>
      <c r="DO60" s="236"/>
      <c r="DP60" s="236"/>
      <c r="DQ60" s="236"/>
      <c r="DR60" s="236"/>
      <c r="DS60" s="236"/>
      <c r="DT60" s="236"/>
      <c r="DU60" s="236"/>
      <c r="DV60" s="236"/>
      <c r="DW60" s="236"/>
      <c r="DX60" s="236"/>
      <c r="DY60" s="236"/>
      <c r="DZ60" s="236"/>
      <c r="EA60" s="236"/>
      <c r="EB60" s="236"/>
      <c r="EC60" s="236"/>
      <c r="ED60" s="236"/>
      <c r="EE60" s="236"/>
      <c r="EF60" s="236"/>
      <c r="EG60" s="236"/>
      <c r="EH60" s="236"/>
      <c r="EI60" s="236"/>
      <c r="EJ60" s="236"/>
      <c r="EK60" s="236"/>
      <c r="EL60" s="236"/>
      <c r="EM60" s="236"/>
      <c r="EN60" s="236"/>
      <c r="EO60" s="236"/>
      <c r="EP60" s="236"/>
      <c r="EQ60" s="236"/>
      <c r="ER60" s="236"/>
      <c r="ES60" s="236"/>
      <c r="ET60" s="236"/>
      <c r="EU60" s="236"/>
      <c r="EV60" s="236"/>
      <c r="EW60" s="236"/>
      <c r="EX60" s="236"/>
      <c r="EY60" s="236"/>
      <c r="EZ60" s="236"/>
      <c r="FA60" s="236"/>
      <c r="FB60" s="236"/>
      <c r="FC60" s="236"/>
      <c r="FD60" s="236"/>
      <c r="FE60" s="236"/>
      <c r="FF60" s="236"/>
      <c r="FG60" s="236"/>
      <c r="FH60" s="236"/>
      <c r="FI60" s="236"/>
      <c r="FJ60" s="236"/>
      <c r="FK60" s="236"/>
      <c r="FL60" s="236"/>
      <c r="FM60" s="236"/>
      <c r="FN60" s="236"/>
      <c r="FO60" s="236"/>
      <c r="FP60" s="236"/>
      <c r="FQ60" s="236"/>
      <c r="FR60" s="236"/>
      <c r="FS60" s="236"/>
      <c r="FT60" s="236"/>
      <c r="FU60" s="236"/>
      <c r="FV60" s="236"/>
      <c r="FW60" s="236"/>
      <c r="FX60" s="236"/>
      <c r="FY60" s="236"/>
      <c r="FZ60" s="236"/>
      <c r="GA60" s="236"/>
      <c r="GB60" s="236"/>
      <c r="GC60" s="236"/>
      <c r="GD60" s="236"/>
      <c r="GE60" s="236"/>
      <c r="GF60" s="236"/>
      <c r="GG60" s="236"/>
      <c r="GH60" s="236"/>
      <c r="GI60" s="236"/>
      <c r="GJ60" s="236"/>
      <c r="GK60" s="236"/>
      <c r="GL60" s="236"/>
      <c r="GM60" s="236"/>
      <c r="GN60" s="236"/>
      <c r="GO60" s="236"/>
      <c r="GP60" s="236"/>
      <c r="GQ60" s="236"/>
      <c r="GR60" s="236"/>
      <c r="GS60" s="236"/>
      <c r="GT60" s="236"/>
      <c r="GU60" s="236"/>
      <c r="GV60" s="236"/>
      <c r="GW60" s="236"/>
      <c r="GX60" s="236"/>
      <c r="GY60" s="236"/>
      <c r="GZ60" s="236"/>
      <c r="HA60" s="236"/>
      <c r="HB60" s="236"/>
      <c r="HC60" s="236"/>
      <c r="HD60" s="236"/>
      <c r="HE60" s="236"/>
      <c r="HF60" s="236"/>
      <c r="HG60" s="236"/>
      <c r="HH60" s="236"/>
      <c r="HI60" s="236"/>
      <c r="HJ60" s="236"/>
      <c r="HK60" s="236"/>
      <c r="HL60" s="236"/>
      <c r="HM60" s="236"/>
      <c r="HN60" s="236"/>
      <c r="HO60" s="236"/>
      <c r="HP60" s="236"/>
      <c r="HQ60" s="236"/>
      <c r="HR60" s="236"/>
      <c r="HS60" s="236"/>
      <c r="HT60" s="236"/>
      <c r="HU60" s="236"/>
      <c r="HV60" s="236"/>
      <c r="HW60" s="236"/>
      <c r="HX60" s="236"/>
      <c r="HY60" s="236"/>
      <c r="HZ60" s="236"/>
      <c r="IA60" s="236"/>
      <c r="IB60" s="236"/>
      <c r="IC60" s="236"/>
      <c r="ID60" s="236"/>
      <c r="IE60" s="236"/>
      <c r="IF60" s="236"/>
      <c r="IG60" s="236"/>
      <c r="IH60" s="236"/>
      <c r="II60" s="236"/>
      <c r="IJ60" s="236"/>
      <c r="IK60" s="236"/>
      <c r="IL60" s="236"/>
      <c r="IM60" s="236"/>
      <c r="IN60" s="236"/>
      <c r="IO60" s="236"/>
      <c r="IP60" s="236"/>
      <c r="IQ60" s="236"/>
      <c r="IR60" s="236"/>
      <c r="IS60" s="236"/>
    </row>
    <row r="61" spans="1:253" ht="30" customHeight="1">
      <c r="A61" s="246">
        <v>59</v>
      </c>
      <c r="B61" s="243">
        <v>3626110</v>
      </c>
      <c r="C61" s="245" t="s">
        <v>1289</v>
      </c>
      <c r="D61" s="245" t="s">
        <v>1288</v>
      </c>
      <c r="E61" s="591" t="s">
        <v>1300</v>
      </c>
      <c r="F61" s="245">
        <v>2025</v>
      </c>
      <c r="G61" s="245">
        <v>99286927</v>
      </c>
      <c r="H61" s="245" t="s">
        <v>1298</v>
      </c>
      <c r="I61" s="375">
        <v>585548216</v>
      </c>
      <c r="J61" s="243" t="s">
        <v>1285</v>
      </c>
      <c r="K61" s="236" t="s">
        <v>1176</v>
      </c>
      <c r="L61" s="236"/>
      <c r="M61" s="236"/>
      <c r="N61" s="236"/>
      <c r="O61" s="236"/>
      <c r="P61" s="236"/>
      <c r="Q61" s="236"/>
      <c r="R61" s="236"/>
      <c r="S61" s="236"/>
      <c r="T61" s="236"/>
      <c r="U61" s="236"/>
      <c r="V61" s="236"/>
      <c r="W61" s="236"/>
      <c r="X61" s="236"/>
      <c r="Y61" s="236"/>
      <c r="Z61" s="236"/>
      <c r="AA61" s="236"/>
      <c r="AB61" s="236"/>
      <c r="AC61" s="236"/>
      <c r="AD61" s="236"/>
      <c r="AE61" s="236"/>
      <c r="AF61" s="236"/>
      <c r="AG61" s="236"/>
      <c r="AH61" s="236"/>
      <c r="AI61" s="236"/>
      <c r="AJ61" s="236"/>
      <c r="AK61" s="236"/>
      <c r="AL61" s="236"/>
      <c r="AM61" s="236"/>
      <c r="AN61" s="236"/>
      <c r="AO61" s="236"/>
      <c r="AP61" s="236"/>
      <c r="AQ61" s="236"/>
      <c r="AR61" s="236"/>
      <c r="AS61" s="236"/>
      <c r="AT61" s="236"/>
      <c r="AU61" s="236"/>
      <c r="AV61" s="236"/>
      <c r="AW61" s="236"/>
      <c r="AX61" s="236"/>
      <c r="AY61" s="236"/>
      <c r="AZ61" s="236"/>
      <c r="BA61" s="236"/>
      <c r="BB61" s="236"/>
      <c r="BC61" s="236"/>
      <c r="BD61" s="236"/>
      <c r="BE61" s="236"/>
      <c r="BF61" s="236"/>
      <c r="BG61" s="236"/>
      <c r="BH61" s="236"/>
      <c r="BI61" s="236"/>
      <c r="BJ61" s="236"/>
      <c r="BK61" s="236"/>
      <c r="BL61" s="236"/>
      <c r="BM61" s="236"/>
      <c r="BN61" s="236"/>
      <c r="BO61" s="236"/>
      <c r="BP61" s="236"/>
      <c r="BQ61" s="236"/>
      <c r="BR61" s="236"/>
      <c r="BS61" s="236"/>
      <c r="BT61" s="236"/>
      <c r="BU61" s="236"/>
      <c r="BV61" s="236"/>
      <c r="BW61" s="236"/>
      <c r="BX61" s="236"/>
      <c r="BY61" s="236"/>
      <c r="BZ61" s="236"/>
      <c r="CA61" s="236"/>
      <c r="CB61" s="236"/>
      <c r="CC61" s="236"/>
      <c r="CD61" s="236"/>
      <c r="CE61" s="236"/>
      <c r="CF61" s="236"/>
      <c r="CG61" s="236"/>
      <c r="CH61" s="236"/>
      <c r="CI61" s="236"/>
      <c r="CJ61" s="236"/>
      <c r="CK61" s="236"/>
      <c r="CL61" s="236"/>
      <c r="CM61" s="236"/>
      <c r="CN61" s="236"/>
      <c r="CO61" s="236"/>
      <c r="CP61" s="236"/>
      <c r="CQ61" s="236"/>
      <c r="CR61" s="236"/>
      <c r="CS61" s="236"/>
      <c r="CT61" s="236"/>
      <c r="CU61" s="236"/>
      <c r="CV61" s="236"/>
      <c r="CW61" s="236"/>
      <c r="CX61" s="236"/>
      <c r="CY61" s="236"/>
      <c r="CZ61" s="236"/>
      <c r="DA61" s="236"/>
      <c r="DB61" s="236"/>
      <c r="DC61" s="236"/>
      <c r="DD61" s="236"/>
      <c r="DE61" s="236"/>
      <c r="DF61" s="236"/>
      <c r="DG61" s="236"/>
      <c r="DH61" s="236"/>
      <c r="DI61" s="236"/>
      <c r="DJ61" s="236"/>
      <c r="DK61" s="236"/>
      <c r="DL61" s="236"/>
      <c r="DM61" s="236"/>
      <c r="DN61" s="236"/>
      <c r="DO61" s="236"/>
      <c r="DP61" s="236"/>
      <c r="DQ61" s="236"/>
      <c r="DR61" s="236"/>
      <c r="DS61" s="236"/>
      <c r="DT61" s="236"/>
      <c r="DU61" s="236"/>
      <c r="DV61" s="236"/>
      <c r="DW61" s="236"/>
      <c r="DX61" s="236"/>
      <c r="DY61" s="236"/>
      <c r="DZ61" s="236"/>
      <c r="EA61" s="236"/>
      <c r="EB61" s="236"/>
      <c r="EC61" s="236"/>
      <c r="ED61" s="236"/>
      <c r="EE61" s="236"/>
      <c r="EF61" s="236"/>
      <c r="EG61" s="236"/>
      <c r="EH61" s="236"/>
      <c r="EI61" s="236"/>
      <c r="EJ61" s="236"/>
      <c r="EK61" s="236"/>
      <c r="EL61" s="236"/>
      <c r="EM61" s="236"/>
      <c r="EN61" s="236"/>
      <c r="EO61" s="236"/>
      <c r="EP61" s="236"/>
      <c r="EQ61" s="236"/>
      <c r="ER61" s="236"/>
      <c r="ES61" s="236"/>
      <c r="ET61" s="236"/>
      <c r="EU61" s="236"/>
      <c r="EV61" s="236"/>
      <c r="EW61" s="236"/>
      <c r="EX61" s="236"/>
      <c r="EY61" s="236"/>
      <c r="EZ61" s="236"/>
      <c r="FA61" s="236"/>
      <c r="FB61" s="236"/>
      <c r="FC61" s="236"/>
      <c r="FD61" s="236"/>
      <c r="FE61" s="236"/>
      <c r="FF61" s="236"/>
      <c r="FG61" s="236"/>
      <c r="FH61" s="236"/>
      <c r="FI61" s="236"/>
      <c r="FJ61" s="236"/>
      <c r="FK61" s="236"/>
      <c r="FL61" s="236"/>
      <c r="FM61" s="236"/>
      <c r="FN61" s="236"/>
      <c r="FO61" s="236"/>
      <c r="FP61" s="236"/>
      <c r="FQ61" s="236"/>
      <c r="FR61" s="236"/>
      <c r="FS61" s="236"/>
      <c r="FT61" s="236"/>
      <c r="FU61" s="236"/>
      <c r="FV61" s="236"/>
      <c r="FW61" s="236"/>
      <c r="FX61" s="236"/>
      <c r="FY61" s="236"/>
      <c r="FZ61" s="236"/>
      <c r="GA61" s="236"/>
      <c r="GB61" s="236"/>
      <c r="GC61" s="236"/>
      <c r="GD61" s="236"/>
      <c r="GE61" s="236"/>
      <c r="GF61" s="236"/>
      <c r="GG61" s="236"/>
      <c r="GH61" s="236"/>
      <c r="GI61" s="236"/>
      <c r="GJ61" s="236"/>
      <c r="GK61" s="236"/>
      <c r="GL61" s="236"/>
      <c r="GM61" s="236"/>
      <c r="GN61" s="236"/>
      <c r="GO61" s="236"/>
      <c r="GP61" s="236"/>
      <c r="GQ61" s="236"/>
      <c r="GR61" s="236"/>
      <c r="GS61" s="236"/>
      <c r="GT61" s="236"/>
      <c r="GU61" s="236"/>
      <c r="GV61" s="236"/>
      <c r="GW61" s="236"/>
      <c r="GX61" s="236"/>
      <c r="GY61" s="236"/>
      <c r="GZ61" s="236"/>
      <c r="HA61" s="236"/>
      <c r="HB61" s="236"/>
      <c r="HC61" s="236"/>
      <c r="HD61" s="236"/>
      <c r="HE61" s="236"/>
      <c r="HF61" s="236"/>
      <c r="HG61" s="236"/>
      <c r="HH61" s="236"/>
      <c r="HI61" s="236"/>
      <c r="HJ61" s="236"/>
      <c r="HK61" s="236"/>
      <c r="HL61" s="236"/>
      <c r="HM61" s="236"/>
      <c r="HN61" s="236"/>
      <c r="HO61" s="236"/>
      <c r="HP61" s="236"/>
      <c r="HQ61" s="236"/>
      <c r="HR61" s="236"/>
      <c r="HS61" s="236"/>
      <c r="HT61" s="236"/>
      <c r="HU61" s="236"/>
      <c r="HV61" s="236"/>
      <c r="HW61" s="236"/>
      <c r="HX61" s="236"/>
      <c r="HY61" s="236"/>
      <c r="HZ61" s="236"/>
      <c r="IA61" s="236"/>
      <c r="IB61" s="236"/>
      <c r="IC61" s="236"/>
      <c r="ID61" s="236"/>
      <c r="IE61" s="236"/>
      <c r="IF61" s="236"/>
      <c r="IG61" s="236"/>
      <c r="IH61" s="236"/>
      <c r="II61" s="236"/>
      <c r="IJ61" s="236"/>
      <c r="IK61" s="236"/>
      <c r="IL61" s="236"/>
      <c r="IM61" s="236"/>
      <c r="IN61" s="236"/>
      <c r="IO61" s="236"/>
      <c r="IP61" s="236"/>
      <c r="IQ61" s="236"/>
      <c r="IR61" s="236"/>
      <c r="IS61" s="236"/>
    </row>
    <row r="62" spans="1:253" ht="30" customHeight="1">
      <c r="A62" s="246">
        <v>60</v>
      </c>
      <c r="B62" s="243">
        <v>3626110</v>
      </c>
      <c r="C62" s="245" t="s">
        <v>1289</v>
      </c>
      <c r="D62" s="245" t="s">
        <v>1288</v>
      </c>
      <c r="E62" s="591" t="s">
        <v>1299</v>
      </c>
      <c r="F62" s="245">
        <v>2025</v>
      </c>
      <c r="G62" s="245">
        <v>99287189</v>
      </c>
      <c r="H62" s="245" t="s">
        <v>1298</v>
      </c>
      <c r="I62" s="375">
        <v>585548216</v>
      </c>
      <c r="J62" s="243" t="s">
        <v>1285</v>
      </c>
      <c r="K62" s="236" t="s">
        <v>1176</v>
      </c>
      <c r="L62" s="236"/>
      <c r="M62" s="236"/>
      <c r="N62" s="236"/>
      <c r="O62" s="236"/>
      <c r="P62" s="236"/>
      <c r="Q62" s="236"/>
      <c r="R62" s="236"/>
      <c r="S62" s="236"/>
      <c r="T62" s="236"/>
      <c r="U62" s="236"/>
      <c r="V62" s="236"/>
      <c r="W62" s="236"/>
      <c r="X62" s="236"/>
      <c r="Y62" s="236"/>
      <c r="Z62" s="236"/>
      <c r="AA62" s="236"/>
      <c r="AB62" s="236"/>
      <c r="AC62" s="236"/>
      <c r="AD62" s="236"/>
      <c r="AE62" s="236"/>
      <c r="AF62" s="236"/>
      <c r="AG62" s="236"/>
      <c r="AH62" s="236"/>
      <c r="AI62" s="236"/>
      <c r="AJ62" s="236"/>
      <c r="AK62" s="236"/>
      <c r="AL62" s="236"/>
      <c r="AM62" s="236"/>
      <c r="AN62" s="236"/>
      <c r="AO62" s="236"/>
      <c r="AP62" s="236"/>
      <c r="AQ62" s="236"/>
      <c r="AR62" s="236"/>
      <c r="AS62" s="236"/>
      <c r="AT62" s="236"/>
      <c r="AU62" s="236"/>
      <c r="AV62" s="236"/>
      <c r="AW62" s="236"/>
      <c r="AX62" s="236"/>
      <c r="AY62" s="236"/>
      <c r="AZ62" s="236"/>
      <c r="BA62" s="236"/>
      <c r="BB62" s="236"/>
      <c r="BC62" s="236"/>
      <c r="BD62" s="236"/>
      <c r="BE62" s="236"/>
      <c r="BF62" s="236"/>
      <c r="BG62" s="236"/>
      <c r="BH62" s="236"/>
      <c r="BI62" s="236"/>
      <c r="BJ62" s="236"/>
      <c r="BK62" s="236"/>
      <c r="BL62" s="236"/>
      <c r="BM62" s="236"/>
      <c r="BN62" s="236"/>
      <c r="BO62" s="236"/>
      <c r="BP62" s="236"/>
      <c r="BQ62" s="236"/>
      <c r="BR62" s="236"/>
      <c r="BS62" s="236"/>
      <c r="BT62" s="236"/>
      <c r="BU62" s="236"/>
      <c r="BV62" s="236"/>
      <c r="BW62" s="236"/>
      <c r="BX62" s="236"/>
      <c r="BY62" s="236"/>
      <c r="BZ62" s="236"/>
      <c r="CA62" s="236"/>
      <c r="CB62" s="236"/>
      <c r="CC62" s="236"/>
      <c r="CD62" s="236"/>
      <c r="CE62" s="236"/>
      <c r="CF62" s="236"/>
      <c r="CG62" s="236"/>
      <c r="CH62" s="236"/>
      <c r="CI62" s="236"/>
      <c r="CJ62" s="236"/>
      <c r="CK62" s="236"/>
      <c r="CL62" s="236"/>
      <c r="CM62" s="236"/>
      <c r="CN62" s="236"/>
      <c r="CO62" s="236"/>
      <c r="CP62" s="236"/>
      <c r="CQ62" s="236"/>
      <c r="CR62" s="236"/>
      <c r="CS62" s="236"/>
      <c r="CT62" s="236"/>
      <c r="CU62" s="236"/>
      <c r="CV62" s="236"/>
      <c r="CW62" s="236"/>
      <c r="CX62" s="236"/>
      <c r="CY62" s="236"/>
      <c r="CZ62" s="236"/>
      <c r="DA62" s="236"/>
      <c r="DB62" s="236"/>
      <c r="DC62" s="236"/>
      <c r="DD62" s="236"/>
      <c r="DE62" s="236"/>
      <c r="DF62" s="236"/>
      <c r="DG62" s="236"/>
      <c r="DH62" s="236"/>
      <c r="DI62" s="236"/>
      <c r="DJ62" s="236"/>
      <c r="DK62" s="236"/>
      <c r="DL62" s="236"/>
      <c r="DM62" s="236"/>
      <c r="DN62" s="236"/>
      <c r="DO62" s="236"/>
      <c r="DP62" s="236"/>
      <c r="DQ62" s="236"/>
      <c r="DR62" s="236"/>
      <c r="DS62" s="236"/>
      <c r="DT62" s="236"/>
      <c r="DU62" s="236"/>
      <c r="DV62" s="236"/>
      <c r="DW62" s="236"/>
      <c r="DX62" s="236"/>
      <c r="DY62" s="236"/>
      <c r="DZ62" s="236"/>
      <c r="EA62" s="236"/>
      <c r="EB62" s="236"/>
      <c r="EC62" s="236"/>
      <c r="ED62" s="236"/>
      <c r="EE62" s="236"/>
      <c r="EF62" s="236"/>
      <c r="EG62" s="236"/>
      <c r="EH62" s="236"/>
      <c r="EI62" s="236"/>
      <c r="EJ62" s="236"/>
      <c r="EK62" s="236"/>
      <c r="EL62" s="236"/>
      <c r="EM62" s="236"/>
      <c r="EN62" s="236"/>
      <c r="EO62" s="236"/>
      <c r="EP62" s="236"/>
      <c r="EQ62" s="236"/>
      <c r="ER62" s="236"/>
      <c r="ES62" s="236"/>
      <c r="ET62" s="236"/>
      <c r="EU62" s="236"/>
      <c r="EV62" s="236"/>
      <c r="EW62" s="236"/>
      <c r="EX62" s="236"/>
      <c r="EY62" s="236"/>
      <c r="EZ62" s="236"/>
      <c r="FA62" s="236"/>
      <c r="FB62" s="236"/>
      <c r="FC62" s="236"/>
      <c r="FD62" s="236"/>
      <c r="FE62" s="236"/>
      <c r="FF62" s="236"/>
      <c r="FG62" s="236"/>
      <c r="FH62" s="236"/>
      <c r="FI62" s="236"/>
      <c r="FJ62" s="236"/>
      <c r="FK62" s="236"/>
      <c r="FL62" s="236"/>
      <c r="FM62" s="236"/>
      <c r="FN62" s="236"/>
      <c r="FO62" s="236"/>
      <c r="FP62" s="236"/>
      <c r="FQ62" s="236"/>
      <c r="FR62" s="236"/>
      <c r="FS62" s="236"/>
      <c r="FT62" s="236"/>
      <c r="FU62" s="236"/>
      <c r="FV62" s="236"/>
      <c r="FW62" s="236"/>
      <c r="FX62" s="236"/>
      <c r="FY62" s="236"/>
      <c r="FZ62" s="236"/>
      <c r="GA62" s="236"/>
      <c r="GB62" s="236"/>
      <c r="GC62" s="236"/>
      <c r="GD62" s="236"/>
      <c r="GE62" s="236"/>
      <c r="GF62" s="236"/>
      <c r="GG62" s="236"/>
      <c r="GH62" s="236"/>
      <c r="GI62" s="236"/>
      <c r="GJ62" s="236"/>
      <c r="GK62" s="236"/>
      <c r="GL62" s="236"/>
      <c r="GM62" s="236"/>
      <c r="GN62" s="236"/>
      <c r="GO62" s="236"/>
      <c r="GP62" s="236"/>
      <c r="GQ62" s="236"/>
      <c r="GR62" s="236"/>
      <c r="GS62" s="236"/>
      <c r="GT62" s="236"/>
      <c r="GU62" s="236"/>
      <c r="GV62" s="236"/>
      <c r="GW62" s="236"/>
      <c r="GX62" s="236"/>
      <c r="GY62" s="236"/>
      <c r="GZ62" s="236"/>
      <c r="HA62" s="236"/>
      <c r="HB62" s="236"/>
      <c r="HC62" s="236"/>
      <c r="HD62" s="236"/>
      <c r="HE62" s="236"/>
      <c r="HF62" s="236"/>
      <c r="HG62" s="236"/>
      <c r="HH62" s="236"/>
      <c r="HI62" s="236"/>
      <c r="HJ62" s="236"/>
      <c r="HK62" s="236"/>
      <c r="HL62" s="236"/>
      <c r="HM62" s="236"/>
      <c r="HN62" s="236"/>
      <c r="HO62" s="236"/>
      <c r="HP62" s="236"/>
      <c r="HQ62" s="236"/>
      <c r="HR62" s="236"/>
      <c r="HS62" s="236"/>
      <c r="HT62" s="236"/>
      <c r="HU62" s="236"/>
      <c r="HV62" s="236"/>
      <c r="HW62" s="236"/>
      <c r="HX62" s="236"/>
      <c r="HY62" s="236"/>
      <c r="HZ62" s="236"/>
      <c r="IA62" s="236"/>
      <c r="IB62" s="236"/>
      <c r="IC62" s="236"/>
      <c r="ID62" s="236"/>
      <c r="IE62" s="236"/>
      <c r="IF62" s="236"/>
      <c r="IG62" s="236"/>
      <c r="IH62" s="236"/>
      <c r="II62" s="236"/>
      <c r="IJ62" s="236"/>
      <c r="IK62" s="236"/>
      <c r="IL62" s="236"/>
      <c r="IM62" s="236"/>
      <c r="IN62" s="236"/>
      <c r="IO62" s="236"/>
      <c r="IP62" s="236"/>
      <c r="IQ62" s="236"/>
      <c r="IR62" s="236"/>
      <c r="IS62" s="236"/>
    </row>
    <row r="63" spans="1:253" ht="30" customHeight="1">
      <c r="A63" s="246">
        <v>61</v>
      </c>
      <c r="B63" s="243">
        <v>3626110</v>
      </c>
      <c r="C63" s="245" t="s">
        <v>1289</v>
      </c>
      <c r="D63" s="245" t="s">
        <v>1288</v>
      </c>
      <c r="E63" s="591" t="s">
        <v>1295</v>
      </c>
      <c r="F63" s="245">
        <v>2025</v>
      </c>
      <c r="G63" s="245">
        <v>99287643</v>
      </c>
      <c r="H63" s="245" t="s">
        <v>1294</v>
      </c>
      <c r="I63" s="375">
        <v>585548216</v>
      </c>
      <c r="J63" s="243" t="s">
        <v>1285</v>
      </c>
      <c r="K63" s="236" t="s">
        <v>1176</v>
      </c>
      <c r="L63" s="236"/>
      <c r="M63" s="236"/>
      <c r="N63" s="236"/>
      <c r="O63" s="236"/>
      <c r="P63" s="236"/>
      <c r="Q63" s="236"/>
      <c r="R63" s="236"/>
      <c r="S63" s="236"/>
      <c r="T63" s="236"/>
      <c r="U63" s="236"/>
      <c r="V63" s="236"/>
      <c r="W63" s="236"/>
      <c r="X63" s="236"/>
      <c r="Y63" s="236"/>
      <c r="Z63" s="236"/>
      <c r="AA63" s="236"/>
      <c r="AB63" s="236"/>
      <c r="AC63" s="236"/>
      <c r="AD63" s="236"/>
      <c r="AE63" s="236"/>
      <c r="AF63" s="236"/>
      <c r="AG63" s="236"/>
      <c r="AH63" s="236"/>
      <c r="AI63" s="236"/>
      <c r="AJ63" s="236"/>
      <c r="AK63" s="236"/>
      <c r="AL63" s="236"/>
      <c r="AM63" s="236"/>
      <c r="AN63" s="236"/>
      <c r="AO63" s="236"/>
      <c r="AP63" s="236"/>
      <c r="AQ63" s="236"/>
      <c r="AR63" s="236"/>
      <c r="AS63" s="236"/>
      <c r="AT63" s="236"/>
      <c r="AU63" s="236"/>
      <c r="AV63" s="236"/>
      <c r="AW63" s="236"/>
      <c r="AX63" s="236"/>
      <c r="AY63" s="236"/>
      <c r="AZ63" s="236"/>
      <c r="BA63" s="236"/>
      <c r="BB63" s="236"/>
      <c r="BC63" s="236"/>
      <c r="BD63" s="236"/>
      <c r="BE63" s="236"/>
      <c r="BF63" s="236"/>
      <c r="BG63" s="236"/>
      <c r="BH63" s="236"/>
      <c r="BI63" s="236"/>
      <c r="BJ63" s="236"/>
      <c r="BK63" s="236"/>
      <c r="BL63" s="236"/>
      <c r="BM63" s="236"/>
      <c r="BN63" s="236"/>
      <c r="BO63" s="236"/>
      <c r="BP63" s="236"/>
      <c r="BQ63" s="236"/>
      <c r="BR63" s="236"/>
      <c r="BS63" s="236"/>
      <c r="BT63" s="236"/>
      <c r="BU63" s="236"/>
      <c r="BV63" s="236"/>
      <c r="BW63" s="236"/>
      <c r="BX63" s="236"/>
      <c r="BY63" s="236"/>
      <c r="BZ63" s="236"/>
      <c r="CA63" s="236"/>
      <c r="CB63" s="236"/>
      <c r="CC63" s="236"/>
      <c r="CD63" s="236"/>
      <c r="CE63" s="236"/>
      <c r="CF63" s="236"/>
      <c r="CG63" s="236"/>
      <c r="CH63" s="236"/>
      <c r="CI63" s="236"/>
      <c r="CJ63" s="236"/>
      <c r="CK63" s="236"/>
      <c r="CL63" s="236"/>
      <c r="CM63" s="236"/>
      <c r="CN63" s="236"/>
      <c r="CO63" s="236"/>
      <c r="CP63" s="236"/>
      <c r="CQ63" s="236"/>
      <c r="CR63" s="236"/>
      <c r="CS63" s="236"/>
      <c r="CT63" s="236"/>
      <c r="CU63" s="236"/>
      <c r="CV63" s="236"/>
      <c r="CW63" s="236"/>
      <c r="CX63" s="236"/>
      <c r="CY63" s="236"/>
      <c r="CZ63" s="236"/>
      <c r="DA63" s="236"/>
      <c r="DB63" s="236"/>
      <c r="DC63" s="236"/>
      <c r="DD63" s="236"/>
      <c r="DE63" s="236"/>
      <c r="DF63" s="236"/>
      <c r="DG63" s="236"/>
      <c r="DH63" s="236"/>
      <c r="DI63" s="236"/>
      <c r="DJ63" s="236"/>
      <c r="DK63" s="236"/>
      <c r="DL63" s="236"/>
      <c r="DM63" s="236"/>
      <c r="DN63" s="236"/>
      <c r="DO63" s="236"/>
      <c r="DP63" s="236"/>
      <c r="DQ63" s="236"/>
      <c r="DR63" s="236"/>
      <c r="DS63" s="236"/>
      <c r="DT63" s="236"/>
      <c r="DU63" s="236"/>
      <c r="DV63" s="236"/>
      <c r="DW63" s="236"/>
      <c r="DX63" s="236"/>
      <c r="DY63" s="236"/>
      <c r="DZ63" s="236"/>
      <c r="EA63" s="236"/>
      <c r="EB63" s="236"/>
      <c r="EC63" s="236"/>
      <c r="ED63" s="236"/>
      <c r="EE63" s="236"/>
      <c r="EF63" s="236"/>
      <c r="EG63" s="236"/>
      <c r="EH63" s="236"/>
      <c r="EI63" s="236"/>
      <c r="EJ63" s="236"/>
      <c r="EK63" s="236"/>
      <c r="EL63" s="236"/>
      <c r="EM63" s="236"/>
      <c r="EN63" s="236"/>
      <c r="EO63" s="236"/>
      <c r="EP63" s="236"/>
      <c r="EQ63" s="236"/>
      <c r="ER63" s="236"/>
      <c r="ES63" s="236"/>
      <c r="ET63" s="236"/>
      <c r="EU63" s="236"/>
      <c r="EV63" s="236"/>
      <c r="EW63" s="236"/>
      <c r="EX63" s="236"/>
      <c r="EY63" s="236"/>
      <c r="EZ63" s="236"/>
      <c r="FA63" s="236"/>
      <c r="FB63" s="236"/>
      <c r="FC63" s="236"/>
      <c r="FD63" s="236"/>
      <c r="FE63" s="236"/>
      <c r="FF63" s="236"/>
      <c r="FG63" s="236"/>
      <c r="FH63" s="236"/>
      <c r="FI63" s="236"/>
      <c r="FJ63" s="236"/>
      <c r="FK63" s="236"/>
      <c r="FL63" s="236"/>
      <c r="FM63" s="236"/>
      <c r="FN63" s="236"/>
      <c r="FO63" s="236"/>
      <c r="FP63" s="236"/>
      <c r="FQ63" s="236"/>
      <c r="FR63" s="236"/>
      <c r="FS63" s="236"/>
      <c r="FT63" s="236"/>
      <c r="FU63" s="236"/>
      <c r="FV63" s="236"/>
      <c r="FW63" s="236"/>
      <c r="FX63" s="236"/>
      <c r="FY63" s="236"/>
      <c r="FZ63" s="236"/>
      <c r="GA63" s="236"/>
      <c r="GB63" s="236"/>
      <c r="GC63" s="236"/>
      <c r="GD63" s="236"/>
      <c r="GE63" s="236"/>
      <c r="GF63" s="236"/>
      <c r="GG63" s="236"/>
      <c r="GH63" s="236"/>
      <c r="GI63" s="236"/>
      <c r="GJ63" s="236"/>
      <c r="GK63" s="236"/>
      <c r="GL63" s="236"/>
      <c r="GM63" s="236"/>
      <c r="GN63" s="236"/>
      <c r="GO63" s="236"/>
      <c r="GP63" s="236"/>
      <c r="GQ63" s="236"/>
      <c r="GR63" s="236"/>
      <c r="GS63" s="236"/>
      <c r="GT63" s="236"/>
      <c r="GU63" s="236"/>
      <c r="GV63" s="236"/>
      <c r="GW63" s="236"/>
      <c r="GX63" s="236"/>
      <c r="GY63" s="236"/>
      <c r="GZ63" s="236"/>
      <c r="HA63" s="236"/>
      <c r="HB63" s="236"/>
      <c r="HC63" s="236"/>
      <c r="HD63" s="236"/>
      <c r="HE63" s="236"/>
      <c r="HF63" s="236"/>
      <c r="HG63" s="236"/>
      <c r="HH63" s="236"/>
      <c r="HI63" s="236"/>
      <c r="HJ63" s="236"/>
      <c r="HK63" s="236"/>
      <c r="HL63" s="236"/>
      <c r="HM63" s="236"/>
      <c r="HN63" s="236"/>
      <c r="HO63" s="236"/>
      <c r="HP63" s="236"/>
      <c r="HQ63" s="236"/>
      <c r="HR63" s="236"/>
      <c r="HS63" s="236"/>
      <c r="HT63" s="236"/>
      <c r="HU63" s="236"/>
      <c r="HV63" s="236"/>
      <c r="HW63" s="236"/>
      <c r="HX63" s="236"/>
      <c r="HY63" s="236"/>
      <c r="HZ63" s="236"/>
      <c r="IA63" s="236"/>
      <c r="IB63" s="236"/>
      <c r="IC63" s="236"/>
      <c r="ID63" s="236"/>
      <c r="IE63" s="236"/>
      <c r="IF63" s="236"/>
      <c r="IG63" s="236"/>
      <c r="IH63" s="236"/>
      <c r="II63" s="236"/>
      <c r="IJ63" s="236"/>
      <c r="IK63" s="236"/>
      <c r="IL63" s="236"/>
      <c r="IM63" s="236"/>
      <c r="IN63" s="236"/>
      <c r="IO63" s="236"/>
      <c r="IP63" s="236"/>
      <c r="IQ63" s="236"/>
      <c r="IR63" s="236"/>
      <c r="IS63" s="236"/>
    </row>
    <row r="64" spans="1:253" ht="30" customHeight="1">
      <c r="A64" s="246">
        <v>62</v>
      </c>
      <c r="B64" s="243">
        <v>3626110</v>
      </c>
      <c r="C64" s="245" t="s">
        <v>1289</v>
      </c>
      <c r="D64" s="245" t="s">
        <v>1288</v>
      </c>
      <c r="E64" s="591" t="s">
        <v>1302</v>
      </c>
      <c r="F64" s="245">
        <v>2025</v>
      </c>
      <c r="G64" s="245">
        <v>99287203</v>
      </c>
      <c r="H64" s="245" t="s">
        <v>1301</v>
      </c>
      <c r="I64" s="375">
        <v>585548216</v>
      </c>
      <c r="J64" s="243" t="s">
        <v>1285</v>
      </c>
      <c r="K64" s="236" t="s">
        <v>1176</v>
      </c>
      <c r="L64" s="236"/>
      <c r="M64" s="236"/>
      <c r="N64" s="236"/>
      <c r="O64" s="236"/>
      <c r="P64" s="236"/>
      <c r="Q64" s="236"/>
      <c r="R64" s="236"/>
      <c r="S64" s="236"/>
      <c r="T64" s="236"/>
      <c r="U64" s="236"/>
      <c r="V64" s="236"/>
      <c r="W64" s="236"/>
      <c r="X64" s="236"/>
      <c r="Y64" s="236"/>
      <c r="Z64" s="236"/>
      <c r="AA64" s="236"/>
      <c r="AB64" s="236"/>
      <c r="AC64" s="236"/>
      <c r="AD64" s="236"/>
      <c r="AE64" s="236"/>
      <c r="AF64" s="236"/>
      <c r="AG64" s="236"/>
      <c r="AH64" s="236"/>
      <c r="AI64" s="236"/>
      <c r="AJ64" s="236"/>
      <c r="AK64" s="236"/>
      <c r="AL64" s="236"/>
      <c r="AM64" s="236"/>
      <c r="AN64" s="236"/>
      <c r="AO64" s="236"/>
      <c r="AP64" s="236"/>
      <c r="AQ64" s="236"/>
      <c r="AR64" s="236"/>
      <c r="AS64" s="236"/>
      <c r="AT64" s="236"/>
      <c r="AU64" s="236"/>
      <c r="AV64" s="236"/>
      <c r="AW64" s="236"/>
      <c r="AX64" s="236"/>
      <c r="AY64" s="236"/>
      <c r="AZ64" s="236"/>
      <c r="BA64" s="236"/>
      <c r="BB64" s="236"/>
      <c r="BC64" s="236"/>
      <c r="BD64" s="236"/>
      <c r="BE64" s="236"/>
      <c r="BF64" s="236"/>
      <c r="BG64" s="236"/>
      <c r="BH64" s="236"/>
      <c r="BI64" s="236"/>
      <c r="BJ64" s="236"/>
      <c r="BK64" s="236"/>
      <c r="BL64" s="236"/>
      <c r="BM64" s="236"/>
      <c r="BN64" s="236"/>
      <c r="BO64" s="236"/>
      <c r="BP64" s="236"/>
      <c r="BQ64" s="236"/>
      <c r="BR64" s="236"/>
      <c r="BS64" s="236"/>
      <c r="BT64" s="236"/>
      <c r="BU64" s="236"/>
      <c r="BV64" s="236"/>
      <c r="BW64" s="236"/>
      <c r="BX64" s="236"/>
      <c r="BY64" s="236"/>
      <c r="BZ64" s="236"/>
      <c r="CA64" s="236"/>
      <c r="CB64" s="236"/>
      <c r="CC64" s="236"/>
      <c r="CD64" s="236"/>
      <c r="CE64" s="236"/>
      <c r="CF64" s="236"/>
      <c r="CG64" s="236"/>
      <c r="CH64" s="236"/>
      <c r="CI64" s="236"/>
      <c r="CJ64" s="236"/>
      <c r="CK64" s="236"/>
      <c r="CL64" s="236"/>
      <c r="CM64" s="236"/>
      <c r="CN64" s="236"/>
      <c r="CO64" s="236"/>
      <c r="CP64" s="236"/>
      <c r="CQ64" s="236"/>
      <c r="CR64" s="236"/>
      <c r="CS64" s="236"/>
      <c r="CT64" s="236"/>
      <c r="CU64" s="236"/>
      <c r="CV64" s="236"/>
      <c r="CW64" s="236"/>
      <c r="CX64" s="236"/>
      <c r="CY64" s="236"/>
      <c r="CZ64" s="236"/>
      <c r="DA64" s="236"/>
      <c r="DB64" s="236"/>
      <c r="DC64" s="236"/>
      <c r="DD64" s="236"/>
      <c r="DE64" s="236"/>
      <c r="DF64" s="236"/>
      <c r="DG64" s="236"/>
      <c r="DH64" s="236"/>
      <c r="DI64" s="236"/>
      <c r="DJ64" s="236"/>
      <c r="DK64" s="236"/>
      <c r="DL64" s="236"/>
      <c r="DM64" s="236"/>
      <c r="DN64" s="236"/>
      <c r="DO64" s="236"/>
      <c r="DP64" s="236"/>
      <c r="DQ64" s="236"/>
      <c r="DR64" s="236"/>
      <c r="DS64" s="236"/>
      <c r="DT64" s="236"/>
      <c r="DU64" s="236"/>
      <c r="DV64" s="236"/>
      <c r="DW64" s="236"/>
      <c r="DX64" s="236"/>
      <c r="DY64" s="236"/>
      <c r="DZ64" s="236"/>
      <c r="EA64" s="236"/>
      <c r="EB64" s="236"/>
      <c r="EC64" s="236"/>
      <c r="ED64" s="236"/>
      <c r="EE64" s="236"/>
      <c r="EF64" s="236"/>
      <c r="EG64" s="236"/>
      <c r="EH64" s="236"/>
      <c r="EI64" s="236"/>
      <c r="EJ64" s="236"/>
      <c r="EK64" s="236"/>
      <c r="EL64" s="236"/>
      <c r="EM64" s="236"/>
      <c r="EN64" s="236"/>
      <c r="EO64" s="236"/>
      <c r="EP64" s="236"/>
      <c r="EQ64" s="236"/>
      <c r="ER64" s="236"/>
      <c r="ES64" s="236"/>
      <c r="ET64" s="236"/>
      <c r="EU64" s="236"/>
      <c r="EV64" s="236"/>
      <c r="EW64" s="236"/>
      <c r="EX64" s="236"/>
      <c r="EY64" s="236"/>
      <c r="EZ64" s="236"/>
      <c r="FA64" s="236"/>
      <c r="FB64" s="236"/>
      <c r="FC64" s="236"/>
      <c r="FD64" s="236"/>
      <c r="FE64" s="236"/>
      <c r="FF64" s="236"/>
      <c r="FG64" s="236"/>
      <c r="FH64" s="236"/>
      <c r="FI64" s="236"/>
      <c r="FJ64" s="236"/>
      <c r="FK64" s="236"/>
      <c r="FL64" s="236"/>
      <c r="FM64" s="236"/>
      <c r="FN64" s="236"/>
      <c r="FO64" s="236"/>
      <c r="FP64" s="236"/>
      <c r="FQ64" s="236"/>
      <c r="FR64" s="236"/>
      <c r="FS64" s="236"/>
      <c r="FT64" s="236"/>
      <c r="FU64" s="236"/>
      <c r="FV64" s="236"/>
      <c r="FW64" s="236"/>
      <c r="FX64" s="236"/>
      <c r="FY64" s="236"/>
      <c r="FZ64" s="236"/>
      <c r="GA64" s="236"/>
      <c r="GB64" s="236"/>
      <c r="GC64" s="236"/>
      <c r="GD64" s="236"/>
      <c r="GE64" s="236"/>
      <c r="GF64" s="236"/>
      <c r="GG64" s="236"/>
      <c r="GH64" s="236"/>
      <c r="GI64" s="236"/>
      <c r="GJ64" s="236"/>
      <c r="GK64" s="236"/>
      <c r="GL64" s="236"/>
      <c r="GM64" s="236"/>
      <c r="GN64" s="236"/>
      <c r="GO64" s="236"/>
      <c r="GP64" s="236"/>
      <c r="GQ64" s="236"/>
      <c r="GR64" s="236"/>
      <c r="GS64" s="236"/>
      <c r="GT64" s="236"/>
      <c r="GU64" s="236"/>
      <c r="GV64" s="236"/>
      <c r="GW64" s="236"/>
      <c r="GX64" s="236"/>
      <c r="GY64" s="236"/>
      <c r="GZ64" s="236"/>
      <c r="HA64" s="236"/>
      <c r="HB64" s="236"/>
      <c r="HC64" s="236"/>
      <c r="HD64" s="236"/>
      <c r="HE64" s="236"/>
      <c r="HF64" s="236"/>
      <c r="HG64" s="236"/>
      <c r="HH64" s="236"/>
      <c r="HI64" s="236"/>
      <c r="HJ64" s="236"/>
      <c r="HK64" s="236"/>
      <c r="HL64" s="236"/>
      <c r="HM64" s="236"/>
      <c r="HN64" s="236"/>
      <c r="HO64" s="236"/>
      <c r="HP64" s="236"/>
      <c r="HQ64" s="236"/>
      <c r="HR64" s="236"/>
      <c r="HS64" s="236"/>
      <c r="HT64" s="236"/>
      <c r="HU64" s="236"/>
      <c r="HV64" s="236"/>
      <c r="HW64" s="236"/>
      <c r="HX64" s="236"/>
      <c r="HY64" s="236"/>
      <c r="HZ64" s="236"/>
      <c r="IA64" s="236"/>
      <c r="IB64" s="236"/>
      <c r="IC64" s="236"/>
      <c r="ID64" s="236"/>
      <c r="IE64" s="236"/>
      <c r="IF64" s="236"/>
      <c r="IG64" s="236"/>
      <c r="IH64" s="236"/>
      <c r="II64" s="236"/>
      <c r="IJ64" s="236"/>
      <c r="IK64" s="236"/>
      <c r="IL64" s="236"/>
      <c r="IM64" s="236"/>
      <c r="IN64" s="236"/>
      <c r="IO64" s="236"/>
      <c r="IP64" s="236"/>
      <c r="IQ64" s="236"/>
      <c r="IR64" s="236"/>
      <c r="IS64" s="236"/>
    </row>
    <row r="65" spans="1:253" ht="30" customHeight="1">
      <c r="A65" s="246">
        <v>63</v>
      </c>
      <c r="B65" s="243">
        <v>3626110</v>
      </c>
      <c r="C65" s="245" t="s">
        <v>1289</v>
      </c>
      <c r="D65" s="245" t="s">
        <v>1288</v>
      </c>
      <c r="E65" s="591" t="s">
        <v>1287</v>
      </c>
      <c r="F65" s="245">
        <v>2025</v>
      </c>
      <c r="G65" s="245">
        <v>99287486</v>
      </c>
      <c r="H65" s="245" t="s">
        <v>1286</v>
      </c>
      <c r="I65" s="375">
        <v>585548216</v>
      </c>
      <c r="J65" s="243" t="s">
        <v>1285</v>
      </c>
      <c r="K65" s="236" t="s">
        <v>1176</v>
      </c>
      <c r="L65" s="236"/>
      <c r="M65" s="236"/>
      <c r="N65" s="236"/>
      <c r="O65" s="236"/>
      <c r="P65" s="236"/>
      <c r="Q65" s="236"/>
      <c r="R65" s="236"/>
      <c r="S65" s="236"/>
      <c r="T65" s="236"/>
      <c r="U65" s="236"/>
      <c r="V65" s="236"/>
      <c r="W65" s="236"/>
      <c r="X65" s="236"/>
      <c r="Y65" s="236"/>
      <c r="Z65" s="236"/>
      <c r="AA65" s="236"/>
      <c r="AB65" s="236"/>
      <c r="AC65" s="236"/>
      <c r="AD65" s="236"/>
      <c r="AE65" s="236"/>
      <c r="AF65" s="236"/>
      <c r="AG65" s="236"/>
      <c r="AH65" s="236"/>
      <c r="AI65" s="236"/>
      <c r="AJ65" s="236"/>
      <c r="AK65" s="236"/>
      <c r="AL65" s="236"/>
      <c r="AM65" s="236"/>
      <c r="AN65" s="236"/>
      <c r="AO65" s="236"/>
      <c r="AP65" s="236"/>
      <c r="AQ65" s="236"/>
      <c r="AR65" s="236"/>
      <c r="AS65" s="236"/>
      <c r="AT65" s="236"/>
      <c r="AU65" s="236"/>
      <c r="AV65" s="236"/>
      <c r="AW65" s="236"/>
      <c r="AX65" s="236"/>
      <c r="AY65" s="236"/>
      <c r="AZ65" s="236"/>
      <c r="BA65" s="236"/>
      <c r="BB65" s="236"/>
      <c r="BC65" s="236"/>
      <c r="BD65" s="236"/>
      <c r="BE65" s="236"/>
      <c r="BF65" s="236"/>
      <c r="BG65" s="236"/>
      <c r="BH65" s="236"/>
      <c r="BI65" s="236"/>
      <c r="BJ65" s="236"/>
      <c r="BK65" s="236"/>
      <c r="BL65" s="236"/>
      <c r="BM65" s="236"/>
      <c r="BN65" s="236"/>
      <c r="BO65" s="236"/>
      <c r="BP65" s="236"/>
      <c r="BQ65" s="236"/>
      <c r="BR65" s="236"/>
      <c r="BS65" s="236"/>
      <c r="BT65" s="236"/>
      <c r="BU65" s="236"/>
      <c r="BV65" s="236"/>
      <c r="BW65" s="236"/>
      <c r="BX65" s="236"/>
      <c r="BY65" s="236"/>
      <c r="BZ65" s="236"/>
      <c r="CA65" s="236"/>
      <c r="CB65" s="236"/>
      <c r="CC65" s="236"/>
      <c r="CD65" s="236"/>
      <c r="CE65" s="236"/>
      <c r="CF65" s="236"/>
      <c r="CG65" s="236"/>
      <c r="CH65" s="236"/>
      <c r="CI65" s="236"/>
      <c r="CJ65" s="236"/>
      <c r="CK65" s="236"/>
      <c r="CL65" s="236"/>
      <c r="CM65" s="236"/>
      <c r="CN65" s="236"/>
      <c r="CO65" s="236"/>
      <c r="CP65" s="236"/>
      <c r="CQ65" s="236"/>
      <c r="CR65" s="236"/>
      <c r="CS65" s="236"/>
      <c r="CT65" s="236"/>
      <c r="CU65" s="236"/>
      <c r="CV65" s="236"/>
      <c r="CW65" s="236"/>
      <c r="CX65" s="236"/>
      <c r="CY65" s="236"/>
      <c r="CZ65" s="236"/>
      <c r="DA65" s="236"/>
      <c r="DB65" s="236"/>
      <c r="DC65" s="236"/>
      <c r="DD65" s="236"/>
      <c r="DE65" s="236"/>
      <c r="DF65" s="236"/>
      <c r="DG65" s="236"/>
      <c r="DH65" s="236"/>
      <c r="DI65" s="236"/>
      <c r="DJ65" s="236"/>
      <c r="DK65" s="236"/>
      <c r="DL65" s="236"/>
      <c r="DM65" s="236"/>
      <c r="DN65" s="236"/>
      <c r="DO65" s="236"/>
      <c r="DP65" s="236"/>
      <c r="DQ65" s="236"/>
      <c r="DR65" s="236"/>
      <c r="DS65" s="236"/>
      <c r="DT65" s="236"/>
      <c r="DU65" s="236"/>
      <c r="DV65" s="236"/>
      <c r="DW65" s="236"/>
      <c r="DX65" s="236"/>
      <c r="DY65" s="236"/>
      <c r="DZ65" s="236"/>
      <c r="EA65" s="236"/>
      <c r="EB65" s="236"/>
      <c r="EC65" s="236"/>
      <c r="ED65" s="236"/>
      <c r="EE65" s="236"/>
      <c r="EF65" s="236"/>
      <c r="EG65" s="236"/>
      <c r="EH65" s="236"/>
      <c r="EI65" s="236"/>
      <c r="EJ65" s="236"/>
      <c r="EK65" s="236"/>
      <c r="EL65" s="236"/>
      <c r="EM65" s="236"/>
      <c r="EN65" s="236"/>
      <c r="EO65" s="236"/>
      <c r="EP65" s="236"/>
      <c r="EQ65" s="236"/>
      <c r="ER65" s="236"/>
      <c r="ES65" s="236"/>
      <c r="ET65" s="236"/>
      <c r="EU65" s="236"/>
      <c r="EV65" s="236"/>
      <c r="EW65" s="236"/>
      <c r="EX65" s="236"/>
      <c r="EY65" s="236"/>
      <c r="EZ65" s="236"/>
      <c r="FA65" s="236"/>
      <c r="FB65" s="236"/>
      <c r="FC65" s="236"/>
      <c r="FD65" s="236"/>
      <c r="FE65" s="236"/>
      <c r="FF65" s="236"/>
      <c r="FG65" s="236"/>
      <c r="FH65" s="236"/>
      <c r="FI65" s="236"/>
      <c r="FJ65" s="236"/>
      <c r="FK65" s="236"/>
      <c r="FL65" s="236"/>
      <c r="FM65" s="236"/>
      <c r="FN65" s="236"/>
      <c r="FO65" s="236"/>
      <c r="FP65" s="236"/>
      <c r="FQ65" s="236"/>
      <c r="FR65" s="236"/>
      <c r="FS65" s="236"/>
      <c r="FT65" s="236"/>
      <c r="FU65" s="236"/>
      <c r="FV65" s="236"/>
      <c r="FW65" s="236"/>
      <c r="FX65" s="236"/>
      <c r="FY65" s="236"/>
      <c r="FZ65" s="236"/>
      <c r="GA65" s="236"/>
      <c r="GB65" s="236"/>
      <c r="GC65" s="236"/>
      <c r="GD65" s="236"/>
      <c r="GE65" s="236"/>
      <c r="GF65" s="236"/>
      <c r="GG65" s="236"/>
      <c r="GH65" s="236"/>
      <c r="GI65" s="236"/>
      <c r="GJ65" s="236"/>
      <c r="GK65" s="236"/>
      <c r="GL65" s="236"/>
      <c r="GM65" s="236"/>
      <c r="GN65" s="236"/>
      <c r="GO65" s="236"/>
      <c r="GP65" s="236"/>
      <c r="GQ65" s="236"/>
      <c r="GR65" s="236"/>
      <c r="GS65" s="236"/>
      <c r="GT65" s="236"/>
      <c r="GU65" s="236"/>
      <c r="GV65" s="236"/>
      <c r="GW65" s="236"/>
      <c r="GX65" s="236"/>
      <c r="GY65" s="236"/>
      <c r="GZ65" s="236"/>
      <c r="HA65" s="236"/>
      <c r="HB65" s="236"/>
      <c r="HC65" s="236"/>
      <c r="HD65" s="236"/>
      <c r="HE65" s="236"/>
      <c r="HF65" s="236"/>
      <c r="HG65" s="236"/>
      <c r="HH65" s="236"/>
      <c r="HI65" s="236"/>
      <c r="HJ65" s="236"/>
      <c r="HK65" s="236"/>
      <c r="HL65" s="236"/>
      <c r="HM65" s="236"/>
      <c r="HN65" s="236"/>
      <c r="HO65" s="236"/>
      <c r="HP65" s="236"/>
      <c r="HQ65" s="236"/>
      <c r="HR65" s="236"/>
      <c r="HS65" s="236"/>
      <c r="HT65" s="236"/>
      <c r="HU65" s="236"/>
      <c r="HV65" s="236"/>
      <c r="HW65" s="236"/>
      <c r="HX65" s="236"/>
      <c r="HY65" s="236"/>
      <c r="HZ65" s="236"/>
      <c r="IA65" s="236"/>
      <c r="IB65" s="236"/>
      <c r="IC65" s="236"/>
      <c r="ID65" s="236"/>
      <c r="IE65" s="236"/>
      <c r="IF65" s="236"/>
      <c r="IG65" s="236"/>
      <c r="IH65" s="236"/>
      <c r="II65" s="236"/>
      <c r="IJ65" s="236"/>
      <c r="IK65" s="236"/>
      <c r="IL65" s="236"/>
      <c r="IM65" s="236"/>
      <c r="IN65" s="236"/>
      <c r="IO65" s="236"/>
      <c r="IP65" s="236"/>
      <c r="IQ65" s="236"/>
      <c r="IR65" s="236"/>
      <c r="IS65" s="236"/>
    </row>
    <row r="66" spans="1:253" ht="30" customHeight="1">
      <c r="A66" s="246">
        <v>64</v>
      </c>
      <c r="B66" s="243">
        <v>3626110</v>
      </c>
      <c r="C66" s="245" t="s">
        <v>1289</v>
      </c>
      <c r="D66" s="245" t="s">
        <v>1288</v>
      </c>
      <c r="E66" s="591" t="s">
        <v>1297</v>
      </c>
      <c r="F66" s="245">
        <v>2025</v>
      </c>
      <c r="G66" s="245">
        <v>99287563</v>
      </c>
      <c r="H66" s="245" t="s">
        <v>1296</v>
      </c>
      <c r="I66" s="375">
        <v>585548216</v>
      </c>
      <c r="J66" s="243" t="s">
        <v>1285</v>
      </c>
      <c r="K66" s="236" t="s">
        <v>1176</v>
      </c>
      <c r="L66" s="236"/>
      <c r="M66" s="236"/>
      <c r="N66" s="236"/>
      <c r="O66" s="236"/>
      <c r="P66" s="236"/>
      <c r="Q66" s="236"/>
      <c r="R66" s="236"/>
      <c r="S66" s="236"/>
      <c r="T66" s="236"/>
      <c r="U66" s="236"/>
      <c r="V66" s="236"/>
      <c r="W66" s="236"/>
      <c r="X66" s="236"/>
      <c r="Y66" s="236"/>
      <c r="Z66" s="236"/>
      <c r="AA66" s="236"/>
      <c r="AB66" s="236"/>
      <c r="AC66" s="236"/>
      <c r="AD66" s="236"/>
      <c r="AE66" s="236"/>
      <c r="AF66" s="236"/>
      <c r="AG66" s="236"/>
      <c r="AH66" s="236"/>
      <c r="AI66" s="236"/>
      <c r="AJ66" s="236"/>
      <c r="AK66" s="236"/>
      <c r="AL66" s="236"/>
      <c r="AM66" s="236"/>
      <c r="AN66" s="236"/>
      <c r="AO66" s="236"/>
      <c r="AP66" s="236"/>
      <c r="AQ66" s="236"/>
      <c r="AR66" s="236"/>
      <c r="AS66" s="236"/>
      <c r="AT66" s="236"/>
      <c r="AU66" s="236"/>
      <c r="AV66" s="236"/>
      <c r="AW66" s="236"/>
      <c r="AX66" s="236"/>
      <c r="AY66" s="236"/>
      <c r="AZ66" s="236"/>
      <c r="BA66" s="236"/>
      <c r="BB66" s="236"/>
      <c r="BC66" s="236"/>
      <c r="BD66" s="236"/>
      <c r="BE66" s="236"/>
      <c r="BF66" s="236"/>
      <c r="BG66" s="236"/>
      <c r="BH66" s="236"/>
      <c r="BI66" s="236"/>
      <c r="BJ66" s="236"/>
      <c r="BK66" s="236"/>
      <c r="BL66" s="236"/>
      <c r="BM66" s="236"/>
      <c r="BN66" s="236"/>
      <c r="BO66" s="236"/>
      <c r="BP66" s="236"/>
      <c r="BQ66" s="236"/>
      <c r="BR66" s="236"/>
      <c r="BS66" s="236"/>
      <c r="BT66" s="236"/>
      <c r="BU66" s="236"/>
      <c r="BV66" s="236"/>
      <c r="BW66" s="236"/>
      <c r="BX66" s="236"/>
      <c r="BY66" s="236"/>
      <c r="BZ66" s="236"/>
      <c r="CA66" s="236"/>
      <c r="CB66" s="236"/>
      <c r="CC66" s="236"/>
      <c r="CD66" s="236"/>
      <c r="CE66" s="236"/>
      <c r="CF66" s="236"/>
      <c r="CG66" s="236"/>
      <c r="CH66" s="236"/>
      <c r="CI66" s="236"/>
      <c r="CJ66" s="236"/>
      <c r="CK66" s="236"/>
      <c r="CL66" s="236"/>
      <c r="CM66" s="236"/>
      <c r="CN66" s="236"/>
      <c r="CO66" s="236"/>
      <c r="CP66" s="236"/>
      <c r="CQ66" s="236"/>
      <c r="CR66" s="236"/>
      <c r="CS66" s="236"/>
      <c r="CT66" s="236"/>
      <c r="CU66" s="236"/>
      <c r="CV66" s="236"/>
      <c r="CW66" s="236"/>
      <c r="CX66" s="236"/>
      <c r="CY66" s="236"/>
      <c r="CZ66" s="236"/>
      <c r="DA66" s="236"/>
      <c r="DB66" s="236"/>
      <c r="DC66" s="236"/>
      <c r="DD66" s="236"/>
      <c r="DE66" s="236"/>
      <c r="DF66" s="236"/>
      <c r="DG66" s="236"/>
      <c r="DH66" s="236"/>
      <c r="DI66" s="236"/>
      <c r="DJ66" s="236"/>
      <c r="DK66" s="236"/>
      <c r="DL66" s="236"/>
      <c r="DM66" s="236"/>
      <c r="DN66" s="236"/>
      <c r="DO66" s="236"/>
      <c r="DP66" s="236"/>
      <c r="DQ66" s="236"/>
      <c r="DR66" s="236"/>
      <c r="DS66" s="236"/>
      <c r="DT66" s="236"/>
      <c r="DU66" s="236"/>
      <c r="DV66" s="236"/>
      <c r="DW66" s="236"/>
      <c r="DX66" s="236"/>
      <c r="DY66" s="236"/>
      <c r="DZ66" s="236"/>
      <c r="EA66" s="236"/>
      <c r="EB66" s="236"/>
      <c r="EC66" s="236"/>
      <c r="ED66" s="236"/>
      <c r="EE66" s="236"/>
      <c r="EF66" s="236"/>
      <c r="EG66" s="236"/>
      <c r="EH66" s="236"/>
      <c r="EI66" s="236"/>
      <c r="EJ66" s="236"/>
      <c r="EK66" s="236"/>
      <c r="EL66" s="236"/>
      <c r="EM66" s="236"/>
      <c r="EN66" s="236"/>
      <c r="EO66" s="236"/>
      <c r="EP66" s="236"/>
      <c r="EQ66" s="236"/>
      <c r="ER66" s="236"/>
      <c r="ES66" s="236"/>
      <c r="ET66" s="236"/>
      <c r="EU66" s="236"/>
      <c r="EV66" s="236"/>
      <c r="EW66" s="236"/>
      <c r="EX66" s="236"/>
      <c r="EY66" s="236"/>
      <c r="EZ66" s="236"/>
      <c r="FA66" s="236"/>
      <c r="FB66" s="236"/>
      <c r="FC66" s="236"/>
      <c r="FD66" s="236"/>
      <c r="FE66" s="236"/>
      <c r="FF66" s="236"/>
      <c r="FG66" s="236"/>
      <c r="FH66" s="236"/>
      <c r="FI66" s="236"/>
      <c r="FJ66" s="236"/>
      <c r="FK66" s="236"/>
      <c r="FL66" s="236"/>
      <c r="FM66" s="236"/>
      <c r="FN66" s="236"/>
      <c r="FO66" s="236"/>
      <c r="FP66" s="236"/>
      <c r="FQ66" s="236"/>
      <c r="FR66" s="236"/>
      <c r="FS66" s="236"/>
      <c r="FT66" s="236"/>
      <c r="FU66" s="236"/>
      <c r="FV66" s="236"/>
      <c r="FW66" s="236"/>
      <c r="FX66" s="236"/>
      <c r="FY66" s="236"/>
      <c r="FZ66" s="236"/>
      <c r="GA66" s="236"/>
      <c r="GB66" s="236"/>
      <c r="GC66" s="236"/>
      <c r="GD66" s="236"/>
      <c r="GE66" s="236"/>
      <c r="GF66" s="236"/>
      <c r="GG66" s="236"/>
      <c r="GH66" s="236"/>
      <c r="GI66" s="236"/>
      <c r="GJ66" s="236"/>
      <c r="GK66" s="236"/>
      <c r="GL66" s="236"/>
      <c r="GM66" s="236"/>
      <c r="GN66" s="236"/>
      <c r="GO66" s="236"/>
      <c r="GP66" s="236"/>
      <c r="GQ66" s="236"/>
      <c r="GR66" s="236"/>
      <c r="GS66" s="236"/>
      <c r="GT66" s="236"/>
      <c r="GU66" s="236"/>
      <c r="GV66" s="236"/>
      <c r="GW66" s="236"/>
      <c r="GX66" s="236"/>
      <c r="GY66" s="236"/>
      <c r="GZ66" s="236"/>
      <c r="HA66" s="236"/>
      <c r="HB66" s="236"/>
      <c r="HC66" s="236"/>
      <c r="HD66" s="236"/>
      <c r="HE66" s="236"/>
      <c r="HF66" s="236"/>
      <c r="HG66" s="236"/>
      <c r="HH66" s="236"/>
      <c r="HI66" s="236"/>
      <c r="HJ66" s="236"/>
      <c r="HK66" s="236"/>
      <c r="HL66" s="236"/>
      <c r="HM66" s="236"/>
      <c r="HN66" s="236"/>
      <c r="HO66" s="236"/>
      <c r="HP66" s="236"/>
      <c r="HQ66" s="236"/>
      <c r="HR66" s="236"/>
      <c r="HS66" s="236"/>
      <c r="HT66" s="236"/>
      <c r="HU66" s="236"/>
      <c r="HV66" s="236"/>
      <c r="HW66" s="236"/>
      <c r="HX66" s="236"/>
      <c r="HY66" s="236"/>
      <c r="HZ66" s="236"/>
      <c r="IA66" s="236"/>
      <c r="IB66" s="236"/>
      <c r="IC66" s="236"/>
      <c r="ID66" s="236"/>
      <c r="IE66" s="236"/>
      <c r="IF66" s="236"/>
      <c r="IG66" s="236"/>
      <c r="IH66" s="236"/>
      <c r="II66" s="236"/>
      <c r="IJ66" s="236"/>
      <c r="IK66" s="236"/>
      <c r="IL66" s="236"/>
      <c r="IM66" s="236"/>
      <c r="IN66" s="236"/>
      <c r="IO66" s="236"/>
      <c r="IP66" s="236"/>
      <c r="IQ66" s="236"/>
      <c r="IR66" s="236"/>
      <c r="IS66" s="236"/>
    </row>
    <row r="67" spans="1:253" ht="30" customHeight="1">
      <c r="A67" s="246">
        <v>65</v>
      </c>
      <c r="B67" s="243">
        <v>3626110</v>
      </c>
      <c r="C67" s="245" t="s">
        <v>1289</v>
      </c>
      <c r="D67" s="245" t="s">
        <v>1288</v>
      </c>
      <c r="E67" s="591" t="s">
        <v>1291</v>
      </c>
      <c r="F67" s="245">
        <v>2025</v>
      </c>
      <c r="G67" s="245">
        <v>99291187</v>
      </c>
      <c r="H67" s="245" t="s">
        <v>1290</v>
      </c>
      <c r="I67" s="375">
        <v>585548216</v>
      </c>
      <c r="J67" s="243" t="s">
        <v>1285</v>
      </c>
      <c r="K67" s="236" t="s">
        <v>1176</v>
      </c>
      <c r="L67" s="236"/>
      <c r="M67" s="236"/>
      <c r="N67" s="236"/>
      <c r="O67" s="236"/>
      <c r="P67" s="236"/>
      <c r="Q67" s="236"/>
      <c r="R67" s="236"/>
      <c r="S67" s="236"/>
      <c r="T67" s="236"/>
      <c r="U67" s="236"/>
      <c r="V67" s="236"/>
      <c r="W67" s="236"/>
      <c r="X67" s="236"/>
      <c r="Y67" s="236"/>
      <c r="Z67" s="236"/>
      <c r="AA67" s="236"/>
      <c r="AB67" s="236"/>
      <c r="AC67" s="236"/>
      <c r="AD67" s="236"/>
      <c r="AE67" s="236"/>
      <c r="AF67" s="236"/>
      <c r="AG67" s="236"/>
      <c r="AH67" s="236"/>
      <c r="AI67" s="236"/>
      <c r="AJ67" s="236"/>
      <c r="AK67" s="236"/>
      <c r="AL67" s="236"/>
      <c r="AM67" s="236"/>
      <c r="AN67" s="236"/>
      <c r="AO67" s="236"/>
      <c r="AP67" s="236"/>
      <c r="AQ67" s="236"/>
      <c r="AR67" s="236"/>
      <c r="AS67" s="236"/>
      <c r="AT67" s="236"/>
      <c r="AU67" s="236"/>
      <c r="AV67" s="236"/>
      <c r="AW67" s="236"/>
      <c r="AX67" s="236"/>
      <c r="AY67" s="236"/>
      <c r="AZ67" s="236"/>
      <c r="BA67" s="236"/>
      <c r="BB67" s="236"/>
      <c r="BC67" s="236"/>
      <c r="BD67" s="236"/>
      <c r="BE67" s="236"/>
      <c r="BF67" s="236"/>
      <c r="BG67" s="236"/>
      <c r="BH67" s="236"/>
      <c r="BI67" s="236"/>
      <c r="BJ67" s="236"/>
      <c r="BK67" s="236"/>
      <c r="BL67" s="236"/>
      <c r="BM67" s="236"/>
      <c r="BN67" s="236"/>
      <c r="BO67" s="236"/>
      <c r="BP67" s="236"/>
      <c r="BQ67" s="236"/>
      <c r="BR67" s="236"/>
      <c r="BS67" s="236"/>
      <c r="BT67" s="236"/>
      <c r="BU67" s="236"/>
      <c r="BV67" s="236"/>
      <c r="BW67" s="236"/>
      <c r="BX67" s="236"/>
      <c r="BY67" s="236"/>
      <c r="BZ67" s="236"/>
      <c r="CA67" s="236"/>
      <c r="CB67" s="236"/>
      <c r="CC67" s="236"/>
      <c r="CD67" s="236"/>
      <c r="CE67" s="236"/>
      <c r="CF67" s="236"/>
      <c r="CG67" s="236"/>
      <c r="CH67" s="236"/>
      <c r="CI67" s="236"/>
      <c r="CJ67" s="236"/>
      <c r="CK67" s="236"/>
      <c r="CL67" s="236"/>
      <c r="CM67" s="236"/>
      <c r="CN67" s="236"/>
      <c r="CO67" s="236"/>
      <c r="CP67" s="236"/>
      <c r="CQ67" s="236"/>
      <c r="CR67" s="236"/>
      <c r="CS67" s="236"/>
      <c r="CT67" s="236"/>
      <c r="CU67" s="236"/>
      <c r="CV67" s="236"/>
      <c r="CW67" s="236"/>
      <c r="CX67" s="236"/>
      <c r="CY67" s="236"/>
      <c r="CZ67" s="236"/>
      <c r="DA67" s="236"/>
      <c r="DB67" s="236"/>
      <c r="DC67" s="236"/>
      <c r="DD67" s="236"/>
      <c r="DE67" s="236"/>
      <c r="DF67" s="236"/>
      <c r="DG67" s="236"/>
      <c r="DH67" s="236"/>
      <c r="DI67" s="236"/>
      <c r="DJ67" s="236"/>
      <c r="DK67" s="236"/>
      <c r="DL67" s="236"/>
      <c r="DM67" s="236"/>
      <c r="DN67" s="236"/>
      <c r="DO67" s="236"/>
      <c r="DP67" s="236"/>
      <c r="DQ67" s="236"/>
      <c r="DR67" s="236"/>
      <c r="DS67" s="236"/>
      <c r="DT67" s="236"/>
      <c r="DU67" s="236"/>
      <c r="DV67" s="236"/>
      <c r="DW67" s="236"/>
      <c r="DX67" s="236"/>
      <c r="DY67" s="236"/>
      <c r="DZ67" s="236"/>
      <c r="EA67" s="236"/>
      <c r="EB67" s="236"/>
      <c r="EC67" s="236"/>
      <c r="ED67" s="236"/>
      <c r="EE67" s="236"/>
      <c r="EF67" s="236"/>
      <c r="EG67" s="236"/>
      <c r="EH67" s="236"/>
      <c r="EI67" s="236"/>
      <c r="EJ67" s="236"/>
      <c r="EK67" s="236"/>
      <c r="EL67" s="236"/>
      <c r="EM67" s="236"/>
      <c r="EN67" s="236"/>
      <c r="EO67" s="236"/>
      <c r="EP67" s="236"/>
      <c r="EQ67" s="236"/>
      <c r="ER67" s="236"/>
      <c r="ES67" s="236"/>
      <c r="ET67" s="236"/>
      <c r="EU67" s="236"/>
      <c r="EV67" s="236"/>
      <c r="EW67" s="236"/>
      <c r="EX67" s="236"/>
      <c r="EY67" s="236"/>
      <c r="EZ67" s="236"/>
      <c r="FA67" s="236"/>
      <c r="FB67" s="236"/>
      <c r="FC67" s="236"/>
      <c r="FD67" s="236"/>
      <c r="FE67" s="236"/>
      <c r="FF67" s="236"/>
      <c r="FG67" s="236"/>
      <c r="FH67" s="236"/>
      <c r="FI67" s="236"/>
      <c r="FJ67" s="236"/>
      <c r="FK67" s="236"/>
      <c r="FL67" s="236"/>
      <c r="FM67" s="236"/>
      <c r="FN67" s="236"/>
      <c r="FO67" s="236"/>
      <c r="FP67" s="236"/>
      <c r="FQ67" s="236"/>
      <c r="FR67" s="236"/>
      <c r="FS67" s="236"/>
      <c r="FT67" s="236"/>
      <c r="FU67" s="236"/>
      <c r="FV67" s="236"/>
      <c r="FW67" s="236"/>
      <c r="FX67" s="236"/>
      <c r="FY67" s="236"/>
      <c r="FZ67" s="236"/>
      <c r="GA67" s="236"/>
      <c r="GB67" s="236"/>
      <c r="GC67" s="236"/>
      <c r="GD67" s="236"/>
      <c r="GE67" s="236"/>
      <c r="GF67" s="236"/>
      <c r="GG67" s="236"/>
      <c r="GH67" s="236"/>
      <c r="GI67" s="236"/>
      <c r="GJ67" s="236"/>
      <c r="GK67" s="236"/>
      <c r="GL67" s="236"/>
      <c r="GM67" s="236"/>
      <c r="GN67" s="236"/>
      <c r="GO67" s="236"/>
      <c r="GP67" s="236"/>
      <c r="GQ67" s="236"/>
      <c r="GR67" s="236"/>
      <c r="GS67" s="236"/>
      <c r="GT67" s="236"/>
      <c r="GU67" s="236"/>
      <c r="GV67" s="236"/>
      <c r="GW67" s="236"/>
      <c r="GX67" s="236"/>
      <c r="GY67" s="236"/>
      <c r="GZ67" s="236"/>
      <c r="HA67" s="236"/>
      <c r="HB67" s="236"/>
      <c r="HC67" s="236"/>
      <c r="HD67" s="236"/>
      <c r="HE67" s="236"/>
      <c r="HF67" s="236"/>
      <c r="HG67" s="236"/>
      <c r="HH67" s="236"/>
      <c r="HI67" s="236"/>
      <c r="HJ67" s="236"/>
      <c r="HK67" s="236"/>
      <c r="HL67" s="236"/>
      <c r="HM67" s="236"/>
      <c r="HN67" s="236"/>
      <c r="HO67" s="236"/>
      <c r="HP67" s="236"/>
      <c r="HQ67" s="236"/>
      <c r="HR67" s="236"/>
      <c r="HS67" s="236"/>
      <c r="HT67" s="236"/>
      <c r="HU67" s="236"/>
      <c r="HV67" s="236"/>
      <c r="HW67" s="236"/>
      <c r="HX67" s="236"/>
      <c r="HY67" s="236"/>
      <c r="HZ67" s="236"/>
      <c r="IA67" s="236"/>
      <c r="IB67" s="236"/>
      <c r="IC67" s="236"/>
      <c r="ID67" s="236"/>
      <c r="IE67" s="236"/>
      <c r="IF67" s="236"/>
      <c r="IG67" s="236"/>
      <c r="IH67" s="236"/>
      <c r="II67" s="236"/>
      <c r="IJ67" s="236"/>
      <c r="IK67" s="236"/>
      <c r="IL67" s="236"/>
      <c r="IM67" s="236"/>
      <c r="IN67" s="236"/>
      <c r="IO67" s="236"/>
      <c r="IP67" s="236"/>
      <c r="IQ67" s="236"/>
      <c r="IR67" s="236"/>
      <c r="IS67" s="236"/>
    </row>
    <row r="68" spans="1:253" ht="30" customHeight="1">
      <c r="A68" s="246">
        <v>66</v>
      </c>
      <c r="B68" s="243">
        <v>3626110</v>
      </c>
      <c r="C68" s="245" t="s">
        <v>1289</v>
      </c>
      <c r="D68" s="245" t="s">
        <v>1288</v>
      </c>
      <c r="E68" s="591" t="s">
        <v>1316</v>
      </c>
      <c r="F68" s="245">
        <v>2025</v>
      </c>
      <c r="G68" s="245">
        <v>99291046</v>
      </c>
      <c r="H68" s="245" t="s">
        <v>1315</v>
      </c>
      <c r="I68" s="375">
        <v>585548216</v>
      </c>
      <c r="J68" s="243" t="s">
        <v>1285</v>
      </c>
      <c r="K68" s="236" t="s">
        <v>1241</v>
      </c>
      <c r="L68" s="236"/>
      <c r="M68" s="236"/>
      <c r="N68" s="236"/>
      <c r="O68" s="236"/>
      <c r="P68" s="236"/>
      <c r="Q68" s="236"/>
      <c r="R68" s="236"/>
      <c r="S68" s="236"/>
      <c r="T68" s="236"/>
      <c r="U68" s="236"/>
      <c r="V68" s="236"/>
      <c r="W68" s="236"/>
      <c r="X68" s="236"/>
      <c r="Y68" s="236"/>
      <c r="Z68" s="236"/>
      <c r="AA68" s="236"/>
      <c r="AB68" s="236"/>
      <c r="AC68" s="236"/>
      <c r="AD68" s="236"/>
      <c r="AE68" s="236"/>
      <c r="AF68" s="236"/>
      <c r="AG68" s="236"/>
      <c r="AH68" s="236"/>
      <c r="AI68" s="236"/>
      <c r="AJ68" s="236"/>
      <c r="AK68" s="236"/>
      <c r="AL68" s="236"/>
      <c r="AM68" s="236"/>
      <c r="AN68" s="236"/>
      <c r="AO68" s="236"/>
      <c r="AP68" s="236"/>
      <c r="AQ68" s="236"/>
      <c r="AR68" s="236"/>
      <c r="AS68" s="236"/>
      <c r="AT68" s="236"/>
      <c r="AU68" s="236"/>
      <c r="AV68" s="236"/>
      <c r="AW68" s="236"/>
      <c r="AX68" s="236"/>
      <c r="AY68" s="236"/>
      <c r="AZ68" s="236"/>
      <c r="BA68" s="236"/>
      <c r="BB68" s="236"/>
      <c r="BC68" s="236"/>
      <c r="BD68" s="236"/>
      <c r="BE68" s="236"/>
      <c r="BF68" s="236"/>
      <c r="BG68" s="236"/>
      <c r="BH68" s="236"/>
      <c r="BI68" s="236"/>
      <c r="BJ68" s="236"/>
      <c r="BK68" s="236"/>
      <c r="BL68" s="236"/>
      <c r="BM68" s="236"/>
      <c r="BN68" s="236"/>
      <c r="BO68" s="236"/>
      <c r="BP68" s="236"/>
      <c r="BQ68" s="236"/>
      <c r="BR68" s="236"/>
      <c r="BS68" s="236"/>
      <c r="BT68" s="236"/>
      <c r="BU68" s="236"/>
      <c r="BV68" s="236"/>
      <c r="BW68" s="236"/>
      <c r="BX68" s="236"/>
      <c r="BY68" s="236"/>
      <c r="BZ68" s="236"/>
      <c r="CA68" s="236"/>
      <c r="CB68" s="236"/>
      <c r="CC68" s="236"/>
      <c r="CD68" s="236"/>
      <c r="CE68" s="236"/>
      <c r="CF68" s="236"/>
      <c r="CG68" s="236"/>
      <c r="CH68" s="236"/>
      <c r="CI68" s="236"/>
      <c r="CJ68" s="236"/>
      <c r="CK68" s="236"/>
      <c r="CL68" s="236"/>
      <c r="CM68" s="236"/>
      <c r="CN68" s="236"/>
      <c r="CO68" s="236"/>
      <c r="CP68" s="236"/>
      <c r="CQ68" s="236"/>
      <c r="CR68" s="236"/>
      <c r="CS68" s="236"/>
      <c r="CT68" s="236"/>
      <c r="CU68" s="236"/>
      <c r="CV68" s="236"/>
      <c r="CW68" s="236"/>
      <c r="CX68" s="236"/>
      <c r="CY68" s="236"/>
      <c r="CZ68" s="236"/>
      <c r="DA68" s="236"/>
      <c r="DB68" s="236"/>
      <c r="DC68" s="236"/>
      <c r="DD68" s="236"/>
      <c r="DE68" s="236"/>
      <c r="DF68" s="236"/>
      <c r="DG68" s="236"/>
      <c r="DH68" s="236"/>
      <c r="DI68" s="236"/>
      <c r="DJ68" s="236"/>
      <c r="DK68" s="236"/>
      <c r="DL68" s="236"/>
      <c r="DM68" s="236"/>
      <c r="DN68" s="236"/>
      <c r="DO68" s="236"/>
      <c r="DP68" s="236"/>
      <c r="DQ68" s="236"/>
      <c r="DR68" s="236"/>
      <c r="DS68" s="236"/>
      <c r="DT68" s="236"/>
      <c r="DU68" s="236"/>
      <c r="DV68" s="236"/>
      <c r="DW68" s="236"/>
      <c r="DX68" s="236"/>
      <c r="DY68" s="236"/>
      <c r="DZ68" s="236"/>
      <c r="EA68" s="236"/>
      <c r="EB68" s="236"/>
      <c r="EC68" s="236"/>
      <c r="ED68" s="236"/>
      <c r="EE68" s="236"/>
      <c r="EF68" s="236"/>
      <c r="EG68" s="236"/>
      <c r="EH68" s="236"/>
      <c r="EI68" s="236"/>
      <c r="EJ68" s="236"/>
      <c r="EK68" s="236"/>
      <c r="EL68" s="236"/>
      <c r="EM68" s="236"/>
      <c r="EN68" s="236"/>
      <c r="EO68" s="236"/>
      <c r="EP68" s="236"/>
      <c r="EQ68" s="236"/>
      <c r="ER68" s="236"/>
      <c r="ES68" s="236"/>
      <c r="ET68" s="236"/>
      <c r="EU68" s="236"/>
      <c r="EV68" s="236"/>
      <c r="EW68" s="236"/>
      <c r="EX68" s="236"/>
      <c r="EY68" s="236"/>
      <c r="EZ68" s="236"/>
      <c r="FA68" s="236"/>
      <c r="FB68" s="236"/>
      <c r="FC68" s="236"/>
      <c r="FD68" s="236"/>
      <c r="FE68" s="236"/>
      <c r="FF68" s="236"/>
      <c r="FG68" s="236"/>
      <c r="FH68" s="236"/>
      <c r="FI68" s="236"/>
      <c r="FJ68" s="236"/>
      <c r="FK68" s="236"/>
      <c r="FL68" s="236"/>
      <c r="FM68" s="236"/>
      <c r="FN68" s="236"/>
      <c r="FO68" s="236"/>
      <c r="FP68" s="236"/>
      <c r="FQ68" s="236"/>
      <c r="FR68" s="236"/>
      <c r="FS68" s="236"/>
      <c r="FT68" s="236"/>
      <c r="FU68" s="236"/>
      <c r="FV68" s="236"/>
      <c r="FW68" s="236"/>
      <c r="FX68" s="236"/>
      <c r="FY68" s="236"/>
      <c r="FZ68" s="236"/>
      <c r="GA68" s="236"/>
      <c r="GB68" s="236"/>
      <c r="GC68" s="236"/>
      <c r="GD68" s="236"/>
      <c r="GE68" s="236"/>
      <c r="GF68" s="236"/>
      <c r="GG68" s="236"/>
      <c r="GH68" s="236"/>
      <c r="GI68" s="236"/>
      <c r="GJ68" s="236"/>
      <c r="GK68" s="236"/>
      <c r="GL68" s="236"/>
      <c r="GM68" s="236"/>
      <c r="GN68" s="236"/>
      <c r="GO68" s="236"/>
      <c r="GP68" s="236"/>
      <c r="GQ68" s="236"/>
      <c r="GR68" s="236"/>
      <c r="GS68" s="236"/>
      <c r="GT68" s="236"/>
      <c r="GU68" s="236"/>
      <c r="GV68" s="236"/>
      <c r="GW68" s="236"/>
      <c r="GX68" s="236"/>
      <c r="GY68" s="236"/>
      <c r="GZ68" s="236"/>
      <c r="HA68" s="236"/>
      <c r="HB68" s="236"/>
      <c r="HC68" s="236"/>
      <c r="HD68" s="236"/>
      <c r="HE68" s="236"/>
      <c r="HF68" s="236"/>
      <c r="HG68" s="236"/>
      <c r="HH68" s="236"/>
      <c r="HI68" s="236"/>
      <c r="HJ68" s="236"/>
      <c r="HK68" s="236"/>
      <c r="HL68" s="236"/>
      <c r="HM68" s="236"/>
      <c r="HN68" s="236"/>
      <c r="HO68" s="236"/>
      <c r="HP68" s="236"/>
      <c r="HQ68" s="236"/>
      <c r="HR68" s="236"/>
      <c r="HS68" s="236"/>
      <c r="HT68" s="236"/>
      <c r="HU68" s="236"/>
      <c r="HV68" s="236"/>
      <c r="HW68" s="236"/>
      <c r="HX68" s="236"/>
      <c r="HY68" s="236"/>
      <c r="HZ68" s="236"/>
      <c r="IA68" s="236"/>
      <c r="IB68" s="236"/>
      <c r="IC68" s="236"/>
      <c r="ID68" s="236"/>
      <c r="IE68" s="236"/>
      <c r="IF68" s="236"/>
      <c r="IG68" s="236"/>
      <c r="IH68" s="236"/>
      <c r="II68" s="236"/>
      <c r="IJ68" s="236"/>
      <c r="IK68" s="236"/>
      <c r="IL68" s="236"/>
      <c r="IM68" s="236"/>
      <c r="IN68" s="236"/>
      <c r="IO68" s="236"/>
      <c r="IP68" s="236"/>
      <c r="IQ68" s="236"/>
      <c r="IR68" s="236"/>
      <c r="IS68" s="236"/>
    </row>
    <row r="69" spans="1:253" ht="30" customHeight="1">
      <c r="A69" s="246">
        <v>67</v>
      </c>
      <c r="B69" s="243">
        <v>3626110</v>
      </c>
      <c r="C69" s="245" t="s">
        <v>1289</v>
      </c>
      <c r="D69" s="245" t="s">
        <v>1288</v>
      </c>
      <c r="E69" s="591" t="s">
        <v>1318</v>
      </c>
      <c r="F69" s="245">
        <v>2025</v>
      </c>
      <c r="G69" s="245">
        <v>99291188</v>
      </c>
      <c r="H69" s="245" t="s">
        <v>1317</v>
      </c>
      <c r="I69" s="375">
        <v>585548216</v>
      </c>
      <c r="J69" s="243" t="s">
        <v>1285</v>
      </c>
      <c r="K69" s="236" t="s">
        <v>1176</v>
      </c>
      <c r="L69" s="236"/>
      <c r="M69" s="236"/>
      <c r="N69" s="236"/>
      <c r="O69" s="236"/>
      <c r="P69" s="236"/>
      <c r="Q69" s="236"/>
      <c r="R69" s="236"/>
      <c r="S69" s="236"/>
      <c r="T69" s="236"/>
      <c r="U69" s="236"/>
      <c r="V69" s="236"/>
      <c r="W69" s="236"/>
      <c r="X69" s="236"/>
      <c r="Y69" s="236"/>
      <c r="Z69" s="236"/>
      <c r="AA69" s="236"/>
      <c r="AB69" s="236"/>
      <c r="AC69" s="236"/>
      <c r="AD69" s="236"/>
      <c r="AE69" s="236"/>
      <c r="AF69" s="236"/>
      <c r="AG69" s="236"/>
      <c r="AH69" s="236"/>
      <c r="AI69" s="236"/>
      <c r="AJ69" s="236"/>
      <c r="AK69" s="236"/>
      <c r="AL69" s="236"/>
      <c r="AM69" s="236"/>
      <c r="AN69" s="236"/>
      <c r="AO69" s="236"/>
      <c r="AP69" s="236"/>
      <c r="AQ69" s="236"/>
      <c r="AR69" s="236"/>
      <c r="AS69" s="236"/>
      <c r="AT69" s="236"/>
      <c r="AU69" s="236"/>
      <c r="AV69" s="236"/>
      <c r="AW69" s="236"/>
      <c r="AX69" s="236"/>
      <c r="AY69" s="236"/>
      <c r="AZ69" s="236"/>
      <c r="BA69" s="236"/>
      <c r="BB69" s="236"/>
      <c r="BC69" s="236"/>
      <c r="BD69" s="236"/>
      <c r="BE69" s="236"/>
      <c r="BF69" s="236"/>
      <c r="BG69" s="236"/>
      <c r="BH69" s="236"/>
      <c r="BI69" s="236"/>
      <c r="BJ69" s="236"/>
      <c r="BK69" s="236"/>
      <c r="BL69" s="236"/>
      <c r="BM69" s="236"/>
      <c r="BN69" s="236"/>
      <c r="BO69" s="236"/>
      <c r="BP69" s="236"/>
      <c r="BQ69" s="236"/>
      <c r="BR69" s="236"/>
      <c r="BS69" s="236"/>
      <c r="BT69" s="236"/>
      <c r="BU69" s="236"/>
      <c r="BV69" s="236"/>
      <c r="BW69" s="236"/>
      <c r="BX69" s="236"/>
      <c r="BY69" s="236"/>
      <c r="BZ69" s="236"/>
      <c r="CA69" s="236"/>
      <c r="CB69" s="236"/>
      <c r="CC69" s="236"/>
      <c r="CD69" s="236"/>
      <c r="CE69" s="236"/>
      <c r="CF69" s="236"/>
      <c r="CG69" s="236"/>
      <c r="CH69" s="236"/>
      <c r="CI69" s="236"/>
      <c r="CJ69" s="236"/>
      <c r="CK69" s="236"/>
      <c r="CL69" s="236"/>
      <c r="CM69" s="236"/>
      <c r="CN69" s="236"/>
      <c r="CO69" s="236"/>
      <c r="CP69" s="236"/>
      <c r="CQ69" s="236"/>
      <c r="CR69" s="236"/>
      <c r="CS69" s="236"/>
      <c r="CT69" s="236"/>
      <c r="CU69" s="236"/>
      <c r="CV69" s="236"/>
      <c r="CW69" s="236"/>
      <c r="CX69" s="236"/>
      <c r="CY69" s="236"/>
      <c r="CZ69" s="236"/>
      <c r="DA69" s="236"/>
      <c r="DB69" s="236"/>
      <c r="DC69" s="236"/>
      <c r="DD69" s="236"/>
      <c r="DE69" s="236"/>
      <c r="DF69" s="236"/>
      <c r="DG69" s="236"/>
      <c r="DH69" s="236"/>
      <c r="DI69" s="236"/>
      <c r="DJ69" s="236"/>
      <c r="DK69" s="236"/>
      <c r="DL69" s="236"/>
      <c r="DM69" s="236"/>
      <c r="DN69" s="236"/>
      <c r="DO69" s="236"/>
      <c r="DP69" s="236"/>
      <c r="DQ69" s="236"/>
      <c r="DR69" s="236"/>
      <c r="DS69" s="236"/>
      <c r="DT69" s="236"/>
      <c r="DU69" s="236"/>
      <c r="DV69" s="236"/>
      <c r="DW69" s="236"/>
      <c r="DX69" s="236"/>
      <c r="DY69" s="236"/>
      <c r="DZ69" s="236"/>
      <c r="EA69" s="236"/>
      <c r="EB69" s="236"/>
      <c r="EC69" s="236"/>
      <c r="ED69" s="236"/>
      <c r="EE69" s="236"/>
      <c r="EF69" s="236"/>
      <c r="EG69" s="236"/>
      <c r="EH69" s="236"/>
      <c r="EI69" s="236"/>
      <c r="EJ69" s="236"/>
      <c r="EK69" s="236"/>
      <c r="EL69" s="236"/>
      <c r="EM69" s="236"/>
      <c r="EN69" s="236"/>
      <c r="EO69" s="236"/>
      <c r="EP69" s="236"/>
      <c r="EQ69" s="236"/>
      <c r="ER69" s="236"/>
      <c r="ES69" s="236"/>
      <c r="ET69" s="236"/>
      <c r="EU69" s="236"/>
      <c r="EV69" s="236"/>
      <c r="EW69" s="236"/>
      <c r="EX69" s="236"/>
      <c r="EY69" s="236"/>
      <c r="EZ69" s="236"/>
      <c r="FA69" s="236"/>
      <c r="FB69" s="236"/>
      <c r="FC69" s="236"/>
      <c r="FD69" s="236"/>
      <c r="FE69" s="236"/>
      <c r="FF69" s="236"/>
      <c r="FG69" s="236"/>
      <c r="FH69" s="236"/>
      <c r="FI69" s="236"/>
      <c r="FJ69" s="236"/>
      <c r="FK69" s="236"/>
      <c r="FL69" s="236"/>
      <c r="FM69" s="236"/>
      <c r="FN69" s="236"/>
      <c r="FO69" s="236"/>
      <c r="FP69" s="236"/>
      <c r="FQ69" s="236"/>
      <c r="FR69" s="236"/>
      <c r="FS69" s="236"/>
      <c r="FT69" s="236"/>
      <c r="FU69" s="236"/>
      <c r="FV69" s="236"/>
      <c r="FW69" s="236"/>
      <c r="FX69" s="236"/>
      <c r="FY69" s="236"/>
      <c r="FZ69" s="236"/>
      <c r="GA69" s="236"/>
      <c r="GB69" s="236"/>
      <c r="GC69" s="236"/>
      <c r="GD69" s="236"/>
      <c r="GE69" s="236"/>
      <c r="GF69" s="236"/>
      <c r="GG69" s="236"/>
      <c r="GH69" s="236"/>
      <c r="GI69" s="236"/>
      <c r="GJ69" s="236"/>
      <c r="GK69" s="236"/>
      <c r="GL69" s="236"/>
      <c r="GM69" s="236"/>
      <c r="GN69" s="236"/>
      <c r="GO69" s="236"/>
      <c r="GP69" s="236"/>
      <c r="GQ69" s="236"/>
      <c r="GR69" s="236"/>
      <c r="GS69" s="236"/>
      <c r="GT69" s="236"/>
      <c r="GU69" s="236"/>
      <c r="GV69" s="236"/>
      <c r="GW69" s="236"/>
      <c r="GX69" s="236"/>
      <c r="GY69" s="236"/>
      <c r="GZ69" s="236"/>
      <c r="HA69" s="236"/>
      <c r="HB69" s="236"/>
      <c r="HC69" s="236"/>
      <c r="HD69" s="236"/>
      <c r="HE69" s="236"/>
      <c r="HF69" s="236"/>
      <c r="HG69" s="236"/>
      <c r="HH69" s="236"/>
      <c r="HI69" s="236"/>
      <c r="HJ69" s="236"/>
      <c r="HK69" s="236"/>
      <c r="HL69" s="236"/>
      <c r="HM69" s="236"/>
      <c r="HN69" s="236"/>
      <c r="HO69" s="236"/>
      <c r="HP69" s="236"/>
      <c r="HQ69" s="236"/>
      <c r="HR69" s="236"/>
      <c r="HS69" s="236"/>
      <c r="HT69" s="236"/>
      <c r="HU69" s="236"/>
      <c r="HV69" s="236"/>
      <c r="HW69" s="236"/>
      <c r="HX69" s="236"/>
      <c r="HY69" s="236"/>
      <c r="HZ69" s="236"/>
      <c r="IA69" s="236"/>
      <c r="IB69" s="236"/>
      <c r="IC69" s="236"/>
      <c r="ID69" s="236"/>
      <c r="IE69" s="236"/>
      <c r="IF69" s="236"/>
      <c r="IG69" s="236"/>
      <c r="IH69" s="236"/>
      <c r="II69" s="236"/>
      <c r="IJ69" s="236"/>
      <c r="IK69" s="236"/>
      <c r="IL69" s="236"/>
      <c r="IM69" s="236"/>
      <c r="IN69" s="236"/>
      <c r="IO69" s="236"/>
      <c r="IP69" s="236"/>
      <c r="IQ69" s="236"/>
      <c r="IR69" s="236"/>
      <c r="IS69" s="236"/>
    </row>
    <row r="70" spans="1:253" ht="30" customHeight="1">
      <c r="A70" s="246">
        <v>68</v>
      </c>
      <c r="B70" s="243">
        <v>3626110</v>
      </c>
      <c r="C70" s="245" t="s">
        <v>1289</v>
      </c>
      <c r="D70" s="245" t="s">
        <v>1288</v>
      </c>
      <c r="E70" s="591" t="s">
        <v>1304</v>
      </c>
      <c r="F70" s="245">
        <v>2025</v>
      </c>
      <c r="G70" s="245">
        <v>99301751</v>
      </c>
      <c r="H70" s="245" t="s">
        <v>1303</v>
      </c>
      <c r="I70" s="375">
        <v>585548216</v>
      </c>
      <c r="J70" s="243" t="s">
        <v>1285</v>
      </c>
      <c r="K70" s="236"/>
      <c r="L70" s="236"/>
      <c r="M70" s="236"/>
      <c r="N70" s="236"/>
      <c r="O70" s="236"/>
      <c r="P70" s="236"/>
      <c r="Q70" s="236"/>
      <c r="R70" s="236"/>
      <c r="S70" s="236"/>
      <c r="T70" s="236"/>
      <c r="U70" s="236"/>
      <c r="V70" s="236"/>
      <c r="W70" s="236"/>
      <c r="X70" s="236"/>
      <c r="Y70" s="236"/>
      <c r="Z70" s="236"/>
      <c r="AA70" s="236"/>
      <c r="AB70" s="236"/>
      <c r="AC70" s="236"/>
      <c r="AD70" s="236"/>
      <c r="AE70" s="236"/>
      <c r="AF70" s="236"/>
      <c r="AG70" s="236"/>
      <c r="AH70" s="236"/>
      <c r="AI70" s="236"/>
      <c r="AJ70" s="236"/>
      <c r="AK70" s="236"/>
      <c r="AL70" s="236"/>
      <c r="AM70" s="236"/>
      <c r="AN70" s="236"/>
      <c r="AO70" s="236"/>
      <c r="AP70" s="236"/>
      <c r="AQ70" s="236"/>
      <c r="AR70" s="236"/>
      <c r="AS70" s="236"/>
      <c r="AT70" s="236"/>
      <c r="AU70" s="236"/>
      <c r="AV70" s="236"/>
      <c r="AW70" s="236"/>
      <c r="AX70" s="236"/>
      <c r="AY70" s="236"/>
      <c r="AZ70" s="236"/>
      <c r="BA70" s="236"/>
      <c r="BB70" s="236"/>
      <c r="BC70" s="236"/>
      <c r="BD70" s="236"/>
      <c r="BE70" s="236"/>
      <c r="BF70" s="236"/>
      <c r="BG70" s="236"/>
      <c r="BH70" s="236"/>
      <c r="BI70" s="236"/>
      <c r="BJ70" s="236"/>
      <c r="BK70" s="236"/>
      <c r="BL70" s="236"/>
      <c r="BM70" s="236"/>
      <c r="BN70" s="236"/>
      <c r="BO70" s="236"/>
      <c r="BP70" s="236"/>
      <c r="BQ70" s="236"/>
      <c r="BR70" s="236"/>
      <c r="BS70" s="236"/>
      <c r="BT70" s="236"/>
      <c r="BU70" s="236"/>
      <c r="BV70" s="236"/>
      <c r="BW70" s="236"/>
      <c r="BX70" s="236"/>
      <c r="BY70" s="236"/>
      <c r="BZ70" s="236"/>
      <c r="CA70" s="236"/>
      <c r="CB70" s="236"/>
      <c r="CC70" s="236"/>
      <c r="CD70" s="236"/>
      <c r="CE70" s="236"/>
      <c r="CF70" s="236"/>
      <c r="CG70" s="236"/>
      <c r="CH70" s="236"/>
      <c r="CI70" s="236"/>
      <c r="CJ70" s="236"/>
      <c r="CK70" s="236"/>
      <c r="CL70" s="236"/>
      <c r="CM70" s="236"/>
      <c r="CN70" s="236"/>
      <c r="CO70" s="236"/>
      <c r="CP70" s="236"/>
      <c r="CQ70" s="236"/>
      <c r="CR70" s="236"/>
      <c r="CS70" s="236"/>
      <c r="CT70" s="236"/>
      <c r="CU70" s="236"/>
      <c r="CV70" s="236"/>
      <c r="CW70" s="236"/>
      <c r="CX70" s="236"/>
      <c r="CY70" s="236"/>
      <c r="CZ70" s="236"/>
      <c r="DA70" s="236"/>
      <c r="DB70" s="236"/>
      <c r="DC70" s="236"/>
      <c r="DD70" s="236"/>
      <c r="DE70" s="236"/>
      <c r="DF70" s="236"/>
      <c r="DG70" s="236"/>
      <c r="DH70" s="236"/>
      <c r="DI70" s="236"/>
      <c r="DJ70" s="236"/>
      <c r="DK70" s="236"/>
      <c r="DL70" s="236"/>
      <c r="DM70" s="236"/>
      <c r="DN70" s="236"/>
      <c r="DO70" s="236"/>
      <c r="DP70" s="236"/>
      <c r="DQ70" s="236"/>
      <c r="DR70" s="236"/>
      <c r="DS70" s="236"/>
      <c r="DT70" s="236"/>
      <c r="DU70" s="236"/>
      <c r="DV70" s="236"/>
      <c r="DW70" s="236"/>
      <c r="DX70" s="236"/>
      <c r="DY70" s="236"/>
      <c r="DZ70" s="236"/>
      <c r="EA70" s="236"/>
      <c r="EB70" s="236"/>
      <c r="EC70" s="236"/>
      <c r="ED70" s="236"/>
      <c r="EE70" s="236"/>
      <c r="EF70" s="236"/>
      <c r="EG70" s="236"/>
      <c r="EH70" s="236"/>
      <c r="EI70" s="236"/>
      <c r="EJ70" s="236"/>
      <c r="EK70" s="236"/>
      <c r="EL70" s="236"/>
      <c r="EM70" s="236"/>
      <c r="EN70" s="236"/>
      <c r="EO70" s="236"/>
      <c r="EP70" s="236"/>
      <c r="EQ70" s="236"/>
      <c r="ER70" s="236"/>
      <c r="ES70" s="236"/>
      <c r="ET70" s="236"/>
      <c r="EU70" s="236"/>
      <c r="EV70" s="236"/>
      <c r="EW70" s="236"/>
      <c r="EX70" s="236"/>
      <c r="EY70" s="236"/>
      <c r="EZ70" s="236"/>
      <c r="FA70" s="236"/>
      <c r="FB70" s="236"/>
      <c r="FC70" s="236"/>
      <c r="FD70" s="236"/>
      <c r="FE70" s="236"/>
      <c r="FF70" s="236"/>
      <c r="FG70" s="236"/>
      <c r="FH70" s="236"/>
      <c r="FI70" s="236"/>
      <c r="FJ70" s="236"/>
      <c r="FK70" s="236"/>
      <c r="FL70" s="236"/>
      <c r="FM70" s="236"/>
      <c r="FN70" s="236"/>
      <c r="FO70" s="236"/>
      <c r="FP70" s="236"/>
      <c r="FQ70" s="236"/>
      <c r="FR70" s="236"/>
      <c r="FS70" s="236"/>
      <c r="FT70" s="236"/>
      <c r="FU70" s="236"/>
      <c r="FV70" s="236"/>
      <c r="FW70" s="236"/>
      <c r="FX70" s="236"/>
      <c r="FY70" s="236"/>
      <c r="FZ70" s="236"/>
      <c r="GA70" s="236"/>
      <c r="GB70" s="236"/>
      <c r="GC70" s="236"/>
      <c r="GD70" s="236"/>
      <c r="GE70" s="236"/>
      <c r="GF70" s="236"/>
      <c r="GG70" s="236"/>
      <c r="GH70" s="236"/>
      <c r="GI70" s="236"/>
      <c r="GJ70" s="236"/>
      <c r="GK70" s="236"/>
      <c r="GL70" s="236"/>
      <c r="GM70" s="236"/>
      <c r="GN70" s="236"/>
      <c r="GO70" s="236"/>
      <c r="GP70" s="236"/>
      <c r="GQ70" s="236"/>
      <c r="GR70" s="236"/>
      <c r="GS70" s="236"/>
      <c r="GT70" s="236"/>
      <c r="GU70" s="236"/>
      <c r="GV70" s="236"/>
      <c r="GW70" s="236"/>
      <c r="GX70" s="236"/>
      <c r="GY70" s="236"/>
      <c r="GZ70" s="236"/>
      <c r="HA70" s="236"/>
      <c r="HB70" s="236"/>
      <c r="HC70" s="236"/>
      <c r="HD70" s="236"/>
      <c r="HE70" s="236"/>
      <c r="HF70" s="236"/>
      <c r="HG70" s="236"/>
      <c r="HH70" s="236"/>
      <c r="HI70" s="236"/>
      <c r="HJ70" s="236"/>
      <c r="HK70" s="236"/>
      <c r="HL70" s="236"/>
      <c r="HM70" s="236"/>
      <c r="HN70" s="236"/>
      <c r="HO70" s="236"/>
      <c r="HP70" s="236"/>
      <c r="HQ70" s="236"/>
      <c r="HR70" s="236"/>
      <c r="HS70" s="236"/>
      <c r="HT70" s="236"/>
      <c r="HU70" s="236"/>
      <c r="HV70" s="236"/>
      <c r="HW70" s="236"/>
      <c r="HX70" s="236"/>
      <c r="HY70" s="236"/>
      <c r="HZ70" s="236"/>
      <c r="IA70" s="236"/>
      <c r="IB70" s="236"/>
      <c r="IC70" s="236"/>
      <c r="ID70" s="236"/>
      <c r="IE70" s="236"/>
      <c r="IF70" s="236"/>
      <c r="IG70" s="236"/>
      <c r="IH70" s="236"/>
      <c r="II70" s="236"/>
      <c r="IJ70" s="236"/>
      <c r="IK70" s="236"/>
      <c r="IL70" s="236"/>
      <c r="IM70" s="236"/>
      <c r="IN70" s="236"/>
      <c r="IO70" s="236"/>
      <c r="IP70" s="236"/>
      <c r="IQ70" s="236"/>
      <c r="IR70" s="236"/>
      <c r="IS70" s="236"/>
    </row>
    <row r="71" spans="1:253" ht="30" customHeight="1">
      <c r="A71" s="246">
        <v>69</v>
      </c>
      <c r="B71" s="243">
        <v>3626110</v>
      </c>
      <c r="C71" s="245" t="s">
        <v>1289</v>
      </c>
      <c r="D71" s="245" t="s">
        <v>1288</v>
      </c>
      <c r="E71" s="591" t="s">
        <v>1293</v>
      </c>
      <c r="F71" s="245">
        <v>2025</v>
      </c>
      <c r="G71" s="245">
        <v>99302344</v>
      </c>
      <c r="H71" s="245" t="s">
        <v>1292</v>
      </c>
      <c r="I71" s="375">
        <v>585548216</v>
      </c>
      <c r="J71" s="243" t="s">
        <v>1285</v>
      </c>
      <c r="K71" s="236"/>
      <c r="L71" s="236"/>
      <c r="M71" s="236"/>
      <c r="N71" s="236"/>
      <c r="O71" s="236"/>
      <c r="P71" s="236"/>
      <c r="Q71" s="236"/>
      <c r="R71" s="236"/>
      <c r="S71" s="236"/>
      <c r="T71" s="236"/>
      <c r="U71" s="236"/>
      <c r="V71" s="236"/>
      <c r="W71" s="236"/>
      <c r="X71" s="236"/>
      <c r="Y71" s="236"/>
      <c r="Z71" s="236"/>
      <c r="AA71" s="236"/>
      <c r="AB71" s="236"/>
      <c r="AC71" s="236"/>
      <c r="AD71" s="236"/>
      <c r="AE71" s="236"/>
      <c r="AF71" s="236"/>
      <c r="AG71" s="236"/>
      <c r="AH71" s="236"/>
      <c r="AI71" s="236"/>
      <c r="AJ71" s="236"/>
      <c r="AK71" s="236"/>
      <c r="AL71" s="236"/>
      <c r="AM71" s="236"/>
      <c r="AN71" s="236"/>
      <c r="AO71" s="236"/>
      <c r="AP71" s="236"/>
      <c r="AQ71" s="236"/>
      <c r="AR71" s="236"/>
      <c r="AS71" s="236"/>
      <c r="AT71" s="236"/>
      <c r="AU71" s="236"/>
      <c r="AV71" s="236"/>
      <c r="AW71" s="236"/>
      <c r="AX71" s="236"/>
      <c r="AY71" s="236"/>
      <c r="AZ71" s="236"/>
      <c r="BA71" s="236"/>
      <c r="BB71" s="236"/>
      <c r="BC71" s="236"/>
      <c r="BD71" s="236"/>
      <c r="BE71" s="236"/>
      <c r="BF71" s="236"/>
      <c r="BG71" s="236"/>
      <c r="BH71" s="236"/>
      <c r="BI71" s="236"/>
      <c r="BJ71" s="236"/>
      <c r="BK71" s="236"/>
      <c r="BL71" s="236"/>
      <c r="BM71" s="236"/>
      <c r="BN71" s="236"/>
      <c r="BO71" s="236"/>
      <c r="BP71" s="236"/>
      <c r="BQ71" s="236"/>
      <c r="BR71" s="236"/>
      <c r="BS71" s="236"/>
      <c r="BT71" s="236"/>
      <c r="BU71" s="236"/>
      <c r="BV71" s="236"/>
      <c r="BW71" s="236"/>
      <c r="BX71" s="236"/>
      <c r="BY71" s="236"/>
      <c r="BZ71" s="236"/>
      <c r="CA71" s="236"/>
      <c r="CB71" s="236"/>
      <c r="CC71" s="236"/>
      <c r="CD71" s="236"/>
      <c r="CE71" s="236"/>
      <c r="CF71" s="236"/>
      <c r="CG71" s="236"/>
      <c r="CH71" s="236"/>
      <c r="CI71" s="236"/>
      <c r="CJ71" s="236"/>
      <c r="CK71" s="236"/>
      <c r="CL71" s="236"/>
      <c r="CM71" s="236"/>
      <c r="CN71" s="236"/>
      <c r="CO71" s="236"/>
      <c r="CP71" s="236"/>
      <c r="CQ71" s="236"/>
      <c r="CR71" s="236"/>
      <c r="CS71" s="236"/>
      <c r="CT71" s="236"/>
      <c r="CU71" s="236"/>
      <c r="CV71" s="236"/>
      <c r="CW71" s="236"/>
      <c r="CX71" s="236"/>
      <c r="CY71" s="236"/>
      <c r="CZ71" s="236"/>
      <c r="DA71" s="236"/>
      <c r="DB71" s="236"/>
      <c r="DC71" s="236"/>
      <c r="DD71" s="236"/>
      <c r="DE71" s="236"/>
      <c r="DF71" s="236"/>
      <c r="DG71" s="236"/>
      <c r="DH71" s="236"/>
      <c r="DI71" s="236"/>
      <c r="DJ71" s="236"/>
      <c r="DK71" s="236"/>
      <c r="DL71" s="236"/>
      <c r="DM71" s="236"/>
      <c r="DN71" s="236"/>
      <c r="DO71" s="236"/>
      <c r="DP71" s="236"/>
      <c r="DQ71" s="236"/>
      <c r="DR71" s="236"/>
      <c r="DS71" s="236"/>
      <c r="DT71" s="236"/>
      <c r="DU71" s="236"/>
      <c r="DV71" s="236"/>
      <c r="DW71" s="236"/>
      <c r="DX71" s="236"/>
      <c r="DY71" s="236"/>
      <c r="DZ71" s="236"/>
      <c r="EA71" s="236"/>
      <c r="EB71" s="236"/>
      <c r="EC71" s="236"/>
      <c r="ED71" s="236"/>
      <c r="EE71" s="236"/>
      <c r="EF71" s="236"/>
      <c r="EG71" s="236"/>
      <c r="EH71" s="236"/>
      <c r="EI71" s="236"/>
      <c r="EJ71" s="236"/>
      <c r="EK71" s="236"/>
      <c r="EL71" s="236"/>
      <c r="EM71" s="236"/>
      <c r="EN71" s="236"/>
      <c r="EO71" s="236"/>
      <c r="EP71" s="236"/>
      <c r="EQ71" s="236"/>
      <c r="ER71" s="236"/>
      <c r="ES71" s="236"/>
      <c r="ET71" s="236"/>
      <c r="EU71" s="236"/>
      <c r="EV71" s="236"/>
      <c r="EW71" s="236"/>
      <c r="EX71" s="236"/>
      <c r="EY71" s="236"/>
      <c r="EZ71" s="236"/>
      <c r="FA71" s="236"/>
      <c r="FB71" s="236"/>
      <c r="FC71" s="236"/>
      <c r="FD71" s="236"/>
      <c r="FE71" s="236"/>
      <c r="FF71" s="236"/>
      <c r="FG71" s="236"/>
      <c r="FH71" s="236"/>
      <c r="FI71" s="236"/>
      <c r="FJ71" s="236"/>
      <c r="FK71" s="236"/>
      <c r="FL71" s="236"/>
      <c r="FM71" s="236"/>
      <c r="FN71" s="236"/>
      <c r="FO71" s="236"/>
      <c r="FP71" s="236"/>
      <c r="FQ71" s="236"/>
      <c r="FR71" s="236"/>
      <c r="FS71" s="236"/>
      <c r="FT71" s="236"/>
      <c r="FU71" s="236"/>
      <c r="FV71" s="236"/>
      <c r="FW71" s="236"/>
      <c r="FX71" s="236"/>
      <c r="FY71" s="236"/>
      <c r="FZ71" s="236"/>
      <c r="GA71" s="236"/>
      <c r="GB71" s="236"/>
      <c r="GC71" s="236"/>
      <c r="GD71" s="236"/>
      <c r="GE71" s="236"/>
      <c r="GF71" s="236"/>
      <c r="GG71" s="236"/>
      <c r="GH71" s="236"/>
      <c r="GI71" s="236"/>
      <c r="GJ71" s="236"/>
      <c r="GK71" s="236"/>
      <c r="GL71" s="236"/>
      <c r="GM71" s="236"/>
      <c r="GN71" s="236"/>
      <c r="GO71" s="236"/>
      <c r="GP71" s="236"/>
      <c r="GQ71" s="236"/>
      <c r="GR71" s="236"/>
      <c r="GS71" s="236"/>
      <c r="GT71" s="236"/>
      <c r="GU71" s="236"/>
      <c r="GV71" s="236"/>
      <c r="GW71" s="236"/>
      <c r="GX71" s="236"/>
      <c r="GY71" s="236"/>
      <c r="GZ71" s="236"/>
      <c r="HA71" s="236"/>
      <c r="HB71" s="236"/>
      <c r="HC71" s="236"/>
      <c r="HD71" s="236"/>
      <c r="HE71" s="236"/>
      <c r="HF71" s="236"/>
      <c r="HG71" s="236"/>
      <c r="HH71" s="236"/>
      <c r="HI71" s="236"/>
      <c r="HJ71" s="236"/>
      <c r="HK71" s="236"/>
      <c r="HL71" s="236"/>
      <c r="HM71" s="236"/>
      <c r="HN71" s="236"/>
      <c r="HO71" s="236"/>
      <c r="HP71" s="236"/>
      <c r="HQ71" s="236"/>
      <c r="HR71" s="236"/>
      <c r="HS71" s="236"/>
      <c r="HT71" s="236"/>
      <c r="HU71" s="236"/>
      <c r="HV71" s="236"/>
      <c r="HW71" s="236"/>
      <c r="HX71" s="236"/>
      <c r="HY71" s="236"/>
      <c r="HZ71" s="236"/>
      <c r="IA71" s="236"/>
      <c r="IB71" s="236"/>
      <c r="IC71" s="236"/>
      <c r="ID71" s="236"/>
      <c r="IE71" s="236"/>
      <c r="IF71" s="236"/>
      <c r="IG71" s="236"/>
      <c r="IH71" s="236"/>
      <c r="II71" s="236"/>
      <c r="IJ71" s="236"/>
      <c r="IK71" s="236"/>
      <c r="IL71" s="236"/>
      <c r="IM71" s="236"/>
      <c r="IN71" s="236"/>
      <c r="IO71" s="236"/>
      <c r="IP71" s="236"/>
      <c r="IQ71" s="236"/>
      <c r="IR71" s="236"/>
      <c r="IS71" s="236"/>
    </row>
    <row r="72" spans="1:253" ht="30" customHeight="1">
      <c r="A72" s="246">
        <v>70</v>
      </c>
      <c r="B72" s="243">
        <v>3626110</v>
      </c>
      <c r="C72" s="245" t="s">
        <v>1289</v>
      </c>
      <c r="D72" s="245" t="s">
        <v>1288</v>
      </c>
      <c r="E72" s="591" t="s">
        <v>1312</v>
      </c>
      <c r="F72" s="245">
        <v>2025</v>
      </c>
      <c r="G72" s="245">
        <v>99291047</v>
      </c>
      <c r="H72" s="245" t="s">
        <v>1311</v>
      </c>
      <c r="I72" s="375">
        <v>585548216</v>
      </c>
      <c r="J72" s="243" t="s">
        <v>1285</v>
      </c>
      <c r="K72" s="236"/>
      <c r="L72" s="236"/>
      <c r="M72" s="236"/>
      <c r="N72" s="236"/>
      <c r="O72" s="236"/>
      <c r="P72" s="236"/>
      <c r="Q72" s="236"/>
      <c r="R72" s="236"/>
      <c r="S72" s="236"/>
      <c r="T72" s="236"/>
      <c r="U72" s="236"/>
      <c r="V72" s="236"/>
      <c r="W72" s="236"/>
      <c r="X72" s="236"/>
      <c r="Y72" s="236"/>
      <c r="Z72" s="236"/>
      <c r="AA72" s="236"/>
      <c r="AB72" s="236"/>
      <c r="AC72" s="236"/>
      <c r="AD72" s="236"/>
      <c r="AE72" s="236"/>
      <c r="AF72" s="236"/>
      <c r="AG72" s="236"/>
      <c r="AH72" s="236"/>
      <c r="AI72" s="236"/>
      <c r="AJ72" s="236"/>
      <c r="AK72" s="236"/>
      <c r="AL72" s="236"/>
      <c r="AM72" s="236"/>
      <c r="AN72" s="236"/>
      <c r="AO72" s="236"/>
      <c r="AP72" s="236"/>
      <c r="AQ72" s="236"/>
      <c r="AR72" s="236"/>
      <c r="AS72" s="236"/>
      <c r="AT72" s="236"/>
      <c r="AU72" s="236"/>
      <c r="AV72" s="236"/>
      <c r="AW72" s="236"/>
      <c r="AX72" s="236"/>
      <c r="AY72" s="236"/>
      <c r="AZ72" s="236"/>
      <c r="BA72" s="236"/>
      <c r="BB72" s="236"/>
      <c r="BC72" s="236"/>
      <c r="BD72" s="236"/>
      <c r="BE72" s="236"/>
      <c r="BF72" s="236"/>
      <c r="BG72" s="236"/>
      <c r="BH72" s="236"/>
      <c r="BI72" s="236"/>
      <c r="BJ72" s="236"/>
      <c r="BK72" s="236"/>
      <c r="BL72" s="236"/>
      <c r="BM72" s="236"/>
      <c r="BN72" s="236"/>
      <c r="BO72" s="236"/>
      <c r="BP72" s="236"/>
      <c r="BQ72" s="236"/>
      <c r="BR72" s="236"/>
      <c r="BS72" s="236"/>
      <c r="BT72" s="236"/>
      <c r="BU72" s="236"/>
      <c r="BV72" s="236"/>
      <c r="BW72" s="236"/>
      <c r="BX72" s="236"/>
      <c r="BY72" s="236"/>
      <c r="BZ72" s="236"/>
      <c r="CA72" s="236"/>
      <c r="CB72" s="236"/>
      <c r="CC72" s="236"/>
      <c r="CD72" s="236"/>
      <c r="CE72" s="236"/>
      <c r="CF72" s="236"/>
      <c r="CG72" s="236"/>
      <c r="CH72" s="236"/>
      <c r="CI72" s="236"/>
      <c r="CJ72" s="236"/>
      <c r="CK72" s="236"/>
      <c r="CL72" s="236"/>
      <c r="CM72" s="236"/>
      <c r="CN72" s="236"/>
      <c r="CO72" s="236"/>
      <c r="CP72" s="236"/>
      <c r="CQ72" s="236"/>
      <c r="CR72" s="236"/>
      <c r="CS72" s="236"/>
      <c r="CT72" s="236"/>
      <c r="CU72" s="236"/>
      <c r="CV72" s="236"/>
      <c r="CW72" s="236"/>
      <c r="CX72" s="236"/>
      <c r="CY72" s="236"/>
      <c r="CZ72" s="236"/>
      <c r="DA72" s="236"/>
      <c r="DB72" s="236"/>
      <c r="DC72" s="236"/>
      <c r="DD72" s="236"/>
      <c r="DE72" s="236"/>
      <c r="DF72" s="236"/>
      <c r="DG72" s="236"/>
      <c r="DH72" s="236"/>
      <c r="DI72" s="236"/>
      <c r="DJ72" s="236"/>
      <c r="DK72" s="236"/>
      <c r="DL72" s="236"/>
      <c r="DM72" s="236"/>
      <c r="DN72" s="236"/>
      <c r="DO72" s="236"/>
      <c r="DP72" s="236"/>
      <c r="DQ72" s="236"/>
      <c r="DR72" s="236"/>
      <c r="DS72" s="236"/>
      <c r="DT72" s="236"/>
      <c r="DU72" s="236"/>
      <c r="DV72" s="236"/>
      <c r="DW72" s="236"/>
      <c r="DX72" s="236"/>
      <c r="DY72" s="236"/>
      <c r="DZ72" s="236"/>
      <c r="EA72" s="236"/>
      <c r="EB72" s="236"/>
      <c r="EC72" s="236"/>
      <c r="ED72" s="236"/>
      <c r="EE72" s="236"/>
      <c r="EF72" s="236"/>
      <c r="EG72" s="236"/>
      <c r="EH72" s="236"/>
      <c r="EI72" s="236"/>
      <c r="EJ72" s="236"/>
      <c r="EK72" s="236"/>
      <c r="EL72" s="236"/>
      <c r="EM72" s="236"/>
      <c r="EN72" s="236"/>
      <c r="EO72" s="236"/>
      <c r="EP72" s="236"/>
      <c r="EQ72" s="236"/>
      <c r="ER72" s="236"/>
      <c r="ES72" s="236"/>
      <c r="ET72" s="236"/>
      <c r="EU72" s="236"/>
      <c r="EV72" s="236"/>
      <c r="EW72" s="236"/>
      <c r="EX72" s="236"/>
      <c r="EY72" s="236"/>
      <c r="EZ72" s="236"/>
      <c r="FA72" s="236"/>
      <c r="FB72" s="236"/>
      <c r="FC72" s="236"/>
      <c r="FD72" s="236"/>
      <c r="FE72" s="236"/>
      <c r="FF72" s="236"/>
      <c r="FG72" s="236"/>
      <c r="FH72" s="236"/>
      <c r="FI72" s="236"/>
      <c r="FJ72" s="236"/>
      <c r="FK72" s="236"/>
      <c r="FL72" s="236"/>
      <c r="FM72" s="236"/>
      <c r="FN72" s="236"/>
      <c r="FO72" s="236"/>
      <c r="FP72" s="236"/>
      <c r="FQ72" s="236"/>
      <c r="FR72" s="236"/>
      <c r="FS72" s="236"/>
      <c r="FT72" s="236"/>
      <c r="FU72" s="236"/>
      <c r="FV72" s="236"/>
      <c r="FW72" s="236"/>
      <c r="FX72" s="236"/>
      <c r="FY72" s="236"/>
      <c r="FZ72" s="236"/>
      <c r="GA72" s="236"/>
      <c r="GB72" s="236"/>
      <c r="GC72" s="236"/>
      <c r="GD72" s="236"/>
      <c r="GE72" s="236"/>
      <c r="GF72" s="236"/>
      <c r="GG72" s="236"/>
      <c r="GH72" s="236"/>
      <c r="GI72" s="236"/>
      <c r="GJ72" s="236"/>
      <c r="GK72" s="236"/>
      <c r="GL72" s="236"/>
      <c r="GM72" s="236"/>
      <c r="GN72" s="236"/>
      <c r="GO72" s="236"/>
      <c r="GP72" s="236"/>
      <c r="GQ72" s="236"/>
      <c r="GR72" s="236"/>
      <c r="GS72" s="236"/>
      <c r="GT72" s="236"/>
      <c r="GU72" s="236"/>
      <c r="GV72" s="236"/>
      <c r="GW72" s="236"/>
      <c r="GX72" s="236"/>
      <c r="GY72" s="236"/>
      <c r="GZ72" s="236"/>
      <c r="HA72" s="236"/>
      <c r="HB72" s="236"/>
      <c r="HC72" s="236"/>
      <c r="HD72" s="236"/>
      <c r="HE72" s="236"/>
      <c r="HF72" s="236"/>
      <c r="HG72" s="236"/>
      <c r="HH72" s="236"/>
      <c r="HI72" s="236"/>
      <c r="HJ72" s="236"/>
      <c r="HK72" s="236"/>
      <c r="HL72" s="236"/>
      <c r="HM72" s="236"/>
      <c r="HN72" s="236"/>
      <c r="HO72" s="236"/>
      <c r="HP72" s="236"/>
      <c r="HQ72" s="236"/>
      <c r="HR72" s="236"/>
      <c r="HS72" s="236"/>
      <c r="HT72" s="236"/>
      <c r="HU72" s="236"/>
      <c r="HV72" s="236"/>
      <c r="HW72" s="236"/>
      <c r="HX72" s="236"/>
      <c r="HY72" s="236"/>
      <c r="HZ72" s="236"/>
      <c r="IA72" s="236"/>
      <c r="IB72" s="236"/>
      <c r="IC72" s="236"/>
      <c r="ID72" s="236"/>
      <c r="IE72" s="236"/>
      <c r="IF72" s="236"/>
      <c r="IG72" s="236"/>
      <c r="IH72" s="236"/>
      <c r="II72" s="236"/>
      <c r="IJ72" s="236"/>
      <c r="IK72" s="236"/>
      <c r="IL72" s="236"/>
      <c r="IM72" s="236"/>
      <c r="IN72" s="236"/>
      <c r="IO72" s="236"/>
      <c r="IP72" s="236"/>
      <c r="IQ72" s="236"/>
      <c r="IR72" s="236"/>
      <c r="IS72" s="236"/>
    </row>
    <row r="73" spans="1:253" ht="30" customHeight="1">
      <c r="A73" s="246">
        <v>71</v>
      </c>
      <c r="B73" s="243">
        <v>3626110</v>
      </c>
      <c r="C73" s="245" t="s">
        <v>1289</v>
      </c>
      <c r="D73" s="245" t="s">
        <v>1288</v>
      </c>
      <c r="E73" s="591" t="s">
        <v>1308</v>
      </c>
      <c r="F73" s="245">
        <v>2025</v>
      </c>
      <c r="G73" s="245">
        <v>99302400</v>
      </c>
      <c r="H73" s="245" t="s">
        <v>1307</v>
      </c>
      <c r="I73" s="375">
        <v>585548216</v>
      </c>
      <c r="J73" s="243" t="s">
        <v>1285</v>
      </c>
      <c r="K73" s="236"/>
      <c r="L73" s="236"/>
      <c r="M73" s="236"/>
      <c r="N73" s="236"/>
      <c r="O73" s="236"/>
      <c r="P73" s="236"/>
      <c r="Q73" s="236"/>
      <c r="R73" s="236"/>
      <c r="S73" s="236"/>
      <c r="T73" s="236"/>
      <c r="U73" s="236"/>
      <c r="V73" s="236"/>
      <c r="W73" s="236"/>
      <c r="X73" s="236"/>
      <c r="Y73" s="236"/>
      <c r="Z73" s="236"/>
      <c r="AA73" s="236"/>
      <c r="AB73" s="236"/>
      <c r="AC73" s="236"/>
      <c r="AD73" s="236"/>
      <c r="AE73" s="236"/>
      <c r="AF73" s="236"/>
      <c r="AG73" s="236"/>
      <c r="AH73" s="236"/>
      <c r="AI73" s="236"/>
      <c r="AJ73" s="236"/>
      <c r="AK73" s="236"/>
      <c r="AL73" s="236"/>
      <c r="AM73" s="236"/>
      <c r="AN73" s="236"/>
      <c r="AO73" s="236"/>
      <c r="AP73" s="236"/>
      <c r="AQ73" s="236"/>
      <c r="AR73" s="236"/>
      <c r="AS73" s="236"/>
      <c r="AT73" s="236"/>
      <c r="AU73" s="236"/>
      <c r="AV73" s="236"/>
      <c r="AW73" s="236"/>
      <c r="AX73" s="236"/>
      <c r="AY73" s="236"/>
      <c r="AZ73" s="236"/>
      <c r="BA73" s="236"/>
      <c r="BB73" s="236"/>
      <c r="BC73" s="236"/>
      <c r="BD73" s="236"/>
      <c r="BE73" s="236"/>
      <c r="BF73" s="236"/>
      <c r="BG73" s="236"/>
      <c r="BH73" s="236"/>
      <c r="BI73" s="236"/>
      <c r="BJ73" s="236"/>
      <c r="BK73" s="236"/>
      <c r="BL73" s="236"/>
      <c r="BM73" s="236"/>
      <c r="BN73" s="236"/>
      <c r="BO73" s="236"/>
      <c r="BP73" s="236"/>
      <c r="BQ73" s="236"/>
      <c r="BR73" s="236"/>
      <c r="BS73" s="236"/>
      <c r="BT73" s="236"/>
      <c r="BU73" s="236"/>
      <c r="BV73" s="236"/>
      <c r="BW73" s="236"/>
      <c r="BX73" s="236"/>
      <c r="BY73" s="236"/>
      <c r="BZ73" s="236"/>
      <c r="CA73" s="236"/>
      <c r="CB73" s="236"/>
      <c r="CC73" s="236"/>
      <c r="CD73" s="236"/>
      <c r="CE73" s="236"/>
      <c r="CF73" s="236"/>
      <c r="CG73" s="236"/>
      <c r="CH73" s="236"/>
      <c r="CI73" s="236"/>
      <c r="CJ73" s="236"/>
      <c r="CK73" s="236"/>
      <c r="CL73" s="236"/>
      <c r="CM73" s="236"/>
      <c r="CN73" s="236"/>
      <c r="CO73" s="236"/>
      <c r="CP73" s="236"/>
      <c r="CQ73" s="236"/>
      <c r="CR73" s="236"/>
      <c r="CS73" s="236"/>
      <c r="CT73" s="236"/>
      <c r="CU73" s="236"/>
      <c r="CV73" s="236"/>
      <c r="CW73" s="236"/>
      <c r="CX73" s="236"/>
      <c r="CY73" s="236"/>
      <c r="CZ73" s="236"/>
      <c r="DA73" s="236"/>
      <c r="DB73" s="236"/>
      <c r="DC73" s="236"/>
      <c r="DD73" s="236"/>
      <c r="DE73" s="236"/>
      <c r="DF73" s="236"/>
      <c r="DG73" s="236"/>
      <c r="DH73" s="236"/>
      <c r="DI73" s="236"/>
      <c r="DJ73" s="236"/>
      <c r="DK73" s="236"/>
      <c r="DL73" s="236"/>
      <c r="DM73" s="236"/>
      <c r="DN73" s="236"/>
      <c r="DO73" s="236"/>
      <c r="DP73" s="236"/>
      <c r="DQ73" s="236"/>
      <c r="DR73" s="236"/>
      <c r="DS73" s="236"/>
      <c r="DT73" s="236"/>
      <c r="DU73" s="236"/>
      <c r="DV73" s="236"/>
      <c r="DW73" s="236"/>
      <c r="DX73" s="236"/>
      <c r="DY73" s="236"/>
      <c r="DZ73" s="236"/>
      <c r="EA73" s="236"/>
      <c r="EB73" s="236"/>
      <c r="EC73" s="236"/>
      <c r="ED73" s="236"/>
      <c r="EE73" s="236"/>
      <c r="EF73" s="236"/>
      <c r="EG73" s="236"/>
      <c r="EH73" s="236"/>
      <c r="EI73" s="236"/>
      <c r="EJ73" s="236"/>
      <c r="EK73" s="236"/>
      <c r="EL73" s="236"/>
      <c r="EM73" s="236"/>
      <c r="EN73" s="236"/>
      <c r="EO73" s="236"/>
      <c r="EP73" s="236"/>
      <c r="EQ73" s="236"/>
      <c r="ER73" s="236"/>
      <c r="ES73" s="236"/>
      <c r="ET73" s="236"/>
      <c r="EU73" s="236"/>
      <c r="EV73" s="236"/>
      <c r="EW73" s="236"/>
      <c r="EX73" s="236"/>
      <c r="EY73" s="236"/>
      <c r="EZ73" s="236"/>
      <c r="FA73" s="236"/>
      <c r="FB73" s="236"/>
      <c r="FC73" s="236"/>
      <c r="FD73" s="236"/>
      <c r="FE73" s="236"/>
      <c r="FF73" s="236"/>
      <c r="FG73" s="236"/>
      <c r="FH73" s="236"/>
      <c r="FI73" s="236"/>
      <c r="FJ73" s="236"/>
      <c r="FK73" s="236"/>
      <c r="FL73" s="236"/>
      <c r="FM73" s="236"/>
      <c r="FN73" s="236"/>
      <c r="FO73" s="236"/>
      <c r="FP73" s="236"/>
      <c r="FQ73" s="236"/>
      <c r="FR73" s="236"/>
      <c r="FS73" s="236"/>
      <c r="FT73" s="236"/>
      <c r="FU73" s="236"/>
      <c r="FV73" s="236"/>
      <c r="FW73" s="236"/>
      <c r="FX73" s="236"/>
      <c r="FY73" s="236"/>
      <c r="FZ73" s="236"/>
      <c r="GA73" s="236"/>
      <c r="GB73" s="236"/>
      <c r="GC73" s="236"/>
      <c r="GD73" s="236"/>
      <c r="GE73" s="236"/>
      <c r="GF73" s="236"/>
      <c r="GG73" s="236"/>
      <c r="GH73" s="236"/>
      <c r="GI73" s="236"/>
      <c r="GJ73" s="236"/>
      <c r="GK73" s="236"/>
      <c r="GL73" s="236"/>
      <c r="GM73" s="236"/>
      <c r="GN73" s="236"/>
      <c r="GO73" s="236"/>
      <c r="GP73" s="236"/>
      <c r="GQ73" s="236"/>
      <c r="GR73" s="236"/>
      <c r="GS73" s="236"/>
      <c r="GT73" s="236"/>
      <c r="GU73" s="236"/>
      <c r="GV73" s="236"/>
      <c r="GW73" s="236"/>
      <c r="GX73" s="236"/>
      <c r="GY73" s="236"/>
      <c r="GZ73" s="236"/>
      <c r="HA73" s="236"/>
      <c r="HB73" s="236"/>
      <c r="HC73" s="236"/>
      <c r="HD73" s="236"/>
      <c r="HE73" s="236"/>
      <c r="HF73" s="236"/>
      <c r="HG73" s="236"/>
      <c r="HH73" s="236"/>
      <c r="HI73" s="236"/>
      <c r="HJ73" s="236"/>
      <c r="HK73" s="236"/>
      <c r="HL73" s="236"/>
      <c r="HM73" s="236"/>
      <c r="HN73" s="236"/>
      <c r="HO73" s="236"/>
      <c r="HP73" s="236"/>
      <c r="HQ73" s="236"/>
      <c r="HR73" s="236"/>
      <c r="HS73" s="236"/>
      <c r="HT73" s="236"/>
      <c r="HU73" s="236"/>
      <c r="HV73" s="236"/>
      <c r="HW73" s="236"/>
      <c r="HX73" s="236"/>
      <c r="HY73" s="236"/>
      <c r="HZ73" s="236"/>
      <c r="IA73" s="236"/>
      <c r="IB73" s="236"/>
      <c r="IC73" s="236"/>
      <c r="ID73" s="236"/>
      <c r="IE73" s="236"/>
      <c r="IF73" s="236"/>
      <c r="IG73" s="236"/>
      <c r="IH73" s="236"/>
      <c r="II73" s="236"/>
      <c r="IJ73" s="236"/>
      <c r="IK73" s="236"/>
      <c r="IL73" s="236"/>
      <c r="IM73" s="236"/>
      <c r="IN73" s="236"/>
      <c r="IO73" s="236"/>
      <c r="IP73" s="236"/>
      <c r="IQ73" s="236"/>
      <c r="IR73" s="236"/>
      <c r="IS73" s="236"/>
    </row>
    <row r="74" spans="1:253" ht="30" customHeight="1">
      <c r="A74" s="246">
        <v>72</v>
      </c>
      <c r="B74" s="243">
        <v>3626110</v>
      </c>
      <c r="C74" s="245" t="s">
        <v>1289</v>
      </c>
      <c r="D74" s="245" t="s">
        <v>1288</v>
      </c>
      <c r="E74" s="591" t="s">
        <v>1310</v>
      </c>
      <c r="F74" s="245">
        <v>2025</v>
      </c>
      <c r="G74" s="245">
        <v>99302253</v>
      </c>
      <c r="H74" s="245" t="s">
        <v>1309</v>
      </c>
      <c r="I74" s="375">
        <v>585548216</v>
      </c>
      <c r="J74" s="243" t="s">
        <v>1285</v>
      </c>
      <c r="K74" s="236"/>
      <c r="L74" s="236"/>
      <c r="M74" s="236"/>
      <c r="N74" s="236"/>
      <c r="O74" s="236"/>
      <c r="P74" s="236"/>
      <c r="Q74" s="236"/>
      <c r="R74" s="236"/>
      <c r="S74" s="236"/>
      <c r="T74" s="236"/>
      <c r="U74" s="236"/>
      <c r="V74" s="236"/>
      <c r="W74" s="236"/>
      <c r="X74" s="236"/>
      <c r="Y74" s="236"/>
      <c r="Z74" s="236"/>
      <c r="AA74" s="236"/>
      <c r="AB74" s="236"/>
      <c r="AC74" s="236"/>
      <c r="AD74" s="236"/>
      <c r="AE74" s="236"/>
      <c r="AF74" s="236"/>
      <c r="AG74" s="236"/>
      <c r="AH74" s="236"/>
      <c r="AI74" s="236"/>
      <c r="AJ74" s="236"/>
      <c r="AK74" s="236"/>
      <c r="AL74" s="236"/>
      <c r="AM74" s="236"/>
      <c r="AN74" s="236"/>
      <c r="AO74" s="236"/>
      <c r="AP74" s="236"/>
      <c r="AQ74" s="236"/>
      <c r="AR74" s="236"/>
      <c r="AS74" s="236"/>
      <c r="AT74" s="236"/>
      <c r="AU74" s="236"/>
      <c r="AV74" s="236"/>
      <c r="AW74" s="236"/>
      <c r="AX74" s="236"/>
      <c r="AY74" s="236"/>
      <c r="AZ74" s="236"/>
      <c r="BA74" s="236"/>
      <c r="BB74" s="236"/>
      <c r="BC74" s="236"/>
      <c r="BD74" s="236"/>
      <c r="BE74" s="236"/>
      <c r="BF74" s="236"/>
      <c r="BG74" s="236"/>
      <c r="BH74" s="236"/>
      <c r="BI74" s="236"/>
      <c r="BJ74" s="236"/>
      <c r="BK74" s="236"/>
      <c r="BL74" s="236"/>
      <c r="BM74" s="236"/>
      <c r="BN74" s="236"/>
      <c r="BO74" s="236"/>
      <c r="BP74" s="236"/>
      <c r="BQ74" s="236"/>
      <c r="BR74" s="236"/>
      <c r="BS74" s="236"/>
      <c r="BT74" s="236"/>
      <c r="BU74" s="236"/>
      <c r="BV74" s="236"/>
      <c r="BW74" s="236"/>
      <c r="BX74" s="236"/>
      <c r="BY74" s="236"/>
      <c r="BZ74" s="236"/>
      <c r="CA74" s="236"/>
      <c r="CB74" s="236"/>
      <c r="CC74" s="236"/>
      <c r="CD74" s="236"/>
      <c r="CE74" s="236"/>
      <c r="CF74" s="236"/>
      <c r="CG74" s="236"/>
      <c r="CH74" s="236"/>
      <c r="CI74" s="236"/>
      <c r="CJ74" s="236"/>
      <c r="CK74" s="236"/>
      <c r="CL74" s="236"/>
      <c r="CM74" s="236"/>
      <c r="CN74" s="236"/>
      <c r="CO74" s="236"/>
      <c r="CP74" s="236"/>
      <c r="CQ74" s="236"/>
      <c r="CR74" s="236"/>
      <c r="CS74" s="236"/>
      <c r="CT74" s="236"/>
      <c r="CU74" s="236"/>
      <c r="CV74" s="236"/>
      <c r="CW74" s="236"/>
      <c r="CX74" s="236"/>
      <c r="CY74" s="236"/>
      <c r="CZ74" s="236"/>
      <c r="DA74" s="236"/>
      <c r="DB74" s="236"/>
      <c r="DC74" s="236"/>
      <c r="DD74" s="236"/>
      <c r="DE74" s="236"/>
      <c r="DF74" s="236"/>
      <c r="DG74" s="236"/>
      <c r="DH74" s="236"/>
      <c r="DI74" s="236"/>
      <c r="DJ74" s="236"/>
      <c r="DK74" s="236"/>
      <c r="DL74" s="236"/>
      <c r="DM74" s="236"/>
      <c r="DN74" s="236"/>
      <c r="DO74" s="236"/>
      <c r="DP74" s="236"/>
      <c r="DQ74" s="236"/>
      <c r="DR74" s="236"/>
      <c r="DS74" s="236"/>
      <c r="DT74" s="236"/>
      <c r="DU74" s="236"/>
      <c r="DV74" s="236"/>
      <c r="DW74" s="236"/>
      <c r="DX74" s="236"/>
      <c r="DY74" s="236"/>
      <c r="DZ74" s="236"/>
      <c r="EA74" s="236"/>
      <c r="EB74" s="236"/>
      <c r="EC74" s="236"/>
      <c r="ED74" s="236"/>
      <c r="EE74" s="236"/>
      <c r="EF74" s="236"/>
      <c r="EG74" s="236"/>
      <c r="EH74" s="236"/>
      <c r="EI74" s="236"/>
      <c r="EJ74" s="236"/>
      <c r="EK74" s="236"/>
      <c r="EL74" s="236"/>
      <c r="EM74" s="236"/>
      <c r="EN74" s="236"/>
      <c r="EO74" s="236"/>
      <c r="EP74" s="236"/>
      <c r="EQ74" s="236"/>
      <c r="ER74" s="236"/>
      <c r="ES74" s="236"/>
      <c r="ET74" s="236"/>
      <c r="EU74" s="236"/>
      <c r="EV74" s="236"/>
      <c r="EW74" s="236"/>
      <c r="EX74" s="236"/>
      <c r="EY74" s="236"/>
      <c r="EZ74" s="236"/>
      <c r="FA74" s="236"/>
      <c r="FB74" s="236"/>
      <c r="FC74" s="236"/>
      <c r="FD74" s="236"/>
      <c r="FE74" s="236"/>
      <c r="FF74" s="236"/>
      <c r="FG74" s="236"/>
      <c r="FH74" s="236"/>
      <c r="FI74" s="236"/>
      <c r="FJ74" s="236"/>
      <c r="FK74" s="236"/>
      <c r="FL74" s="236"/>
      <c r="FM74" s="236"/>
      <c r="FN74" s="236"/>
      <c r="FO74" s="236"/>
      <c r="FP74" s="236"/>
      <c r="FQ74" s="236"/>
      <c r="FR74" s="236"/>
      <c r="FS74" s="236"/>
      <c r="FT74" s="236"/>
      <c r="FU74" s="236"/>
      <c r="FV74" s="236"/>
      <c r="FW74" s="236"/>
      <c r="FX74" s="236"/>
      <c r="FY74" s="236"/>
      <c r="FZ74" s="236"/>
      <c r="GA74" s="236"/>
      <c r="GB74" s="236"/>
      <c r="GC74" s="236"/>
      <c r="GD74" s="236"/>
      <c r="GE74" s="236"/>
      <c r="GF74" s="236"/>
      <c r="GG74" s="236"/>
      <c r="GH74" s="236"/>
      <c r="GI74" s="236"/>
      <c r="GJ74" s="236"/>
      <c r="GK74" s="236"/>
      <c r="GL74" s="236"/>
      <c r="GM74" s="236"/>
      <c r="GN74" s="236"/>
      <c r="GO74" s="236"/>
      <c r="GP74" s="236"/>
      <c r="GQ74" s="236"/>
      <c r="GR74" s="236"/>
      <c r="GS74" s="236"/>
      <c r="GT74" s="236"/>
      <c r="GU74" s="236"/>
      <c r="GV74" s="236"/>
      <c r="GW74" s="236"/>
      <c r="GX74" s="236"/>
      <c r="GY74" s="236"/>
      <c r="GZ74" s="236"/>
      <c r="HA74" s="236"/>
      <c r="HB74" s="236"/>
      <c r="HC74" s="236"/>
      <c r="HD74" s="236"/>
      <c r="HE74" s="236"/>
      <c r="HF74" s="236"/>
      <c r="HG74" s="236"/>
      <c r="HH74" s="236"/>
      <c r="HI74" s="236"/>
      <c r="HJ74" s="236"/>
      <c r="HK74" s="236"/>
      <c r="HL74" s="236"/>
      <c r="HM74" s="236"/>
      <c r="HN74" s="236"/>
      <c r="HO74" s="236"/>
      <c r="HP74" s="236"/>
      <c r="HQ74" s="236"/>
      <c r="HR74" s="236"/>
      <c r="HS74" s="236"/>
      <c r="HT74" s="236"/>
      <c r="HU74" s="236"/>
      <c r="HV74" s="236"/>
      <c r="HW74" s="236"/>
      <c r="HX74" s="236"/>
      <c r="HY74" s="236"/>
      <c r="HZ74" s="236"/>
      <c r="IA74" s="236"/>
      <c r="IB74" s="236"/>
      <c r="IC74" s="236"/>
      <c r="ID74" s="236"/>
      <c r="IE74" s="236"/>
      <c r="IF74" s="236"/>
      <c r="IG74" s="236"/>
      <c r="IH74" s="236"/>
      <c r="II74" s="236"/>
      <c r="IJ74" s="236"/>
      <c r="IK74" s="236"/>
      <c r="IL74" s="236"/>
      <c r="IM74" s="236"/>
      <c r="IN74" s="236"/>
      <c r="IO74" s="236"/>
      <c r="IP74" s="236"/>
      <c r="IQ74" s="236"/>
      <c r="IR74" s="236"/>
      <c r="IS74" s="236"/>
    </row>
    <row r="75" spans="1:253" ht="30" customHeight="1">
      <c r="A75" s="246">
        <v>73</v>
      </c>
      <c r="B75" s="243">
        <v>9036212</v>
      </c>
      <c r="C75" s="245" t="s">
        <v>1280</v>
      </c>
      <c r="D75" s="245" t="s">
        <v>1279</v>
      </c>
      <c r="E75" s="591" t="s">
        <v>1278</v>
      </c>
      <c r="F75" s="245">
        <v>2025</v>
      </c>
      <c r="G75" s="245">
        <v>9440046</v>
      </c>
      <c r="H75" s="245" t="s">
        <v>1277</v>
      </c>
      <c r="I75" s="375">
        <v>368200000</v>
      </c>
      <c r="J75" s="243" t="s">
        <v>1276</v>
      </c>
      <c r="K75" s="236"/>
      <c r="L75" s="236"/>
      <c r="M75" s="236"/>
      <c r="N75" s="236"/>
      <c r="O75" s="236"/>
      <c r="P75" s="236"/>
      <c r="Q75" s="236"/>
      <c r="R75" s="236"/>
      <c r="S75" s="236"/>
      <c r="T75" s="236"/>
      <c r="U75" s="236"/>
      <c r="V75" s="236"/>
      <c r="W75" s="236"/>
      <c r="X75" s="236"/>
      <c r="Y75" s="236"/>
      <c r="Z75" s="236"/>
      <c r="AA75" s="236"/>
      <c r="AB75" s="236"/>
      <c r="AC75" s="236"/>
      <c r="AD75" s="236"/>
      <c r="AE75" s="236"/>
      <c r="AF75" s="236"/>
      <c r="AG75" s="236"/>
      <c r="AH75" s="236"/>
      <c r="AI75" s="236"/>
      <c r="AJ75" s="236"/>
      <c r="AK75" s="236"/>
      <c r="AL75" s="236"/>
      <c r="AM75" s="236"/>
      <c r="AN75" s="236"/>
      <c r="AO75" s="236"/>
      <c r="AP75" s="236"/>
      <c r="AQ75" s="236"/>
      <c r="AR75" s="236"/>
      <c r="AS75" s="236"/>
      <c r="AT75" s="236"/>
      <c r="AU75" s="236"/>
      <c r="AV75" s="236"/>
      <c r="AW75" s="236"/>
      <c r="AX75" s="236"/>
      <c r="AY75" s="236"/>
      <c r="AZ75" s="236"/>
      <c r="BA75" s="236"/>
      <c r="BB75" s="236"/>
      <c r="BC75" s="236"/>
      <c r="BD75" s="236"/>
      <c r="BE75" s="236"/>
      <c r="BF75" s="236"/>
      <c r="BG75" s="236"/>
      <c r="BH75" s="236"/>
      <c r="BI75" s="236"/>
      <c r="BJ75" s="236"/>
      <c r="BK75" s="236"/>
      <c r="BL75" s="236"/>
      <c r="BM75" s="236"/>
      <c r="BN75" s="236"/>
      <c r="BO75" s="236"/>
      <c r="BP75" s="236"/>
      <c r="BQ75" s="236"/>
      <c r="BR75" s="236"/>
      <c r="BS75" s="236"/>
      <c r="BT75" s="236"/>
      <c r="BU75" s="236"/>
      <c r="BV75" s="236"/>
      <c r="BW75" s="236"/>
      <c r="BX75" s="236"/>
      <c r="BY75" s="236"/>
      <c r="BZ75" s="236"/>
      <c r="CA75" s="236"/>
      <c r="CB75" s="236"/>
      <c r="CC75" s="236"/>
      <c r="CD75" s="236"/>
      <c r="CE75" s="236"/>
      <c r="CF75" s="236"/>
      <c r="CG75" s="236"/>
      <c r="CH75" s="236"/>
      <c r="CI75" s="236"/>
      <c r="CJ75" s="236"/>
      <c r="CK75" s="236"/>
      <c r="CL75" s="236"/>
      <c r="CM75" s="236"/>
      <c r="CN75" s="236"/>
      <c r="CO75" s="236"/>
      <c r="CP75" s="236"/>
      <c r="CQ75" s="236"/>
      <c r="CR75" s="236"/>
      <c r="CS75" s="236"/>
      <c r="CT75" s="236"/>
      <c r="CU75" s="236"/>
      <c r="CV75" s="236"/>
      <c r="CW75" s="236"/>
      <c r="CX75" s="236"/>
      <c r="CY75" s="236"/>
      <c r="CZ75" s="236"/>
      <c r="DA75" s="236"/>
      <c r="DB75" s="236"/>
      <c r="DC75" s="236"/>
      <c r="DD75" s="236"/>
      <c r="DE75" s="236"/>
      <c r="DF75" s="236"/>
      <c r="DG75" s="236"/>
      <c r="DH75" s="236"/>
      <c r="DI75" s="236"/>
      <c r="DJ75" s="236"/>
      <c r="DK75" s="236"/>
      <c r="DL75" s="236"/>
      <c r="DM75" s="236"/>
      <c r="DN75" s="236"/>
      <c r="DO75" s="236"/>
      <c r="DP75" s="236"/>
      <c r="DQ75" s="236"/>
      <c r="DR75" s="236"/>
      <c r="DS75" s="236"/>
      <c r="DT75" s="236"/>
      <c r="DU75" s="236"/>
      <c r="DV75" s="236"/>
      <c r="DW75" s="236"/>
      <c r="DX75" s="236"/>
      <c r="DY75" s="236"/>
      <c r="DZ75" s="236"/>
      <c r="EA75" s="236"/>
      <c r="EB75" s="236"/>
      <c r="EC75" s="236"/>
      <c r="ED75" s="236"/>
      <c r="EE75" s="236"/>
      <c r="EF75" s="236"/>
      <c r="EG75" s="236"/>
      <c r="EH75" s="236"/>
      <c r="EI75" s="236"/>
      <c r="EJ75" s="236"/>
      <c r="EK75" s="236"/>
      <c r="EL75" s="236"/>
      <c r="EM75" s="236"/>
      <c r="EN75" s="236"/>
      <c r="EO75" s="236"/>
      <c r="EP75" s="236"/>
      <c r="EQ75" s="236"/>
      <c r="ER75" s="236"/>
      <c r="ES75" s="236"/>
      <c r="ET75" s="236"/>
      <c r="EU75" s="236"/>
      <c r="EV75" s="236"/>
      <c r="EW75" s="236"/>
      <c r="EX75" s="236"/>
      <c r="EY75" s="236"/>
      <c r="EZ75" s="236"/>
      <c r="FA75" s="236"/>
      <c r="FB75" s="236"/>
      <c r="FC75" s="236"/>
      <c r="FD75" s="236"/>
      <c r="FE75" s="236"/>
      <c r="FF75" s="236"/>
      <c r="FG75" s="236"/>
      <c r="FH75" s="236"/>
      <c r="FI75" s="236"/>
      <c r="FJ75" s="236"/>
      <c r="FK75" s="236"/>
      <c r="FL75" s="236"/>
      <c r="FM75" s="236"/>
      <c r="FN75" s="236"/>
      <c r="FO75" s="236"/>
      <c r="FP75" s="236"/>
      <c r="FQ75" s="236"/>
      <c r="FR75" s="236"/>
      <c r="FS75" s="236"/>
      <c r="FT75" s="236"/>
      <c r="FU75" s="236"/>
      <c r="FV75" s="236"/>
      <c r="FW75" s="236"/>
      <c r="FX75" s="236"/>
      <c r="FY75" s="236"/>
      <c r="FZ75" s="236"/>
      <c r="GA75" s="236"/>
      <c r="GB75" s="236"/>
      <c r="GC75" s="236"/>
      <c r="GD75" s="236"/>
      <c r="GE75" s="236"/>
      <c r="GF75" s="236"/>
      <c r="GG75" s="236"/>
      <c r="GH75" s="236"/>
      <c r="GI75" s="236"/>
      <c r="GJ75" s="236"/>
      <c r="GK75" s="236"/>
      <c r="GL75" s="236"/>
      <c r="GM75" s="236"/>
      <c r="GN75" s="236"/>
      <c r="GO75" s="236"/>
      <c r="GP75" s="236"/>
      <c r="GQ75" s="236"/>
      <c r="GR75" s="236"/>
      <c r="GS75" s="236"/>
      <c r="GT75" s="236"/>
      <c r="GU75" s="236"/>
      <c r="GV75" s="236"/>
      <c r="GW75" s="236"/>
      <c r="GX75" s="236"/>
      <c r="GY75" s="236"/>
      <c r="GZ75" s="236"/>
      <c r="HA75" s="236"/>
      <c r="HB75" s="236"/>
      <c r="HC75" s="236"/>
      <c r="HD75" s="236"/>
      <c r="HE75" s="236"/>
      <c r="HF75" s="236"/>
      <c r="HG75" s="236"/>
      <c r="HH75" s="236"/>
      <c r="HI75" s="236"/>
      <c r="HJ75" s="236"/>
      <c r="HK75" s="236"/>
      <c r="HL75" s="236"/>
      <c r="HM75" s="236"/>
      <c r="HN75" s="236"/>
      <c r="HO75" s="236"/>
      <c r="HP75" s="236"/>
      <c r="HQ75" s="236"/>
      <c r="HR75" s="236"/>
      <c r="HS75" s="236"/>
      <c r="HT75" s="236"/>
      <c r="HU75" s="236"/>
      <c r="HV75" s="236"/>
      <c r="HW75" s="236"/>
      <c r="HX75" s="236"/>
      <c r="HY75" s="236"/>
      <c r="HZ75" s="236"/>
      <c r="IA75" s="236"/>
      <c r="IB75" s="236"/>
      <c r="IC75" s="236"/>
      <c r="ID75" s="236"/>
      <c r="IE75" s="236"/>
      <c r="IF75" s="236"/>
      <c r="IG75" s="236"/>
      <c r="IH75" s="236"/>
      <c r="II75" s="236"/>
      <c r="IJ75" s="236"/>
      <c r="IK75" s="236"/>
      <c r="IL75" s="236"/>
      <c r="IM75" s="236"/>
      <c r="IN75" s="236"/>
      <c r="IO75" s="236"/>
      <c r="IP75" s="236"/>
      <c r="IQ75" s="236"/>
      <c r="IR75" s="236"/>
      <c r="IS75" s="236"/>
    </row>
    <row r="76" spans="1:253" ht="30" customHeight="1">
      <c r="A76" s="246">
        <v>74</v>
      </c>
      <c r="B76" s="243">
        <v>1642052</v>
      </c>
      <c r="C76" s="245" t="s">
        <v>2169</v>
      </c>
      <c r="D76" s="245" t="s">
        <v>1279</v>
      </c>
      <c r="E76" s="643" t="s">
        <v>2172</v>
      </c>
      <c r="F76" s="245">
        <v>2025</v>
      </c>
      <c r="G76" s="245" t="s">
        <v>2173</v>
      </c>
      <c r="H76" s="245" t="s">
        <v>2225</v>
      </c>
      <c r="I76" s="244">
        <v>183800000</v>
      </c>
      <c r="J76" s="243" t="s">
        <v>1165</v>
      </c>
      <c r="K76" s="236"/>
      <c r="L76" s="236"/>
      <c r="M76" s="236"/>
      <c r="N76" s="236"/>
      <c r="O76" s="236"/>
      <c r="P76" s="236"/>
      <c r="Q76" s="236"/>
      <c r="R76" s="236"/>
      <c r="S76" s="236"/>
      <c r="T76" s="236"/>
      <c r="U76" s="236"/>
      <c r="V76" s="236"/>
      <c r="W76" s="236"/>
      <c r="X76" s="236"/>
      <c r="Y76" s="236"/>
      <c r="Z76" s="236"/>
      <c r="AA76" s="236"/>
      <c r="AB76" s="236"/>
      <c r="AC76" s="236"/>
      <c r="AD76" s="236"/>
      <c r="AE76" s="236"/>
      <c r="AF76" s="236"/>
      <c r="AG76" s="236"/>
      <c r="AH76" s="236"/>
      <c r="AI76" s="236"/>
      <c r="AJ76" s="236"/>
      <c r="AK76" s="236"/>
      <c r="AL76" s="236"/>
      <c r="AM76" s="236"/>
      <c r="AN76" s="236"/>
      <c r="AO76" s="236"/>
      <c r="AP76" s="236"/>
      <c r="AQ76" s="236"/>
      <c r="AR76" s="236"/>
      <c r="AS76" s="236"/>
      <c r="AT76" s="236"/>
      <c r="AU76" s="236"/>
      <c r="AV76" s="236"/>
      <c r="AW76" s="236"/>
      <c r="AX76" s="236"/>
      <c r="AY76" s="236"/>
      <c r="AZ76" s="236"/>
      <c r="BA76" s="236"/>
      <c r="BB76" s="236"/>
      <c r="BC76" s="236"/>
      <c r="BD76" s="236"/>
      <c r="BE76" s="236"/>
      <c r="BF76" s="236"/>
      <c r="BG76" s="236"/>
      <c r="BH76" s="236"/>
      <c r="BI76" s="236"/>
      <c r="BJ76" s="236"/>
      <c r="BK76" s="236"/>
      <c r="BL76" s="236"/>
      <c r="BM76" s="236"/>
      <c r="BN76" s="236"/>
      <c r="BO76" s="236"/>
      <c r="BP76" s="236"/>
      <c r="BQ76" s="236"/>
      <c r="BR76" s="236"/>
      <c r="BS76" s="236"/>
      <c r="BT76" s="236"/>
      <c r="BU76" s="236"/>
      <c r="BV76" s="236"/>
      <c r="BW76" s="236"/>
      <c r="BX76" s="236"/>
      <c r="BY76" s="236"/>
      <c r="BZ76" s="236"/>
      <c r="CA76" s="236"/>
      <c r="CB76" s="236"/>
      <c r="CC76" s="236"/>
      <c r="CD76" s="236"/>
      <c r="CE76" s="236"/>
      <c r="CF76" s="236"/>
      <c r="CG76" s="236"/>
      <c r="CH76" s="236"/>
      <c r="CI76" s="236"/>
      <c r="CJ76" s="236"/>
      <c r="CK76" s="236"/>
      <c r="CL76" s="236"/>
      <c r="CM76" s="236"/>
      <c r="CN76" s="236"/>
      <c r="CO76" s="236"/>
      <c r="CP76" s="236"/>
      <c r="CQ76" s="236"/>
      <c r="CR76" s="236"/>
      <c r="CS76" s="236"/>
      <c r="CT76" s="236"/>
      <c r="CU76" s="236"/>
      <c r="CV76" s="236"/>
      <c r="CW76" s="236"/>
      <c r="CX76" s="236"/>
      <c r="CY76" s="236"/>
      <c r="CZ76" s="236"/>
      <c r="DA76" s="236"/>
      <c r="DB76" s="236"/>
      <c r="DC76" s="236"/>
      <c r="DD76" s="236"/>
      <c r="DE76" s="236"/>
      <c r="DF76" s="236"/>
      <c r="DG76" s="236"/>
      <c r="DH76" s="236"/>
      <c r="DI76" s="236"/>
      <c r="DJ76" s="236"/>
      <c r="DK76" s="236"/>
      <c r="DL76" s="236"/>
      <c r="DM76" s="236"/>
      <c r="DN76" s="236"/>
      <c r="DO76" s="236"/>
      <c r="DP76" s="236"/>
      <c r="DQ76" s="236"/>
      <c r="DR76" s="236"/>
      <c r="DS76" s="236"/>
      <c r="DT76" s="236"/>
      <c r="DU76" s="236"/>
      <c r="DV76" s="236"/>
      <c r="DW76" s="236"/>
      <c r="DX76" s="236"/>
      <c r="DY76" s="236"/>
      <c r="DZ76" s="236"/>
      <c r="EA76" s="236"/>
      <c r="EB76" s="236"/>
      <c r="EC76" s="236"/>
      <c r="ED76" s="236"/>
      <c r="EE76" s="236"/>
      <c r="EF76" s="236"/>
      <c r="EG76" s="236"/>
      <c r="EH76" s="236"/>
      <c r="EI76" s="236"/>
      <c r="EJ76" s="236"/>
      <c r="EK76" s="236"/>
      <c r="EL76" s="236"/>
      <c r="EM76" s="236"/>
      <c r="EN76" s="236"/>
      <c r="EO76" s="236"/>
      <c r="EP76" s="236"/>
      <c r="EQ76" s="236"/>
      <c r="ER76" s="236"/>
      <c r="ES76" s="236"/>
      <c r="ET76" s="236"/>
      <c r="EU76" s="236"/>
      <c r="EV76" s="236"/>
      <c r="EW76" s="236"/>
      <c r="EX76" s="236"/>
      <c r="EY76" s="236"/>
      <c r="EZ76" s="236"/>
      <c r="FA76" s="236"/>
      <c r="FB76" s="236"/>
      <c r="FC76" s="236"/>
      <c r="FD76" s="236"/>
      <c r="FE76" s="236"/>
      <c r="FF76" s="236"/>
      <c r="FG76" s="236"/>
      <c r="FH76" s="236"/>
      <c r="FI76" s="236"/>
      <c r="FJ76" s="236"/>
      <c r="FK76" s="236"/>
      <c r="FL76" s="236"/>
      <c r="FM76" s="236"/>
      <c r="FN76" s="236"/>
      <c r="FO76" s="236"/>
      <c r="FP76" s="236"/>
      <c r="FQ76" s="236"/>
      <c r="FR76" s="236"/>
      <c r="FS76" s="236"/>
      <c r="FT76" s="236"/>
      <c r="FU76" s="236"/>
      <c r="FV76" s="236"/>
      <c r="FW76" s="236"/>
      <c r="FX76" s="236"/>
      <c r="FY76" s="236"/>
      <c r="FZ76" s="236"/>
      <c r="GA76" s="236"/>
      <c r="GB76" s="236"/>
      <c r="GC76" s="236"/>
      <c r="GD76" s="236"/>
      <c r="GE76" s="236"/>
      <c r="GF76" s="236"/>
      <c r="GG76" s="236"/>
      <c r="GH76" s="236"/>
      <c r="GI76" s="236"/>
      <c r="GJ76" s="236"/>
      <c r="GK76" s="236"/>
      <c r="GL76" s="236"/>
      <c r="GM76" s="236"/>
      <c r="GN76" s="236"/>
      <c r="GO76" s="236"/>
      <c r="GP76" s="236"/>
      <c r="GQ76" s="236"/>
      <c r="GR76" s="236"/>
      <c r="GS76" s="236"/>
      <c r="GT76" s="236"/>
      <c r="GU76" s="236"/>
      <c r="GV76" s="236"/>
      <c r="GW76" s="236"/>
      <c r="GX76" s="236"/>
      <c r="GY76" s="236"/>
      <c r="GZ76" s="236"/>
      <c r="HA76" s="236"/>
      <c r="HB76" s="236"/>
      <c r="HC76" s="236"/>
      <c r="HD76" s="236"/>
      <c r="HE76" s="236"/>
      <c r="HF76" s="236"/>
      <c r="HG76" s="236"/>
      <c r="HH76" s="236"/>
      <c r="HI76" s="236"/>
      <c r="HJ76" s="236"/>
      <c r="HK76" s="236"/>
      <c r="HL76" s="236"/>
      <c r="HM76" s="236"/>
      <c r="HN76" s="236"/>
      <c r="HO76" s="236"/>
      <c r="HP76" s="236"/>
      <c r="HQ76" s="236"/>
      <c r="HR76" s="236"/>
      <c r="HS76" s="236"/>
      <c r="HT76" s="236"/>
      <c r="HU76" s="236"/>
      <c r="HV76" s="236"/>
      <c r="HW76" s="236"/>
      <c r="HX76" s="236"/>
      <c r="HY76" s="236"/>
      <c r="HZ76" s="236"/>
      <c r="IA76" s="236"/>
      <c r="IB76" s="236"/>
      <c r="IC76" s="236"/>
      <c r="ID76" s="236"/>
      <c r="IE76" s="236"/>
      <c r="IF76" s="236"/>
      <c r="IG76" s="236"/>
      <c r="IH76" s="236"/>
      <c r="II76" s="236"/>
      <c r="IJ76" s="236"/>
      <c r="IK76" s="236"/>
      <c r="IL76" s="236"/>
      <c r="IM76" s="236"/>
      <c r="IN76" s="236"/>
      <c r="IO76" s="236"/>
      <c r="IP76" s="236"/>
      <c r="IQ76" s="236"/>
      <c r="IR76" s="236"/>
      <c r="IS76" s="236"/>
    </row>
    <row r="77" spans="1:253" ht="30" customHeight="1">
      <c r="A77" s="246">
        <v>75</v>
      </c>
      <c r="B77" s="243">
        <v>1642052</v>
      </c>
      <c r="C77" s="245" t="s">
        <v>2169</v>
      </c>
      <c r="D77" s="245" t="s">
        <v>1279</v>
      </c>
      <c r="E77" s="643" t="s">
        <v>2168</v>
      </c>
      <c r="F77" s="245">
        <v>2025</v>
      </c>
      <c r="G77" s="245" t="s">
        <v>2170</v>
      </c>
      <c r="H77" s="245" t="s">
        <v>2171</v>
      </c>
      <c r="I77" s="244">
        <v>183800000</v>
      </c>
      <c r="J77" s="243" t="s">
        <v>1165</v>
      </c>
      <c r="K77" s="236"/>
      <c r="L77" s="236"/>
      <c r="M77" s="236"/>
      <c r="N77" s="236"/>
      <c r="O77" s="236"/>
      <c r="P77" s="236"/>
      <c r="Q77" s="236"/>
      <c r="R77" s="236"/>
      <c r="S77" s="236"/>
      <c r="T77" s="236"/>
      <c r="U77" s="236"/>
      <c r="V77" s="236"/>
      <c r="W77" s="236"/>
      <c r="X77" s="236"/>
      <c r="Y77" s="236"/>
      <c r="Z77" s="236"/>
      <c r="AA77" s="236"/>
      <c r="AB77" s="236"/>
      <c r="AC77" s="236"/>
      <c r="AD77" s="236"/>
      <c r="AE77" s="236"/>
      <c r="AF77" s="236"/>
      <c r="AG77" s="236"/>
      <c r="AH77" s="236"/>
      <c r="AI77" s="236"/>
      <c r="AJ77" s="236"/>
      <c r="AK77" s="236"/>
      <c r="AL77" s="236"/>
      <c r="AM77" s="236"/>
      <c r="AN77" s="236"/>
      <c r="AO77" s="236"/>
      <c r="AP77" s="236"/>
      <c r="AQ77" s="236"/>
      <c r="AR77" s="236"/>
      <c r="AS77" s="236"/>
      <c r="AT77" s="236"/>
      <c r="AU77" s="236"/>
      <c r="AV77" s="236"/>
      <c r="AW77" s="236"/>
      <c r="AX77" s="236"/>
      <c r="AY77" s="236"/>
      <c r="AZ77" s="236"/>
      <c r="BA77" s="236"/>
      <c r="BB77" s="236"/>
      <c r="BC77" s="236"/>
      <c r="BD77" s="236"/>
      <c r="BE77" s="236"/>
      <c r="BF77" s="236"/>
      <c r="BG77" s="236"/>
      <c r="BH77" s="236"/>
      <c r="BI77" s="236"/>
      <c r="BJ77" s="236"/>
      <c r="BK77" s="236"/>
      <c r="BL77" s="236"/>
      <c r="BM77" s="236"/>
      <c r="BN77" s="236"/>
      <c r="BO77" s="236"/>
      <c r="BP77" s="236"/>
      <c r="BQ77" s="236"/>
      <c r="BR77" s="236"/>
      <c r="BS77" s="236"/>
      <c r="BT77" s="236"/>
      <c r="BU77" s="236"/>
      <c r="BV77" s="236"/>
      <c r="BW77" s="236"/>
      <c r="BX77" s="236"/>
      <c r="BY77" s="236"/>
      <c r="BZ77" s="236"/>
      <c r="CA77" s="236"/>
      <c r="CB77" s="236"/>
      <c r="CC77" s="236"/>
      <c r="CD77" s="236"/>
      <c r="CE77" s="236"/>
      <c r="CF77" s="236"/>
      <c r="CG77" s="236"/>
      <c r="CH77" s="236"/>
      <c r="CI77" s="236"/>
      <c r="CJ77" s="236"/>
      <c r="CK77" s="236"/>
      <c r="CL77" s="236"/>
      <c r="CM77" s="236"/>
      <c r="CN77" s="236"/>
      <c r="CO77" s="236"/>
      <c r="CP77" s="236"/>
      <c r="CQ77" s="236"/>
      <c r="CR77" s="236"/>
      <c r="CS77" s="236"/>
      <c r="CT77" s="236"/>
      <c r="CU77" s="236"/>
      <c r="CV77" s="236"/>
      <c r="CW77" s="236"/>
      <c r="CX77" s="236"/>
      <c r="CY77" s="236"/>
      <c r="CZ77" s="236"/>
      <c r="DA77" s="236"/>
      <c r="DB77" s="236"/>
      <c r="DC77" s="236"/>
      <c r="DD77" s="236"/>
      <c r="DE77" s="236"/>
      <c r="DF77" s="236"/>
      <c r="DG77" s="236"/>
      <c r="DH77" s="236"/>
      <c r="DI77" s="236"/>
      <c r="DJ77" s="236"/>
      <c r="DK77" s="236"/>
      <c r="DL77" s="236"/>
      <c r="DM77" s="236"/>
      <c r="DN77" s="236"/>
      <c r="DO77" s="236"/>
      <c r="DP77" s="236"/>
      <c r="DQ77" s="236"/>
      <c r="DR77" s="236"/>
      <c r="DS77" s="236"/>
      <c r="DT77" s="236"/>
      <c r="DU77" s="236"/>
      <c r="DV77" s="236"/>
      <c r="DW77" s="236"/>
      <c r="DX77" s="236"/>
      <c r="DY77" s="236"/>
      <c r="DZ77" s="236"/>
      <c r="EA77" s="236"/>
      <c r="EB77" s="236"/>
      <c r="EC77" s="236"/>
      <c r="ED77" s="236"/>
      <c r="EE77" s="236"/>
      <c r="EF77" s="236"/>
      <c r="EG77" s="236"/>
      <c r="EH77" s="236"/>
      <c r="EI77" s="236"/>
      <c r="EJ77" s="236"/>
      <c r="EK77" s="236"/>
      <c r="EL77" s="236"/>
      <c r="EM77" s="236"/>
      <c r="EN77" s="236"/>
      <c r="EO77" s="236"/>
      <c r="EP77" s="236"/>
      <c r="EQ77" s="236"/>
      <c r="ER77" s="236"/>
      <c r="ES77" s="236"/>
      <c r="ET77" s="236"/>
      <c r="EU77" s="236"/>
      <c r="EV77" s="236"/>
      <c r="EW77" s="236"/>
      <c r="EX77" s="236"/>
      <c r="EY77" s="236"/>
      <c r="EZ77" s="236"/>
      <c r="FA77" s="236"/>
      <c r="FB77" s="236"/>
      <c r="FC77" s="236"/>
      <c r="FD77" s="236"/>
      <c r="FE77" s="236"/>
      <c r="FF77" s="236"/>
      <c r="FG77" s="236"/>
      <c r="FH77" s="236"/>
      <c r="FI77" s="236"/>
      <c r="FJ77" s="236"/>
      <c r="FK77" s="236"/>
      <c r="FL77" s="236"/>
      <c r="FM77" s="236"/>
      <c r="FN77" s="236"/>
      <c r="FO77" s="236"/>
      <c r="FP77" s="236"/>
      <c r="FQ77" s="236"/>
      <c r="FR77" s="236"/>
      <c r="FS77" s="236"/>
      <c r="FT77" s="236"/>
      <c r="FU77" s="236"/>
      <c r="FV77" s="236"/>
      <c r="FW77" s="236"/>
      <c r="FX77" s="236"/>
      <c r="FY77" s="236"/>
      <c r="FZ77" s="236"/>
      <c r="GA77" s="236"/>
      <c r="GB77" s="236"/>
      <c r="GC77" s="236"/>
      <c r="GD77" s="236"/>
      <c r="GE77" s="236"/>
      <c r="GF77" s="236"/>
      <c r="GG77" s="236"/>
      <c r="GH77" s="236"/>
      <c r="GI77" s="236"/>
      <c r="GJ77" s="236"/>
      <c r="GK77" s="236"/>
      <c r="GL77" s="236"/>
      <c r="GM77" s="236"/>
      <c r="GN77" s="236"/>
      <c r="GO77" s="236"/>
      <c r="GP77" s="236"/>
      <c r="GQ77" s="236"/>
      <c r="GR77" s="236"/>
      <c r="GS77" s="236"/>
      <c r="GT77" s="236"/>
      <c r="GU77" s="236"/>
      <c r="GV77" s="236"/>
      <c r="GW77" s="236"/>
      <c r="GX77" s="236"/>
      <c r="GY77" s="236"/>
      <c r="GZ77" s="236"/>
      <c r="HA77" s="236"/>
      <c r="HB77" s="236"/>
      <c r="HC77" s="236"/>
      <c r="HD77" s="236"/>
      <c r="HE77" s="236"/>
      <c r="HF77" s="236"/>
      <c r="HG77" s="236"/>
      <c r="HH77" s="236"/>
      <c r="HI77" s="236"/>
      <c r="HJ77" s="236"/>
      <c r="HK77" s="236"/>
      <c r="HL77" s="236"/>
      <c r="HM77" s="236"/>
      <c r="HN77" s="236"/>
      <c r="HO77" s="236"/>
      <c r="HP77" s="236"/>
      <c r="HQ77" s="236"/>
      <c r="HR77" s="236"/>
      <c r="HS77" s="236"/>
      <c r="HT77" s="236"/>
      <c r="HU77" s="236"/>
      <c r="HV77" s="236"/>
      <c r="HW77" s="236"/>
      <c r="HX77" s="236"/>
      <c r="HY77" s="236"/>
      <c r="HZ77" s="236"/>
      <c r="IA77" s="236"/>
      <c r="IB77" s="236"/>
      <c r="IC77" s="236"/>
      <c r="ID77" s="236"/>
      <c r="IE77" s="236"/>
      <c r="IF77" s="236"/>
      <c r="IG77" s="236"/>
      <c r="IH77" s="236"/>
      <c r="II77" s="236"/>
      <c r="IJ77" s="236"/>
      <c r="IK77" s="236"/>
      <c r="IL77" s="236"/>
      <c r="IM77" s="236"/>
      <c r="IN77" s="236"/>
      <c r="IO77" s="236"/>
      <c r="IP77" s="236"/>
      <c r="IQ77" s="236"/>
      <c r="IR77" s="236"/>
      <c r="IS77" s="236"/>
    </row>
    <row r="78" spans="1:253" ht="30" customHeight="1">
      <c r="A78" s="246">
        <v>89</v>
      </c>
      <c r="B78" s="243">
        <v>1661122</v>
      </c>
      <c r="C78" s="245" t="s">
        <v>2218</v>
      </c>
      <c r="D78" s="245" t="s">
        <v>2202</v>
      </c>
      <c r="E78" s="643" t="s">
        <v>2236</v>
      </c>
      <c r="F78" s="245">
        <v>2026</v>
      </c>
      <c r="G78" s="245" t="s">
        <v>2219</v>
      </c>
      <c r="H78" s="245" t="s">
        <v>2220</v>
      </c>
      <c r="I78" s="244">
        <v>141900000</v>
      </c>
      <c r="J78" s="638" t="s">
        <v>1285</v>
      </c>
      <c r="K78" s="236"/>
      <c r="L78" s="236"/>
      <c r="M78" s="236"/>
      <c r="N78" s="236"/>
      <c r="O78" s="236"/>
      <c r="P78" s="236"/>
      <c r="Q78" s="236"/>
      <c r="R78" s="236"/>
      <c r="S78" s="236"/>
      <c r="T78" s="236"/>
      <c r="U78" s="236"/>
      <c r="V78" s="236"/>
      <c r="W78" s="236"/>
      <c r="X78" s="236"/>
      <c r="Y78" s="236"/>
      <c r="Z78" s="236"/>
      <c r="AA78" s="236"/>
      <c r="AB78" s="236"/>
      <c r="AC78" s="236"/>
      <c r="AD78" s="236"/>
      <c r="AE78" s="236"/>
      <c r="AF78" s="236"/>
      <c r="AG78" s="236"/>
      <c r="AH78" s="236"/>
      <c r="AI78" s="236"/>
      <c r="AJ78" s="236"/>
      <c r="AK78" s="236"/>
      <c r="AL78" s="236"/>
      <c r="AM78" s="236"/>
      <c r="AN78" s="236"/>
      <c r="AO78" s="236"/>
      <c r="AP78" s="236"/>
      <c r="AQ78" s="236"/>
      <c r="AR78" s="236"/>
      <c r="AS78" s="236"/>
      <c r="AT78" s="236"/>
      <c r="AU78" s="236"/>
      <c r="AV78" s="236"/>
      <c r="AW78" s="236"/>
      <c r="AX78" s="236"/>
      <c r="AY78" s="236"/>
      <c r="AZ78" s="236"/>
      <c r="BA78" s="236"/>
      <c r="BB78" s="236"/>
      <c r="BC78" s="236"/>
      <c r="BD78" s="236"/>
      <c r="BE78" s="236"/>
      <c r="BF78" s="236"/>
      <c r="BG78" s="236"/>
      <c r="BH78" s="236"/>
      <c r="BI78" s="236"/>
      <c r="BJ78" s="236"/>
      <c r="BK78" s="236"/>
      <c r="BL78" s="236"/>
      <c r="BM78" s="236"/>
      <c r="BN78" s="236"/>
      <c r="BO78" s="236"/>
      <c r="BP78" s="236"/>
      <c r="BQ78" s="236"/>
      <c r="BR78" s="236"/>
      <c r="BS78" s="236"/>
      <c r="BT78" s="236"/>
      <c r="BU78" s="236"/>
      <c r="BV78" s="236"/>
      <c r="BW78" s="236"/>
      <c r="BX78" s="236"/>
      <c r="BY78" s="236"/>
      <c r="BZ78" s="236"/>
      <c r="CA78" s="236"/>
      <c r="CB78" s="236"/>
      <c r="CC78" s="236"/>
      <c r="CD78" s="236"/>
      <c r="CE78" s="236"/>
      <c r="CF78" s="236"/>
      <c r="CG78" s="236"/>
      <c r="CH78" s="236"/>
      <c r="CI78" s="236"/>
      <c r="CJ78" s="236"/>
      <c r="CK78" s="236"/>
      <c r="CL78" s="236"/>
      <c r="CM78" s="236"/>
      <c r="CN78" s="236"/>
      <c r="CO78" s="236"/>
      <c r="CP78" s="236"/>
      <c r="CQ78" s="236"/>
      <c r="CR78" s="236"/>
      <c r="CS78" s="236"/>
      <c r="CT78" s="236"/>
      <c r="CU78" s="236"/>
      <c r="CV78" s="236"/>
      <c r="CW78" s="236"/>
      <c r="CX78" s="236"/>
      <c r="CY78" s="236"/>
      <c r="CZ78" s="236"/>
      <c r="DA78" s="236"/>
      <c r="DB78" s="236"/>
      <c r="DC78" s="236"/>
      <c r="DD78" s="236"/>
      <c r="DE78" s="236"/>
      <c r="DF78" s="236"/>
      <c r="DG78" s="236"/>
      <c r="DH78" s="236"/>
      <c r="DI78" s="236"/>
      <c r="DJ78" s="236"/>
      <c r="DK78" s="236"/>
      <c r="DL78" s="236"/>
      <c r="DM78" s="236"/>
      <c r="DN78" s="236"/>
      <c r="DO78" s="236"/>
      <c r="DP78" s="236"/>
      <c r="DQ78" s="236"/>
      <c r="DR78" s="236"/>
      <c r="DS78" s="236"/>
      <c r="DT78" s="236"/>
      <c r="DU78" s="236"/>
      <c r="DV78" s="236"/>
      <c r="DW78" s="236"/>
      <c r="DX78" s="236"/>
      <c r="DY78" s="236"/>
      <c r="DZ78" s="236"/>
      <c r="EA78" s="236"/>
      <c r="EB78" s="236"/>
      <c r="EC78" s="236"/>
      <c r="ED78" s="236"/>
      <c r="EE78" s="236"/>
      <c r="EF78" s="236"/>
      <c r="EG78" s="236"/>
      <c r="EH78" s="236"/>
      <c r="EI78" s="236"/>
      <c r="EJ78" s="236"/>
      <c r="EK78" s="236"/>
      <c r="EL78" s="236"/>
      <c r="EM78" s="236"/>
      <c r="EN78" s="236"/>
      <c r="EO78" s="236"/>
      <c r="EP78" s="236"/>
      <c r="EQ78" s="236"/>
      <c r="ER78" s="236"/>
      <c r="ES78" s="236"/>
      <c r="ET78" s="236"/>
      <c r="EU78" s="236"/>
      <c r="EV78" s="236"/>
      <c r="EW78" s="236"/>
      <c r="EX78" s="236"/>
      <c r="EY78" s="236"/>
      <c r="EZ78" s="236"/>
      <c r="FA78" s="236"/>
      <c r="FB78" s="236"/>
      <c r="FC78" s="236"/>
      <c r="FD78" s="236"/>
      <c r="FE78" s="236"/>
      <c r="FF78" s="236"/>
      <c r="FG78" s="236"/>
      <c r="FH78" s="236"/>
      <c r="FI78" s="236"/>
      <c r="FJ78" s="236"/>
      <c r="FK78" s="236"/>
      <c r="FL78" s="236"/>
      <c r="FM78" s="236"/>
      <c r="FN78" s="236"/>
      <c r="FO78" s="236"/>
      <c r="FP78" s="236"/>
      <c r="FQ78" s="236"/>
      <c r="FR78" s="236"/>
      <c r="FS78" s="236"/>
      <c r="FT78" s="236"/>
      <c r="FU78" s="236"/>
      <c r="FV78" s="236"/>
      <c r="FW78" s="236"/>
      <c r="FX78" s="236"/>
      <c r="FY78" s="236"/>
      <c r="FZ78" s="236"/>
      <c r="GA78" s="236"/>
      <c r="GB78" s="236"/>
      <c r="GC78" s="236"/>
      <c r="GD78" s="236"/>
      <c r="GE78" s="236"/>
      <c r="GF78" s="236"/>
      <c r="GG78" s="236"/>
      <c r="GH78" s="236"/>
      <c r="GI78" s="236"/>
      <c r="GJ78" s="236"/>
      <c r="GK78" s="236"/>
      <c r="GL78" s="236"/>
      <c r="GM78" s="236"/>
      <c r="GN78" s="236"/>
      <c r="GO78" s="236"/>
      <c r="GP78" s="236"/>
      <c r="GQ78" s="236"/>
      <c r="GR78" s="236"/>
      <c r="GS78" s="236"/>
      <c r="GT78" s="236"/>
      <c r="GU78" s="236"/>
      <c r="GV78" s="236"/>
      <c r="GW78" s="236"/>
      <c r="GX78" s="236"/>
      <c r="GY78" s="236"/>
      <c r="GZ78" s="236"/>
      <c r="HA78" s="236"/>
      <c r="HB78" s="236"/>
      <c r="HC78" s="236"/>
      <c r="HD78" s="236"/>
      <c r="HE78" s="236"/>
      <c r="HF78" s="236"/>
      <c r="HG78" s="236"/>
      <c r="HH78" s="236"/>
      <c r="HI78" s="236"/>
      <c r="HJ78" s="236"/>
      <c r="HK78" s="236"/>
      <c r="HL78" s="236"/>
      <c r="HM78" s="236"/>
      <c r="HN78" s="236"/>
      <c r="HO78" s="236"/>
      <c r="HP78" s="236"/>
      <c r="HQ78" s="236"/>
      <c r="HR78" s="236"/>
      <c r="HS78" s="236"/>
      <c r="HT78" s="236"/>
      <c r="HU78" s="236"/>
      <c r="HV78" s="236"/>
      <c r="HW78" s="236"/>
      <c r="HX78" s="236"/>
      <c r="HY78" s="236"/>
      <c r="HZ78" s="236"/>
      <c r="IA78" s="236"/>
      <c r="IB78" s="236"/>
      <c r="IC78" s="236"/>
      <c r="ID78" s="236"/>
      <c r="IE78" s="236"/>
      <c r="IF78" s="236"/>
      <c r="IG78" s="236"/>
      <c r="IH78" s="236"/>
      <c r="II78" s="236"/>
      <c r="IJ78" s="236"/>
      <c r="IK78" s="236"/>
      <c r="IL78" s="236"/>
      <c r="IM78" s="236"/>
      <c r="IN78" s="236"/>
      <c r="IO78" s="236"/>
      <c r="IP78" s="236"/>
      <c r="IQ78" s="236"/>
      <c r="IR78" s="236"/>
      <c r="IS78" s="236"/>
    </row>
    <row r="79" spans="1:253" ht="30" customHeight="1">
      <c r="A79" s="246">
        <v>76</v>
      </c>
      <c r="B79" s="610">
        <v>9001066</v>
      </c>
      <c r="C79" s="610" t="s">
        <v>2186</v>
      </c>
      <c r="D79" s="610" t="s">
        <v>2187</v>
      </c>
      <c r="E79" s="643" t="s">
        <v>2174</v>
      </c>
      <c r="F79" s="610">
        <v>2005</v>
      </c>
      <c r="G79" s="610" t="s">
        <v>2188</v>
      </c>
      <c r="H79" s="610" t="s">
        <v>2189</v>
      </c>
      <c r="I79" s="244">
        <v>25600000</v>
      </c>
      <c r="J79" s="611" t="s">
        <v>1456</v>
      </c>
      <c r="K79" s="236"/>
      <c r="L79" s="236"/>
      <c r="M79" s="236"/>
      <c r="N79" s="236"/>
      <c r="O79" s="236"/>
      <c r="P79" s="236"/>
      <c r="Q79" s="236"/>
      <c r="R79" s="236"/>
      <c r="S79" s="236"/>
      <c r="T79" s="236"/>
      <c r="U79" s="236"/>
      <c r="V79" s="236"/>
      <c r="W79" s="236"/>
      <c r="X79" s="236"/>
      <c r="Y79" s="236"/>
      <c r="Z79" s="236"/>
      <c r="AA79" s="236"/>
      <c r="AB79" s="236"/>
      <c r="AC79" s="236"/>
      <c r="AD79" s="236"/>
      <c r="AE79" s="236"/>
      <c r="AF79" s="236"/>
      <c r="AG79" s="236"/>
      <c r="AH79" s="236"/>
      <c r="AI79" s="236"/>
      <c r="AJ79" s="236"/>
      <c r="AK79" s="236"/>
      <c r="AL79" s="236"/>
      <c r="AM79" s="236"/>
      <c r="AN79" s="236"/>
      <c r="AO79" s="236"/>
      <c r="AP79" s="236"/>
      <c r="AQ79" s="236"/>
      <c r="AR79" s="236"/>
      <c r="AS79" s="236"/>
      <c r="AT79" s="236"/>
      <c r="AU79" s="236"/>
      <c r="AV79" s="236"/>
      <c r="AW79" s="236"/>
      <c r="AX79" s="236"/>
      <c r="AY79" s="236"/>
      <c r="AZ79" s="236"/>
      <c r="BA79" s="236"/>
      <c r="BB79" s="236"/>
      <c r="BC79" s="236"/>
      <c r="BD79" s="236"/>
      <c r="BE79" s="236"/>
      <c r="BF79" s="236"/>
      <c r="BG79" s="236"/>
      <c r="BH79" s="236"/>
      <c r="BI79" s="236"/>
      <c r="BJ79" s="236"/>
      <c r="BK79" s="236"/>
      <c r="BL79" s="236"/>
      <c r="BM79" s="236"/>
      <c r="BN79" s="236"/>
      <c r="BO79" s="236"/>
      <c r="BP79" s="236"/>
      <c r="BQ79" s="236"/>
      <c r="BR79" s="236"/>
      <c r="BS79" s="236"/>
      <c r="BT79" s="236"/>
      <c r="BU79" s="236"/>
      <c r="BV79" s="236"/>
      <c r="BW79" s="236"/>
      <c r="BX79" s="236"/>
      <c r="BY79" s="236"/>
      <c r="BZ79" s="236"/>
      <c r="CA79" s="236"/>
      <c r="CB79" s="236"/>
      <c r="CC79" s="236"/>
      <c r="CD79" s="236"/>
      <c r="CE79" s="236"/>
      <c r="CF79" s="236"/>
      <c r="CG79" s="236"/>
      <c r="CH79" s="236"/>
      <c r="CI79" s="236"/>
      <c r="CJ79" s="236"/>
      <c r="CK79" s="236"/>
      <c r="CL79" s="236"/>
      <c r="CM79" s="236"/>
      <c r="CN79" s="236"/>
      <c r="CO79" s="236"/>
      <c r="CP79" s="236"/>
      <c r="CQ79" s="236"/>
      <c r="CR79" s="236"/>
      <c r="CS79" s="236"/>
      <c r="CT79" s="236"/>
      <c r="CU79" s="236"/>
      <c r="CV79" s="236"/>
      <c r="CW79" s="236"/>
      <c r="CX79" s="236"/>
      <c r="CY79" s="236"/>
      <c r="CZ79" s="236"/>
      <c r="DA79" s="236"/>
      <c r="DB79" s="236"/>
      <c r="DC79" s="236"/>
      <c r="DD79" s="236"/>
      <c r="DE79" s="236"/>
      <c r="DF79" s="236"/>
      <c r="DG79" s="236"/>
      <c r="DH79" s="236"/>
      <c r="DI79" s="236"/>
      <c r="DJ79" s="236"/>
      <c r="DK79" s="236"/>
      <c r="DL79" s="236"/>
      <c r="DM79" s="236"/>
      <c r="DN79" s="236"/>
      <c r="DO79" s="236"/>
      <c r="DP79" s="236"/>
      <c r="DQ79" s="236"/>
      <c r="DR79" s="236"/>
      <c r="DS79" s="236"/>
      <c r="DT79" s="236"/>
      <c r="DU79" s="236"/>
      <c r="DV79" s="236"/>
      <c r="DW79" s="236"/>
      <c r="DX79" s="236"/>
      <c r="DY79" s="236"/>
      <c r="DZ79" s="236"/>
      <c r="EA79" s="236"/>
      <c r="EB79" s="236"/>
      <c r="EC79" s="236"/>
      <c r="ED79" s="236"/>
      <c r="EE79" s="236"/>
      <c r="EF79" s="236"/>
      <c r="EG79" s="236"/>
      <c r="EH79" s="236"/>
      <c r="EI79" s="236"/>
      <c r="EJ79" s="236"/>
      <c r="EK79" s="236"/>
      <c r="EL79" s="236"/>
      <c r="EM79" s="236"/>
      <c r="EN79" s="236"/>
      <c r="EO79" s="236"/>
      <c r="EP79" s="236"/>
      <c r="EQ79" s="236"/>
      <c r="ER79" s="236"/>
      <c r="ES79" s="236"/>
      <c r="ET79" s="236"/>
      <c r="EU79" s="236"/>
      <c r="EV79" s="236"/>
      <c r="EW79" s="236"/>
      <c r="EX79" s="236"/>
      <c r="EY79" s="236"/>
      <c r="EZ79" s="236"/>
      <c r="FA79" s="236"/>
      <c r="FB79" s="236"/>
      <c r="FC79" s="236"/>
      <c r="FD79" s="236"/>
      <c r="FE79" s="236"/>
      <c r="FF79" s="236"/>
      <c r="FG79" s="236"/>
      <c r="FH79" s="236"/>
      <c r="FI79" s="236"/>
      <c r="FJ79" s="236"/>
      <c r="FK79" s="236"/>
      <c r="FL79" s="236"/>
      <c r="FM79" s="236"/>
      <c r="FN79" s="236"/>
      <c r="FO79" s="236"/>
      <c r="FP79" s="236"/>
      <c r="FQ79" s="236"/>
      <c r="FR79" s="236"/>
      <c r="FS79" s="236"/>
      <c r="FT79" s="236"/>
      <c r="FU79" s="236"/>
      <c r="FV79" s="236"/>
      <c r="FW79" s="236"/>
      <c r="FX79" s="236"/>
      <c r="FY79" s="236"/>
      <c r="FZ79" s="236"/>
      <c r="GA79" s="236"/>
      <c r="GB79" s="236"/>
      <c r="GC79" s="236"/>
      <c r="GD79" s="236"/>
      <c r="GE79" s="236"/>
      <c r="GF79" s="236"/>
      <c r="GG79" s="236"/>
      <c r="GH79" s="236"/>
      <c r="GI79" s="236"/>
      <c r="GJ79" s="236"/>
      <c r="GK79" s="236"/>
      <c r="GL79" s="236"/>
      <c r="GM79" s="236"/>
      <c r="GN79" s="236"/>
      <c r="GO79" s="236"/>
      <c r="GP79" s="236"/>
      <c r="GQ79" s="236"/>
      <c r="GR79" s="236"/>
      <c r="GS79" s="236"/>
      <c r="GT79" s="236"/>
      <c r="GU79" s="236"/>
      <c r="GV79" s="236"/>
      <c r="GW79" s="236"/>
      <c r="GX79" s="236"/>
      <c r="GY79" s="236"/>
      <c r="GZ79" s="236"/>
      <c r="HA79" s="236"/>
      <c r="HB79" s="236"/>
      <c r="HC79" s="236"/>
      <c r="HD79" s="236"/>
      <c r="HE79" s="236"/>
      <c r="HF79" s="236"/>
      <c r="HG79" s="236"/>
      <c r="HH79" s="236"/>
      <c r="HI79" s="236"/>
      <c r="HJ79" s="236"/>
      <c r="HK79" s="236"/>
      <c r="HL79" s="236"/>
      <c r="HM79" s="236"/>
      <c r="HN79" s="236"/>
      <c r="HO79" s="236"/>
      <c r="HP79" s="236"/>
      <c r="HQ79" s="236"/>
      <c r="HR79" s="236"/>
      <c r="HS79" s="236"/>
      <c r="HT79" s="236"/>
      <c r="HU79" s="236"/>
      <c r="HV79" s="236"/>
      <c r="HW79" s="236"/>
      <c r="HX79" s="236"/>
      <c r="HY79" s="236"/>
      <c r="HZ79" s="236"/>
      <c r="IA79" s="236"/>
      <c r="IB79" s="236"/>
      <c r="IC79" s="236"/>
      <c r="ID79" s="236"/>
      <c r="IE79" s="236"/>
      <c r="IF79" s="236"/>
      <c r="IG79" s="236"/>
      <c r="IH79" s="236"/>
      <c r="II79" s="236"/>
      <c r="IJ79" s="236"/>
      <c r="IK79" s="236"/>
      <c r="IL79" s="236"/>
      <c r="IM79" s="236"/>
      <c r="IN79" s="236"/>
      <c r="IO79" s="236"/>
      <c r="IP79" s="236"/>
      <c r="IQ79" s="236"/>
      <c r="IR79" s="236"/>
      <c r="IS79" s="236"/>
    </row>
    <row r="80" spans="1:253" ht="30" customHeight="1">
      <c r="A80" s="246">
        <v>77</v>
      </c>
      <c r="B80" s="241">
        <v>3417198</v>
      </c>
      <c r="C80" s="240" t="s">
        <v>1246</v>
      </c>
      <c r="D80" s="240" t="s">
        <v>1245</v>
      </c>
      <c r="E80" s="241" t="s">
        <v>1249</v>
      </c>
      <c r="F80" s="240">
        <v>2023</v>
      </c>
      <c r="G80" s="240" t="s">
        <v>1248</v>
      </c>
      <c r="H80" s="240" t="s">
        <v>1247</v>
      </c>
      <c r="I80" s="238">
        <v>26500000</v>
      </c>
      <c r="J80" s="237" t="s">
        <v>1165</v>
      </c>
      <c r="K80" s="236"/>
      <c r="L80" s="236"/>
      <c r="M80" s="236"/>
      <c r="N80" s="236"/>
      <c r="O80" s="236"/>
      <c r="P80" s="236"/>
      <c r="Q80" s="236"/>
      <c r="R80" s="236"/>
      <c r="S80" s="236"/>
      <c r="T80" s="236"/>
      <c r="U80" s="236"/>
      <c r="V80" s="236"/>
      <c r="W80" s="236"/>
      <c r="X80" s="236"/>
      <c r="Y80" s="236"/>
      <c r="Z80" s="236"/>
      <c r="AA80" s="236"/>
      <c r="AB80" s="236"/>
      <c r="AC80" s="236"/>
      <c r="AD80" s="236"/>
      <c r="AE80" s="236"/>
      <c r="AF80" s="236"/>
      <c r="AG80" s="236"/>
      <c r="AH80" s="236"/>
      <c r="AI80" s="236"/>
      <c r="AJ80" s="236"/>
      <c r="AK80" s="236"/>
      <c r="AL80" s="236"/>
      <c r="AM80" s="236"/>
      <c r="AN80" s="236"/>
      <c r="AO80" s="236"/>
      <c r="AP80" s="236"/>
      <c r="AQ80" s="236"/>
      <c r="AR80" s="236"/>
      <c r="AS80" s="236"/>
      <c r="AT80" s="236"/>
      <c r="AU80" s="236"/>
      <c r="AV80" s="236"/>
      <c r="AW80" s="236"/>
      <c r="AX80" s="236"/>
      <c r="AY80" s="236"/>
      <c r="AZ80" s="236"/>
      <c r="BA80" s="236"/>
      <c r="BB80" s="236"/>
      <c r="BC80" s="236"/>
      <c r="BD80" s="236"/>
      <c r="BE80" s="236"/>
      <c r="BF80" s="236"/>
      <c r="BG80" s="236"/>
      <c r="BH80" s="236"/>
      <c r="BI80" s="236"/>
      <c r="BJ80" s="236"/>
      <c r="BK80" s="236"/>
      <c r="BL80" s="236"/>
      <c r="BM80" s="236"/>
      <c r="BN80" s="236"/>
      <c r="BO80" s="236"/>
      <c r="BP80" s="236"/>
      <c r="BQ80" s="236"/>
      <c r="BR80" s="236"/>
      <c r="BS80" s="236"/>
      <c r="BT80" s="236"/>
      <c r="BU80" s="236"/>
      <c r="BV80" s="236"/>
      <c r="BW80" s="236"/>
      <c r="BX80" s="236"/>
      <c r="BY80" s="236"/>
      <c r="BZ80" s="236"/>
      <c r="CA80" s="236"/>
      <c r="CB80" s="236"/>
      <c r="CC80" s="236"/>
      <c r="CD80" s="236"/>
      <c r="CE80" s="236"/>
      <c r="CF80" s="236"/>
      <c r="CG80" s="236"/>
      <c r="CH80" s="236"/>
      <c r="CI80" s="236"/>
      <c r="CJ80" s="236"/>
      <c r="CK80" s="236"/>
      <c r="CL80" s="236"/>
      <c r="CM80" s="236"/>
      <c r="CN80" s="236"/>
      <c r="CO80" s="236"/>
      <c r="CP80" s="236"/>
      <c r="CQ80" s="236"/>
      <c r="CR80" s="236"/>
      <c r="CS80" s="236"/>
      <c r="CT80" s="236"/>
      <c r="CU80" s="236"/>
      <c r="CV80" s="236"/>
      <c r="CW80" s="236"/>
      <c r="CX80" s="236"/>
      <c r="CY80" s="236"/>
      <c r="CZ80" s="236"/>
      <c r="DA80" s="236"/>
      <c r="DB80" s="236"/>
      <c r="DC80" s="236"/>
      <c r="DD80" s="236"/>
      <c r="DE80" s="236"/>
      <c r="DF80" s="236"/>
      <c r="DG80" s="236"/>
      <c r="DH80" s="236"/>
      <c r="DI80" s="236"/>
      <c r="DJ80" s="236"/>
      <c r="DK80" s="236"/>
      <c r="DL80" s="236"/>
      <c r="DM80" s="236"/>
      <c r="DN80" s="236"/>
      <c r="DO80" s="236"/>
      <c r="DP80" s="236"/>
      <c r="DQ80" s="236"/>
      <c r="DR80" s="236"/>
      <c r="DS80" s="236"/>
      <c r="DT80" s="236"/>
      <c r="DU80" s="236"/>
      <c r="DV80" s="236"/>
      <c r="DW80" s="236"/>
      <c r="DX80" s="236"/>
      <c r="DY80" s="236"/>
      <c r="DZ80" s="236"/>
      <c r="EA80" s="236"/>
      <c r="EB80" s="236"/>
      <c r="EC80" s="236"/>
      <c r="ED80" s="236"/>
      <c r="EE80" s="236"/>
      <c r="EF80" s="236"/>
      <c r="EG80" s="236"/>
      <c r="EH80" s="236"/>
      <c r="EI80" s="236"/>
      <c r="EJ80" s="236"/>
      <c r="EK80" s="236"/>
      <c r="EL80" s="236"/>
      <c r="EM80" s="236"/>
      <c r="EN80" s="236"/>
      <c r="EO80" s="236"/>
      <c r="EP80" s="236"/>
      <c r="EQ80" s="236"/>
      <c r="ER80" s="236"/>
      <c r="ES80" s="236"/>
      <c r="ET80" s="236"/>
      <c r="EU80" s="236"/>
      <c r="EV80" s="236"/>
      <c r="EW80" s="236"/>
      <c r="EX80" s="236"/>
      <c r="EY80" s="236"/>
      <c r="EZ80" s="236"/>
      <c r="FA80" s="236"/>
      <c r="FB80" s="236"/>
      <c r="FC80" s="236"/>
      <c r="FD80" s="236"/>
      <c r="FE80" s="236"/>
      <c r="FF80" s="236"/>
      <c r="FG80" s="236"/>
      <c r="FH80" s="236"/>
      <c r="FI80" s="236"/>
      <c r="FJ80" s="236"/>
      <c r="FK80" s="236"/>
      <c r="FL80" s="236"/>
      <c r="FM80" s="236"/>
      <c r="FN80" s="236"/>
      <c r="FO80" s="236"/>
      <c r="FP80" s="236"/>
      <c r="FQ80" s="236"/>
      <c r="FR80" s="236"/>
      <c r="FS80" s="236"/>
      <c r="FT80" s="236"/>
      <c r="FU80" s="236"/>
      <c r="FV80" s="236"/>
      <c r="FW80" s="236"/>
      <c r="FX80" s="236"/>
      <c r="FY80" s="236"/>
      <c r="FZ80" s="236"/>
      <c r="GA80" s="236"/>
      <c r="GB80" s="236"/>
      <c r="GC80" s="236"/>
      <c r="GD80" s="236"/>
      <c r="GE80" s="236"/>
      <c r="GF80" s="236"/>
      <c r="GG80" s="236"/>
      <c r="GH80" s="236"/>
      <c r="GI80" s="236"/>
      <c r="GJ80" s="236"/>
      <c r="GK80" s="236"/>
      <c r="GL80" s="236"/>
      <c r="GM80" s="236"/>
      <c r="GN80" s="236"/>
      <c r="GO80" s="236"/>
      <c r="GP80" s="236"/>
      <c r="GQ80" s="236"/>
      <c r="GR80" s="236"/>
      <c r="GS80" s="236"/>
      <c r="GT80" s="236"/>
      <c r="GU80" s="236"/>
      <c r="GV80" s="236"/>
      <c r="GW80" s="236"/>
      <c r="GX80" s="236"/>
      <c r="GY80" s="236"/>
      <c r="GZ80" s="236"/>
      <c r="HA80" s="236"/>
      <c r="HB80" s="236"/>
      <c r="HC80" s="236"/>
      <c r="HD80" s="236"/>
      <c r="HE80" s="236"/>
      <c r="HF80" s="236"/>
      <c r="HG80" s="236"/>
      <c r="HH80" s="236"/>
      <c r="HI80" s="236"/>
      <c r="HJ80" s="236"/>
      <c r="HK80" s="236"/>
      <c r="HL80" s="236"/>
      <c r="HM80" s="236"/>
      <c r="HN80" s="236"/>
      <c r="HO80" s="236"/>
      <c r="HP80" s="236"/>
      <c r="HQ80" s="236"/>
      <c r="HR80" s="236"/>
      <c r="HS80" s="236"/>
      <c r="HT80" s="236"/>
      <c r="HU80" s="236"/>
      <c r="HV80" s="236"/>
      <c r="HW80" s="236"/>
      <c r="HX80" s="236"/>
      <c r="HY80" s="236"/>
      <c r="HZ80" s="236"/>
      <c r="IA80" s="236"/>
      <c r="IB80" s="236"/>
      <c r="IC80" s="236"/>
      <c r="ID80" s="236"/>
      <c r="IE80" s="236"/>
      <c r="IF80" s="236"/>
      <c r="IG80" s="236"/>
      <c r="IH80" s="236"/>
      <c r="II80" s="236"/>
      <c r="IJ80" s="236"/>
      <c r="IK80" s="236"/>
      <c r="IL80" s="236"/>
      <c r="IM80" s="236"/>
      <c r="IN80" s="236"/>
      <c r="IO80" s="236"/>
      <c r="IP80" s="236"/>
      <c r="IQ80" s="236"/>
      <c r="IR80" s="236"/>
      <c r="IS80" s="236"/>
    </row>
    <row r="81" spans="1:253" ht="30" customHeight="1">
      <c r="A81" s="246">
        <v>78</v>
      </c>
      <c r="B81" s="241">
        <v>3417198</v>
      </c>
      <c r="C81" s="240" t="s">
        <v>1246</v>
      </c>
      <c r="D81" s="240" t="s">
        <v>1245</v>
      </c>
      <c r="E81" s="241" t="s">
        <v>1244</v>
      </c>
      <c r="F81" s="240">
        <v>2023</v>
      </c>
      <c r="G81" s="240" t="s">
        <v>1243</v>
      </c>
      <c r="H81" s="240" t="s">
        <v>1242</v>
      </c>
      <c r="I81" s="238">
        <v>26500000</v>
      </c>
      <c r="J81" s="237" t="s">
        <v>1165</v>
      </c>
      <c r="K81" s="236"/>
      <c r="L81" s="236"/>
      <c r="M81" s="236"/>
      <c r="N81" s="236"/>
      <c r="O81" s="236"/>
      <c r="P81" s="236"/>
      <c r="Q81" s="236"/>
      <c r="R81" s="236"/>
      <c r="S81" s="236"/>
      <c r="T81" s="236"/>
      <c r="U81" s="236"/>
      <c r="V81" s="236"/>
      <c r="W81" s="236"/>
      <c r="X81" s="236"/>
      <c r="Y81" s="236"/>
      <c r="Z81" s="236"/>
      <c r="AA81" s="236"/>
      <c r="AB81" s="236"/>
      <c r="AC81" s="236"/>
      <c r="AD81" s="236"/>
      <c r="AE81" s="236"/>
      <c r="AF81" s="236"/>
      <c r="AG81" s="236"/>
      <c r="AH81" s="236"/>
      <c r="AI81" s="236"/>
      <c r="AJ81" s="236"/>
      <c r="AK81" s="236"/>
      <c r="AL81" s="236"/>
      <c r="AM81" s="236"/>
      <c r="AN81" s="236"/>
      <c r="AO81" s="236"/>
      <c r="AP81" s="236"/>
      <c r="AQ81" s="236"/>
      <c r="AR81" s="236"/>
      <c r="AS81" s="236"/>
      <c r="AT81" s="236"/>
      <c r="AU81" s="236"/>
      <c r="AV81" s="236"/>
      <c r="AW81" s="236"/>
      <c r="AX81" s="236"/>
      <c r="AY81" s="236"/>
      <c r="AZ81" s="236"/>
      <c r="BA81" s="236"/>
      <c r="BB81" s="236"/>
      <c r="BC81" s="236"/>
      <c r="BD81" s="236"/>
      <c r="BE81" s="236"/>
      <c r="BF81" s="236"/>
      <c r="BG81" s="236"/>
      <c r="BH81" s="236"/>
      <c r="BI81" s="236"/>
      <c r="BJ81" s="236"/>
      <c r="BK81" s="236"/>
      <c r="BL81" s="236"/>
      <c r="BM81" s="236"/>
      <c r="BN81" s="236"/>
      <c r="BO81" s="236"/>
      <c r="BP81" s="236"/>
      <c r="BQ81" s="236"/>
      <c r="BR81" s="236"/>
      <c r="BS81" s="236"/>
      <c r="BT81" s="236"/>
      <c r="BU81" s="236"/>
      <c r="BV81" s="236"/>
      <c r="BW81" s="236"/>
      <c r="BX81" s="236"/>
      <c r="BY81" s="236"/>
      <c r="BZ81" s="236"/>
      <c r="CA81" s="236"/>
      <c r="CB81" s="236"/>
      <c r="CC81" s="236"/>
      <c r="CD81" s="236"/>
      <c r="CE81" s="236"/>
      <c r="CF81" s="236"/>
      <c r="CG81" s="236"/>
      <c r="CH81" s="236"/>
      <c r="CI81" s="236"/>
      <c r="CJ81" s="236"/>
      <c r="CK81" s="236"/>
      <c r="CL81" s="236"/>
      <c r="CM81" s="236"/>
      <c r="CN81" s="236"/>
      <c r="CO81" s="236"/>
      <c r="CP81" s="236"/>
      <c r="CQ81" s="236"/>
      <c r="CR81" s="236"/>
      <c r="CS81" s="236"/>
      <c r="CT81" s="236"/>
      <c r="CU81" s="236"/>
      <c r="CV81" s="236"/>
      <c r="CW81" s="236"/>
      <c r="CX81" s="236"/>
      <c r="CY81" s="236"/>
      <c r="CZ81" s="236"/>
      <c r="DA81" s="236"/>
      <c r="DB81" s="236"/>
      <c r="DC81" s="236"/>
      <c r="DD81" s="236"/>
      <c r="DE81" s="236"/>
      <c r="DF81" s="236"/>
      <c r="DG81" s="236"/>
      <c r="DH81" s="236"/>
      <c r="DI81" s="236"/>
      <c r="DJ81" s="236"/>
      <c r="DK81" s="236"/>
      <c r="DL81" s="236"/>
      <c r="DM81" s="236"/>
      <c r="DN81" s="236"/>
      <c r="DO81" s="236"/>
      <c r="DP81" s="236"/>
      <c r="DQ81" s="236"/>
      <c r="DR81" s="236"/>
      <c r="DS81" s="236"/>
      <c r="DT81" s="236"/>
      <c r="DU81" s="236"/>
      <c r="DV81" s="236"/>
      <c r="DW81" s="236"/>
      <c r="DX81" s="236"/>
      <c r="DY81" s="236"/>
      <c r="DZ81" s="236"/>
      <c r="EA81" s="236"/>
      <c r="EB81" s="236"/>
      <c r="EC81" s="236"/>
      <c r="ED81" s="236"/>
      <c r="EE81" s="236"/>
      <c r="EF81" s="236"/>
      <c r="EG81" s="236"/>
      <c r="EH81" s="236"/>
      <c r="EI81" s="236"/>
      <c r="EJ81" s="236"/>
      <c r="EK81" s="236"/>
      <c r="EL81" s="236"/>
      <c r="EM81" s="236"/>
      <c r="EN81" s="236"/>
      <c r="EO81" s="236"/>
      <c r="EP81" s="236"/>
      <c r="EQ81" s="236"/>
      <c r="ER81" s="236"/>
      <c r="ES81" s="236"/>
      <c r="ET81" s="236"/>
      <c r="EU81" s="236"/>
      <c r="EV81" s="236"/>
      <c r="EW81" s="236"/>
      <c r="EX81" s="236"/>
      <c r="EY81" s="236"/>
      <c r="EZ81" s="236"/>
      <c r="FA81" s="236"/>
      <c r="FB81" s="236"/>
      <c r="FC81" s="236"/>
      <c r="FD81" s="236"/>
      <c r="FE81" s="236"/>
      <c r="FF81" s="236"/>
      <c r="FG81" s="236"/>
      <c r="FH81" s="236"/>
      <c r="FI81" s="236"/>
      <c r="FJ81" s="236"/>
      <c r="FK81" s="236"/>
      <c r="FL81" s="236"/>
      <c r="FM81" s="236"/>
      <c r="FN81" s="236"/>
      <c r="FO81" s="236"/>
      <c r="FP81" s="236"/>
      <c r="FQ81" s="236"/>
      <c r="FR81" s="236"/>
      <c r="FS81" s="236"/>
      <c r="FT81" s="236"/>
      <c r="FU81" s="236"/>
      <c r="FV81" s="236"/>
      <c r="FW81" s="236"/>
      <c r="FX81" s="236"/>
      <c r="FY81" s="236"/>
      <c r="FZ81" s="236"/>
      <c r="GA81" s="236"/>
      <c r="GB81" s="236"/>
      <c r="GC81" s="236"/>
      <c r="GD81" s="236"/>
      <c r="GE81" s="236"/>
      <c r="GF81" s="236"/>
      <c r="GG81" s="236"/>
      <c r="GH81" s="236"/>
      <c r="GI81" s="236"/>
      <c r="GJ81" s="236"/>
      <c r="GK81" s="236"/>
      <c r="GL81" s="236"/>
      <c r="GM81" s="236"/>
      <c r="GN81" s="236"/>
      <c r="GO81" s="236"/>
      <c r="GP81" s="236"/>
      <c r="GQ81" s="236"/>
      <c r="GR81" s="236"/>
      <c r="GS81" s="236"/>
      <c r="GT81" s="236"/>
      <c r="GU81" s="236"/>
      <c r="GV81" s="236"/>
      <c r="GW81" s="236"/>
      <c r="GX81" s="236"/>
      <c r="GY81" s="236"/>
      <c r="GZ81" s="236"/>
      <c r="HA81" s="236"/>
      <c r="HB81" s="236"/>
      <c r="HC81" s="236"/>
      <c r="HD81" s="236"/>
      <c r="HE81" s="236"/>
      <c r="HF81" s="236"/>
      <c r="HG81" s="236"/>
      <c r="HH81" s="236"/>
      <c r="HI81" s="236"/>
      <c r="HJ81" s="236"/>
      <c r="HK81" s="236"/>
      <c r="HL81" s="236"/>
      <c r="HM81" s="236"/>
      <c r="HN81" s="236"/>
      <c r="HO81" s="236"/>
      <c r="HP81" s="236"/>
      <c r="HQ81" s="236"/>
      <c r="HR81" s="236"/>
      <c r="HS81" s="236"/>
      <c r="HT81" s="236"/>
      <c r="HU81" s="236"/>
      <c r="HV81" s="236"/>
      <c r="HW81" s="236"/>
      <c r="HX81" s="236"/>
      <c r="HY81" s="236"/>
      <c r="HZ81" s="236"/>
      <c r="IA81" s="236"/>
      <c r="IB81" s="236"/>
      <c r="IC81" s="236"/>
      <c r="ID81" s="236"/>
      <c r="IE81" s="236"/>
      <c r="IF81" s="236"/>
      <c r="IG81" s="236"/>
      <c r="IH81" s="236"/>
      <c r="II81" s="236"/>
      <c r="IJ81" s="236"/>
      <c r="IK81" s="236"/>
      <c r="IL81" s="236"/>
      <c r="IM81" s="236"/>
      <c r="IN81" s="236"/>
      <c r="IO81" s="236"/>
      <c r="IP81" s="236"/>
      <c r="IQ81" s="236"/>
      <c r="IR81" s="236"/>
      <c r="IS81" s="236"/>
    </row>
    <row r="82" spans="1:253" s="236" customFormat="1" ht="30" customHeight="1">
      <c r="A82" s="246">
        <v>79</v>
      </c>
      <c r="B82" s="639">
        <v>20525005</v>
      </c>
      <c r="C82" s="639" t="s">
        <v>1364</v>
      </c>
      <c r="D82" s="639" t="s">
        <v>1363</v>
      </c>
      <c r="E82" s="640" t="s">
        <v>1362</v>
      </c>
      <c r="F82" s="639">
        <v>2020</v>
      </c>
      <c r="G82" s="639">
        <v>22020</v>
      </c>
      <c r="H82" s="642" t="s">
        <v>1361</v>
      </c>
      <c r="I82" s="375">
        <v>94300000</v>
      </c>
      <c r="J82" s="248" t="s">
        <v>1328</v>
      </c>
      <c r="K82" s="236" t="s">
        <v>1250</v>
      </c>
    </row>
    <row r="83" spans="1:253" s="236" customFormat="1" ht="30" customHeight="1">
      <c r="A83" s="246">
        <v>80</v>
      </c>
      <c r="B83" s="618">
        <v>8817082</v>
      </c>
      <c r="C83" s="618" t="s">
        <v>2211</v>
      </c>
      <c r="D83" s="618" t="s">
        <v>1245</v>
      </c>
      <c r="E83" s="645" t="s">
        <v>2183</v>
      </c>
      <c r="F83" s="618">
        <v>2010</v>
      </c>
      <c r="G83" s="618" t="s">
        <v>2212</v>
      </c>
      <c r="H83" s="619" t="s">
        <v>2213</v>
      </c>
      <c r="I83" s="238">
        <v>8500000</v>
      </c>
      <c r="J83" s="237" t="s">
        <v>1266</v>
      </c>
      <c r="K83" s="236" t="s">
        <v>1241</v>
      </c>
    </row>
    <row r="84" spans="1:253" s="236" customFormat="1" ht="30" customHeight="1">
      <c r="A84" s="246">
        <v>81</v>
      </c>
      <c r="B84" s="618">
        <v>8817082</v>
      </c>
      <c r="C84" s="618" t="s">
        <v>2211</v>
      </c>
      <c r="D84" s="618" t="s">
        <v>1245</v>
      </c>
      <c r="E84" s="645" t="s">
        <v>2184</v>
      </c>
      <c r="F84" s="618">
        <v>2010</v>
      </c>
      <c r="G84" s="618" t="s">
        <v>2214</v>
      </c>
      <c r="H84" s="619" t="s">
        <v>2215</v>
      </c>
      <c r="I84" s="238">
        <v>8500000</v>
      </c>
      <c r="J84" s="237" t="s">
        <v>1266</v>
      </c>
      <c r="K84" s="236" t="s">
        <v>1250</v>
      </c>
    </row>
    <row r="85" spans="1:253" s="236" customFormat="1" ht="30" customHeight="1">
      <c r="A85" s="246">
        <v>82</v>
      </c>
      <c r="B85" s="610">
        <v>9817137</v>
      </c>
      <c r="C85" s="610" t="s">
        <v>1270</v>
      </c>
      <c r="D85" s="610" t="s">
        <v>1245</v>
      </c>
      <c r="E85" s="646" t="s">
        <v>2185</v>
      </c>
      <c r="F85" s="610">
        <v>2013</v>
      </c>
      <c r="G85" s="610" t="s">
        <v>2216</v>
      </c>
      <c r="H85" s="641" t="s">
        <v>2217</v>
      </c>
      <c r="I85" s="238">
        <v>10600000</v>
      </c>
      <c r="J85" s="237" t="s">
        <v>1266</v>
      </c>
      <c r="K85" s="236" t="s">
        <v>1250</v>
      </c>
    </row>
    <row r="86" spans="1:253" s="236" customFormat="1" ht="30" customHeight="1">
      <c r="A86" s="246">
        <v>83</v>
      </c>
      <c r="B86" s="240">
        <v>9817137</v>
      </c>
      <c r="C86" s="240" t="s">
        <v>1270</v>
      </c>
      <c r="D86" s="240" t="s">
        <v>1245</v>
      </c>
      <c r="E86" s="240" t="s">
        <v>1269</v>
      </c>
      <c r="F86" s="240">
        <v>2013</v>
      </c>
      <c r="G86" s="240" t="s">
        <v>1268</v>
      </c>
      <c r="H86" s="239" t="s">
        <v>1267</v>
      </c>
      <c r="I86" s="238">
        <v>10600000</v>
      </c>
      <c r="J86" s="237" t="s">
        <v>1266</v>
      </c>
      <c r="K86" s="236" t="s">
        <v>1250</v>
      </c>
    </row>
    <row r="87" spans="1:253" ht="30" customHeight="1">
      <c r="A87" s="246">
        <v>84</v>
      </c>
      <c r="B87" s="240">
        <v>3417148</v>
      </c>
      <c r="C87" s="240" t="s">
        <v>1265</v>
      </c>
      <c r="D87" s="240" t="s">
        <v>1245</v>
      </c>
      <c r="E87" s="240" t="s">
        <v>1264</v>
      </c>
      <c r="F87" s="240">
        <v>2015</v>
      </c>
      <c r="G87" s="240" t="s">
        <v>1263</v>
      </c>
      <c r="H87" s="239" t="s">
        <v>1262</v>
      </c>
      <c r="I87" s="238">
        <v>3900000</v>
      </c>
      <c r="J87" s="242" t="s">
        <v>1165</v>
      </c>
      <c r="K87" s="236" t="s">
        <v>1241</v>
      </c>
      <c r="L87" s="236"/>
      <c r="M87" s="236"/>
      <c r="N87" s="236"/>
      <c r="O87" s="236"/>
      <c r="P87" s="236"/>
      <c r="Q87" s="236"/>
      <c r="R87" s="236"/>
      <c r="S87" s="236"/>
      <c r="T87" s="236"/>
      <c r="U87" s="236"/>
      <c r="V87" s="236"/>
      <c r="W87" s="236"/>
      <c r="X87" s="236"/>
      <c r="Y87" s="236"/>
      <c r="Z87" s="236"/>
      <c r="AA87" s="236"/>
      <c r="AB87" s="236"/>
      <c r="AC87" s="236"/>
      <c r="AD87" s="236"/>
      <c r="AE87" s="236"/>
      <c r="AF87" s="236"/>
      <c r="AG87" s="236"/>
      <c r="AH87" s="236"/>
      <c r="AI87" s="236"/>
      <c r="AJ87" s="236"/>
      <c r="AK87" s="236"/>
      <c r="AL87" s="236"/>
      <c r="AM87" s="236"/>
      <c r="AN87" s="236"/>
      <c r="AO87" s="236"/>
      <c r="AP87" s="236"/>
      <c r="AQ87" s="236"/>
      <c r="AR87" s="236"/>
      <c r="AS87" s="236"/>
      <c r="AT87" s="236"/>
      <c r="AU87" s="236"/>
      <c r="AV87" s="236"/>
      <c r="AW87" s="236"/>
      <c r="AX87" s="236"/>
      <c r="AY87" s="236"/>
      <c r="AZ87" s="236"/>
      <c r="BA87" s="236"/>
      <c r="BB87" s="236"/>
      <c r="BC87" s="236"/>
      <c r="BD87" s="236"/>
      <c r="BE87" s="236"/>
      <c r="BF87" s="236"/>
      <c r="BG87" s="236"/>
      <c r="BH87" s="236"/>
      <c r="BI87" s="236"/>
      <c r="BJ87" s="236"/>
      <c r="BK87" s="236"/>
      <c r="BL87" s="236"/>
      <c r="BM87" s="236"/>
      <c r="BN87" s="236"/>
      <c r="BO87" s="236"/>
      <c r="BP87" s="236"/>
      <c r="BQ87" s="236"/>
      <c r="BR87" s="236"/>
      <c r="BS87" s="236"/>
      <c r="BT87" s="236"/>
      <c r="BU87" s="236"/>
      <c r="BV87" s="236"/>
      <c r="BW87" s="236"/>
      <c r="BX87" s="236"/>
      <c r="BY87" s="236"/>
      <c r="BZ87" s="236"/>
      <c r="CA87" s="236"/>
      <c r="CB87" s="236"/>
      <c r="CC87" s="236"/>
      <c r="CD87" s="236"/>
      <c r="CE87" s="236"/>
      <c r="CF87" s="236"/>
      <c r="CG87" s="236"/>
      <c r="CH87" s="236"/>
      <c r="CI87" s="236"/>
      <c r="CJ87" s="236"/>
      <c r="CK87" s="236"/>
      <c r="CL87" s="236"/>
      <c r="CM87" s="236"/>
      <c r="CN87" s="236"/>
      <c r="CO87" s="236"/>
      <c r="CP87" s="236"/>
      <c r="CQ87" s="236"/>
      <c r="CR87" s="236"/>
      <c r="CS87" s="236"/>
      <c r="CT87" s="236"/>
      <c r="CU87" s="236"/>
      <c r="CV87" s="236"/>
      <c r="CW87" s="236"/>
      <c r="CX87" s="236"/>
      <c r="CY87" s="236"/>
      <c r="CZ87" s="236"/>
      <c r="DA87" s="236"/>
      <c r="DB87" s="236"/>
      <c r="DC87" s="236"/>
      <c r="DD87" s="236"/>
      <c r="DE87" s="236"/>
      <c r="DF87" s="236"/>
      <c r="DG87" s="236"/>
      <c r="DH87" s="236"/>
      <c r="DI87" s="236"/>
      <c r="DJ87" s="236"/>
      <c r="DK87" s="236"/>
      <c r="DL87" s="236"/>
      <c r="DM87" s="236"/>
      <c r="DN87" s="236"/>
      <c r="DO87" s="236"/>
      <c r="DP87" s="236"/>
      <c r="DQ87" s="236"/>
      <c r="DR87" s="236"/>
      <c r="DS87" s="236"/>
      <c r="DT87" s="236"/>
      <c r="DU87" s="236"/>
      <c r="DV87" s="236"/>
      <c r="DW87" s="236"/>
      <c r="DX87" s="236"/>
      <c r="DY87" s="236"/>
      <c r="DZ87" s="236"/>
      <c r="EA87" s="236"/>
      <c r="EB87" s="236"/>
      <c r="EC87" s="236"/>
      <c r="ED87" s="236"/>
      <c r="EE87" s="236"/>
      <c r="EF87" s="236"/>
      <c r="EG87" s="236"/>
      <c r="EH87" s="236"/>
      <c r="EI87" s="236"/>
      <c r="EJ87" s="236"/>
      <c r="EK87" s="236"/>
      <c r="EL87" s="236"/>
      <c r="EM87" s="236"/>
      <c r="EN87" s="236"/>
      <c r="EO87" s="236"/>
      <c r="EP87" s="236"/>
      <c r="EQ87" s="236"/>
      <c r="ER87" s="236"/>
      <c r="ES87" s="236"/>
      <c r="ET87" s="236"/>
      <c r="EU87" s="236"/>
      <c r="EV87" s="236"/>
      <c r="EW87" s="236"/>
      <c r="EX87" s="236"/>
      <c r="EY87" s="236"/>
      <c r="EZ87" s="236"/>
      <c r="FA87" s="236"/>
      <c r="FB87" s="236"/>
      <c r="FC87" s="236"/>
      <c r="FD87" s="236"/>
      <c r="FE87" s="236"/>
      <c r="FF87" s="236"/>
      <c r="FG87" s="236"/>
      <c r="FH87" s="236"/>
      <c r="FI87" s="236"/>
      <c r="FJ87" s="236"/>
      <c r="FK87" s="236"/>
      <c r="FL87" s="236"/>
      <c r="FM87" s="236"/>
      <c r="FN87" s="236"/>
      <c r="FO87" s="236"/>
      <c r="FP87" s="236"/>
      <c r="FQ87" s="236"/>
      <c r="FR87" s="236"/>
      <c r="FS87" s="236"/>
      <c r="FT87" s="236"/>
      <c r="FU87" s="236"/>
      <c r="FV87" s="236"/>
      <c r="FW87" s="236"/>
      <c r="FX87" s="236"/>
      <c r="FY87" s="236"/>
      <c r="FZ87" s="236"/>
      <c r="GA87" s="236"/>
      <c r="GB87" s="236"/>
      <c r="GC87" s="236"/>
      <c r="GD87" s="236"/>
      <c r="GE87" s="236"/>
      <c r="GF87" s="236"/>
      <c r="GG87" s="236"/>
      <c r="GH87" s="236"/>
      <c r="GI87" s="236"/>
      <c r="GJ87" s="236"/>
      <c r="GK87" s="236"/>
      <c r="GL87" s="236"/>
      <c r="GM87" s="236"/>
      <c r="GN87" s="236"/>
      <c r="GO87" s="236"/>
      <c r="GP87" s="236"/>
      <c r="GQ87" s="236"/>
      <c r="GR87" s="236"/>
      <c r="GS87" s="236"/>
      <c r="GT87" s="236"/>
      <c r="GU87" s="236"/>
      <c r="GV87" s="236"/>
      <c r="GW87" s="236"/>
      <c r="GX87" s="236"/>
      <c r="GY87" s="236"/>
      <c r="GZ87" s="236"/>
      <c r="HA87" s="236"/>
      <c r="HB87" s="236"/>
      <c r="HC87" s="236"/>
      <c r="HD87" s="236"/>
      <c r="HE87" s="236"/>
      <c r="HF87" s="236"/>
      <c r="HG87" s="236"/>
      <c r="HH87" s="236"/>
      <c r="HI87" s="236"/>
      <c r="HJ87" s="236"/>
      <c r="HK87" s="236"/>
      <c r="HL87" s="236"/>
      <c r="HM87" s="236"/>
      <c r="HN87" s="236"/>
      <c r="HO87" s="236"/>
      <c r="HP87" s="236"/>
      <c r="HQ87" s="236"/>
      <c r="HR87" s="236"/>
      <c r="HS87" s="236"/>
      <c r="HT87" s="236"/>
      <c r="HU87" s="236"/>
      <c r="HV87" s="236"/>
      <c r="HW87" s="236"/>
      <c r="HX87" s="236"/>
      <c r="HY87" s="236"/>
      <c r="HZ87" s="236"/>
      <c r="IA87" s="236"/>
      <c r="IB87" s="236"/>
      <c r="IC87" s="236"/>
      <c r="ID87" s="236"/>
      <c r="IE87" s="236"/>
      <c r="IF87" s="236"/>
      <c r="IG87" s="236"/>
      <c r="IH87" s="236"/>
      <c r="II87" s="236"/>
      <c r="IJ87" s="236"/>
      <c r="IK87" s="236"/>
      <c r="IL87" s="236"/>
      <c r="IM87" s="236"/>
      <c r="IN87" s="236"/>
      <c r="IO87" s="236"/>
      <c r="IP87" s="236"/>
      <c r="IQ87" s="236"/>
      <c r="IR87" s="236"/>
      <c r="IS87" s="236"/>
    </row>
    <row r="88" spans="1:253" ht="30" customHeight="1">
      <c r="A88" s="246">
        <v>85</v>
      </c>
      <c r="B88" s="241">
        <v>8817145</v>
      </c>
      <c r="C88" s="240" t="s">
        <v>1255</v>
      </c>
      <c r="D88" s="240" t="s">
        <v>1245</v>
      </c>
      <c r="E88" s="590" t="s">
        <v>1261</v>
      </c>
      <c r="F88" s="240">
        <v>2018</v>
      </c>
      <c r="G88" s="240" t="s">
        <v>1260</v>
      </c>
      <c r="H88" s="239" t="s">
        <v>1259</v>
      </c>
      <c r="I88" s="238">
        <v>4500000</v>
      </c>
      <c r="J88" s="237" t="s">
        <v>1251</v>
      </c>
      <c r="K88" s="236" t="s">
        <v>1241</v>
      </c>
      <c r="L88" s="236"/>
      <c r="M88" s="236"/>
      <c r="N88" s="236"/>
      <c r="O88" s="236"/>
      <c r="P88" s="236"/>
      <c r="Q88" s="236"/>
      <c r="R88" s="236"/>
      <c r="S88" s="236"/>
      <c r="T88" s="236"/>
      <c r="U88" s="236"/>
      <c r="V88" s="236"/>
      <c r="W88" s="236"/>
      <c r="X88" s="236"/>
      <c r="Y88" s="236"/>
      <c r="Z88" s="236"/>
      <c r="AA88" s="236"/>
      <c r="AB88" s="236"/>
      <c r="AC88" s="236"/>
      <c r="AD88" s="236"/>
      <c r="AE88" s="236"/>
      <c r="AF88" s="236"/>
      <c r="AG88" s="236"/>
      <c r="AH88" s="236"/>
      <c r="AI88" s="236"/>
      <c r="AJ88" s="236"/>
      <c r="AK88" s="236"/>
      <c r="AL88" s="236"/>
      <c r="AM88" s="236"/>
      <c r="AN88" s="236"/>
      <c r="AO88" s="236"/>
      <c r="AP88" s="236"/>
      <c r="AQ88" s="236"/>
      <c r="AR88" s="236"/>
      <c r="AS88" s="236"/>
      <c r="AT88" s="236"/>
      <c r="AU88" s="236"/>
      <c r="AV88" s="236"/>
      <c r="AW88" s="236"/>
      <c r="AX88" s="236"/>
      <c r="AY88" s="236"/>
      <c r="AZ88" s="236"/>
      <c r="BA88" s="236"/>
      <c r="BB88" s="236"/>
      <c r="BC88" s="236"/>
      <c r="BD88" s="236"/>
      <c r="BE88" s="236"/>
      <c r="BF88" s="236"/>
      <c r="BG88" s="236"/>
      <c r="BH88" s="236"/>
      <c r="BI88" s="236"/>
      <c r="BJ88" s="236"/>
      <c r="BK88" s="236"/>
      <c r="BL88" s="236"/>
      <c r="BM88" s="236"/>
      <c r="BN88" s="236"/>
      <c r="BO88" s="236"/>
      <c r="BP88" s="236"/>
      <c r="BQ88" s="236"/>
      <c r="BR88" s="236"/>
      <c r="BS88" s="236"/>
      <c r="BT88" s="236"/>
      <c r="BU88" s="236"/>
      <c r="BV88" s="236"/>
      <c r="BW88" s="236"/>
      <c r="BX88" s="236"/>
      <c r="BY88" s="236"/>
      <c r="BZ88" s="236"/>
      <c r="CA88" s="236"/>
      <c r="CB88" s="236"/>
      <c r="CC88" s="236"/>
      <c r="CD88" s="236"/>
      <c r="CE88" s="236"/>
      <c r="CF88" s="236"/>
      <c r="CG88" s="236"/>
      <c r="CH88" s="236"/>
      <c r="CI88" s="236"/>
      <c r="CJ88" s="236"/>
      <c r="CK88" s="236"/>
      <c r="CL88" s="236"/>
      <c r="CM88" s="236"/>
      <c r="CN88" s="236"/>
      <c r="CO88" s="236"/>
      <c r="CP88" s="236"/>
      <c r="CQ88" s="236"/>
      <c r="CR88" s="236"/>
      <c r="CS88" s="236"/>
      <c r="CT88" s="236"/>
      <c r="CU88" s="236"/>
      <c r="CV88" s="236"/>
      <c r="CW88" s="236"/>
      <c r="CX88" s="236"/>
      <c r="CY88" s="236"/>
      <c r="CZ88" s="236"/>
      <c r="DA88" s="236"/>
      <c r="DB88" s="236"/>
      <c r="DC88" s="236"/>
      <c r="DD88" s="236"/>
      <c r="DE88" s="236"/>
      <c r="DF88" s="236"/>
      <c r="DG88" s="236"/>
      <c r="DH88" s="236"/>
      <c r="DI88" s="236"/>
      <c r="DJ88" s="236"/>
      <c r="DK88" s="236"/>
      <c r="DL88" s="236"/>
      <c r="DM88" s="236"/>
      <c r="DN88" s="236"/>
      <c r="DO88" s="236"/>
      <c r="DP88" s="236"/>
      <c r="DQ88" s="236"/>
      <c r="DR88" s="236"/>
      <c r="DS88" s="236"/>
      <c r="DT88" s="236"/>
      <c r="DU88" s="236"/>
      <c r="DV88" s="236"/>
      <c r="DW88" s="236"/>
      <c r="DX88" s="236"/>
      <c r="DY88" s="236"/>
      <c r="DZ88" s="236"/>
      <c r="EA88" s="236"/>
      <c r="EB88" s="236"/>
      <c r="EC88" s="236"/>
      <c r="ED88" s="236"/>
      <c r="EE88" s="236"/>
      <c r="EF88" s="236"/>
      <c r="EG88" s="236"/>
      <c r="EH88" s="236"/>
      <c r="EI88" s="236"/>
      <c r="EJ88" s="236"/>
      <c r="EK88" s="236"/>
      <c r="EL88" s="236"/>
      <c r="EM88" s="236"/>
      <c r="EN88" s="236"/>
      <c r="EO88" s="236"/>
      <c r="EP88" s="236"/>
      <c r="EQ88" s="236"/>
      <c r="ER88" s="236"/>
      <c r="ES88" s="236"/>
      <c r="ET88" s="236"/>
      <c r="EU88" s="236"/>
      <c r="EV88" s="236"/>
      <c r="EW88" s="236"/>
      <c r="EX88" s="236"/>
      <c r="EY88" s="236"/>
      <c r="EZ88" s="236"/>
      <c r="FA88" s="236"/>
      <c r="FB88" s="236"/>
      <c r="FC88" s="236"/>
      <c r="FD88" s="236"/>
      <c r="FE88" s="236"/>
      <c r="FF88" s="236"/>
      <c r="FG88" s="236"/>
      <c r="FH88" s="236"/>
      <c r="FI88" s="236"/>
      <c r="FJ88" s="236"/>
      <c r="FK88" s="236"/>
      <c r="FL88" s="236"/>
      <c r="FM88" s="236"/>
      <c r="FN88" s="236"/>
      <c r="FO88" s="236"/>
      <c r="FP88" s="236"/>
      <c r="FQ88" s="236"/>
      <c r="FR88" s="236"/>
      <c r="FS88" s="236"/>
      <c r="FT88" s="236"/>
      <c r="FU88" s="236"/>
      <c r="FV88" s="236"/>
      <c r="FW88" s="236"/>
      <c r="FX88" s="236"/>
      <c r="FY88" s="236"/>
      <c r="FZ88" s="236"/>
      <c r="GA88" s="236"/>
      <c r="GB88" s="236"/>
      <c r="GC88" s="236"/>
      <c r="GD88" s="236"/>
      <c r="GE88" s="236"/>
      <c r="GF88" s="236"/>
      <c r="GG88" s="236"/>
      <c r="GH88" s="236"/>
      <c r="GI88" s="236"/>
      <c r="GJ88" s="236"/>
      <c r="GK88" s="236"/>
      <c r="GL88" s="236"/>
      <c r="GM88" s="236"/>
      <c r="GN88" s="236"/>
      <c r="GO88" s="236"/>
      <c r="GP88" s="236"/>
      <c r="GQ88" s="236"/>
      <c r="GR88" s="236"/>
      <c r="GS88" s="236"/>
      <c r="GT88" s="236"/>
      <c r="GU88" s="236"/>
      <c r="GV88" s="236"/>
      <c r="GW88" s="236"/>
      <c r="GX88" s="236"/>
      <c r="GY88" s="236"/>
      <c r="GZ88" s="236"/>
      <c r="HA88" s="236"/>
      <c r="HB88" s="236"/>
      <c r="HC88" s="236"/>
      <c r="HD88" s="236"/>
      <c r="HE88" s="236"/>
      <c r="HF88" s="236"/>
      <c r="HG88" s="236"/>
      <c r="HH88" s="236"/>
      <c r="HI88" s="236"/>
      <c r="HJ88" s="236"/>
      <c r="HK88" s="236"/>
      <c r="HL88" s="236"/>
      <c r="HM88" s="236"/>
      <c r="HN88" s="236"/>
      <c r="HO88" s="236"/>
      <c r="HP88" s="236"/>
      <c r="HQ88" s="236"/>
      <c r="HR88" s="236"/>
      <c r="HS88" s="236"/>
      <c r="HT88" s="236"/>
      <c r="HU88" s="236"/>
      <c r="HV88" s="236"/>
      <c r="HW88" s="236"/>
      <c r="HX88" s="236"/>
      <c r="HY88" s="236"/>
      <c r="HZ88" s="236"/>
      <c r="IA88" s="236"/>
      <c r="IB88" s="236"/>
      <c r="IC88" s="236"/>
      <c r="ID88" s="236"/>
      <c r="IE88" s="236"/>
      <c r="IF88" s="236"/>
      <c r="IG88" s="236"/>
      <c r="IH88" s="236"/>
      <c r="II88" s="236"/>
      <c r="IJ88" s="236"/>
      <c r="IK88" s="236"/>
      <c r="IL88" s="236"/>
      <c r="IM88" s="236"/>
      <c r="IN88" s="236"/>
      <c r="IO88" s="236"/>
      <c r="IP88" s="236"/>
      <c r="IQ88" s="236"/>
      <c r="IR88" s="236"/>
      <c r="IS88" s="236"/>
    </row>
    <row r="89" spans="1:253" ht="30" customHeight="1">
      <c r="A89" s="246">
        <v>86</v>
      </c>
      <c r="B89" s="241">
        <v>8817145</v>
      </c>
      <c r="C89" s="240" t="s">
        <v>1255</v>
      </c>
      <c r="D89" s="240" t="s">
        <v>1245</v>
      </c>
      <c r="E89" s="590" t="s">
        <v>1258</v>
      </c>
      <c r="F89" s="240">
        <v>2018</v>
      </c>
      <c r="G89" s="240" t="s">
        <v>1257</v>
      </c>
      <c r="H89" s="239" t="s">
        <v>1256</v>
      </c>
      <c r="I89" s="238">
        <v>4500000</v>
      </c>
      <c r="J89" s="237" t="s">
        <v>1251</v>
      </c>
      <c r="K89" s="236"/>
      <c r="L89" s="236"/>
      <c r="M89" s="236"/>
      <c r="N89" s="236"/>
      <c r="O89" s="236"/>
      <c r="P89" s="236"/>
      <c r="Q89" s="236"/>
      <c r="R89" s="236"/>
      <c r="S89" s="236"/>
      <c r="T89" s="236"/>
      <c r="U89" s="236"/>
      <c r="V89" s="236"/>
      <c r="W89" s="236"/>
      <c r="X89" s="236"/>
      <c r="Y89" s="236"/>
      <c r="Z89" s="236"/>
      <c r="AA89" s="236"/>
      <c r="AB89" s="236"/>
      <c r="AC89" s="236"/>
      <c r="AD89" s="236"/>
      <c r="AE89" s="236"/>
      <c r="AF89" s="236"/>
      <c r="AG89" s="236"/>
      <c r="AH89" s="236"/>
      <c r="AI89" s="236"/>
      <c r="AJ89" s="236"/>
      <c r="AK89" s="236"/>
      <c r="AL89" s="236"/>
      <c r="AM89" s="236"/>
      <c r="AN89" s="236"/>
      <c r="AO89" s="236"/>
      <c r="AP89" s="236"/>
      <c r="AQ89" s="236"/>
      <c r="AR89" s="236"/>
      <c r="AS89" s="236"/>
      <c r="AT89" s="236"/>
      <c r="AU89" s="236"/>
      <c r="AV89" s="236"/>
      <c r="AW89" s="236"/>
      <c r="AX89" s="236"/>
      <c r="AY89" s="236"/>
      <c r="AZ89" s="236"/>
      <c r="BA89" s="236"/>
      <c r="BB89" s="236"/>
      <c r="BC89" s="236"/>
      <c r="BD89" s="236"/>
      <c r="BE89" s="236"/>
      <c r="BF89" s="236"/>
      <c r="BG89" s="236"/>
      <c r="BH89" s="236"/>
      <c r="BI89" s="236"/>
      <c r="BJ89" s="236"/>
      <c r="BK89" s="236"/>
      <c r="BL89" s="236"/>
      <c r="BM89" s="236"/>
      <c r="BN89" s="236"/>
      <c r="BO89" s="236"/>
      <c r="BP89" s="236"/>
      <c r="BQ89" s="236"/>
      <c r="BR89" s="236"/>
      <c r="BS89" s="236"/>
      <c r="BT89" s="236"/>
      <c r="BU89" s="236"/>
      <c r="BV89" s="236"/>
      <c r="BW89" s="236"/>
      <c r="BX89" s="236"/>
      <c r="BY89" s="236"/>
      <c r="BZ89" s="236"/>
      <c r="CA89" s="236"/>
      <c r="CB89" s="236"/>
      <c r="CC89" s="236"/>
      <c r="CD89" s="236"/>
      <c r="CE89" s="236"/>
      <c r="CF89" s="236"/>
      <c r="CG89" s="236"/>
      <c r="CH89" s="236"/>
      <c r="CI89" s="236"/>
      <c r="CJ89" s="236"/>
      <c r="CK89" s="236"/>
      <c r="CL89" s="236"/>
      <c r="CM89" s="236"/>
      <c r="CN89" s="236"/>
      <c r="CO89" s="236"/>
      <c r="CP89" s="236"/>
      <c r="CQ89" s="236"/>
      <c r="CR89" s="236"/>
      <c r="CS89" s="236"/>
      <c r="CT89" s="236"/>
      <c r="CU89" s="236"/>
      <c r="CV89" s="236"/>
      <c r="CW89" s="236"/>
      <c r="CX89" s="236"/>
      <c r="CY89" s="236"/>
      <c r="CZ89" s="236"/>
      <c r="DA89" s="236"/>
      <c r="DB89" s="236"/>
      <c r="DC89" s="236"/>
      <c r="DD89" s="236"/>
      <c r="DE89" s="236"/>
      <c r="DF89" s="236"/>
      <c r="DG89" s="236"/>
      <c r="DH89" s="236"/>
      <c r="DI89" s="236"/>
      <c r="DJ89" s="236"/>
      <c r="DK89" s="236"/>
      <c r="DL89" s="236"/>
      <c r="DM89" s="236"/>
      <c r="DN89" s="236"/>
      <c r="DO89" s="236"/>
      <c r="DP89" s="236"/>
      <c r="DQ89" s="236"/>
      <c r="DR89" s="236"/>
      <c r="DS89" s="236"/>
      <c r="DT89" s="236"/>
      <c r="DU89" s="236"/>
      <c r="DV89" s="236"/>
      <c r="DW89" s="236"/>
      <c r="DX89" s="236"/>
      <c r="DY89" s="236"/>
      <c r="DZ89" s="236"/>
      <c r="EA89" s="236"/>
      <c r="EB89" s="236"/>
      <c r="EC89" s="236"/>
      <c r="ED89" s="236"/>
      <c r="EE89" s="236"/>
      <c r="EF89" s="236"/>
      <c r="EG89" s="236"/>
      <c r="EH89" s="236"/>
      <c r="EI89" s="236"/>
      <c r="EJ89" s="236"/>
      <c r="EK89" s="236"/>
      <c r="EL89" s="236"/>
      <c r="EM89" s="236"/>
      <c r="EN89" s="236"/>
      <c r="EO89" s="236"/>
      <c r="EP89" s="236"/>
      <c r="EQ89" s="236"/>
      <c r="ER89" s="236"/>
      <c r="ES89" s="236"/>
      <c r="ET89" s="236"/>
      <c r="EU89" s="236"/>
      <c r="EV89" s="236"/>
      <c r="EW89" s="236"/>
      <c r="EX89" s="236"/>
      <c r="EY89" s="236"/>
      <c r="EZ89" s="236"/>
      <c r="FA89" s="236"/>
      <c r="FB89" s="236"/>
      <c r="FC89" s="236"/>
      <c r="FD89" s="236"/>
      <c r="FE89" s="236"/>
      <c r="FF89" s="236"/>
      <c r="FG89" s="236"/>
      <c r="FH89" s="236"/>
      <c r="FI89" s="236"/>
      <c r="FJ89" s="236"/>
      <c r="FK89" s="236"/>
      <c r="FL89" s="236"/>
      <c r="FM89" s="236"/>
      <c r="FN89" s="236"/>
      <c r="FO89" s="236"/>
      <c r="FP89" s="236"/>
      <c r="FQ89" s="236"/>
      <c r="FR89" s="236"/>
      <c r="FS89" s="236"/>
      <c r="FT89" s="236"/>
      <c r="FU89" s="236"/>
      <c r="FV89" s="236"/>
      <c r="FW89" s="236"/>
      <c r="FX89" s="236"/>
      <c r="FY89" s="236"/>
      <c r="FZ89" s="236"/>
      <c r="GA89" s="236"/>
      <c r="GB89" s="236"/>
      <c r="GC89" s="236"/>
      <c r="GD89" s="236"/>
      <c r="GE89" s="236"/>
      <c r="GF89" s="236"/>
      <c r="GG89" s="236"/>
      <c r="GH89" s="236"/>
      <c r="GI89" s="236"/>
      <c r="GJ89" s="236"/>
      <c r="GK89" s="236"/>
      <c r="GL89" s="236"/>
      <c r="GM89" s="236"/>
      <c r="GN89" s="236"/>
      <c r="GO89" s="236"/>
      <c r="GP89" s="236"/>
      <c r="GQ89" s="236"/>
      <c r="GR89" s="236"/>
      <c r="GS89" s="236"/>
      <c r="GT89" s="236"/>
      <c r="GU89" s="236"/>
      <c r="GV89" s="236"/>
      <c r="GW89" s="236"/>
      <c r="GX89" s="236"/>
      <c r="GY89" s="236"/>
      <c r="GZ89" s="236"/>
      <c r="HA89" s="236"/>
      <c r="HB89" s="236"/>
      <c r="HC89" s="236"/>
      <c r="HD89" s="236"/>
      <c r="HE89" s="236"/>
      <c r="HF89" s="236"/>
      <c r="HG89" s="236"/>
      <c r="HH89" s="236"/>
      <c r="HI89" s="236"/>
      <c r="HJ89" s="236"/>
      <c r="HK89" s="236"/>
      <c r="HL89" s="236"/>
      <c r="HM89" s="236"/>
      <c r="HN89" s="236"/>
      <c r="HO89" s="236"/>
      <c r="HP89" s="236"/>
      <c r="HQ89" s="236"/>
      <c r="HR89" s="236"/>
      <c r="HS89" s="236"/>
      <c r="HT89" s="236"/>
      <c r="HU89" s="236"/>
      <c r="HV89" s="236"/>
      <c r="HW89" s="236"/>
      <c r="HX89" s="236"/>
      <c r="HY89" s="236"/>
      <c r="HZ89" s="236"/>
      <c r="IA89" s="236"/>
      <c r="IB89" s="236"/>
      <c r="IC89" s="236"/>
      <c r="ID89" s="236"/>
      <c r="IE89" s="236"/>
      <c r="IF89" s="236"/>
      <c r="IG89" s="236"/>
      <c r="IH89" s="236"/>
      <c r="II89" s="236"/>
      <c r="IJ89" s="236"/>
      <c r="IK89" s="236"/>
      <c r="IL89" s="236"/>
      <c r="IM89" s="236"/>
      <c r="IN89" s="236"/>
      <c r="IO89" s="236"/>
      <c r="IP89" s="236"/>
      <c r="IQ89" s="236"/>
      <c r="IR89" s="236"/>
      <c r="IS89" s="236"/>
    </row>
    <row r="90" spans="1:253" ht="30" customHeight="1">
      <c r="A90" s="246">
        <v>87</v>
      </c>
      <c r="B90" s="241">
        <v>8817145</v>
      </c>
      <c r="C90" s="240" t="s">
        <v>1255</v>
      </c>
      <c r="D90" s="240" t="s">
        <v>1245</v>
      </c>
      <c r="E90" s="240" t="s">
        <v>1254</v>
      </c>
      <c r="F90" s="240">
        <v>2018</v>
      </c>
      <c r="G90" s="240" t="s">
        <v>1253</v>
      </c>
      <c r="H90" s="239" t="s">
        <v>1252</v>
      </c>
      <c r="I90" s="238">
        <v>4500000</v>
      </c>
      <c r="J90" s="237" t="s">
        <v>1251</v>
      </c>
      <c r="K90" s="236"/>
      <c r="L90" s="236"/>
      <c r="M90" s="236"/>
      <c r="N90" s="236"/>
      <c r="O90" s="236"/>
      <c r="P90" s="236"/>
      <c r="Q90" s="236"/>
      <c r="R90" s="236"/>
      <c r="S90" s="236"/>
      <c r="T90" s="236"/>
      <c r="U90" s="236"/>
      <c r="V90" s="236"/>
      <c r="W90" s="236"/>
      <c r="X90" s="236"/>
      <c r="Y90" s="236"/>
      <c r="Z90" s="236"/>
      <c r="AA90" s="236"/>
      <c r="AB90" s="236"/>
      <c r="AC90" s="236"/>
      <c r="AD90" s="236"/>
      <c r="AE90" s="236"/>
      <c r="AF90" s="236"/>
      <c r="AG90" s="236"/>
      <c r="AH90" s="236"/>
      <c r="AI90" s="236"/>
      <c r="AJ90" s="236"/>
      <c r="AK90" s="236"/>
      <c r="AL90" s="236"/>
      <c r="AM90" s="236"/>
      <c r="AN90" s="236"/>
      <c r="AO90" s="236"/>
      <c r="AP90" s="236"/>
      <c r="AQ90" s="236"/>
      <c r="AR90" s="236"/>
      <c r="AS90" s="236"/>
      <c r="AT90" s="236"/>
      <c r="AU90" s="236"/>
      <c r="AV90" s="236"/>
      <c r="AW90" s="236"/>
      <c r="AX90" s="236"/>
      <c r="AY90" s="236"/>
      <c r="AZ90" s="236"/>
      <c r="BA90" s="236"/>
      <c r="BB90" s="236"/>
      <c r="BC90" s="236"/>
      <c r="BD90" s="236"/>
      <c r="BE90" s="236"/>
      <c r="BF90" s="236"/>
      <c r="BG90" s="236"/>
      <c r="BH90" s="236"/>
      <c r="BI90" s="236"/>
      <c r="BJ90" s="236"/>
      <c r="BK90" s="236"/>
      <c r="BL90" s="236"/>
      <c r="BM90" s="236"/>
      <c r="BN90" s="236"/>
      <c r="BO90" s="236"/>
      <c r="BP90" s="236"/>
      <c r="BQ90" s="236"/>
      <c r="BR90" s="236"/>
      <c r="BS90" s="236"/>
      <c r="BT90" s="236"/>
      <c r="BU90" s="236"/>
      <c r="BV90" s="236"/>
      <c r="BW90" s="236"/>
      <c r="BX90" s="236"/>
      <c r="BY90" s="236"/>
      <c r="BZ90" s="236"/>
      <c r="CA90" s="236"/>
      <c r="CB90" s="236"/>
      <c r="CC90" s="236"/>
      <c r="CD90" s="236"/>
      <c r="CE90" s="236"/>
      <c r="CF90" s="236"/>
      <c r="CG90" s="236"/>
      <c r="CH90" s="236"/>
      <c r="CI90" s="236"/>
      <c r="CJ90" s="236"/>
      <c r="CK90" s="236"/>
      <c r="CL90" s="236"/>
      <c r="CM90" s="236"/>
      <c r="CN90" s="236"/>
      <c r="CO90" s="236"/>
      <c r="CP90" s="236"/>
      <c r="CQ90" s="236"/>
      <c r="CR90" s="236"/>
      <c r="CS90" s="236"/>
      <c r="CT90" s="236"/>
      <c r="CU90" s="236"/>
      <c r="CV90" s="236"/>
      <c r="CW90" s="236"/>
      <c r="CX90" s="236"/>
      <c r="CY90" s="236"/>
      <c r="CZ90" s="236"/>
      <c r="DA90" s="236"/>
      <c r="DB90" s="236"/>
      <c r="DC90" s="236"/>
      <c r="DD90" s="236"/>
      <c r="DE90" s="236"/>
      <c r="DF90" s="236"/>
      <c r="DG90" s="236"/>
      <c r="DH90" s="236"/>
      <c r="DI90" s="236"/>
      <c r="DJ90" s="236"/>
      <c r="DK90" s="236"/>
      <c r="DL90" s="236"/>
      <c r="DM90" s="236"/>
      <c r="DN90" s="236"/>
      <c r="DO90" s="236"/>
      <c r="DP90" s="236"/>
      <c r="DQ90" s="236"/>
      <c r="DR90" s="236"/>
      <c r="DS90" s="236"/>
      <c r="DT90" s="236"/>
      <c r="DU90" s="236"/>
      <c r="DV90" s="236"/>
      <c r="DW90" s="236"/>
      <c r="DX90" s="236"/>
      <c r="DY90" s="236"/>
      <c r="DZ90" s="236"/>
      <c r="EA90" s="236"/>
      <c r="EB90" s="236"/>
      <c r="EC90" s="236"/>
      <c r="ED90" s="236"/>
      <c r="EE90" s="236"/>
      <c r="EF90" s="236"/>
      <c r="EG90" s="236"/>
      <c r="EH90" s="236"/>
      <c r="EI90" s="236"/>
      <c r="EJ90" s="236"/>
      <c r="EK90" s="236"/>
      <c r="EL90" s="236"/>
      <c r="EM90" s="236"/>
      <c r="EN90" s="236"/>
      <c r="EO90" s="236"/>
      <c r="EP90" s="236"/>
      <c r="EQ90" s="236"/>
      <c r="ER90" s="236"/>
      <c r="ES90" s="236"/>
      <c r="ET90" s="236"/>
      <c r="EU90" s="236"/>
      <c r="EV90" s="236"/>
      <c r="EW90" s="236"/>
      <c r="EX90" s="236"/>
      <c r="EY90" s="236"/>
      <c r="EZ90" s="236"/>
      <c r="FA90" s="236"/>
      <c r="FB90" s="236"/>
      <c r="FC90" s="236"/>
      <c r="FD90" s="236"/>
      <c r="FE90" s="236"/>
      <c r="FF90" s="236"/>
      <c r="FG90" s="236"/>
      <c r="FH90" s="236"/>
      <c r="FI90" s="236"/>
      <c r="FJ90" s="236"/>
      <c r="FK90" s="236"/>
      <c r="FL90" s="236"/>
      <c r="FM90" s="236"/>
      <c r="FN90" s="236"/>
      <c r="FO90" s="236"/>
      <c r="FP90" s="236"/>
      <c r="FQ90" s="236"/>
      <c r="FR90" s="236"/>
      <c r="FS90" s="236"/>
      <c r="FT90" s="236"/>
      <c r="FU90" s="236"/>
      <c r="FV90" s="236"/>
      <c r="FW90" s="236"/>
      <c r="FX90" s="236"/>
      <c r="FY90" s="236"/>
      <c r="FZ90" s="236"/>
      <c r="GA90" s="236"/>
      <c r="GB90" s="236"/>
      <c r="GC90" s="236"/>
      <c r="GD90" s="236"/>
      <c r="GE90" s="236"/>
      <c r="GF90" s="236"/>
      <c r="GG90" s="236"/>
      <c r="GH90" s="236"/>
      <c r="GI90" s="236"/>
      <c r="GJ90" s="236"/>
      <c r="GK90" s="236"/>
      <c r="GL90" s="236"/>
      <c r="GM90" s="236"/>
      <c r="GN90" s="236"/>
      <c r="GO90" s="236"/>
      <c r="GP90" s="236"/>
      <c r="GQ90" s="236"/>
      <c r="GR90" s="236"/>
      <c r="GS90" s="236"/>
      <c r="GT90" s="236"/>
      <c r="GU90" s="236"/>
      <c r="GV90" s="236"/>
      <c r="GW90" s="236"/>
      <c r="GX90" s="236"/>
      <c r="GY90" s="236"/>
      <c r="GZ90" s="236"/>
      <c r="HA90" s="236"/>
      <c r="HB90" s="236"/>
      <c r="HC90" s="236"/>
      <c r="HD90" s="236"/>
      <c r="HE90" s="236"/>
      <c r="HF90" s="236"/>
      <c r="HG90" s="236"/>
      <c r="HH90" s="236"/>
      <c r="HI90" s="236"/>
      <c r="HJ90" s="236"/>
      <c r="HK90" s="236"/>
      <c r="HL90" s="236"/>
      <c r="HM90" s="236"/>
      <c r="HN90" s="236"/>
      <c r="HO90" s="236"/>
      <c r="HP90" s="236"/>
      <c r="HQ90" s="236"/>
      <c r="HR90" s="236"/>
      <c r="HS90" s="236"/>
      <c r="HT90" s="236"/>
      <c r="HU90" s="236"/>
      <c r="HV90" s="236"/>
      <c r="HW90" s="236"/>
      <c r="HX90" s="236"/>
      <c r="HY90" s="236"/>
      <c r="HZ90" s="236"/>
      <c r="IA90" s="236"/>
      <c r="IB90" s="236"/>
      <c r="IC90" s="236"/>
      <c r="ID90" s="236"/>
      <c r="IE90" s="236"/>
      <c r="IF90" s="236"/>
      <c r="IG90" s="236"/>
      <c r="IH90" s="236"/>
      <c r="II90" s="236"/>
      <c r="IJ90" s="236"/>
      <c r="IK90" s="236"/>
      <c r="IL90" s="236"/>
      <c r="IM90" s="236"/>
      <c r="IN90" s="236"/>
      <c r="IO90" s="236"/>
      <c r="IP90" s="236"/>
      <c r="IQ90" s="236"/>
      <c r="IR90" s="236"/>
      <c r="IS90" s="236"/>
    </row>
    <row r="91" spans="1:253" ht="30" customHeight="1">
      <c r="A91" s="246">
        <v>88</v>
      </c>
      <c r="B91" s="243">
        <v>9021014</v>
      </c>
      <c r="C91" s="245" t="s">
        <v>1339</v>
      </c>
      <c r="D91" s="245" t="s">
        <v>1338</v>
      </c>
      <c r="E91" s="591" t="s">
        <v>1342</v>
      </c>
      <c r="F91" s="245">
        <v>2000</v>
      </c>
      <c r="G91" s="245" t="s">
        <v>1341</v>
      </c>
      <c r="H91" s="617">
        <v>2305286</v>
      </c>
      <c r="I91" s="375">
        <v>40800000</v>
      </c>
      <c r="J91" s="243" t="s">
        <v>1340</v>
      </c>
      <c r="K91" s="236"/>
      <c r="L91" s="236"/>
      <c r="M91" s="236"/>
      <c r="N91" s="236"/>
      <c r="O91" s="236"/>
      <c r="P91" s="236"/>
      <c r="Q91" s="236"/>
      <c r="R91" s="236"/>
      <c r="S91" s="236"/>
      <c r="T91" s="236"/>
      <c r="U91" s="236"/>
      <c r="V91" s="236"/>
      <c r="W91" s="236"/>
      <c r="X91" s="236"/>
      <c r="Y91" s="236"/>
      <c r="Z91" s="236"/>
      <c r="AA91" s="236"/>
      <c r="AB91" s="236"/>
      <c r="AC91" s="236"/>
      <c r="AD91" s="236"/>
      <c r="AE91" s="236"/>
      <c r="AF91" s="236"/>
      <c r="AG91" s="236"/>
      <c r="AH91" s="236"/>
      <c r="AI91" s="236"/>
      <c r="AJ91" s="236"/>
      <c r="AK91" s="236"/>
      <c r="AL91" s="236"/>
      <c r="AM91" s="236"/>
      <c r="AN91" s="236"/>
      <c r="AO91" s="236"/>
      <c r="AP91" s="236"/>
      <c r="AQ91" s="236"/>
      <c r="AR91" s="236"/>
      <c r="AS91" s="236"/>
      <c r="AT91" s="236"/>
      <c r="AU91" s="236"/>
      <c r="AV91" s="236"/>
      <c r="AW91" s="236"/>
      <c r="AX91" s="236"/>
      <c r="AY91" s="236"/>
      <c r="AZ91" s="236"/>
      <c r="BA91" s="236"/>
      <c r="BB91" s="236"/>
      <c r="BC91" s="236"/>
      <c r="BD91" s="236"/>
      <c r="BE91" s="236"/>
      <c r="BF91" s="236"/>
      <c r="BG91" s="236"/>
      <c r="BH91" s="236"/>
      <c r="BI91" s="236"/>
      <c r="BJ91" s="236"/>
      <c r="BK91" s="236"/>
      <c r="BL91" s="236"/>
      <c r="BM91" s="236"/>
      <c r="BN91" s="236"/>
      <c r="BO91" s="236"/>
      <c r="BP91" s="236"/>
      <c r="BQ91" s="236"/>
      <c r="BR91" s="236"/>
      <c r="BS91" s="236"/>
      <c r="BT91" s="236"/>
      <c r="BU91" s="236"/>
      <c r="BV91" s="236"/>
      <c r="BW91" s="236"/>
      <c r="BX91" s="236"/>
      <c r="BY91" s="236"/>
      <c r="BZ91" s="236"/>
      <c r="CA91" s="236"/>
      <c r="CB91" s="236"/>
      <c r="CC91" s="236"/>
      <c r="CD91" s="236"/>
      <c r="CE91" s="236"/>
      <c r="CF91" s="236"/>
      <c r="CG91" s="236"/>
      <c r="CH91" s="236"/>
      <c r="CI91" s="236"/>
      <c r="CJ91" s="236"/>
      <c r="CK91" s="236"/>
      <c r="CL91" s="236"/>
      <c r="CM91" s="236"/>
      <c r="CN91" s="236"/>
      <c r="CO91" s="236"/>
      <c r="CP91" s="236"/>
      <c r="CQ91" s="236"/>
      <c r="CR91" s="236"/>
      <c r="CS91" s="236"/>
      <c r="CT91" s="236"/>
      <c r="CU91" s="236"/>
      <c r="CV91" s="236"/>
      <c r="CW91" s="236"/>
      <c r="CX91" s="236"/>
      <c r="CY91" s="236"/>
      <c r="CZ91" s="236"/>
      <c r="DA91" s="236"/>
      <c r="DB91" s="236"/>
      <c r="DC91" s="236"/>
      <c r="DD91" s="236"/>
      <c r="DE91" s="236"/>
      <c r="DF91" s="236"/>
      <c r="DG91" s="236"/>
      <c r="DH91" s="236"/>
      <c r="DI91" s="236"/>
      <c r="DJ91" s="236"/>
      <c r="DK91" s="236"/>
      <c r="DL91" s="236"/>
      <c r="DM91" s="236"/>
      <c r="DN91" s="236"/>
      <c r="DO91" s="236"/>
      <c r="DP91" s="236"/>
      <c r="DQ91" s="236"/>
      <c r="DR91" s="236"/>
      <c r="DS91" s="236"/>
      <c r="DT91" s="236"/>
      <c r="DU91" s="236"/>
      <c r="DV91" s="236"/>
      <c r="DW91" s="236"/>
      <c r="DX91" s="236"/>
      <c r="DY91" s="236"/>
      <c r="DZ91" s="236"/>
      <c r="EA91" s="236"/>
      <c r="EB91" s="236"/>
      <c r="EC91" s="236"/>
      <c r="ED91" s="236"/>
      <c r="EE91" s="236"/>
      <c r="EF91" s="236"/>
      <c r="EG91" s="236"/>
      <c r="EH91" s="236"/>
      <c r="EI91" s="236"/>
      <c r="EJ91" s="236"/>
      <c r="EK91" s="236"/>
      <c r="EL91" s="236"/>
      <c r="EM91" s="236"/>
      <c r="EN91" s="236"/>
      <c r="EO91" s="236"/>
      <c r="EP91" s="236"/>
      <c r="EQ91" s="236"/>
      <c r="ER91" s="236"/>
      <c r="ES91" s="236"/>
      <c r="ET91" s="236"/>
      <c r="EU91" s="236"/>
      <c r="EV91" s="236"/>
      <c r="EW91" s="236"/>
      <c r="EX91" s="236"/>
      <c r="EY91" s="236"/>
      <c r="EZ91" s="236"/>
      <c r="FA91" s="236"/>
      <c r="FB91" s="236"/>
      <c r="FC91" s="236"/>
      <c r="FD91" s="236"/>
      <c r="FE91" s="236"/>
      <c r="FF91" s="236"/>
      <c r="FG91" s="236"/>
      <c r="FH91" s="236"/>
      <c r="FI91" s="236"/>
      <c r="FJ91" s="236"/>
      <c r="FK91" s="236"/>
      <c r="FL91" s="236"/>
      <c r="FM91" s="236"/>
      <c r="FN91" s="236"/>
      <c r="FO91" s="236"/>
      <c r="FP91" s="236"/>
      <c r="FQ91" s="236"/>
      <c r="FR91" s="236"/>
      <c r="FS91" s="236"/>
      <c r="FT91" s="236"/>
      <c r="FU91" s="236"/>
      <c r="FV91" s="236"/>
      <c r="FW91" s="236"/>
      <c r="FX91" s="236"/>
      <c r="FY91" s="236"/>
      <c r="FZ91" s="236"/>
      <c r="GA91" s="236"/>
      <c r="GB91" s="236"/>
      <c r="GC91" s="236"/>
      <c r="GD91" s="236"/>
      <c r="GE91" s="236"/>
      <c r="GF91" s="236"/>
      <c r="GG91" s="236"/>
      <c r="GH91" s="236"/>
      <c r="GI91" s="236"/>
      <c r="GJ91" s="236"/>
      <c r="GK91" s="236"/>
      <c r="GL91" s="236"/>
      <c r="GM91" s="236"/>
      <c r="GN91" s="236"/>
      <c r="GO91" s="236"/>
      <c r="GP91" s="236"/>
      <c r="GQ91" s="236"/>
      <c r="GR91" s="236"/>
      <c r="GS91" s="236"/>
      <c r="GT91" s="236"/>
      <c r="GU91" s="236"/>
      <c r="GV91" s="236"/>
      <c r="GW91" s="236"/>
      <c r="GX91" s="236"/>
      <c r="GY91" s="236"/>
      <c r="GZ91" s="236"/>
      <c r="HA91" s="236"/>
      <c r="HB91" s="236"/>
      <c r="HC91" s="236"/>
      <c r="HD91" s="236"/>
      <c r="HE91" s="236"/>
      <c r="HF91" s="236"/>
      <c r="HG91" s="236"/>
      <c r="HH91" s="236"/>
      <c r="HI91" s="236"/>
      <c r="HJ91" s="236"/>
      <c r="HK91" s="236"/>
      <c r="HL91" s="236"/>
      <c r="HM91" s="236"/>
      <c r="HN91" s="236"/>
      <c r="HO91" s="236"/>
      <c r="HP91" s="236"/>
      <c r="HQ91" s="236"/>
      <c r="HR91" s="236"/>
      <c r="HS91" s="236"/>
      <c r="HT91" s="236"/>
      <c r="HU91" s="236"/>
      <c r="HV91" s="236"/>
      <c r="HW91" s="236"/>
      <c r="HX91" s="236"/>
      <c r="HY91" s="236"/>
      <c r="HZ91" s="236"/>
      <c r="IA91" s="236"/>
      <c r="IB91" s="236"/>
      <c r="IC91" s="236"/>
      <c r="ID91" s="236"/>
      <c r="IE91" s="236"/>
      <c r="IF91" s="236"/>
      <c r="IG91" s="236"/>
      <c r="IH91" s="236"/>
      <c r="II91" s="236"/>
      <c r="IJ91" s="236"/>
      <c r="IK91" s="236"/>
      <c r="IL91" s="236"/>
      <c r="IM91" s="236"/>
      <c r="IN91" s="236"/>
      <c r="IO91" s="236"/>
      <c r="IP91" s="236"/>
      <c r="IQ91" s="236"/>
      <c r="IR91" s="236"/>
      <c r="IS91" s="236"/>
    </row>
    <row r="92" spans="1:253" ht="14">
      <c r="A92" s="962" t="s">
        <v>2051</v>
      </c>
      <c r="B92" s="962"/>
      <c r="C92" s="962"/>
      <c r="D92" s="962"/>
      <c r="E92" s="962"/>
      <c r="F92" s="962"/>
      <c r="G92" s="962"/>
      <c r="H92" s="962"/>
      <c r="I92" s="376">
        <f>SUM(I3:I91)</f>
        <v>18337339766</v>
      </c>
      <c r="J92" s="377"/>
    </row>
    <row r="93" spans="1:253" ht="14">
      <c r="A93" s="964"/>
      <c r="B93" s="965"/>
      <c r="C93" s="965"/>
      <c r="D93" s="965"/>
      <c r="E93" s="965"/>
      <c r="F93" s="965"/>
      <c r="G93" s="965"/>
      <c r="H93" s="965"/>
      <c r="I93" s="965"/>
      <c r="J93" s="965"/>
    </row>
    <row r="94" spans="1:253" ht="14">
      <c r="A94" s="966"/>
      <c r="B94" s="967"/>
      <c r="C94" s="967"/>
      <c r="D94" s="967"/>
      <c r="E94" s="967"/>
      <c r="F94" s="967"/>
      <c r="G94" s="967"/>
      <c r="H94" s="967"/>
      <c r="I94" s="967"/>
      <c r="J94" s="967"/>
    </row>
    <row r="95" spans="1:253" ht="18">
      <c r="A95" s="963" t="s">
        <v>2052</v>
      </c>
      <c r="B95" s="963"/>
      <c r="C95" s="963"/>
      <c r="D95" s="963"/>
      <c r="E95" s="963"/>
      <c r="F95" s="963"/>
      <c r="G95" s="963"/>
      <c r="H95" s="963"/>
      <c r="I95" s="378">
        <f>I92</f>
        <v>18337339766</v>
      </c>
    </row>
    <row r="96" spans="1:253" ht="14">
      <c r="A96" s="235"/>
    </row>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row r="111" ht="12" customHeight="1"/>
    <row r="112" ht="12" customHeight="1"/>
    <row r="113" ht="12" customHeight="1"/>
    <row r="114" ht="12" customHeight="1"/>
    <row r="115" ht="12" customHeight="1"/>
    <row r="116" ht="12" customHeight="1"/>
    <row r="117" ht="12" customHeight="1"/>
    <row r="118" ht="12" customHeight="1"/>
    <row r="119" ht="12" customHeight="1"/>
    <row r="120" ht="12" customHeight="1"/>
    <row r="121" ht="12" customHeight="1"/>
    <row r="122" ht="12" customHeight="1"/>
    <row r="123" ht="12" customHeight="1"/>
    <row r="124" ht="12" customHeight="1"/>
    <row r="125" ht="12" customHeight="1"/>
    <row r="126" ht="12" customHeight="1"/>
    <row r="127" ht="12" customHeight="1"/>
    <row r="128" ht="12" customHeight="1"/>
    <row r="129" ht="12" customHeight="1"/>
    <row r="130" ht="12" customHeight="1"/>
    <row r="131" ht="12" customHeight="1"/>
    <row r="132" ht="12" customHeight="1"/>
    <row r="133" ht="12" customHeight="1"/>
    <row r="134" ht="12" customHeight="1"/>
    <row r="135" ht="12" customHeight="1"/>
    <row r="136" ht="12" customHeight="1"/>
    <row r="137" ht="12" customHeight="1"/>
    <row r="138" ht="12" customHeight="1"/>
    <row r="139" ht="12" customHeight="1"/>
    <row r="140" ht="12" customHeight="1"/>
    <row r="141" ht="12" customHeight="1"/>
    <row r="142" ht="12" customHeight="1"/>
    <row r="143" ht="12" customHeight="1"/>
    <row r="144" ht="12" customHeight="1"/>
    <row r="145" ht="12" customHeight="1"/>
    <row r="146" ht="12" customHeight="1"/>
    <row r="147" ht="12" customHeight="1"/>
    <row r="148" ht="12" customHeight="1"/>
    <row r="149" ht="12" customHeight="1"/>
    <row r="150" ht="12" customHeight="1"/>
    <row r="151" ht="12" customHeight="1"/>
    <row r="152" ht="12" customHeight="1"/>
    <row r="153" ht="12" customHeight="1"/>
    <row r="154" ht="12" customHeight="1"/>
    <row r="155" ht="12" customHeight="1"/>
    <row r="156" ht="12" customHeight="1"/>
    <row r="157" ht="12" customHeight="1"/>
    <row r="158" ht="12" customHeight="1"/>
    <row r="159" ht="12" customHeight="1"/>
    <row r="160" ht="12" customHeight="1"/>
    <row r="161" ht="12" customHeight="1"/>
    <row r="162" ht="12" customHeight="1"/>
    <row r="163" ht="12" customHeight="1"/>
    <row r="164" ht="12" customHeight="1"/>
    <row r="165" ht="12" customHeight="1"/>
    <row r="166" ht="12" customHeight="1"/>
    <row r="167" ht="12" customHeight="1"/>
    <row r="168" ht="12" customHeight="1"/>
    <row r="169" ht="12" customHeight="1"/>
    <row r="170" ht="12" customHeight="1"/>
    <row r="171" ht="12" customHeight="1"/>
    <row r="172" ht="12" customHeight="1"/>
    <row r="173" ht="12" customHeight="1"/>
    <row r="174" ht="12" customHeight="1"/>
    <row r="175" ht="12" customHeight="1"/>
    <row r="176" ht="12" customHeight="1"/>
    <row r="177" ht="12" customHeight="1"/>
    <row r="178" ht="12" customHeight="1"/>
    <row r="179" ht="12" customHeight="1"/>
    <row r="180" ht="12" customHeight="1"/>
    <row r="181" ht="12" customHeight="1"/>
    <row r="182" ht="12" customHeight="1"/>
    <row r="183" ht="12" customHeight="1"/>
    <row r="184" ht="12" customHeight="1"/>
    <row r="185" ht="12" customHeight="1"/>
    <row r="186" ht="12" customHeight="1"/>
    <row r="187" ht="12" customHeight="1"/>
    <row r="188" ht="12" customHeight="1"/>
    <row r="189" ht="12" customHeight="1"/>
    <row r="190" ht="12" customHeight="1"/>
    <row r="191" ht="12" customHeight="1"/>
    <row r="192" ht="12" customHeight="1"/>
    <row r="193" ht="12" customHeight="1"/>
    <row r="194" ht="12" customHeight="1"/>
    <row r="195" ht="12" customHeight="1"/>
    <row r="196" ht="12" customHeight="1"/>
    <row r="197" ht="12" customHeight="1"/>
    <row r="198" ht="12" customHeight="1"/>
    <row r="199" ht="12" customHeight="1"/>
    <row r="200" ht="12" customHeight="1"/>
    <row r="201" ht="12" customHeight="1"/>
    <row r="202" ht="12" customHeight="1"/>
    <row r="203" ht="12" customHeight="1"/>
    <row r="204" ht="12" customHeight="1"/>
    <row r="205" ht="12" customHeight="1"/>
    <row r="206" ht="12" customHeight="1"/>
    <row r="207" ht="12" customHeight="1"/>
    <row r="208" ht="12" customHeight="1"/>
    <row r="209" ht="12" customHeight="1"/>
    <row r="210" ht="12" customHeight="1"/>
    <row r="211" ht="12" customHeight="1"/>
    <row r="212" ht="12" customHeight="1"/>
    <row r="213" ht="12" customHeight="1"/>
    <row r="214" ht="12" customHeight="1"/>
    <row r="215" ht="12" customHeight="1"/>
    <row r="216" ht="12" customHeight="1"/>
    <row r="217" ht="12" customHeight="1"/>
    <row r="218" ht="12" customHeight="1"/>
    <row r="219" ht="12" customHeight="1"/>
    <row r="220" ht="12" customHeight="1"/>
    <row r="221" ht="12" customHeight="1"/>
    <row r="222" ht="12" customHeight="1"/>
    <row r="223" ht="12" customHeight="1"/>
    <row r="224" ht="12" customHeight="1"/>
    <row r="225" ht="12" customHeight="1"/>
    <row r="226" ht="12" customHeight="1"/>
    <row r="227" ht="12" customHeight="1"/>
    <row r="228" ht="12" customHeight="1"/>
    <row r="229" ht="12" customHeight="1"/>
    <row r="230" ht="12" customHeight="1"/>
    <row r="231" ht="12" customHeight="1"/>
    <row r="232" ht="12" customHeight="1"/>
    <row r="233" ht="12" customHeight="1"/>
    <row r="234" ht="12" customHeight="1"/>
    <row r="235" ht="12" customHeight="1"/>
    <row r="236" ht="12" customHeight="1"/>
    <row r="237" ht="12" customHeight="1"/>
    <row r="238" ht="12" customHeight="1"/>
    <row r="239" ht="12" customHeight="1"/>
    <row r="240" ht="12" customHeight="1"/>
    <row r="241" ht="12" customHeight="1"/>
    <row r="242" ht="12" customHeight="1"/>
    <row r="243" ht="12" customHeight="1"/>
    <row r="244" ht="12" customHeight="1"/>
    <row r="245" ht="12" customHeight="1"/>
    <row r="246" ht="12" customHeight="1"/>
    <row r="247" ht="12" customHeight="1"/>
    <row r="248" ht="12" customHeight="1"/>
    <row r="249" ht="12" customHeight="1"/>
    <row r="250" ht="12" customHeight="1"/>
    <row r="251" ht="12" customHeight="1"/>
    <row r="252" ht="12" customHeight="1"/>
    <row r="253" ht="12" customHeight="1"/>
    <row r="254" ht="12" customHeight="1"/>
    <row r="255" ht="12" customHeight="1"/>
    <row r="256" ht="12" customHeight="1"/>
    <row r="257" ht="12" customHeight="1"/>
    <row r="258" ht="12" customHeight="1"/>
    <row r="259" ht="12" customHeight="1"/>
    <row r="260" ht="12" customHeight="1"/>
    <row r="261" ht="12" customHeight="1"/>
    <row r="262" ht="12" customHeight="1"/>
    <row r="263" ht="12" customHeight="1"/>
    <row r="264" ht="12" customHeight="1"/>
    <row r="265" ht="12" customHeight="1"/>
    <row r="266" ht="12" customHeight="1"/>
    <row r="267" ht="12" customHeight="1"/>
    <row r="268" ht="12" customHeight="1"/>
    <row r="269" ht="12" customHeight="1"/>
    <row r="270" ht="12" customHeight="1"/>
    <row r="271" ht="12" customHeight="1"/>
    <row r="272" ht="12" customHeight="1"/>
    <row r="273" ht="12" customHeight="1"/>
    <row r="274" ht="12" customHeight="1"/>
    <row r="275" ht="12" customHeight="1"/>
    <row r="276" ht="12" customHeight="1"/>
    <row r="277" ht="12" customHeight="1"/>
    <row r="278" ht="12" customHeight="1"/>
    <row r="279" ht="12" customHeight="1"/>
    <row r="280" ht="12" customHeight="1"/>
    <row r="281" ht="12" customHeight="1"/>
    <row r="282" ht="12" customHeight="1"/>
    <row r="283" ht="12" customHeight="1"/>
    <row r="284" ht="12" customHeight="1"/>
    <row r="285" ht="12" customHeight="1"/>
    <row r="286" ht="12"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sortState ref="A3:J91">
    <sortCondition ref="E3:E91"/>
  </sortState>
  <mergeCells count="4">
    <mergeCell ref="A92:H92"/>
    <mergeCell ref="A95:H95"/>
    <mergeCell ref="A93:J94"/>
    <mergeCell ref="A1:J1"/>
  </mergeCells>
  <pageMargins left="0.7" right="0.7" top="0.75" bottom="0.75" header="0" footer="0"/>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6C2D5-E8EC-4BE2-B653-406708708AD7}">
  <sheetPr codeName="Hoja7"/>
  <dimension ref="A1:D94"/>
  <sheetViews>
    <sheetView topLeftCell="A75" zoomScale="80" zoomScaleNormal="80" workbookViewId="0">
      <selection activeCell="B77" sqref="B77:D77"/>
    </sheetView>
  </sheetViews>
  <sheetFormatPr baseColWidth="10" defaultColWidth="11.5" defaultRowHeight="16"/>
  <cols>
    <col min="1" max="1" width="62.6640625" style="96" customWidth="1"/>
    <col min="2" max="2" width="45.6640625" style="96" customWidth="1"/>
    <col min="3" max="3" width="7.5" style="96" bestFit="1" customWidth="1"/>
    <col min="4" max="4" width="52.5" style="96" customWidth="1"/>
    <col min="5" max="16384" width="11.5" style="96"/>
  </cols>
  <sheetData>
    <row r="1" spans="1:4" ht="36.75" customHeight="1" thickBot="1">
      <c r="A1" s="1040" t="s">
        <v>1079</v>
      </c>
      <c r="B1" s="1041"/>
      <c r="C1" s="1041"/>
      <c r="D1" s="1042"/>
    </row>
    <row r="2" spans="1:4" ht="17" customHeight="1">
      <c r="A2" s="97" t="s">
        <v>4</v>
      </c>
      <c r="B2" s="1043" t="str">
        <f>AUTOMOVILES!B2</f>
        <v>MUNICIPIO DE PEREIRA</v>
      </c>
      <c r="C2" s="1044"/>
      <c r="D2" s="1045"/>
    </row>
    <row r="3" spans="1:4" ht="17" customHeight="1">
      <c r="A3" s="98" t="s">
        <v>5</v>
      </c>
      <c r="B3" s="1043" t="str">
        <f>AUTOMOVILES!B3</f>
        <v>MUNICIPIO DE PEREIRA</v>
      </c>
      <c r="C3" s="1044"/>
      <c r="D3" s="1045"/>
    </row>
    <row r="4" spans="1:4" ht="17" customHeight="1">
      <c r="A4" s="98" t="s">
        <v>6</v>
      </c>
      <c r="B4" s="1043" t="str">
        <f>AUTOMOVILES!B4</f>
        <v>MUNICIPIO DE PEREIRA</v>
      </c>
      <c r="C4" s="1044"/>
      <c r="D4" s="1045"/>
    </row>
    <row r="5" spans="1:4" ht="17" customHeight="1">
      <c r="A5" s="98" t="s">
        <v>7</v>
      </c>
      <c r="B5" s="1028" t="str">
        <f>AUTOMOVILES!B5</f>
        <v>891.480.030-2.</v>
      </c>
      <c r="C5" s="1029"/>
      <c r="D5" s="1030"/>
    </row>
    <row r="6" spans="1:4" ht="17" customHeight="1">
      <c r="A6" s="99" t="s">
        <v>54</v>
      </c>
      <c r="B6" s="1028" t="s">
        <v>994</v>
      </c>
      <c r="C6" s="1029"/>
      <c r="D6" s="1030" t="s">
        <v>994</v>
      </c>
    </row>
    <row r="7" spans="1:4" ht="17" customHeight="1">
      <c r="A7" s="99" t="s">
        <v>246</v>
      </c>
      <c r="B7" s="1031" t="s">
        <v>16</v>
      </c>
      <c r="C7" s="1032"/>
      <c r="D7" s="1033"/>
    </row>
    <row r="8" spans="1:4" ht="27" customHeight="1">
      <c r="A8" s="100" t="s">
        <v>2</v>
      </c>
      <c r="B8" s="1034" t="str">
        <f>AUTOMOVILES!B8</f>
        <v>DESDE LAS 00:00 HORAS DEL 19 DE SEPTIEMBRE DE 2025  HASTA LAS 24:00 HORAS DEL 19 DE SEPTIEMBRE DE 2026</v>
      </c>
      <c r="C8" s="1035"/>
      <c r="D8" s="1036"/>
    </row>
    <row r="9" spans="1:4" ht="22.5" customHeight="1">
      <c r="A9" s="1037" t="s">
        <v>8</v>
      </c>
      <c r="B9" s="1038"/>
      <c r="C9" s="1021"/>
      <c r="D9" s="1039"/>
    </row>
    <row r="10" spans="1:4" ht="17">
      <c r="A10" s="101" t="s">
        <v>26</v>
      </c>
      <c r="B10" s="982" t="s">
        <v>270</v>
      </c>
      <c r="C10" s="983"/>
      <c r="D10" s="984"/>
    </row>
    <row r="11" spans="1:4" ht="17">
      <c r="A11" s="101" t="s">
        <v>27</v>
      </c>
      <c r="B11" s="982" t="s">
        <v>946</v>
      </c>
      <c r="C11" s="983"/>
      <c r="D11" s="984"/>
    </row>
    <row r="12" spans="1:4" ht="17">
      <c r="A12" s="101" t="s">
        <v>28</v>
      </c>
      <c r="B12" s="982" t="s">
        <v>29</v>
      </c>
      <c r="C12" s="983"/>
      <c r="D12" s="984"/>
    </row>
    <row r="13" spans="1:4">
      <c r="A13" s="1014" t="s">
        <v>198</v>
      </c>
      <c r="B13" s="982" t="s">
        <v>199</v>
      </c>
      <c r="C13" s="983"/>
      <c r="D13" s="984"/>
    </row>
    <row r="14" spans="1:4">
      <c r="A14" s="1014"/>
      <c r="B14" s="982" t="s">
        <v>200</v>
      </c>
      <c r="C14" s="983"/>
      <c r="D14" s="984"/>
    </row>
    <row r="15" spans="1:4">
      <c r="A15" s="1014"/>
      <c r="B15" s="982" t="s">
        <v>211</v>
      </c>
      <c r="C15" s="983"/>
      <c r="D15" s="984"/>
    </row>
    <row r="16" spans="1:4">
      <c r="A16" s="1014"/>
      <c r="B16" s="982" t="s">
        <v>201</v>
      </c>
      <c r="C16" s="983"/>
      <c r="D16" s="984"/>
    </row>
    <row r="17" spans="1:4">
      <c r="A17" s="1014"/>
      <c r="B17" s="982" t="s">
        <v>202</v>
      </c>
      <c r="C17" s="983"/>
      <c r="D17" s="984"/>
    </row>
    <row r="18" spans="1:4" ht="105.75" customHeight="1">
      <c r="A18" s="103" t="s">
        <v>55</v>
      </c>
      <c r="B18" s="982" t="s">
        <v>712</v>
      </c>
      <c r="C18" s="983"/>
      <c r="D18" s="984"/>
    </row>
    <row r="19" spans="1:4" ht="56.25" customHeight="1">
      <c r="A19" s="103" t="s">
        <v>704</v>
      </c>
      <c r="B19" s="983" t="s">
        <v>705</v>
      </c>
      <c r="C19" s="988"/>
      <c r="D19" s="989"/>
    </row>
    <row r="20" spans="1:4">
      <c r="A20" s="1007" t="s">
        <v>13</v>
      </c>
      <c r="B20" s="1008"/>
      <c r="C20" s="1009"/>
      <c r="D20" s="1010"/>
    </row>
    <row r="21" spans="1:4" ht="17">
      <c r="A21" s="104" t="s">
        <v>203</v>
      </c>
      <c r="B21" s="1004">
        <v>600000000</v>
      </c>
      <c r="C21" s="1005"/>
      <c r="D21" s="1006"/>
    </row>
    <row r="22" spans="1:4" ht="34">
      <c r="A22" s="106" t="s">
        <v>204</v>
      </c>
      <c r="B22" s="1004">
        <v>600000000</v>
      </c>
      <c r="C22" s="1005"/>
      <c r="D22" s="1006"/>
    </row>
    <row r="23" spans="1:4" ht="34">
      <c r="A23" s="106" t="s">
        <v>205</v>
      </c>
      <c r="B23" s="1004">
        <v>600000000</v>
      </c>
      <c r="C23" s="1005"/>
      <c r="D23" s="1006"/>
    </row>
    <row r="24" spans="1:4" ht="51">
      <c r="A24" s="106" t="s">
        <v>206</v>
      </c>
      <c r="B24" s="1004">
        <v>600000000</v>
      </c>
      <c r="C24" s="1005"/>
      <c r="D24" s="1006"/>
    </row>
    <row r="25" spans="1:4" ht="17">
      <c r="A25" s="104" t="s">
        <v>706</v>
      </c>
      <c r="B25" s="1004">
        <v>600000000</v>
      </c>
      <c r="C25" s="1005"/>
      <c r="D25" s="1006"/>
    </row>
    <row r="26" spans="1:4" ht="34">
      <c r="A26" s="105" t="s">
        <v>207</v>
      </c>
      <c r="B26" s="1011">
        <f>B25*40%</f>
        <v>240000000</v>
      </c>
      <c r="C26" s="1012"/>
      <c r="D26" s="1013"/>
    </row>
    <row r="27" spans="1:4" ht="34">
      <c r="A27" s="187" t="s">
        <v>208</v>
      </c>
      <c r="B27" s="1004">
        <f>B26*40%</f>
        <v>96000000</v>
      </c>
      <c r="C27" s="1005"/>
      <c r="D27" s="1006"/>
    </row>
    <row r="28" spans="1:4" ht="17">
      <c r="A28" s="106" t="s">
        <v>209</v>
      </c>
      <c r="B28" s="1004">
        <f>B25*50%</f>
        <v>300000000</v>
      </c>
      <c r="C28" s="1005"/>
      <c r="D28" s="1006"/>
    </row>
    <row r="29" spans="1:4" ht="17">
      <c r="A29" s="106" t="s">
        <v>210</v>
      </c>
      <c r="B29" s="1004">
        <f>B25*50%</f>
        <v>300000000</v>
      </c>
      <c r="C29" s="1005"/>
      <c r="D29" s="1006"/>
    </row>
    <row r="30" spans="1:4" ht="17">
      <c r="A30" s="106" t="s">
        <v>710</v>
      </c>
      <c r="B30" s="1046" t="s">
        <v>711</v>
      </c>
      <c r="C30" s="1047"/>
      <c r="D30" s="1048"/>
    </row>
    <row r="31" spans="1:4" ht="120" customHeight="1">
      <c r="A31" s="1007" t="s">
        <v>212</v>
      </c>
      <c r="B31" s="1008"/>
      <c r="C31" s="1009"/>
      <c r="D31" s="1010"/>
    </row>
    <row r="32" spans="1:4" ht="186" customHeight="1">
      <c r="A32" s="109" t="s">
        <v>213</v>
      </c>
      <c r="B32" s="993" t="s">
        <v>729</v>
      </c>
      <c r="C32" s="994"/>
      <c r="D32" s="995"/>
    </row>
    <row r="33" spans="1:4" ht="170.25" customHeight="1">
      <c r="A33" s="102" t="s">
        <v>214</v>
      </c>
      <c r="B33" s="1001" t="s">
        <v>215</v>
      </c>
      <c r="C33" s="1002"/>
      <c r="D33" s="1003"/>
    </row>
    <row r="34" spans="1:4" ht="78.75" customHeight="1">
      <c r="A34" s="102" t="s">
        <v>216</v>
      </c>
      <c r="B34" s="1001" t="s">
        <v>248</v>
      </c>
      <c r="C34" s="1002"/>
      <c r="D34" s="1003"/>
    </row>
    <row r="35" spans="1:4" ht="93.75" customHeight="1">
      <c r="A35" s="102" t="s">
        <v>217</v>
      </c>
      <c r="B35" s="1001" t="s">
        <v>247</v>
      </c>
      <c r="C35" s="1002"/>
      <c r="D35" s="1003"/>
    </row>
    <row r="36" spans="1:4" ht="52" thickBot="1">
      <c r="A36" s="102" t="s">
        <v>707</v>
      </c>
      <c r="B36" s="996" t="s">
        <v>708</v>
      </c>
      <c r="C36" s="997"/>
      <c r="D36" s="998"/>
    </row>
    <row r="37" spans="1:4" ht="17" thickBot="1">
      <c r="A37" s="1049" t="s">
        <v>218</v>
      </c>
      <c r="B37" s="1050"/>
      <c r="C37" s="1050"/>
      <c r="D37" s="1051"/>
    </row>
    <row r="38" spans="1:4" s="107" customFormat="1" ht="224.25" customHeight="1">
      <c r="A38" s="63" t="s">
        <v>17</v>
      </c>
      <c r="B38" s="1052" t="s">
        <v>679</v>
      </c>
      <c r="C38" s="818"/>
      <c r="D38" s="1053"/>
    </row>
    <row r="39" spans="1:4" s="107" customFormat="1" ht="94.5" customHeight="1">
      <c r="A39" s="64" t="s">
        <v>134</v>
      </c>
      <c r="B39" s="738" t="s">
        <v>709</v>
      </c>
      <c r="C39" s="718"/>
      <c r="D39" s="739"/>
    </row>
    <row r="40" spans="1:4" s="107" customFormat="1" ht="78" customHeight="1">
      <c r="A40" s="64" t="s">
        <v>225</v>
      </c>
      <c r="B40" s="738" t="s">
        <v>160</v>
      </c>
      <c r="C40" s="718"/>
      <c r="D40" s="739"/>
    </row>
    <row r="41" spans="1:4" s="107" customFormat="1" ht="112.5" customHeight="1">
      <c r="A41" s="66" t="s">
        <v>133</v>
      </c>
      <c r="B41" s="1054" t="s">
        <v>649</v>
      </c>
      <c r="C41" s="740"/>
      <c r="D41" s="1055"/>
    </row>
    <row r="42" spans="1:4" s="107" customFormat="1" ht="93" customHeight="1">
      <c r="A42" s="67" t="s">
        <v>668</v>
      </c>
      <c r="B42" s="1056" t="s">
        <v>669</v>
      </c>
      <c r="C42" s="1057"/>
      <c r="D42" s="1058"/>
    </row>
    <row r="43" spans="1:4" s="107" customFormat="1" ht="70.5" customHeight="1">
      <c r="A43" s="67" t="s">
        <v>404</v>
      </c>
      <c r="B43" s="1056" t="s">
        <v>670</v>
      </c>
      <c r="C43" s="1057"/>
      <c r="D43" s="1058"/>
    </row>
    <row r="44" spans="1:4" s="107" customFormat="1" ht="77.25" customHeight="1">
      <c r="A44" s="64" t="s">
        <v>657</v>
      </c>
      <c r="B44" s="738" t="s">
        <v>681</v>
      </c>
      <c r="C44" s="718"/>
      <c r="D44" s="739"/>
    </row>
    <row r="45" spans="1:4" s="107" customFormat="1" ht="48" customHeight="1">
      <c r="A45" s="68" t="s">
        <v>88</v>
      </c>
      <c r="B45" s="1059" t="s">
        <v>650</v>
      </c>
      <c r="C45" s="1060"/>
      <c r="D45" s="1061"/>
    </row>
    <row r="46" spans="1:4" s="107" customFormat="1" ht="141" customHeight="1">
      <c r="A46" s="64" t="s">
        <v>672</v>
      </c>
      <c r="B46" s="738" t="s">
        <v>260</v>
      </c>
      <c r="C46" s="718"/>
      <c r="D46" s="739"/>
    </row>
    <row r="47" spans="1:4" s="107" customFormat="1" ht="56.25" customHeight="1">
      <c r="A47" s="69" t="s">
        <v>674</v>
      </c>
      <c r="B47" s="999" t="s">
        <v>229</v>
      </c>
      <c r="C47" s="707"/>
      <c r="D47" s="1000"/>
    </row>
    <row r="48" spans="1:4" s="107" customFormat="1" ht="55.5" customHeight="1">
      <c r="A48" s="64" t="s">
        <v>153</v>
      </c>
      <c r="B48" s="772" t="s">
        <v>995</v>
      </c>
      <c r="C48" s="699"/>
      <c r="D48" s="773"/>
    </row>
    <row r="49" spans="1:4" s="107" customFormat="1" ht="79.5" customHeight="1">
      <c r="A49" s="108" t="s">
        <v>228</v>
      </c>
      <c r="B49" s="985" t="s">
        <v>94</v>
      </c>
      <c r="C49" s="986"/>
      <c r="D49" s="987"/>
    </row>
    <row r="50" spans="1:4" ht="69.75" customHeight="1">
      <c r="A50" s="102" t="s">
        <v>219</v>
      </c>
      <c r="B50" s="985" t="s">
        <v>249</v>
      </c>
      <c r="C50" s="986"/>
      <c r="D50" s="987"/>
    </row>
    <row r="51" spans="1:4" ht="68.25" customHeight="1">
      <c r="A51" s="102" t="s">
        <v>221</v>
      </c>
      <c r="B51" s="985" t="s">
        <v>250</v>
      </c>
      <c r="C51" s="986"/>
      <c r="D51" s="987"/>
    </row>
    <row r="52" spans="1:4" ht="220" customHeight="1">
      <c r="A52" s="971" t="s">
        <v>222</v>
      </c>
      <c r="B52" s="973" t="s">
        <v>639</v>
      </c>
      <c r="C52" s="974"/>
      <c r="D52" s="975"/>
    </row>
    <row r="53" spans="1:4" ht="220" customHeight="1">
      <c r="A53" s="972"/>
      <c r="B53" s="976"/>
      <c r="C53" s="977"/>
      <c r="D53" s="978"/>
    </row>
    <row r="54" spans="1:4" ht="27.75" customHeight="1">
      <c r="A54" s="102" t="s">
        <v>223</v>
      </c>
      <c r="B54" s="985" t="s">
        <v>224</v>
      </c>
      <c r="C54" s="986"/>
      <c r="D54" s="987"/>
    </row>
    <row r="55" spans="1:4" ht="30.75" customHeight="1">
      <c r="A55" s="102" t="s">
        <v>226</v>
      </c>
      <c r="B55" s="985" t="s">
        <v>227</v>
      </c>
      <c r="C55" s="986"/>
      <c r="D55" s="987"/>
    </row>
    <row r="56" spans="1:4" ht="103.5" customHeight="1">
      <c r="A56" s="101" t="s">
        <v>656</v>
      </c>
      <c r="B56" s="985" t="s">
        <v>230</v>
      </c>
      <c r="C56" s="986"/>
      <c r="D56" s="987"/>
    </row>
    <row r="57" spans="1:4" ht="120.75" customHeight="1">
      <c r="A57" s="101" t="s">
        <v>231</v>
      </c>
      <c r="B57" s="990" t="s">
        <v>232</v>
      </c>
      <c r="C57" s="991"/>
      <c r="D57" s="992"/>
    </row>
    <row r="58" spans="1:4" ht="154.5" customHeight="1">
      <c r="A58" s="109" t="s">
        <v>638</v>
      </c>
      <c r="B58" s="985" t="s">
        <v>233</v>
      </c>
      <c r="C58" s="986"/>
      <c r="D58" s="987"/>
    </row>
    <row r="59" spans="1:4" ht="101.25" customHeight="1">
      <c r="A59" s="109" t="s">
        <v>31</v>
      </c>
      <c r="B59" s="985" t="s">
        <v>996</v>
      </c>
      <c r="C59" s="986"/>
      <c r="D59" s="987"/>
    </row>
    <row r="60" spans="1:4" ht="90" customHeight="1">
      <c r="A60" s="109" t="s">
        <v>32</v>
      </c>
      <c r="B60" s="985" t="s">
        <v>33</v>
      </c>
      <c r="C60" s="986"/>
      <c r="D60" s="987"/>
    </row>
    <row r="61" spans="1:4" ht="66.75" customHeight="1">
      <c r="A61" s="103" t="s">
        <v>234</v>
      </c>
      <c r="B61" s="985" t="s">
        <v>235</v>
      </c>
      <c r="C61" s="986"/>
      <c r="D61" s="987"/>
    </row>
    <row r="62" spans="1:4" ht="222" customHeight="1">
      <c r="A62" s="101" t="s">
        <v>39</v>
      </c>
      <c r="B62" s="990" t="s">
        <v>997</v>
      </c>
      <c r="C62" s="991"/>
      <c r="D62" s="992"/>
    </row>
    <row r="63" spans="1:4" ht="51" customHeight="1">
      <c r="A63" s="101" t="s">
        <v>40</v>
      </c>
      <c r="B63" s="990" t="s">
        <v>41</v>
      </c>
      <c r="C63" s="991"/>
      <c r="D63" s="992"/>
    </row>
    <row r="64" spans="1:4" ht="103.5" customHeight="1">
      <c r="A64" s="101" t="s">
        <v>236</v>
      </c>
      <c r="B64" s="990" t="s">
        <v>2226</v>
      </c>
      <c r="C64" s="991"/>
      <c r="D64" s="992"/>
    </row>
    <row r="65" spans="1:4" ht="47.25" customHeight="1">
      <c r="A65" s="109" t="s">
        <v>237</v>
      </c>
      <c r="B65" s="993" t="s">
        <v>654</v>
      </c>
      <c r="C65" s="994"/>
      <c r="D65" s="995"/>
    </row>
    <row r="66" spans="1:4" ht="41.25" customHeight="1">
      <c r="A66" s="109" t="s">
        <v>713</v>
      </c>
      <c r="B66" s="993" t="s">
        <v>2221</v>
      </c>
      <c r="C66" s="994"/>
      <c r="D66" s="995"/>
    </row>
    <row r="67" spans="1:4" ht="80.25" customHeight="1">
      <c r="A67" s="102" t="s">
        <v>655</v>
      </c>
      <c r="B67" s="993" t="s">
        <v>238</v>
      </c>
      <c r="C67" s="994"/>
      <c r="D67" s="995"/>
    </row>
    <row r="68" spans="1:4" ht="99" customHeight="1">
      <c r="A68" s="109" t="s">
        <v>239</v>
      </c>
      <c r="B68" s="990" t="s">
        <v>240</v>
      </c>
      <c r="C68" s="991"/>
      <c r="D68" s="992"/>
    </row>
    <row r="69" spans="1:4" ht="114" customHeight="1">
      <c r="A69" s="188" t="s">
        <v>714</v>
      </c>
      <c r="B69" s="990" t="s">
        <v>730</v>
      </c>
      <c r="C69" s="991"/>
      <c r="D69" s="992"/>
    </row>
    <row r="70" spans="1:4" ht="108.75" customHeight="1">
      <c r="A70" s="188" t="s">
        <v>999</v>
      </c>
      <c r="B70" s="990" t="s">
        <v>724</v>
      </c>
      <c r="C70" s="991"/>
      <c r="D70" s="992"/>
    </row>
    <row r="71" spans="1:4" ht="254.25" customHeight="1">
      <c r="A71" s="110" t="s">
        <v>715</v>
      </c>
      <c r="B71" s="990" t="s">
        <v>716</v>
      </c>
      <c r="C71" s="991"/>
      <c r="D71" s="992"/>
    </row>
    <row r="72" spans="1:4" ht="107.25" customHeight="1">
      <c r="A72" s="188" t="s">
        <v>998</v>
      </c>
      <c r="B72" s="906" t="s">
        <v>717</v>
      </c>
      <c r="C72" s="1024"/>
      <c r="D72" s="1025"/>
    </row>
    <row r="73" spans="1:4" ht="66.75" customHeight="1">
      <c r="A73" s="110" t="s">
        <v>718</v>
      </c>
      <c r="B73" s="906" t="s">
        <v>719</v>
      </c>
      <c r="C73" s="1024"/>
      <c r="D73" s="1025"/>
    </row>
    <row r="74" spans="1:4" ht="92.25" customHeight="1">
      <c r="A74" s="188" t="s">
        <v>720</v>
      </c>
      <c r="B74" s="906" t="s">
        <v>721</v>
      </c>
      <c r="C74" s="1024"/>
      <c r="D74" s="1025"/>
    </row>
    <row r="75" spans="1:4" ht="135.75" customHeight="1">
      <c r="A75" s="111" t="s">
        <v>722</v>
      </c>
      <c r="B75" s="906" t="s">
        <v>723</v>
      </c>
      <c r="C75" s="1024"/>
      <c r="D75" s="1025"/>
    </row>
    <row r="76" spans="1:4" ht="46.5" customHeight="1">
      <c r="A76" s="102" t="s">
        <v>241</v>
      </c>
      <c r="B76" s="906" t="s">
        <v>242</v>
      </c>
      <c r="C76" s="1024"/>
      <c r="D76" s="1025"/>
    </row>
    <row r="77" spans="1:4" ht="43.5" customHeight="1">
      <c r="A77" s="109" t="s">
        <v>177</v>
      </c>
      <c r="B77" s="906" t="s">
        <v>38</v>
      </c>
      <c r="C77" s="1024"/>
      <c r="D77" s="1025"/>
    </row>
    <row r="78" spans="1:4" ht="104.25" customHeight="1">
      <c r="A78" s="109" t="s">
        <v>878</v>
      </c>
      <c r="B78" s="979" t="s">
        <v>869</v>
      </c>
      <c r="C78" s="980"/>
      <c r="D78" s="981"/>
    </row>
    <row r="79" spans="1:4" ht="66" customHeight="1">
      <c r="A79" s="109" t="s">
        <v>879</v>
      </c>
      <c r="B79" s="979" t="s">
        <v>870</v>
      </c>
      <c r="C79" s="980"/>
      <c r="D79" s="981"/>
    </row>
    <row r="80" spans="1:4" ht="15.75" customHeight="1">
      <c r="A80" s="927" t="s">
        <v>46</v>
      </c>
      <c r="B80" s="928"/>
      <c r="C80" s="928"/>
      <c r="D80" s="929"/>
    </row>
    <row r="81" spans="1:4" ht="17">
      <c r="A81" s="1027" t="s">
        <v>461</v>
      </c>
      <c r="B81" s="1027"/>
      <c r="C81" s="148" t="s">
        <v>462</v>
      </c>
      <c r="D81" s="148" t="s">
        <v>897</v>
      </c>
    </row>
    <row r="82" spans="1:4" ht="173.25" customHeight="1">
      <c r="A82" s="409" t="s">
        <v>1000</v>
      </c>
      <c r="B82" s="185" t="s">
        <v>1001</v>
      </c>
      <c r="C82" s="173"/>
      <c r="D82" s="173"/>
    </row>
    <row r="83" spans="1:4" ht="221">
      <c r="A83" s="409" t="s">
        <v>1002</v>
      </c>
      <c r="B83" s="185" t="s">
        <v>1003</v>
      </c>
      <c r="C83" s="173"/>
      <c r="D83" s="173"/>
    </row>
    <row r="84" spans="1:4" ht="170">
      <c r="A84" s="409" t="s">
        <v>1004</v>
      </c>
      <c r="B84" s="185" t="s">
        <v>1005</v>
      </c>
      <c r="C84" s="173"/>
      <c r="D84" s="173"/>
    </row>
    <row r="85" spans="1:4" ht="25.5" customHeight="1">
      <c r="A85" s="1026" t="s">
        <v>21</v>
      </c>
      <c r="B85" s="1022"/>
      <c r="C85" s="1022"/>
      <c r="D85" s="1023"/>
    </row>
    <row r="86" spans="1:4" s="113" customFormat="1" ht="17">
      <c r="A86" s="112" t="s">
        <v>1</v>
      </c>
      <c r="B86" s="1021" t="s">
        <v>45</v>
      </c>
      <c r="C86" s="1022"/>
      <c r="D86" s="1023"/>
    </row>
    <row r="87" spans="1:4" ht="17">
      <c r="A87" s="101" t="s">
        <v>243</v>
      </c>
      <c r="B87" s="1018"/>
      <c r="C87" s="1019"/>
      <c r="D87" s="1020"/>
    </row>
    <row r="88" spans="1:4" ht="18" thickBot="1">
      <c r="A88" s="114" t="s">
        <v>245</v>
      </c>
      <c r="B88" s="1015" t="s">
        <v>244</v>
      </c>
      <c r="C88" s="1016"/>
      <c r="D88" s="1017"/>
    </row>
    <row r="89" spans="1:4">
      <c r="A89" s="115"/>
      <c r="B89" s="116"/>
      <c r="C89" s="116"/>
      <c r="D89" s="116"/>
    </row>
    <row r="90" spans="1:4">
      <c r="A90" s="115"/>
      <c r="B90" s="116"/>
      <c r="C90" s="116"/>
      <c r="D90" s="116"/>
    </row>
    <row r="91" spans="1:4">
      <c r="A91" s="115"/>
      <c r="B91" s="116"/>
      <c r="C91" s="116"/>
      <c r="D91" s="116"/>
    </row>
    <row r="92" spans="1:4">
      <c r="A92" s="115"/>
      <c r="B92" s="116"/>
      <c r="C92" s="116"/>
      <c r="D92" s="116"/>
    </row>
    <row r="93" spans="1:4" ht="17" thickBot="1">
      <c r="A93" s="117"/>
      <c r="B93" s="116"/>
      <c r="C93" s="116"/>
      <c r="D93" s="116"/>
    </row>
    <row r="94" spans="1:4" ht="17">
      <c r="A94" s="118" t="s">
        <v>14</v>
      </c>
      <c r="B94" s="116"/>
      <c r="C94" s="116"/>
      <c r="D94" s="116"/>
    </row>
  </sheetData>
  <mergeCells count="86">
    <mergeCell ref="B48:D48"/>
    <mergeCell ref="B49:D49"/>
    <mergeCell ref="B38:D38"/>
    <mergeCell ref="B39:D39"/>
    <mergeCell ref="B40:D40"/>
    <mergeCell ref="B41:D41"/>
    <mergeCell ref="B42:D42"/>
    <mergeCell ref="B43:D43"/>
    <mergeCell ref="B44:D44"/>
    <mergeCell ref="B45:D45"/>
    <mergeCell ref="B46:D46"/>
    <mergeCell ref="B17:D17"/>
    <mergeCell ref="B14:D14"/>
    <mergeCell ref="B15:D15"/>
    <mergeCell ref="B73:D73"/>
    <mergeCell ref="B58:D58"/>
    <mergeCell ref="B30:D30"/>
    <mergeCell ref="A31:D31"/>
    <mergeCell ref="B55:D55"/>
    <mergeCell ref="B51:D51"/>
    <mergeCell ref="A37:D37"/>
    <mergeCell ref="B35:D35"/>
    <mergeCell ref="B50:D50"/>
    <mergeCell ref="B67:D67"/>
    <mergeCell ref="B59:D59"/>
    <mergeCell ref="B60:D60"/>
    <mergeCell ref="B65:D65"/>
    <mergeCell ref="A1:D1"/>
    <mergeCell ref="B2:D2"/>
    <mergeCell ref="B3:D3"/>
    <mergeCell ref="B4:D4"/>
    <mergeCell ref="B5:D5"/>
    <mergeCell ref="B6:D6"/>
    <mergeCell ref="B7:D7"/>
    <mergeCell ref="B11:D11"/>
    <mergeCell ref="B12:D12"/>
    <mergeCell ref="B8:D8"/>
    <mergeCell ref="A9:D9"/>
    <mergeCell ref="B10:D10"/>
    <mergeCell ref="B88:D88"/>
    <mergeCell ref="B87:D87"/>
    <mergeCell ref="B86:D86"/>
    <mergeCell ref="B77:D77"/>
    <mergeCell ref="B68:D68"/>
    <mergeCell ref="B76:D76"/>
    <mergeCell ref="B75:D75"/>
    <mergeCell ref="A85:D85"/>
    <mergeCell ref="B74:D74"/>
    <mergeCell ref="A80:D80"/>
    <mergeCell ref="A81:B81"/>
    <mergeCell ref="B72:D72"/>
    <mergeCell ref="B71:D71"/>
    <mergeCell ref="B69:D69"/>
    <mergeCell ref="B70:D70"/>
    <mergeCell ref="B13:D13"/>
    <mergeCell ref="B32:D32"/>
    <mergeCell ref="B33:D33"/>
    <mergeCell ref="B34:D34"/>
    <mergeCell ref="B28:D28"/>
    <mergeCell ref="B23:D23"/>
    <mergeCell ref="B24:D24"/>
    <mergeCell ref="A20:D20"/>
    <mergeCell ref="B21:D21"/>
    <mergeCell ref="B22:D22"/>
    <mergeCell ref="B25:D25"/>
    <mergeCell ref="B26:D26"/>
    <mergeCell ref="B27:D27"/>
    <mergeCell ref="B29:D29"/>
    <mergeCell ref="A13:A17"/>
    <mergeCell ref="B16:D16"/>
    <mergeCell ref="A52:A53"/>
    <mergeCell ref="B52:D53"/>
    <mergeCell ref="B78:D78"/>
    <mergeCell ref="B79:D79"/>
    <mergeCell ref="B18:D18"/>
    <mergeCell ref="B61:D61"/>
    <mergeCell ref="B19:D19"/>
    <mergeCell ref="B56:D56"/>
    <mergeCell ref="B57:D57"/>
    <mergeCell ref="B54:D54"/>
    <mergeCell ref="B64:D64"/>
    <mergeCell ref="B62:D62"/>
    <mergeCell ref="B66:D66"/>
    <mergeCell ref="B63:D63"/>
    <mergeCell ref="B36:D36"/>
    <mergeCell ref="B47:D4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19E8D-48F2-4B14-9CAC-0559F09796FB}">
  <sheetPr codeName="Hoja8"/>
  <dimension ref="A1:F100"/>
  <sheetViews>
    <sheetView showGridLines="0" topLeftCell="A28" workbookViewId="0">
      <selection activeCell="A35" sqref="A35"/>
    </sheetView>
  </sheetViews>
  <sheetFormatPr baseColWidth="10" defaultColWidth="11.5" defaultRowHeight="13"/>
  <cols>
    <col min="1" max="1" width="49" style="22" customWidth="1"/>
    <col min="2" max="3" width="36.5" style="22" customWidth="1"/>
    <col min="4" max="4" width="56.6640625" style="22" customWidth="1"/>
    <col min="5" max="16384" width="11.5" style="22"/>
  </cols>
  <sheetData>
    <row r="1" spans="1:4">
      <c r="A1" s="1116"/>
      <c r="B1" s="1116"/>
      <c r="C1" s="1116"/>
      <c r="D1" s="1116"/>
    </row>
    <row r="2" spans="1:4">
      <c r="A2" s="1116"/>
      <c r="B2" s="1116"/>
      <c r="C2" s="1116"/>
      <c r="D2" s="1116"/>
    </row>
    <row r="3" spans="1:4">
      <c r="A3" s="1116"/>
      <c r="B3" s="1116"/>
      <c r="C3" s="1116"/>
      <c r="D3" s="1116"/>
    </row>
    <row r="4" spans="1:4" ht="14">
      <c r="A4" s="1117" t="s">
        <v>1080</v>
      </c>
      <c r="B4" s="1117"/>
      <c r="C4" s="1117"/>
      <c r="D4" s="1117"/>
    </row>
    <row r="5" spans="1:4" ht="17" customHeight="1">
      <c r="A5" s="23" t="s">
        <v>24</v>
      </c>
      <c r="B5" s="1088" t="str">
        <f>'MANEJO ESTATAL'!B2</f>
        <v>MUNICIPIO DE PEREIRA</v>
      </c>
      <c r="C5" s="1088"/>
      <c r="D5" s="1089"/>
    </row>
    <row r="6" spans="1:4" ht="17" customHeight="1">
      <c r="A6" s="23" t="s">
        <v>56</v>
      </c>
      <c r="B6" s="1088" t="str">
        <f>'MANEJO ESTATAL'!B3</f>
        <v>MUNICIPIO DE PEREIRA</v>
      </c>
      <c r="C6" s="1088"/>
      <c r="D6" s="1089"/>
    </row>
    <row r="7" spans="1:4" ht="17" customHeight="1">
      <c r="A7" s="23" t="s">
        <v>57</v>
      </c>
      <c r="B7" s="1088" t="str">
        <f>'MANEJO ESTATAL'!B4</f>
        <v>MUNICIPIO DE PEREIRA</v>
      </c>
      <c r="C7" s="1088"/>
      <c r="D7" s="1089"/>
    </row>
    <row r="8" spans="1:4" ht="17" customHeight="1">
      <c r="A8" s="23" t="s">
        <v>7</v>
      </c>
      <c r="B8" s="1088" t="str">
        <f>'MANEJO ESTATAL'!B5</f>
        <v>891.480.030-2.</v>
      </c>
      <c r="C8" s="1088"/>
      <c r="D8" s="1089"/>
    </row>
    <row r="9" spans="1:4" ht="17" customHeight="1">
      <c r="A9" s="23" t="s">
        <v>54</v>
      </c>
      <c r="B9" s="1088" t="s">
        <v>516</v>
      </c>
      <c r="C9" s="1088"/>
      <c r="D9" s="1089"/>
    </row>
    <row r="10" spans="1:4" ht="17" customHeight="1">
      <c r="A10" s="26" t="s">
        <v>15</v>
      </c>
      <c r="B10" s="1090" t="s">
        <v>517</v>
      </c>
      <c r="C10" s="1090"/>
      <c r="D10" s="1090"/>
    </row>
    <row r="11" spans="1:4" ht="17" customHeight="1">
      <c r="A11" s="26" t="s">
        <v>2</v>
      </c>
      <c r="B11" s="1090" t="str">
        <f>'MANEJO ESTATAL'!B8</f>
        <v>DESDE LAS 00:00 HORAS DEL 19 DE SEPTIEMBRE DE 2025  HASTA LAS 24:00 HORAS DEL 19 DE SEPTIEMBRE DE 2026</v>
      </c>
      <c r="C11" s="1090"/>
      <c r="D11" s="1090"/>
    </row>
    <row r="12" spans="1:4">
      <c r="A12" s="1080" t="s">
        <v>8</v>
      </c>
      <c r="B12" s="1081"/>
      <c r="C12" s="1081"/>
      <c r="D12" s="1081"/>
    </row>
    <row r="13" spans="1:4" ht="42" customHeight="1">
      <c r="A13" s="189" t="s">
        <v>9</v>
      </c>
      <c r="B13" s="958" t="s">
        <v>1006</v>
      </c>
      <c r="C13" s="958"/>
      <c r="D13" s="958"/>
    </row>
    <row r="14" spans="1:4" ht="17">
      <c r="A14" s="189" t="s">
        <v>10</v>
      </c>
      <c r="B14" s="1091" t="s">
        <v>946</v>
      </c>
      <c r="C14" s="1092"/>
      <c r="D14" s="1093"/>
    </row>
    <row r="15" spans="1:4" ht="17">
      <c r="A15" s="189" t="s">
        <v>11</v>
      </c>
      <c r="B15" s="1109" t="s">
        <v>12</v>
      </c>
      <c r="C15" s="1109"/>
      <c r="D15" s="1109"/>
    </row>
    <row r="16" spans="1:4" ht="58.5" customHeight="1">
      <c r="A16" s="189" t="s">
        <v>463</v>
      </c>
      <c r="B16" s="1109" t="s">
        <v>464</v>
      </c>
      <c r="C16" s="1109"/>
      <c r="D16" s="1109"/>
    </row>
    <row r="17" spans="1:4" ht="16">
      <c r="A17" s="1110" t="s">
        <v>465</v>
      </c>
      <c r="B17" s="1111"/>
      <c r="C17" s="1111"/>
      <c r="D17" s="1112"/>
    </row>
    <row r="18" spans="1:4" ht="36" customHeight="1">
      <c r="A18" s="1113">
        <v>6000000000</v>
      </c>
      <c r="B18" s="1114"/>
      <c r="C18" s="1114"/>
      <c r="D18" s="1115"/>
    </row>
    <row r="19" spans="1:4" ht="12.75" customHeight="1">
      <c r="A19" s="414" t="s">
        <v>466</v>
      </c>
      <c r="B19" s="1100" t="s">
        <v>69</v>
      </c>
      <c r="C19" s="1101"/>
      <c r="D19" s="1101"/>
    </row>
    <row r="20" spans="1:4" ht="68">
      <c r="A20" s="190" t="s">
        <v>519</v>
      </c>
      <c r="B20" s="1085">
        <v>6000000000</v>
      </c>
      <c r="C20" s="1086"/>
      <c r="D20" s="1087"/>
    </row>
    <row r="21" spans="1:4" ht="17">
      <c r="A21" s="185" t="s">
        <v>467</v>
      </c>
      <c r="B21" s="1106" t="s">
        <v>468</v>
      </c>
      <c r="C21" s="1107"/>
      <c r="D21" s="1108"/>
    </row>
    <row r="22" spans="1:4" ht="17">
      <c r="A22" s="185" t="s">
        <v>469</v>
      </c>
      <c r="B22" s="1106" t="s">
        <v>470</v>
      </c>
      <c r="C22" s="1107"/>
      <c r="D22" s="1108"/>
    </row>
    <row r="23" spans="1:4" ht="17">
      <c r="A23" s="185" t="s">
        <v>518</v>
      </c>
      <c r="B23" s="1085">
        <v>6000000000</v>
      </c>
      <c r="C23" s="1086"/>
      <c r="D23" s="1087"/>
    </row>
    <row r="24" spans="1:4" ht="34">
      <c r="A24" s="185" t="s">
        <v>471</v>
      </c>
      <c r="B24" s="1085">
        <v>6000000000</v>
      </c>
      <c r="C24" s="1086"/>
      <c r="D24" s="1087"/>
    </row>
    <row r="25" spans="1:4" ht="17">
      <c r="A25" s="191" t="s">
        <v>472</v>
      </c>
      <c r="B25" s="1085">
        <v>6000000000</v>
      </c>
      <c r="C25" s="1086"/>
      <c r="D25" s="1087"/>
    </row>
    <row r="26" spans="1:4" ht="34">
      <c r="A26" s="191" t="s">
        <v>766</v>
      </c>
      <c r="B26" s="1085">
        <v>6000000000</v>
      </c>
      <c r="C26" s="1086"/>
      <c r="D26" s="1087"/>
    </row>
    <row r="27" spans="1:4" ht="17">
      <c r="A27" s="191" t="s">
        <v>473</v>
      </c>
      <c r="B27" s="1085">
        <v>6000000000</v>
      </c>
      <c r="C27" s="1086"/>
      <c r="D27" s="1087"/>
    </row>
    <row r="28" spans="1:4" ht="25.5" customHeight="1">
      <c r="A28" s="191" t="s">
        <v>767</v>
      </c>
      <c r="B28" s="1085">
        <v>6000000000</v>
      </c>
      <c r="C28" s="1086"/>
      <c r="D28" s="1087"/>
    </row>
    <row r="29" spans="1:4" ht="17">
      <c r="A29" s="191" t="s">
        <v>768</v>
      </c>
      <c r="B29" s="1085">
        <v>6000000000</v>
      </c>
      <c r="C29" s="1086"/>
      <c r="D29" s="1087"/>
    </row>
    <row r="30" spans="1:4" ht="17">
      <c r="A30" s="191" t="s">
        <v>769</v>
      </c>
      <c r="B30" s="1085">
        <v>6000000000</v>
      </c>
      <c r="C30" s="1086"/>
      <c r="D30" s="1087"/>
    </row>
    <row r="31" spans="1:4" ht="17">
      <c r="A31" s="191" t="s">
        <v>474</v>
      </c>
      <c r="B31" s="1085">
        <v>6000000000</v>
      </c>
      <c r="C31" s="1086"/>
      <c r="D31" s="1087"/>
    </row>
    <row r="32" spans="1:4" ht="17">
      <c r="A32" s="191" t="s">
        <v>475</v>
      </c>
      <c r="B32" s="1085">
        <v>6000000000</v>
      </c>
      <c r="C32" s="1086"/>
      <c r="D32" s="1087"/>
    </row>
    <row r="33" spans="1:4" ht="17">
      <c r="A33" s="191" t="s">
        <v>476</v>
      </c>
      <c r="B33" s="1085">
        <v>6000000000</v>
      </c>
      <c r="C33" s="1086"/>
      <c r="D33" s="1087"/>
    </row>
    <row r="34" spans="1:4" ht="34">
      <c r="A34" s="191" t="s">
        <v>477</v>
      </c>
      <c r="B34" s="1085">
        <v>6000000000</v>
      </c>
      <c r="C34" s="1086"/>
      <c r="D34" s="1087"/>
    </row>
    <row r="35" spans="1:4" ht="17">
      <c r="A35" s="191" t="s">
        <v>770</v>
      </c>
      <c r="B35" s="1085">
        <v>6000000000</v>
      </c>
      <c r="C35" s="1086"/>
      <c r="D35" s="1087"/>
    </row>
    <row r="36" spans="1:4" ht="17">
      <c r="A36" s="191" t="s">
        <v>478</v>
      </c>
      <c r="B36" s="1085">
        <v>6000000000</v>
      </c>
      <c r="C36" s="1086"/>
      <c r="D36" s="1087"/>
    </row>
    <row r="37" spans="1:4" ht="17">
      <c r="A37" s="191" t="s">
        <v>479</v>
      </c>
      <c r="B37" s="1085">
        <v>6000000000</v>
      </c>
      <c r="C37" s="1086"/>
      <c r="D37" s="1087"/>
    </row>
    <row r="38" spans="1:4" ht="17">
      <c r="A38" s="191" t="s">
        <v>480</v>
      </c>
      <c r="B38" s="1085">
        <v>6000000000</v>
      </c>
      <c r="C38" s="1086"/>
      <c r="D38" s="1087"/>
    </row>
    <row r="39" spans="1:4" ht="17">
      <c r="A39" s="191" t="s">
        <v>481</v>
      </c>
      <c r="B39" s="1085">
        <v>6000000000</v>
      </c>
      <c r="C39" s="1086"/>
      <c r="D39" s="1087"/>
    </row>
    <row r="40" spans="1:4" ht="26.25" customHeight="1">
      <c r="A40" s="191" t="s">
        <v>482</v>
      </c>
      <c r="B40" s="1094" t="s">
        <v>1007</v>
      </c>
      <c r="C40" s="1095"/>
      <c r="D40" s="1096"/>
    </row>
    <row r="41" spans="1:4" ht="51">
      <c r="A41" s="185" t="s">
        <v>483</v>
      </c>
      <c r="B41" s="1085">
        <v>6000000000</v>
      </c>
      <c r="C41" s="1086"/>
      <c r="D41" s="1087"/>
    </row>
    <row r="42" spans="1:4" ht="34">
      <c r="A42" s="191" t="s">
        <v>484</v>
      </c>
      <c r="B42" s="1085">
        <v>6000000000</v>
      </c>
      <c r="C42" s="1086"/>
      <c r="D42" s="1087"/>
    </row>
    <row r="43" spans="1:4" ht="34">
      <c r="A43" s="191" t="s">
        <v>485</v>
      </c>
      <c r="B43" s="1094" t="s">
        <v>486</v>
      </c>
      <c r="C43" s="1095"/>
      <c r="D43" s="1096"/>
    </row>
    <row r="44" spans="1:4" ht="35.25" customHeight="1">
      <c r="A44" s="191" t="s">
        <v>704</v>
      </c>
      <c r="B44" s="1097" t="s">
        <v>765</v>
      </c>
      <c r="C44" s="1098"/>
      <c r="D44" s="1099"/>
    </row>
    <row r="45" spans="1:4" ht="20.25" customHeight="1">
      <c r="A45" s="1100" t="s">
        <v>764</v>
      </c>
      <c r="B45" s="1101"/>
      <c r="C45" s="1101"/>
      <c r="D45" s="1102"/>
    </row>
    <row r="46" spans="1:4" ht="173.25" customHeight="1">
      <c r="A46" s="197" t="s">
        <v>487</v>
      </c>
      <c r="B46" s="1103" t="s">
        <v>679</v>
      </c>
      <c r="C46" s="1104"/>
      <c r="D46" s="1105"/>
    </row>
    <row r="47" spans="1:4" ht="80.25" customHeight="1">
      <c r="A47" s="192" t="s">
        <v>134</v>
      </c>
      <c r="B47" s="948" t="s">
        <v>18</v>
      </c>
      <c r="C47" s="948"/>
      <c r="D47" s="948"/>
    </row>
    <row r="48" spans="1:4" ht="71.25" customHeight="1">
      <c r="A48" s="193" t="s">
        <v>2047</v>
      </c>
      <c r="B48" s="949" t="s">
        <v>160</v>
      </c>
      <c r="C48" s="949"/>
      <c r="D48" s="949"/>
    </row>
    <row r="49" spans="1:4" ht="77.25" customHeight="1">
      <c r="A49" s="189" t="s">
        <v>22</v>
      </c>
      <c r="B49" s="958" t="s">
        <v>23</v>
      </c>
      <c r="C49" s="958"/>
      <c r="D49" s="958"/>
    </row>
    <row r="50" spans="1:4" ht="70.5" customHeight="1">
      <c r="A50" s="193" t="s">
        <v>668</v>
      </c>
      <c r="B50" s="859" t="s">
        <v>669</v>
      </c>
      <c r="C50" s="782"/>
      <c r="D50" s="860"/>
    </row>
    <row r="51" spans="1:4" ht="45" customHeight="1">
      <c r="A51" s="193" t="s">
        <v>220</v>
      </c>
      <c r="B51" s="859" t="s">
        <v>670</v>
      </c>
      <c r="C51" s="782"/>
      <c r="D51" s="860"/>
    </row>
    <row r="52" spans="1:4" ht="58.5" customHeight="1">
      <c r="A52" s="193" t="s">
        <v>653</v>
      </c>
      <c r="B52" s="949" t="s">
        <v>51</v>
      </c>
      <c r="C52" s="949"/>
      <c r="D52" s="949"/>
    </row>
    <row r="53" spans="1:4" ht="35.25" customHeight="1">
      <c r="A53" s="193" t="s">
        <v>88</v>
      </c>
      <c r="B53" s="949" t="s">
        <v>650</v>
      </c>
      <c r="C53" s="949"/>
      <c r="D53" s="949"/>
    </row>
    <row r="54" spans="1:4" ht="81" customHeight="1">
      <c r="A54" s="194" t="s">
        <v>34</v>
      </c>
      <c r="B54" s="949" t="s">
        <v>260</v>
      </c>
      <c r="C54" s="949"/>
      <c r="D54" s="949"/>
    </row>
    <row r="55" spans="1:4" ht="45" customHeight="1">
      <c r="A55" s="195" t="s">
        <v>674</v>
      </c>
      <c r="B55" s="949" t="s">
        <v>229</v>
      </c>
      <c r="C55" s="949"/>
      <c r="D55" s="949"/>
    </row>
    <row r="56" spans="1:4" ht="37.5" customHeight="1">
      <c r="A56" s="195" t="s">
        <v>153</v>
      </c>
      <c r="B56" s="772" t="s">
        <v>1009</v>
      </c>
      <c r="C56" s="772"/>
      <c r="D56" s="772"/>
    </row>
    <row r="57" spans="1:4" ht="58.5" customHeight="1">
      <c r="A57" s="195" t="s">
        <v>756</v>
      </c>
      <c r="B57" s="738" t="s">
        <v>94</v>
      </c>
      <c r="C57" s="738"/>
      <c r="D57" s="738"/>
    </row>
    <row r="58" spans="1:4" ht="41" customHeight="1">
      <c r="A58" s="189" t="s">
        <v>223</v>
      </c>
      <c r="B58" s="949" t="s">
        <v>488</v>
      </c>
      <c r="C58" s="949"/>
      <c r="D58" s="949"/>
    </row>
    <row r="59" spans="1:4" ht="62.25" customHeight="1">
      <c r="A59" s="189" t="s">
        <v>489</v>
      </c>
      <c r="B59" s="953" t="s">
        <v>490</v>
      </c>
      <c r="C59" s="954"/>
      <c r="D59" s="955"/>
    </row>
    <row r="60" spans="1:4" ht="39.5" customHeight="1">
      <c r="A60" s="189" t="s">
        <v>491</v>
      </c>
      <c r="B60" s="953" t="s">
        <v>492</v>
      </c>
      <c r="C60" s="954"/>
      <c r="D60" s="955"/>
    </row>
    <row r="61" spans="1:4" ht="69.5" customHeight="1">
      <c r="A61" s="189" t="s">
        <v>493</v>
      </c>
      <c r="B61" s="953" t="s">
        <v>494</v>
      </c>
      <c r="C61" s="954"/>
      <c r="D61" s="955"/>
    </row>
    <row r="62" spans="1:4" ht="150.75" customHeight="1">
      <c r="A62" s="189" t="s">
        <v>360</v>
      </c>
      <c r="B62" s="953" t="s">
        <v>2060</v>
      </c>
      <c r="C62" s="954"/>
      <c r="D62" s="955"/>
    </row>
    <row r="63" spans="1:4" ht="54.75" customHeight="1">
      <c r="A63" s="196" t="s">
        <v>506</v>
      </c>
      <c r="B63" s="953" t="s">
        <v>507</v>
      </c>
      <c r="C63" s="954"/>
      <c r="D63" s="955"/>
    </row>
    <row r="64" spans="1:4" ht="94.5" customHeight="1">
      <c r="A64" s="189" t="s">
        <v>20</v>
      </c>
      <c r="B64" s="953" t="s">
        <v>524</v>
      </c>
      <c r="C64" s="954"/>
      <c r="D64" s="955"/>
    </row>
    <row r="65" spans="1:4" ht="36.75" customHeight="1">
      <c r="A65" s="189" t="s">
        <v>495</v>
      </c>
      <c r="B65" s="953" t="s">
        <v>496</v>
      </c>
      <c r="C65" s="954"/>
      <c r="D65" s="955"/>
    </row>
    <row r="66" spans="1:4" ht="60" customHeight="1">
      <c r="A66" s="189" t="s">
        <v>497</v>
      </c>
      <c r="B66" s="949" t="s">
        <v>498</v>
      </c>
      <c r="C66" s="949"/>
      <c r="D66" s="949"/>
    </row>
    <row r="67" spans="1:4" ht="30.75" customHeight="1">
      <c r="A67" s="189" t="s">
        <v>499</v>
      </c>
      <c r="B67" s="953" t="s">
        <v>1008</v>
      </c>
      <c r="C67" s="954"/>
      <c r="D67" s="955"/>
    </row>
    <row r="68" spans="1:4" ht="51.75" customHeight="1">
      <c r="A68" s="189" t="s">
        <v>500</v>
      </c>
      <c r="B68" s="953" t="s">
        <v>521</v>
      </c>
      <c r="C68" s="954"/>
      <c r="D68" s="955"/>
    </row>
    <row r="69" spans="1:4" ht="190.5" customHeight="1">
      <c r="A69" s="189" t="s">
        <v>501</v>
      </c>
      <c r="B69" s="953" t="s">
        <v>502</v>
      </c>
      <c r="C69" s="954"/>
      <c r="D69" s="955"/>
    </row>
    <row r="70" spans="1:4" ht="45.75" customHeight="1">
      <c r="A70" s="189" t="s">
        <v>503</v>
      </c>
      <c r="B70" s="958" t="s">
        <v>522</v>
      </c>
      <c r="C70" s="958"/>
      <c r="D70" s="958"/>
    </row>
    <row r="71" spans="1:4" ht="45.75" customHeight="1">
      <c r="A71" s="102" t="s">
        <v>216</v>
      </c>
      <c r="B71" s="985" t="s">
        <v>248</v>
      </c>
      <c r="C71" s="986"/>
      <c r="D71" s="987"/>
    </row>
    <row r="72" spans="1:4" ht="76.5" customHeight="1">
      <c r="A72" s="189" t="s">
        <v>504</v>
      </c>
      <c r="B72" s="958" t="s">
        <v>505</v>
      </c>
      <c r="C72" s="958"/>
      <c r="D72" s="958"/>
    </row>
    <row r="73" spans="1:4" ht="51.75" customHeight="1">
      <c r="A73" s="189" t="s">
        <v>771</v>
      </c>
      <c r="B73" s="958" t="s">
        <v>775</v>
      </c>
      <c r="C73" s="958"/>
      <c r="D73" s="958"/>
    </row>
    <row r="74" spans="1:4" ht="32.25" customHeight="1">
      <c r="A74" s="189" t="s">
        <v>772</v>
      </c>
      <c r="B74" s="958" t="s">
        <v>776</v>
      </c>
      <c r="C74" s="958"/>
      <c r="D74" s="958"/>
    </row>
    <row r="75" spans="1:4" ht="40.5" customHeight="1">
      <c r="A75" s="189" t="s">
        <v>773</v>
      </c>
      <c r="B75" s="1118" t="s">
        <v>776</v>
      </c>
      <c r="C75" s="1118"/>
      <c r="D75" s="1118"/>
    </row>
    <row r="76" spans="1:4" ht="31.5" customHeight="1">
      <c r="A76" s="1062" t="s">
        <v>774</v>
      </c>
      <c r="B76" s="1119" t="s">
        <v>2058</v>
      </c>
      <c r="C76" s="1120"/>
      <c r="D76" s="1121"/>
    </row>
    <row r="77" spans="1:4" ht="15.75" customHeight="1">
      <c r="A77" s="1063"/>
      <c r="B77" s="1074" t="s">
        <v>2055</v>
      </c>
      <c r="C77" s="1075"/>
      <c r="D77" s="1076"/>
    </row>
    <row r="78" spans="1:4" ht="15.75" customHeight="1">
      <c r="A78" s="1063"/>
      <c r="B78" s="1074" t="s">
        <v>2056</v>
      </c>
      <c r="C78" s="1075"/>
      <c r="D78" s="1076"/>
    </row>
    <row r="79" spans="1:4" ht="15.75" customHeight="1">
      <c r="A79" s="1063"/>
      <c r="B79" s="1074" t="s">
        <v>2057</v>
      </c>
      <c r="C79" s="1075"/>
      <c r="D79" s="1076"/>
    </row>
    <row r="80" spans="1:4" ht="62.25" customHeight="1">
      <c r="A80" s="1064"/>
      <c r="B80" s="1077" t="s">
        <v>2059</v>
      </c>
      <c r="C80" s="1078"/>
      <c r="D80" s="1079"/>
    </row>
    <row r="81" spans="1:6" ht="75.75" customHeight="1">
      <c r="A81" s="188" t="s">
        <v>714</v>
      </c>
      <c r="B81" s="1071" t="s">
        <v>730</v>
      </c>
      <c r="C81" s="1072"/>
      <c r="D81" s="1073"/>
    </row>
    <row r="82" spans="1:6" ht="75.75" customHeight="1">
      <c r="A82" s="188" t="s">
        <v>999</v>
      </c>
      <c r="B82" s="1065" t="s">
        <v>724</v>
      </c>
      <c r="C82" s="1066"/>
      <c r="D82" s="1067"/>
    </row>
    <row r="83" spans="1:6" ht="83.25" customHeight="1">
      <c r="A83" s="109" t="s">
        <v>878</v>
      </c>
      <c r="B83" s="979" t="s">
        <v>869</v>
      </c>
      <c r="C83" s="980"/>
      <c r="D83" s="981"/>
    </row>
    <row r="84" spans="1:6" ht="34">
      <c r="A84" s="109" t="s">
        <v>879</v>
      </c>
      <c r="B84" s="979" t="s">
        <v>870</v>
      </c>
      <c r="C84" s="980"/>
      <c r="D84" s="981"/>
    </row>
    <row r="85" spans="1:6" ht="33.75" customHeight="1">
      <c r="A85" s="1068" t="s">
        <v>2053</v>
      </c>
      <c r="B85" s="1066" t="s">
        <v>1012</v>
      </c>
      <c r="C85" s="1069"/>
      <c r="D85" s="1070"/>
      <c r="F85" s="22" t="s">
        <v>1010</v>
      </c>
    </row>
    <row r="86" spans="1:6" ht="37.5" customHeight="1">
      <c r="A86" s="1068"/>
      <c r="B86" s="1066" t="s">
        <v>2159</v>
      </c>
      <c r="C86" s="1069"/>
      <c r="D86" s="1070"/>
      <c r="F86" s="22" t="s">
        <v>1011</v>
      </c>
    </row>
    <row r="87" spans="1:6" ht="33" customHeight="1">
      <c r="A87" s="198" t="s">
        <v>523</v>
      </c>
      <c r="B87" s="1066" t="s">
        <v>1013</v>
      </c>
      <c r="C87" s="1069"/>
      <c r="D87" s="1070"/>
      <c r="F87" s="22" t="str">
        <f>LOWER(F76)</f>
        <v/>
      </c>
    </row>
    <row r="88" spans="1:6" ht="73.5" customHeight="1">
      <c r="A88" s="196" t="s">
        <v>32</v>
      </c>
      <c r="B88" s="1091" t="s">
        <v>508</v>
      </c>
      <c r="C88" s="1092"/>
      <c r="D88" s="1093"/>
    </row>
    <row r="89" spans="1:6" ht="49.5" customHeight="1">
      <c r="A89" s="196" t="s">
        <v>234</v>
      </c>
      <c r="B89" s="1091" t="s">
        <v>509</v>
      </c>
      <c r="C89" s="1092"/>
      <c r="D89" s="1093"/>
      <c r="E89" s="24"/>
    </row>
    <row r="90" spans="1:6" ht="16.5" customHeight="1">
      <c r="A90" s="1082" t="s">
        <v>510</v>
      </c>
      <c r="B90" s="1083"/>
      <c r="C90" s="1083"/>
      <c r="D90" s="1084"/>
      <c r="E90" s="24"/>
    </row>
    <row r="91" spans="1:6" ht="106.5" customHeight="1">
      <c r="A91" s="189" t="s">
        <v>511</v>
      </c>
      <c r="B91" s="953" t="s">
        <v>260</v>
      </c>
      <c r="C91" s="954"/>
      <c r="D91" s="955"/>
      <c r="E91" s="24"/>
    </row>
    <row r="92" spans="1:6" ht="72" customHeight="1">
      <c r="A92" s="196" t="s">
        <v>512</v>
      </c>
      <c r="B92" s="953" t="s">
        <v>513</v>
      </c>
      <c r="C92" s="954"/>
      <c r="D92" s="955"/>
      <c r="E92" s="24"/>
    </row>
    <row r="93" spans="1:6" ht="96.75" customHeight="1">
      <c r="A93" s="196" t="s">
        <v>514</v>
      </c>
      <c r="B93" s="953" t="s">
        <v>515</v>
      </c>
      <c r="C93" s="954"/>
      <c r="D93" s="955"/>
      <c r="E93" s="24"/>
    </row>
    <row r="94" spans="1:6" ht="16">
      <c r="A94" s="1026" t="s">
        <v>21</v>
      </c>
      <c r="B94" s="1022"/>
      <c r="C94" s="1022"/>
      <c r="D94" s="1023"/>
    </row>
    <row r="95" spans="1:6" ht="17">
      <c r="A95" s="112" t="s">
        <v>1</v>
      </c>
      <c r="B95" s="1021" t="s">
        <v>45</v>
      </c>
      <c r="C95" s="1022"/>
      <c r="D95" s="1023"/>
    </row>
    <row r="96" spans="1:6" ht="17">
      <c r="A96" s="101" t="s">
        <v>2160</v>
      </c>
      <c r="B96" s="1018"/>
      <c r="C96" s="1019"/>
      <c r="D96" s="1020"/>
    </row>
    <row r="97" spans="1:4">
      <c r="A97" s="199"/>
      <c r="B97" s="25"/>
      <c r="C97" s="25"/>
      <c r="D97" s="25"/>
    </row>
    <row r="98" spans="1:4">
      <c r="B98" s="25"/>
      <c r="C98" s="25"/>
      <c r="D98" s="25"/>
    </row>
    <row r="100" spans="1:4">
      <c r="A100" s="200" t="s">
        <v>14</v>
      </c>
    </row>
  </sheetData>
  <mergeCells count="98">
    <mergeCell ref="B58:D58"/>
    <mergeCell ref="B47:D47"/>
    <mergeCell ref="B48:D48"/>
    <mergeCell ref="B79:D79"/>
    <mergeCell ref="B73:D73"/>
    <mergeCell ref="B74:D74"/>
    <mergeCell ref="B75:D75"/>
    <mergeCell ref="B76:D76"/>
    <mergeCell ref="B50:D50"/>
    <mergeCell ref="B57:D57"/>
    <mergeCell ref="B51:D51"/>
    <mergeCell ref="B52:D52"/>
    <mergeCell ref="B54:D54"/>
    <mergeCell ref="B55:D55"/>
    <mergeCell ref="B5:D5"/>
    <mergeCell ref="B6:D6"/>
    <mergeCell ref="B7:D7"/>
    <mergeCell ref="B8:D8"/>
    <mergeCell ref="A1:D1"/>
    <mergeCell ref="A2:D2"/>
    <mergeCell ref="A3:D3"/>
    <mergeCell ref="A4:D4"/>
    <mergeCell ref="B22:D22"/>
    <mergeCell ref="B13:D13"/>
    <mergeCell ref="B14:D14"/>
    <mergeCell ref="B15:D15"/>
    <mergeCell ref="B16:D16"/>
    <mergeCell ref="A17:D17"/>
    <mergeCell ref="A18:D18"/>
    <mergeCell ref="B19:D19"/>
    <mergeCell ref="B20:D20"/>
    <mergeCell ref="B21:D21"/>
    <mergeCell ref="B36:D36"/>
    <mergeCell ref="B23:D23"/>
    <mergeCell ref="B24:D24"/>
    <mergeCell ref="B25:D25"/>
    <mergeCell ref="B27:D27"/>
    <mergeCell ref="B28:D28"/>
    <mergeCell ref="B29:D29"/>
    <mergeCell ref="B30:D30"/>
    <mergeCell ref="B31:D31"/>
    <mergeCell ref="B32:D32"/>
    <mergeCell ref="B33:D33"/>
    <mergeCell ref="B34:D34"/>
    <mergeCell ref="B26:D26"/>
    <mergeCell ref="B35:D35"/>
    <mergeCell ref="B42:D42"/>
    <mergeCell ref="B49:D49"/>
    <mergeCell ref="B43:D43"/>
    <mergeCell ref="B44:D44"/>
    <mergeCell ref="A45:D45"/>
    <mergeCell ref="B46:D46"/>
    <mergeCell ref="B9:D9"/>
    <mergeCell ref="B10:D10"/>
    <mergeCell ref="B11:D11"/>
    <mergeCell ref="B89:D89"/>
    <mergeCell ref="B88:D88"/>
    <mergeCell ref="B68:D68"/>
    <mergeCell ref="B69:D69"/>
    <mergeCell ref="B70:D70"/>
    <mergeCell ref="B72:D72"/>
    <mergeCell ref="B59:D59"/>
    <mergeCell ref="B38:D38"/>
    <mergeCell ref="B56:D56"/>
    <mergeCell ref="B53:D53"/>
    <mergeCell ref="B39:D39"/>
    <mergeCell ref="B40:D40"/>
    <mergeCell ref="B41:D41"/>
    <mergeCell ref="A12:D12"/>
    <mergeCell ref="A90:D90"/>
    <mergeCell ref="B91:D91"/>
    <mergeCell ref="B92:D92"/>
    <mergeCell ref="B93:D93"/>
    <mergeCell ref="B65:D65"/>
    <mergeCell ref="B66:D66"/>
    <mergeCell ref="B67:D67"/>
    <mergeCell ref="B61:D61"/>
    <mergeCell ref="B62:D62"/>
    <mergeCell ref="B64:D64"/>
    <mergeCell ref="B63:D63"/>
    <mergeCell ref="B60:D60"/>
    <mergeCell ref="B37:D37"/>
    <mergeCell ref="B87:D87"/>
    <mergeCell ref="B71:D71"/>
    <mergeCell ref="A94:D94"/>
    <mergeCell ref="B95:D95"/>
    <mergeCell ref="B96:D96"/>
    <mergeCell ref="A76:A80"/>
    <mergeCell ref="B82:D82"/>
    <mergeCell ref="A85:A86"/>
    <mergeCell ref="B85:D85"/>
    <mergeCell ref="B86:D86"/>
    <mergeCell ref="B83:D83"/>
    <mergeCell ref="B84:D84"/>
    <mergeCell ref="B81:D81"/>
    <mergeCell ref="B77:D77"/>
    <mergeCell ref="B80:D80"/>
    <mergeCell ref="B78:D7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0769F-A7E8-463B-8D4B-84DA53367A9C}">
  <sheetPr codeName="Hoja9"/>
  <dimension ref="A6:D164"/>
  <sheetViews>
    <sheetView topLeftCell="A16" zoomScaleNormal="100" workbookViewId="0">
      <selection activeCell="B18" sqref="B18:D22"/>
    </sheetView>
  </sheetViews>
  <sheetFormatPr baseColWidth="10" defaultColWidth="21" defaultRowHeight="13"/>
  <cols>
    <col min="1" max="1" width="64.6640625" style="8" customWidth="1"/>
    <col min="2" max="2" width="72.6640625" style="8" customWidth="1"/>
    <col min="3" max="3" width="7.5" style="8" bestFit="1" customWidth="1"/>
    <col min="4" max="4" width="11" style="8" bestFit="1" customWidth="1"/>
    <col min="5" max="16384" width="21" style="8"/>
  </cols>
  <sheetData>
    <row r="6" spans="1:4" s="9" customFormat="1" ht="15.75" customHeight="1">
      <c r="A6" s="1130" t="s">
        <v>1081</v>
      </c>
      <c r="B6" s="1130"/>
      <c r="C6" s="1130"/>
      <c r="D6" s="1130"/>
    </row>
    <row r="7" spans="1:4" s="9" customFormat="1" ht="17" customHeight="1">
      <c r="A7" s="379" t="s">
        <v>24</v>
      </c>
      <c r="B7" s="1028" t="str">
        <f>IRF!B5</f>
        <v>MUNICIPIO DE PEREIRA</v>
      </c>
      <c r="C7" s="1028"/>
      <c r="D7" s="1028"/>
    </row>
    <row r="8" spans="1:4" s="9" customFormat="1" ht="17" customHeight="1">
      <c r="A8" s="380" t="s">
        <v>5</v>
      </c>
      <c r="B8" s="1028" t="str">
        <f>B7</f>
        <v>MUNICIPIO DE PEREIRA</v>
      </c>
      <c r="C8" s="1028"/>
      <c r="D8" s="1028"/>
    </row>
    <row r="9" spans="1:4" s="9" customFormat="1" ht="17" customHeight="1">
      <c r="A9" s="380" t="s">
        <v>6</v>
      </c>
      <c r="B9" s="1028" t="str">
        <f>B7</f>
        <v>MUNICIPIO DE PEREIRA</v>
      </c>
      <c r="C9" s="1028"/>
      <c r="D9" s="1028"/>
    </row>
    <row r="10" spans="1:4" s="9" customFormat="1" ht="17" customHeight="1">
      <c r="A10" s="380" t="s">
        <v>7</v>
      </c>
      <c r="B10" s="1028" t="str">
        <f>IRF!B8</f>
        <v>891.480.030-2.</v>
      </c>
      <c r="C10" s="1028"/>
      <c r="D10" s="1028"/>
    </row>
    <row r="11" spans="1:4" s="9" customFormat="1" ht="17" customHeight="1">
      <c r="A11" s="379" t="s">
        <v>49</v>
      </c>
      <c r="B11" s="1028" t="s">
        <v>273</v>
      </c>
      <c r="C11" s="1028"/>
      <c r="D11" s="1028"/>
    </row>
    <row r="12" spans="1:4" s="9" customFormat="1" ht="17" customHeight="1">
      <c r="A12" s="379" t="s">
        <v>15</v>
      </c>
      <c r="B12" s="1122" t="s">
        <v>16</v>
      </c>
      <c r="C12" s="1122"/>
      <c r="D12" s="1122"/>
    </row>
    <row r="13" spans="1:4" s="9" customFormat="1" ht="34.5" customHeight="1">
      <c r="A13" s="379" t="s">
        <v>2</v>
      </c>
      <c r="B13" s="1123" t="str">
        <f>IRF!B11</f>
        <v>DESDE LAS 00:00 HORAS DEL 19 DE SEPTIEMBRE DE 2025  HASTA LAS 24:00 HORAS DEL 19 DE SEPTIEMBRE DE 2026</v>
      </c>
      <c r="C13" s="1123"/>
      <c r="D13" s="1123"/>
    </row>
    <row r="14" spans="1:4" s="2" customFormat="1" ht="16">
      <c r="A14" s="1124" t="s">
        <v>8</v>
      </c>
      <c r="B14" s="1124"/>
      <c r="C14" s="1124"/>
      <c r="D14" s="1124"/>
    </row>
    <row r="15" spans="1:4" s="2" customFormat="1" ht="30" customHeight="1">
      <c r="A15" s="89" t="s">
        <v>26</v>
      </c>
      <c r="B15" s="1125" t="s">
        <v>270</v>
      </c>
      <c r="C15" s="1125"/>
      <c r="D15" s="1125"/>
    </row>
    <row r="16" spans="1:4" ht="14.25" customHeight="1">
      <c r="A16" s="89" t="s">
        <v>27</v>
      </c>
      <c r="B16" s="1126" t="s">
        <v>946</v>
      </c>
      <c r="C16" s="1127"/>
      <c r="D16" s="1128"/>
    </row>
    <row r="17" spans="1:4" ht="14.25" customHeight="1">
      <c r="A17" s="89" t="s">
        <v>28</v>
      </c>
      <c r="B17" s="1125" t="s">
        <v>29</v>
      </c>
      <c r="C17" s="1125"/>
      <c r="D17" s="1125"/>
    </row>
    <row r="18" spans="1:4" ht="17">
      <c r="A18" s="381" t="s">
        <v>2232</v>
      </c>
      <c r="B18" s="1131">
        <v>1281259181799.9099</v>
      </c>
      <c r="C18" s="1131"/>
      <c r="D18" s="1131"/>
    </row>
    <row r="19" spans="1:4" ht="17">
      <c r="A19" s="382" t="s">
        <v>2235</v>
      </c>
      <c r="B19" s="1131">
        <v>1592014170715</v>
      </c>
      <c r="C19" s="1131"/>
      <c r="D19" s="1131"/>
    </row>
    <row r="20" spans="1:4" ht="17">
      <c r="A20" s="383" t="s">
        <v>2233</v>
      </c>
      <c r="B20" s="1131">
        <v>34051909438</v>
      </c>
      <c r="C20" s="1131"/>
      <c r="D20" s="1131"/>
    </row>
    <row r="21" spans="1:4" s="2" customFormat="1" ht="17">
      <c r="A21" s="383" t="s">
        <v>2234</v>
      </c>
      <c r="B21" s="1131">
        <v>124527000000</v>
      </c>
      <c r="C21" s="1131"/>
      <c r="D21" s="1131"/>
    </row>
    <row r="22" spans="1:4" s="2" customFormat="1" ht="17">
      <c r="A22" s="384" t="s">
        <v>274</v>
      </c>
      <c r="B22" s="1135">
        <v>567</v>
      </c>
      <c r="C22" s="1135"/>
      <c r="D22" s="1135"/>
    </row>
    <row r="23" spans="1:4" ht="17">
      <c r="A23" s="385" t="s">
        <v>275</v>
      </c>
      <c r="B23" s="1132" t="s">
        <v>276</v>
      </c>
      <c r="C23" s="1132"/>
      <c r="D23" s="1132"/>
    </row>
    <row r="24" spans="1:4" ht="50.25" customHeight="1">
      <c r="A24" s="385" t="s">
        <v>277</v>
      </c>
      <c r="B24" s="1133" t="s">
        <v>278</v>
      </c>
      <c r="C24" s="1133"/>
      <c r="D24" s="1133"/>
    </row>
    <row r="25" spans="1:4" ht="102" customHeight="1">
      <c r="A25" s="386" t="s">
        <v>47</v>
      </c>
      <c r="B25" s="1134" t="s">
        <v>279</v>
      </c>
      <c r="C25" s="1134"/>
      <c r="D25" s="1134"/>
    </row>
    <row r="26" spans="1:4" ht="111.75" customHeight="1">
      <c r="A26" s="387" t="s">
        <v>760</v>
      </c>
      <c r="B26" s="1134" t="s">
        <v>761</v>
      </c>
      <c r="C26" s="1134"/>
      <c r="D26" s="1134"/>
    </row>
    <row r="27" spans="1:4" ht="12.75" customHeight="1">
      <c r="A27" s="725" t="s">
        <v>280</v>
      </c>
      <c r="B27" s="725"/>
      <c r="C27" s="725"/>
      <c r="D27" s="725"/>
    </row>
    <row r="28" spans="1:4" ht="17">
      <c r="A28" s="384" t="s">
        <v>281</v>
      </c>
      <c r="B28" s="1129">
        <v>9000000000</v>
      </c>
      <c r="C28" s="1129"/>
      <c r="D28" s="1129"/>
    </row>
    <row r="29" spans="1:4" ht="34">
      <c r="A29" s="388" t="s">
        <v>282</v>
      </c>
      <c r="B29" s="1129">
        <v>9000000000</v>
      </c>
      <c r="C29" s="1129"/>
      <c r="D29" s="1129"/>
    </row>
    <row r="30" spans="1:4" ht="17">
      <c r="A30" s="388" t="s">
        <v>283</v>
      </c>
      <c r="B30" s="1129">
        <v>9000000000</v>
      </c>
      <c r="C30" s="1129"/>
      <c r="D30" s="1129"/>
    </row>
    <row r="31" spans="1:4" ht="34">
      <c r="A31" s="388" t="s">
        <v>284</v>
      </c>
      <c r="B31" s="1129">
        <v>9000000000</v>
      </c>
      <c r="C31" s="1129"/>
      <c r="D31" s="1129"/>
    </row>
    <row r="32" spans="1:4" ht="34">
      <c r="A32" s="388" t="s">
        <v>285</v>
      </c>
      <c r="B32" s="1129">
        <v>9000000000</v>
      </c>
      <c r="C32" s="1129"/>
      <c r="D32" s="1129"/>
    </row>
    <row r="33" spans="1:4" ht="68.25" customHeight="1">
      <c r="A33" s="388" t="s">
        <v>286</v>
      </c>
      <c r="B33" s="1129">
        <v>9000000000</v>
      </c>
      <c r="C33" s="1129"/>
      <c r="D33" s="1129"/>
    </row>
    <row r="34" spans="1:4" ht="21" customHeight="1">
      <c r="A34" s="388" t="s">
        <v>287</v>
      </c>
      <c r="B34" s="1129">
        <v>9000000000</v>
      </c>
      <c r="C34" s="1129"/>
      <c r="D34" s="1129"/>
    </row>
    <row r="35" spans="1:4" ht="34">
      <c r="A35" s="388" t="s">
        <v>288</v>
      </c>
      <c r="B35" s="1129">
        <v>9000000000</v>
      </c>
      <c r="C35" s="1129"/>
      <c r="D35" s="1129"/>
    </row>
    <row r="36" spans="1:4" ht="17">
      <c r="A36" s="388" t="s">
        <v>289</v>
      </c>
      <c r="B36" s="1129">
        <v>9000000000</v>
      </c>
      <c r="C36" s="1129"/>
      <c r="D36" s="1129"/>
    </row>
    <row r="37" spans="1:4" ht="34">
      <c r="A37" s="388" t="s">
        <v>290</v>
      </c>
      <c r="B37" s="1129">
        <v>9000000000</v>
      </c>
      <c r="C37" s="1129"/>
      <c r="D37" s="1129"/>
    </row>
    <row r="38" spans="1:4" ht="34">
      <c r="A38" s="388" t="s">
        <v>291</v>
      </c>
      <c r="B38" s="1129">
        <v>9000000000</v>
      </c>
      <c r="C38" s="1129"/>
      <c r="D38" s="1129"/>
    </row>
    <row r="39" spans="1:4" ht="34">
      <c r="A39" s="388" t="s">
        <v>292</v>
      </c>
      <c r="B39" s="1129">
        <v>9000000000</v>
      </c>
      <c r="C39" s="1129"/>
      <c r="D39" s="1129"/>
    </row>
    <row r="40" spans="1:4" ht="34">
      <c r="A40" s="388" t="s">
        <v>293</v>
      </c>
      <c r="B40" s="1129">
        <v>9000000000</v>
      </c>
      <c r="C40" s="1129"/>
      <c r="D40" s="1129"/>
    </row>
    <row r="41" spans="1:4" ht="51">
      <c r="A41" s="388" t="s">
        <v>294</v>
      </c>
      <c r="B41" s="1129">
        <v>9000000000</v>
      </c>
      <c r="C41" s="1129"/>
      <c r="D41" s="1129"/>
    </row>
    <row r="42" spans="1:4" ht="17">
      <c r="A42" s="388" t="s">
        <v>295</v>
      </c>
      <c r="B42" s="1129">
        <v>9000000000</v>
      </c>
      <c r="C42" s="1129"/>
      <c r="D42" s="1129"/>
    </row>
    <row r="43" spans="1:4" ht="51">
      <c r="A43" s="389" t="s">
        <v>296</v>
      </c>
      <c r="B43" s="1140">
        <f>B42/2</f>
        <v>4500000000</v>
      </c>
      <c r="C43" s="1141"/>
      <c r="D43" s="1142"/>
    </row>
    <row r="44" spans="1:4" ht="17">
      <c r="A44" s="390" t="s">
        <v>297</v>
      </c>
      <c r="B44" s="1143"/>
      <c r="C44" s="1144"/>
      <c r="D44" s="1145"/>
    </row>
    <row r="45" spans="1:4" ht="17">
      <c r="A45" s="390" t="s">
        <v>298</v>
      </c>
      <c r="B45" s="1129">
        <f>B42</f>
        <v>9000000000</v>
      </c>
      <c r="C45" s="1129"/>
      <c r="D45" s="1129"/>
    </row>
    <row r="46" spans="1:4" ht="34">
      <c r="A46" s="391" t="s">
        <v>299</v>
      </c>
      <c r="B46" s="1129" t="s">
        <v>3</v>
      </c>
      <c r="C46" s="1129"/>
      <c r="D46" s="1129"/>
    </row>
    <row r="47" spans="1:4" ht="17">
      <c r="A47" s="392" t="s">
        <v>297</v>
      </c>
      <c r="B47" s="1136">
        <f>B45*30%</f>
        <v>2700000000</v>
      </c>
      <c r="C47" s="1136"/>
      <c r="D47" s="1136"/>
    </row>
    <row r="48" spans="1:4" ht="17">
      <c r="A48" s="392" t="s">
        <v>298</v>
      </c>
      <c r="B48" s="1136">
        <f>B45*60%</f>
        <v>5400000000</v>
      </c>
      <c r="C48" s="1136"/>
      <c r="D48" s="1136"/>
    </row>
    <row r="49" spans="1:4" ht="17">
      <c r="A49" s="391" t="s">
        <v>300</v>
      </c>
      <c r="B49" s="1129" t="s">
        <v>3</v>
      </c>
      <c r="C49" s="1129"/>
      <c r="D49" s="1129"/>
    </row>
    <row r="50" spans="1:4" ht="17">
      <c r="A50" s="392" t="s">
        <v>297</v>
      </c>
      <c r="B50" s="1129">
        <v>500000000</v>
      </c>
      <c r="C50" s="1129"/>
      <c r="D50" s="1129"/>
    </row>
    <row r="51" spans="1:4" ht="17">
      <c r="A51" s="392" t="s">
        <v>298</v>
      </c>
      <c r="B51" s="1129">
        <v>1000000000</v>
      </c>
      <c r="C51" s="1129"/>
      <c r="D51" s="1129"/>
    </row>
    <row r="52" spans="1:4" ht="17">
      <c r="A52" s="391" t="s">
        <v>301</v>
      </c>
      <c r="B52" s="1129" t="s">
        <v>3</v>
      </c>
      <c r="C52" s="1129"/>
      <c r="D52" s="1129"/>
    </row>
    <row r="53" spans="1:4" ht="17">
      <c r="A53" s="392" t="s">
        <v>297</v>
      </c>
      <c r="B53" s="1137">
        <v>4500000000</v>
      </c>
      <c r="C53" s="1138"/>
      <c r="D53" s="1139"/>
    </row>
    <row r="54" spans="1:4" ht="17">
      <c r="A54" s="392" t="s">
        <v>298</v>
      </c>
      <c r="B54" s="1137">
        <v>9000000000</v>
      </c>
      <c r="C54" s="1138"/>
      <c r="D54" s="1139"/>
    </row>
    <row r="55" spans="1:4" ht="17">
      <c r="A55" s="391" t="s">
        <v>302</v>
      </c>
      <c r="B55" s="1137" t="s">
        <v>3</v>
      </c>
      <c r="C55" s="1138"/>
      <c r="D55" s="1139"/>
    </row>
    <row r="56" spans="1:4" ht="17">
      <c r="A56" s="392" t="s">
        <v>297</v>
      </c>
      <c r="B56" s="1136">
        <v>2700000000</v>
      </c>
      <c r="C56" s="1136"/>
      <c r="D56" s="1136"/>
    </row>
    <row r="57" spans="1:4" ht="17">
      <c r="A57" s="392" t="s">
        <v>298</v>
      </c>
      <c r="B57" s="1136">
        <v>5400000000</v>
      </c>
      <c r="C57" s="1136"/>
      <c r="D57" s="1136"/>
    </row>
    <row r="58" spans="1:4" ht="17">
      <c r="A58" s="391" t="s">
        <v>303</v>
      </c>
      <c r="B58" s="1129" t="s">
        <v>3</v>
      </c>
      <c r="C58" s="1129"/>
      <c r="D58" s="1129"/>
    </row>
    <row r="59" spans="1:4" ht="17">
      <c r="A59" s="392" t="s">
        <v>297</v>
      </c>
      <c r="B59" s="1136">
        <v>2700000000</v>
      </c>
      <c r="C59" s="1136"/>
      <c r="D59" s="1136"/>
    </row>
    <row r="60" spans="1:4" ht="17">
      <c r="A60" s="392" t="s">
        <v>298</v>
      </c>
      <c r="B60" s="1136">
        <v>5400000000</v>
      </c>
      <c r="C60" s="1136"/>
      <c r="D60" s="1136"/>
    </row>
    <row r="61" spans="1:4" ht="17">
      <c r="A61" s="391" t="s">
        <v>304</v>
      </c>
      <c r="B61" s="1129" t="s">
        <v>3</v>
      </c>
      <c r="C61" s="1129"/>
      <c r="D61" s="1129"/>
    </row>
    <row r="62" spans="1:4" ht="17">
      <c r="A62" s="392" t="s">
        <v>297</v>
      </c>
      <c r="B62" s="1136">
        <f>90000000*30</f>
        <v>2700000000</v>
      </c>
      <c r="C62" s="1136"/>
      <c r="D62" s="1136"/>
    </row>
    <row r="63" spans="1:4" ht="17">
      <c r="A63" s="392" t="s">
        <v>298</v>
      </c>
      <c r="B63" s="1136">
        <v>3500000000</v>
      </c>
      <c r="C63" s="1136"/>
      <c r="D63" s="1136"/>
    </row>
    <row r="64" spans="1:4" ht="17">
      <c r="A64" s="391" t="s">
        <v>305</v>
      </c>
      <c r="B64" s="1129" t="s">
        <v>3</v>
      </c>
      <c r="C64" s="1129"/>
      <c r="D64" s="1129"/>
    </row>
    <row r="65" spans="1:4" ht="17">
      <c r="A65" s="392" t="s">
        <v>297</v>
      </c>
      <c r="B65" s="1129">
        <v>1500000000</v>
      </c>
      <c r="C65" s="1129"/>
      <c r="D65" s="1129"/>
    </row>
    <row r="66" spans="1:4" ht="17">
      <c r="A66" s="392" t="s">
        <v>298</v>
      </c>
      <c r="B66" s="1129">
        <v>1500000000</v>
      </c>
      <c r="C66" s="1129"/>
      <c r="D66" s="1129"/>
    </row>
    <row r="67" spans="1:4" ht="68">
      <c r="A67" s="381" t="s">
        <v>306</v>
      </c>
      <c r="B67" s="1129" t="s">
        <v>307</v>
      </c>
      <c r="C67" s="1129"/>
      <c r="D67" s="1129"/>
    </row>
    <row r="68" spans="1:4" ht="17">
      <c r="A68" s="597" t="s">
        <v>2162</v>
      </c>
      <c r="B68" s="1137"/>
      <c r="C68" s="1138"/>
      <c r="D68" s="1139"/>
    </row>
    <row r="69" spans="1:4" ht="14.25" customHeight="1">
      <c r="A69" s="596" t="s">
        <v>2163</v>
      </c>
      <c r="B69" s="1137">
        <v>500000000</v>
      </c>
      <c r="C69" s="1138"/>
      <c r="D69" s="1139"/>
    </row>
    <row r="70" spans="1:4" s="2" customFormat="1" ht="12.75" customHeight="1">
      <c r="A70" s="1148" t="s">
        <v>2054</v>
      </c>
      <c r="B70" s="1124"/>
      <c r="C70" s="1124"/>
      <c r="D70" s="1124"/>
    </row>
    <row r="71" spans="1:4" s="7" customFormat="1" ht="245.25" customHeight="1">
      <c r="A71" s="391" t="s">
        <v>308</v>
      </c>
      <c r="B71" s="1149" t="s">
        <v>2164</v>
      </c>
      <c r="C71" s="1149"/>
      <c r="D71" s="1149"/>
    </row>
    <row r="72" spans="1:4" s="7" customFormat="1" ht="243.75" customHeight="1">
      <c r="A72" s="399" t="s">
        <v>17</v>
      </c>
      <c r="B72" s="1150" t="s">
        <v>679</v>
      </c>
      <c r="C72" s="1150"/>
      <c r="D72" s="1150"/>
    </row>
    <row r="73" spans="1:4" s="7" customFormat="1" ht="89.25" customHeight="1">
      <c r="A73" s="400" t="s">
        <v>134</v>
      </c>
      <c r="B73" s="738" t="s">
        <v>709</v>
      </c>
      <c r="C73" s="738"/>
      <c r="D73" s="738"/>
    </row>
    <row r="74" spans="1:4" s="7" customFormat="1" ht="89.25" customHeight="1">
      <c r="A74" s="400" t="s">
        <v>225</v>
      </c>
      <c r="B74" s="738" t="s">
        <v>160</v>
      </c>
      <c r="C74" s="738"/>
      <c r="D74" s="738"/>
    </row>
    <row r="75" spans="1:4" s="7" customFormat="1" ht="96" customHeight="1">
      <c r="A75" s="401" t="s">
        <v>133</v>
      </c>
      <c r="B75" s="1054" t="s">
        <v>649</v>
      </c>
      <c r="C75" s="1054"/>
      <c r="D75" s="1054"/>
    </row>
    <row r="76" spans="1:4" s="7" customFormat="1" ht="90.75" customHeight="1">
      <c r="A76" s="402" t="s">
        <v>668</v>
      </c>
      <c r="B76" s="753" t="s">
        <v>669</v>
      </c>
      <c r="C76" s="753"/>
      <c r="D76" s="753"/>
    </row>
    <row r="77" spans="1:4" s="7" customFormat="1" ht="54.75" customHeight="1">
      <c r="A77" s="402" t="s">
        <v>404</v>
      </c>
      <c r="B77" s="753" t="s">
        <v>670</v>
      </c>
      <c r="C77" s="753"/>
      <c r="D77" s="753"/>
    </row>
    <row r="78" spans="1:4" s="7" customFormat="1" ht="78.75" customHeight="1">
      <c r="A78" s="400" t="s">
        <v>657</v>
      </c>
      <c r="B78" s="738" t="s">
        <v>681</v>
      </c>
      <c r="C78" s="738"/>
      <c r="D78" s="738"/>
    </row>
    <row r="79" spans="1:4" s="7" customFormat="1" ht="51.75" customHeight="1">
      <c r="A79" s="403" t="s">
        <v>88</v>
      </c>
      <c r="B79" s="1151" t="s">
        <v>650</v>
      </c>
      <c r="C79" s="1151"/>
      <c r="D79" s="1151"/>
    </row>
    <row r="80" spans="1:4" s="7" customFormat="1" ht="145.5" customHeight="1">
      <c r="A80" s="400" t="s">
        <v>672</v>
      </c>
      <c r="B80" s="738" t="s">
        <v>260</v>
      </c>
      <c r="C80" s="738"/>
      <c r="D80" s="738"/>
    </row>
    <row r="81" spans="1:4" s="7" customFormat="1" ht="41.25" customHeight="1">
      <c r="A81" s="404" t="s">
        <v>674</v>
      </c>
      <c r="B81" s="999" t="s">
        <v>229</v>
      </c>
      <c r="C81" s="999"/>
      <c r="D81" s="999"/>
    </row>
    <row r="82" spans="1:4" s="7" customFormat="1" ht="56.25" customHeight="1">
      <c r="A82" s="350" t="s">
        <v>153</v>
      </c>
      <c r="B82" s="772" t="s">
        <v>1009</v>
      </c>
      <c r="C82" s="772"/>
      <c r="D82" s="772"/>
    </row>
    <row r="83" spans="1:4" s="7" customFormat="1" ht="68.25" customHeight="1">
      <c r="A83" s="400" t="s">
        <v>756</v>
      </c>
      <c r="B83" s="738" t="s">
        <v>94</v>
      </c>
      <c r="C83" s="738"/>
      <c r="D83" s="738"/>
    </row>
    <row r="84" spans="1:4" s="7" customFormat="1" ht="28.5" customHeight="1">
      <c r="A84" s="405" t="s">
        <v>309</v>
      </c>
      <c r="B84" s="1146" t="s">
        <v>310</v>
      </c>
      <c r="C84" s="1146"/>
      <c r="D84" s="1146"/>
    </row>
    <row r="85" spans="1:4" s="7" customFormat="1" ht="45.75" customHeight="1">
      <c r="A85" s="405" t="s">
        <v>311</v>
      </c>
      <c r="B85" s="1146" t="s">
        <v>312</v>
      </c>
      <c r="C85" s="1146"/>
      <c r="D85" s="1146"/>
    </row>
    <row r="86" spans="1:4" s="7" customFormat="1" ht="112.5" customHeight="1">
      <c r="A86" s="405" t="s">
        <v>757</v>
      </c>
      <c r="B86" s="1147" t="s">
        <v>2227</v>
      </c>
      <c r="C86" s="1147"/>
      <c r="D86" s="1147"/>
    </row>
    <row r="87" spans="1:4" s="7" customFormat="1" ht="101.25" customHeight="1">
      <c r="A87" s="405" t="s">
        <v>758</v>
      </c>
      <c r="B87" s="1147" t="s">
        <v>313</v>
      </c>
      <c r="C87" s="1147"/>
      <c r="D87" s="1147"/>
    </row>
    <row r="88" spans="1:4" s="7" customFormat="1" ht="84.75" customHeight="1">
      <c r="A88" s="405" t="s">
        <v>314</v>
      </c>
      <c r="B88" s="1146" t="s">
        <v>157</v>
      </c>
      <c r="C88" s="1146"/>
      <c r="D88" s="1146"/>
    </row>
    <row r="89" spans="1:4" s="7" customFormat="1" ht="101.25" customHeight="1">
      <c r="A89" s="405" t="s">
        <v>32</v>
      </c>
      <c r="B89" s="1152" t="s">
        <v>33</v>
      </c>
      <c r="C89" s="1153"/>
      <c r="D89" s="1154"/>
    </row>
    <row r="90" spans="1:4" s="7" customFormat="1" ht="98.25" customHeight="1">
      <c r="A90" s="405" t="s">
        <v>31</v>
      </c>
      <c r="B90" s="1152" t="s">
        <v>315</v>
      </c>
      <c r="C90" s="1153"/>
      <c r="D90" s="1154"/>
    </row>
    <row r="91" spans="1:4" s="7" customFormat="1" ht="79.5" customHeight="1">
      <c r="A91" s="405" t="s">
        <v>316</v>
      </c>
      <c r="B91" s="1152" t="s">
        <v>317</v>
      </c>
      <c r="C91" s="1153"/>
      <c r="D91" s="1154"/>
    </row>
    <row r="92" spans="1:4" s="7" customFormat="1" ht="71.25" customHeight="1">
      <c r="A92" s="406" t="s">
        <v>318</v>
      </c>
      <c r="B92" s="1152" t="s">
        <v>2228</v>
      </c>
      <c r="C92" s="1153"/>
      <c r="D92" s="1154"/>
    </row>
    <row r="93" spans="1:4" s="7" customFormat="1" ht="60.75" customHeight="1">
      <c r="A93" s="406" t="s">
        <v>319</v>
      </c>
      <c r="B93" s="1152" t="s">
        <v>320</v>
      </c>
      <c r="C93" s="1153"/>
      <c r="D93" s="1154"/>
    </row>
    <row r="94" spans="1:4" s="7" customFormat="1" ht="46.5" customHeight="1">
      <c r="A94" s="406" t="s">
        <v>321</v>
      </c>
      <c r="B94" s="1152" t="s">
        <v>322</v>
      </c>
      <c r="C94" s="1153"/>
      <c r="D94" s="1154"/>
    </row>
    <row r="95" spans="1:4" s="7" customFormat="1" ht="228" customHeight="1">
      <c r="A95" s="406" t="s">
        <v>323</v>
      </c>
      <c r="B95" s="1152" t="s">
        <v>324</v>
      </c>
      <c r="C95" s="1153"/>
      <c r="D95" s="1154"/>
    </row>
    <row r="96" spans="1:4" s="7" customFormat="1" ht="70.5" customHeight="1">
      <c r="A96" s="406" t="s">
        <v>325</v>
      </c>
      <c r="B96" s="1152" t="s">
        <v>326</v>
      </c>
      <c r="C96" s="1153"/>
      <c r="D96" s="1154"/>
    </row>
    <row r="97" spans="1:4" s="7" customFormat="1" ht="251.25" customHeight="1">
      <c r="A97" s="406" t="s">
        <v>327</v>
      </c>
      <c r="B97" s="1152" t="s">
        <v>652</v>
      </c>
      <c r="C97" s="1153"/>
      <c r="D97" s="1154"/>
    </row>
    <row r="98" spans="1:4" s="7" customFormat="1" ht="111" customHeight="1">
      <c r="A98" s="406" t="s">
        <v>328</v>
      </c>
      <c r="B98" s="1152" t="s">
        <v>329</v>
      </c>
      <c r="C98" s="1153"/>
      <c r="D98" s="1154"/>
    </row>
    <row r="99" spans="1:4" s="7" customFormat="1" ht="157.5" customHeight="1">
      <c r="A99" s="406" t="s">
        <v>330</v>
      </c>
      <c r="B99" s="1152" t="s">
        <v>331</v>
      </c>
      <c r="C99" s="1153"/>
      <c r="D99" s="1154"/>
    </row>
    <row r="100" spans="1:4" s="7" customFormat="1" ht="167.25" customHeight="1">
      <c r="A100" s="406" t="s">
        <v>332</v>
      </c>
      <c r="B100" s="1152" t="s">
        <v>333</v>
      </c>
      <c r="C100" s="1153"/>
      <c r="D100" s="1154"/>
    </row>
    <row r="101" spans="1:4" s="7" customFormat="1" ht="73.5" customHeight="1">
      <c r="A101" s="406" t="s">
        <v>334</v>
      </c>
      <c r="B101" s="1152" t="s">
        <v>335</v>
      </c>
      <c r="C101" s="1153"/>
      <c r="D101" s="1154"/>
    </row>
    <row r="102" spans="1:4" s="7" customFormat="1" ht="75.75" customHeight="1">
      <c r="A102" s="406" t="s">
        <v>336</v>
      </c>
      <c r="B102" s="1152" t="s">
        <v>337</v>
      </c>
      <c r="C102" s="1153"/>
      <c r="D102" s="1154"/>
    </row>
    <row r="103" spans="1:4" s="7" customFormat="1" ht="189" customHeight="1">
      <c r="A103" s="406" t="s">
        <v>338</v>
      </c>
      <c r="B103" s="1152" t="s">
        <v>339</v>
      </c>
      <c r="C103" s="1153"/>
      <c r="D103" s="1154"/>
    </row>
    <row r="104" spans="1:4" s="7" customFormat="1" ht="105" customHeight="1">
      <c r="A104" s="406" t="s">
        <v>340</v>
      </c>
      <c r="B104" s="1152" t="s">
        <v>341</v>
      </c>
      <c r="C104" s="1153"/>
      <c r="D104" s="1154"/>
    </row>
    <row r="105" spans="1:4" s="7" customFormat="1" ht="105" customHeight="1">
      <c r="A105" s="407" t="s">
        <v>342</v>
      </c>
      <c r="B105" s="1152" t="s">
        <v>343</v>
      </c>
      <c r="C105" s="1153"/>
      <c r="D105" s="1154"/>
    </row>
    <row r="106" spans="1:4" s="7" customFormat="1" ht="95.25" customHeight="1">
      <c r="A106" s="89" t="s">
        <v>110</v>
      </c>
      <c r="B106" s="1152" t="s">
        <v>344</v>
      </c>
      <c r="C106" s="1153"/>
      <c r="D106" s="1154"/>
    </row>
    <row r="107" spans="1:4" s="7" customFormat="1" ht="103.5" customHeight="1">
      <c r="A107" s="408" t="s">
        <v>345</v>
      </c>
      <c r="B107" s="1152" t="s">
        <v>346</v>
      </c>
      <c r="C107" s="1153"/>
      <c r="D107" s="1154"/>
    </row>
    <row r="108" spans="1:4" s="7" customFormat="1" ht="49.5" customHeight="1">
      <c r="A108" s="406" t="s">
        <v>347</v>
      </c>
      <c r="B108" s="1152" t="s">
        <v>348</v>
      </c>
      <c r="C108" s="1153"/>
      <c r="D108" s="1154"/>
    </row>
    <row r="109" spans="1:4" s="7" customFormat="1" ht="112.5" customHeight="1">
      <c r="A109" s="1171" t="s">
        <v>349</v>
      </c>
      <c r="B109" s="1165" t="s">
        <v>2061</v>
      </c>
      <c r="C109" s="1166"/>
      <c r="D109" s="1167"/>
    </row>
    <row r="110" spans="1:4" s="7" customFormat="1" ht="36" customHeight="1">
      <c r="A110" s="1171"/>
      <c r="B110" s="1172" t="s">
        <v>350</v>
      </c>
      <c r="C110" s="1173"/>
      <c r="D110" s="1174"/>
    </row>
    <row r="111" spans="1:4" s="7" customFormat="1" ht="16">
      <c r="A111" s="1171"/>
      <c r="B111" s="1168" t="s">
        <v>351</v>
      </c>
      <c r="C111" s="1169"/>
      <c r="D111" s="1170"/>
    </row>
    <row r="112" spans="1:4" s="7" customFormat="1" ht="33" customHeight="1">
      <c r="A112" s="406" t="s">
        <v>352</v>
      </c>
      <c r="B112" s="1152" t="s">
        <v>353</v>
      </c>
      <c r="C112" s="1153"/>
      <c r="D112" s="1154"/>
    </row>
    <row r="113" spans="1:4" s="6" customFormat="1" ht="30" customHeight="1">
      <c r="A113" s="406" t="s">
        <v>354</v>
      </c>
      <c r="B113" s="1152" t="s">
        <v>355</v>
      </c>
      <c r="C113" s="1153"/>
      <c r="D113" s="1154"/>
    </row>
    <row r="114" spans="1:4" s="7" customFormat="1" ht="144" customHeight="1">
      <c r="A114" s="1163" t="s">
        <v>356</v>
      </c>
      <c r="B114" s="1165" t="s">
        <v>357</v>
      </c>
      <c r="C114" s="1166"/>
      <c r="D114" s="1167"/>
    </row>
    <row r="115" spans="1:4" s="7" customFormat="1" ht="137.25" customHeight="1">
      <c r="A115" s="1164"/>
      <c r="B115" s="1168" t="s">
        <v>358</v>
      </c>
      <c r="C115" s="1169"/>
      <c r="D115" s="1170"/>
    </row>
    <row r="116" spans="1:4" s="7" customFormat="1" ht="172.5" customHeight="1">
      <c r="A116" s="406" t="s">
        <v>638</v>
      </c>
      <c r="B116" s="1152" t="s">
        <v>359</v>
      </c>
      <c r="C116" s="1153"/>
      <c r="D116" s="1154"/>
    </row>
    <row r="117" spans="1:4" s="11" customFormat="1" ht="240" customHeight="1">
      <c r="A117" s="406" t="s">
        <v>360</v>
      </c>
      <c r="B117" s="1152" t="s">
        <v>1014</v>
      </c>
      <c r="C117" s="1153"/>
      <c r="D117" s="1154"/>
    </row>
    <row r="118" spans="1:4" s="11" customFormat="1" ht="46.5" customHeight="1">
      <c r="A118" s="406" t="s">
        <v>361</v>
      </c>
      <c r="B118" s="1152" t="s">
        <v>362</v>
      </c>
      <c r="C118" s="1153"/>
      <c r="D118" s="1154"/>
    </row>
    <row r="119" spans="1:4" s="11" customFormat="1" ht="45.75" customHeight="1">
      <c r="A119" s="406" t="s">
        <v>661</v>
      </c>
      <c r="B119" s="1152" t="s">
        <v>363</v>
      </c>
      <c r="C119" s="1153"/>
      <c r="D119" s="1154"/>
    </row>
    <row r="120" spans="1:4" s="11" customFormat="1" ht="131.25" customHeight="1">
      <c r="A120" s="406" t="s">
        <v>662</v>
      </c>
      <c r="B120" s="1152" t="s">
        <v>230</v>
      </c>
      <c r="C120" s="1153"/>
      <c r="D120" s="1154"/>
    </row>
    <row r="121" spans="1:4" s="5" customFormat="1" ht="198.75" customHeight="1">
      <c r="A121" s="1175" t="s">
        <v>364</v>
      </c>
      <c r="B121" s="1165" t="s">
        <v>2229</v>
      </c>
      <c r="C121" s="1166"/>
      <c r="D121" s="1167"/>
    </row>
    <row r="122" spans="1:4" s="7" customFormat="1" ht="51.75" customHeight="1">
      <c r="A122" s="1176"/>
      <c r="B122" s="1168"/>
      <c r="C122" s="1169"/>
      <c r="D122" s="1170"/>
    </row>
    <row r="123" spans="1:4" s="7" customFormat="1" ht="102.75" customHeight="1">
      <c r="A123" s="109" t="s">
        <v>878</v>
      </c>
      <c r="B123" s="980" t="s">
        <v>869</v>
      </c>
      <c r="C123" s="1161"/>
      <c r="D123" s="1162"/>
    </row>
    <row r="124" spans="1:4" s="7" customFormat="1" ht="85.5" customHeight="1">
      <c r="A124" s="109" t="s">
        <v>879</v>
      </c>
      <c r="B124" s="980" t="s">
        <v>870</v>
      </c>
      <c r="C124" s="1161"/>
      <c r="D124" s="1162"/>
    </row>
    <row r="125" spans="1:4" s="7" customFormat="1" ht="48" customHeight="1">
      <c r="A125" s="927" t="s">
        <v>46</v>
      </c>
      <c r="B125" s="928"/>
      <c r="C125" s="928"/>
      <c r="D125" s="929"/>
    </row>
    <row r="126" spans="1:4" s="7" customFormat="1" ht="48" customHeight="1">
      <c r="A126" s="925" t="s">
        <v>461</v>
      </c>
      <c r="B126" s="925"/>
      <c r="C126" s="148" t="s">
        <v>462</v>
      </c>
      <c r="D126" s="148" t="s">
        <v>897</v>
      </c>
    </row>
    <row r="127" spans="1:4" s="7" customFormat="1" ht="78.75" customHeight="1">
      <c r="A127" s="393" t="s">
        <v>1015</v>
      </c>
      <c r="B127" s="394" t="s">
        <v>1016</v>
      </c>
      <c r="C127" s="395"/>
      <c r="D127" s="395"/>
    </row>
    <row r="128" spans="1:4" s="7" customFormat="1" ht="76.5" customHeight="1">
      <c r="A128" s="393" t="s">
        <v>1017</v>
      </c>
      <c r="B128" s="396" t="s">
        <v>1018</v>
      </c>
      <c r="C128" s="397"/>
      <c r="D128" s="398"/>
    </row>
    <row r="129" spans="1:4" s="7" customFormat="1" ht="84" customHeight="1">
      <c r="A129" s="393" t="s">
        <v>1019</v>
      </c>
      <c r="B129" s="396" t="s">
        <v>1020</v>
      </c>
      <c r="C129" s="397"/>
      <c r="D129" s="398"/>
    </row>
    <row r="130" spans="1:4" s="7" customFormat="1" ht="130.5" customHeight="1">
      <c r="A130" s="393" t="s">
        <v>1021</v>
      </c>
      <c r="B130" s="396" t="s">
        <v>1022</v>
      </c>
      <c r="C130" s="397"/>
      <c r="D130" s="398"/>
    </row>
    <row r="131" spans="1:4" s="7" customFormat="1" ht="170">
      <c r="A131" s="393" t="s">
        <v>1023</v>
      </c>
      <c r="B131" s="396" t="s">
        <v>1024</v>
      </c>
      <c r="C131" s="397"/>
      <c r="D131" s="398"/>
    </row>
    <row r="132" spans="1:4" s="7" customFormat="1" ht="102">
      <c r="A132" s="393" t="s">
        <v>1025</v>
      </c>
      <c r="B132" s="396" t="s">
        <v>1026</v>
      </c>
      <c r="C132" s="397"/>
      <c r="D132" s="398"/>
    </row>
    <row r="133" spans="1:4" s="7" customFormat="1" ht="85">
      <c r="A133" s="393" t="s">
        <v>1027</v>
      </c>
      <c r="B133" s="396" t="s">
        <v>1028</v>
      </c>
      <c r="C133" s="397"/>
      <c r="D133" s="398"/>
    </row>
    <row r="134" spans="1:4" s="7" customFormat="1" ht="102">
      <c r="A134" s="393" t="s">
        <v>1029</v>
      </c>
      <c r="B134" s="396" t="s">
        <v>1030</v>
      </c>
      <c r="C134" s="397"/>
      <c r="D134" s="398"/>
    </row>
    <row r="135" spans="1:4" s="4" customFormat="1" ht="28">
      <c r="A135" s="1" t="s">
        <v>44</v>
      </c>
      <c r="B135" s="1155" t="s">
        <v>45</v>
      </c>
      <c r="C135" s="1156"/>
      <c r="D135" s="1157"/>
    </row>
    <row r="136" spans="1:4" s="5" customFormat="1" ht="14">
      <c r="A136" s="10" t="s">
        <v>243</v>
      </c>
      <c r="B136" s="1158"/>
      <c r="C136" s="1159"/>
      <c r="D136" s="1160"/>
    </row>
    <row r="137" spans="1:4" s="5" customFormat="1" ht="12.75" customHeight="1">
      <c r="A137" s="10" t="s">
        <v>365</v>
      </c>
      <c r="B137" s="1158" t="s">
        <v>244</v>
      </c>
      <c r="C137" s="1159"/>
      <c r="D137" s="1160"/>
    </row>
    <row r="164" spans="1:1" ht="14">
      <c r="A164" s="3" t="s">
        <v>14</v>
      </c>
    </row>
  </sheetData>
  <mergeCells count="125">
    <mergeCell ref="B109:D109"/>
    <mergeCell ref="B110:D110"/>
    <mergeCell ref="B111:D111"/>
    <mergeCell ref="A121:A122"/>
    <mergeCell ref="B121:D122"/>
    <mergeCell ref="B98:D98"/>
    <mergeCell ref="B99:D99"/>
    <mergeCell ref="B100:D100"/>
    <mergeCell ref="B101:D101"/>
    <mergeCell ref="B102:D102"/>
    <mergeCell ref="B135:D135"/>
    <mergeCell ref="B136:D136"/>
    <mergeCell ref="B137:D137"/>
    <mergeCell ref="B117:D117"/>
    <mergeCell ref="B118:D118"/>
    <mergeCell ref="B119:D119"/>
    <mergeCell ref="B120:D120"/>
    <mergeCell ref="B103:D103"/>
    <mergeCell ref="B104:D104"/>
    <mergeCell ref="B105:D105"/>
    <mergeCell ref="B106:D106"/>
    <mergeCell ref="A125:D125"/>
    <mergeCell ref="A126:B126"/>
    <mergeCell ref="B123:D123"/>
    <mergeCell ref="B124:D124"/>
    <mergeCell ref="B112:D112"/>
    <mergeCell ref="B113:D113"/>
    <mergeCell ref="A114:A115"/>
    <mergeCell ref="B114:D114"/>
    <mergeCell ref="B115:D115"/>
    <mergeCell ref="B116:D116"/>
    <mergeCell ref="B107:D107"/>
    <mergeCell ref="B108:D108"/>
    <mergeCell ref="A109:A111"/>
    <mergeCell ref="B92:D92"/>
    <mergeCell ref="B93:D93"/>
    <mergeCell ref="B94:D94"/>
    <mergeCell ref="B95:D95"/>
    <mergeCell ref="B96:D96"/>
    <mergeCell ref="B97:D97"/>
    <mergeCell ref="B88:D88"/>
    <mergeCell ref="B89:D89"/>
    <mergeCell ref="B90:D90"/>
    <mergeCell ref="B91:D91"/>
    <mergeCell ref="B84:D84"/>
    <mergeCell ref="B85:D85"/>
    <mergeCell ref="B86:D86"/>
    <mergeCell ref="B87:D87"/>
    <mergeCell ref="B66:D66"/>
    <mergeCell ref="B67:D67"/>
    <mergeCell ref="A70:D70"/>
    <mergeCell ref="B71:D71"/>
    <mergeCell ref="B72:D72"/>
    <mergeCell ref="B82:D82"/>
    <mergeCell ref="B83:D83"/>
    <mergeCell ref="B73:D73"/>
    <mergeCell ref="B74:D74"/>
    <mergeCell ref="B75:D75"/>
    <mergeCell ref="B76:D76"/>
    <mergeCell ref="B77:D77"/>
    <mergeCell ref="B78:D78"/>
    <mergeCell ref="B79:D79"/>
    <mergeCell ref="B80:D80"/>
    <mergeCell ref="B81:D81"/>
    <mergeCell ref="B68:D68"/>
    <mergeCell ref="B69:D69"/>
    <mergeCell ref="B60:D60"/>
    <mergeCell ref="B61:D61"/>
    <mergeCell ref="B62:D62"/>
    <mergeCell ref="B63:D63"/>
    <mergeCell ref="B64:D64"/>
    <mergeCell ref="B65:D65"/>
    <mergeCell ref="B54:D54"/>
    <mergeCell ref="B55:D55"/>
    <mergeCell ref="B56:D56"/>
    <mergeCell ref="B57:D57"/>
    <mergeCell ref="B58:D58"/>
    <mergeCell ref="B59:D59"/>
    <mergeCell ref="B25:D25"/>
    <mergeCell ref="B48:D48"/>
    <mergeCell ref="B49:D49"/>
    <mergeCell ref="B50:D50"/>
    <mergeCell ref="B51:D51"/>
    <mergeCell ref="B52:D52"/>
    <mergeCell ref="B53:D53"/>
    <mergeCell ref="B42:D42"/>
    <mergeCell ref="B45:D45"/>
    <mergeCell ref="B46:D46"/>
    <mergeCell ref="B47:D47"/>
    <mergeCell ref="B36:D36"/>
    <mergeCell ref="B37:D37"/>
    <mergeCell ref="B38:D38"/>
    <mergeCell ref="B39:D39"/>
    <mergeCell ref="B40:D40"/>
    <mergeCell ref="B41:D41"/>
    <mergeCell ref="B31:D31"/>
    <mergeCell ref="B32:D32"/>
    <mergeCell ref="B33:D33"/>
    <mergeCell ref="B34:D34"/>
    <mergeCell ref="B35:D35"/>
    <mergeCell ref="B43:D44"/>
    <mergeCell ref="B12:D12"/>
    <mergeCell ref="B13:D13"/>
    <mergeCell ref="A14:D14"/>
    <mergeCell ref="B15:D15"/>
    <mergeCell ref="B16:D16"/>
    <mergeCell ref="B30:D30"/>
    <mergeCell ref="A6:D6"/>
    <mergeCell ref="B7:D7"/>
    <mergeCell ref="B8:D8"/>
    <mergeCell ref="B9:D9"/>
    <mergeCell ref="B10:D10"/>
    <mergeCell ref="B11:D11"/>
    <mergeCell ref="B17:D17"/>
    <mergeCell ref="B18:D18"/>
    <mergeCell ref="B19:D19"/>
    <mergeCell ref="B23:D23"/>
    <mergeCell ref="B24:D24"/>
    <mergeCell ref="B26:D26"/>
    <mergeCell ref="A27:D27"/>
    <mergeCell ref="B28:D28"/>
    <mergeCell ref="B29:D29"/>
    <mergeCell ref="B20:D20"/>
    <mergeCell ref="B21:D21"/>
    <mergeCell ref="B22:D22"/>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E0196-1AAB-46C8-829E-11C4883EE247}">
  <sheetPr codeName="Hoja10"/>
  <dimension ref="A1:F109"/>
  <sheetViews>
    <sheetView tabSelected="1" topLeftCell="A22" zoomScale="70" zoomScaleNormal="70" workbookViewId="0">
      <selection activeCell="A31" sqref="A31:F31"/>
    </sheetView>
  </sheetViews>
  <sheetFormatPr baseColWidth="10" defaultColWidth="95.1640625" defaultRowHeight="13"/>
  <cols>
    <col min="1" max="1" width="38.33203125" style="27" customWidth="1"/>
    <col min="2" max="3" width="35.5" style="30" customWidth="1"/>
    <col min="4" max="4" width="9.6640625" style="30" bestFit="1" customWidth="1"/>
    <col min="5" max="5" width="23.83203125" style="29" customWidth="1"/>
    <col min="6" max="6" width="28.5" style="31" customWidth="1"/>
    <col min="7" max="7" width="42.5" style="27" customWidth="1"/>
    <col min="8" max="250" width="11.5" style="27" customWidth="1"/>
    <col min="251" max="256" width="95.1640625" style="27"/>
    <col min="257" max="257" width="69.83203125" style="27" customWidth="1"/>
    <col min="258" max="259" width="35.5" style="27" customWidth="1"/>
    <col min="260" max="260" width="13" style="27" customWidth="1"/>
    <col min="261" max="261" width="23.83203125" style="27" customWidth="1"/>
    <col min="262" max="262" width="28.5" style="27" customWidth="1"/>
    <col min="263" max="263" width="42.5" style="27" customWidth="1"/>
    <col min="264" max="506" width="11.5" style="27" customWidth="1"/>
    <col min="507" max="512" width="95.1640625" style="27"/>
    <col min="513" max="513" width="69.83203125" style="27" customWidth="1"/>
    <col min="514" max="515" width="35.5" style="27" customWidth="1"/>
    <col min="516" max="516" width="13" style="27" customWidth="1"/>
    <col min="517" max="517" width="23.83203125" style="27" customWidth="1"/>
    <col min="518" max="518" width="28.5" style="27" customWidth="1"/>
    <col min="519" max="519" width="42.5" style="27" customWidth="1"/>
    <col min="520" max="762" width="11.5" style="27" customWidth="1"/>
    <col min="763" max="768" width="95.1640625" style="27"/>
    <col min="769" max="769" width="69.83203125" style="27" customWidth="1"/>
    <col min="770" max="771" width="35.5" style="27" customWidth="1"/>
    <col min="772" max="772" width="13" style="27" customWidth="1"/>
    <col min="773" max="773" width="23.83203125" style="27" customWidth="1"/>
    <col min="774" max="774" width="28.5" style="27" customWidth="1"/>
    <col min="775" max="775" width="42.5" style="27" customWidth="1"/>
    <col min="776" max="1018" width="11.5" style="27" customWidth="1"/>
    <col min="1019" max="1024" width="95.1640625" style="27"/>
    <col min="1025" max="1025" width="69.83203125" style="27" customWidth="1"/>
    <col min="1026" max="1027" width="35.5" style="27" customWidth="1"/>
    <col min="1028" max="1028" width="13" style="27" customWidth="1"/>
    <col min="1029" max="1029" width="23.83203125" style="27" customWidth="1"/>
    <col min="1030" max="1030" width="28.5" style="27" customWidth="1"/>
    <col min="1031" max="1031" width="42.5" style="27" customWidth="1"/>
    <col min="1032" max="1274" width="11.5" style="27" customWidth="1"/>
    <col min="1275" max="1280" width="95.1640625" style="27"/>
    <col min="1281" max="1281" width="69.83203125" style="27" customWidth="1"/>
    <col min="1282" max="1283" width="35.5" style="27" customWidth="1"/>
    <col min="1284" max="1284" width="13" style="27" customWidth="1"/>
    <col min="1285" max="1285" width="23.83203125" style="27" customWidth="1"/>
    <col min="1286" max="1286" width="28.5" style="27" customWidth="1"/>
    <col min="1287" max="1287" width="42.5" style="27" customWidth="1"/>
    <col min="1288" max="1530" width="11.5" style="27" customWidth="1"/>
    <col min="1531" max="1536" width="95.1640625" style="27"/>
    <col min="1537" max="1537" width="69.83203125" style="27" customWidth="1"/>
    <col min="1538" max="1539" width="35.5" style="27" customWidth="1"/>
    <col min="1540" max="1540" width="13" style="27" customWidth="1"/>
    <col min="1541" max="1541" width="23.83203125" style="27" customWidth="1"/>
    <col min="1542" max="1542" width="28.5" style="27" customWidth="1"/>
    <col min="1543" max="1543" width="42.5" style="27" customWidth="1"/>
    <col min="1544" max="1786" width="11.5" style="27" customWidth="1"/>
    <col min="1787" max="1792" width="95.1640625" style="27"/>
    <col min="1793" max="1793" width="69.83203125" style="27" customWidth="1"/>
    <col min="1794" max="1795" width="35.5" style="27" customWidth="1"/>
    <col min="1796" max="1796" width="13" style="27" customWidth="1"/>
    <col min="1797" max="1797" width="23.83203125" style="27" customWidth="1"/>
    <col min="1798" max="1798" width="28.5" style="27" customWidth="1"/>
    <col min="1799" max="1799" width="42.5" style="27" customWidth="1"/>
    <col min="1800" max="2042" width="11.5" style="27" customWidth="1"/>
    <col min="2043" max="2048" width="95.1640625" style="27"/>
    <col min="2049" max="2049" width="69.83203125" style="27" customWidth="1"/>
    <col min="2050" max="2051" width="35.5" style="27" customWidth="1"/>
    <col min="2052" max="2052" width="13" style="27" customWidth="1"/>
    <col min="2053" max="2053" width="23.83203125" style="27" customWidth="1"/>
    <col min="2054" max="2054" width="28.5" style="27" customWidth="1"/>
    <col min="2055" max="2055" width="42.5" style="27" customWidth="1"/>
    <col min="2056" max="2298" width="11.5" style="27" customWidth="1"/>
    <col min="2299" max="2304" width="95.1640625" style="27"/>
    <col min="2305" max="2305" width="69.83203125" style="27" customWidth="1"/>
    <col min="2306" max="2307" width="35.5" style="27" customWidth="1"/>
    <col min="2308" max="2308" width="13" style="27" customWidth="1"/>
    <col min="2309" max="2309" width="23.83203125" style="27" customWidth="1"/>
    <col min="2310" max="2310" width="28.5" style="27" customWidth="1"/>
    <col min="2311" max="2311" width="42.5" style="27" customWidth="1"/>
    <col min="2312" max="2554" width="11.5" style="27" customWidth="1"/>
    <col min="2555" max="2560" width="95.1640625" style="27"/>
    <col min="2561" max="2561" width="69.83203125" style="27" customWidth="1"/>
    <col min="2562" max="2563" width="35.5" style="27" customWidth="1"/>
    <col min="2564" max="2564" width="13" style="27" customWidth="1"/>
    <col min="2565" max="2565" width="23.83203125" style="27" customWidth="1"/>
    <col min="2566" max="2566" width="28.5" style="27" customWidth="1"/>
    <col min="2567" max="2567" width="42.5" style="27" customWidth="1"/>
    <col min="2568" max="2810" width="11.5" style="27" customWidth="1"/>
    <col min="2811" max="2816" width="95.1640625" style="27"/>
    <col min="2817" max="2817" width="69.83203125" style="27" customWidth="1"/>
    <col min="2818" max="2819" width="35.5" style="27" customWidth="1"/>
    <col min="2820" max="2820" width="13" style="27" customWidth="1"/>
    <col min="2821" max="2821" width="23.83203125" style="27" customWidth="1"/>
    <col min="2822" max="2822" width="28.5" style="27" customWidth="1"/>
    <col min="2823" max="2823" width="42.5" style="27" customWidth="1"/>
    <col min="2824" max="3066" width="11.5" style="27" customWidth="1"/>
    <col min="3067" max="3072" width="95.1640625" style="27"/>
    <col min="3073" max="3073" width="69.83203125" style="27" customWidth="1"/>
    <col min="3074" max="3075" width="35.5" style="27" customWidth="1"/>
    <col min="3076" max="3076" width="13" style="27" customWidth="1"/>
    <col min="3077" max="3077" width="23.83203125" style="27" customWidth="1"/>
    <col min="3078" max="3078" width="28.5" style="27" customWidth="1"/>
    <col min="3079" max="3079" width="42.5" style="27" customWidth="1"/>
    <col min="3080" max="3322" width="11.5" style="27" customWidth="1"/>
    <col min="3323" max="3328" width="95.1640625" style="27"/>
    <col min="3329" max="3329" width="69.83203125" style="27" customWidth="1"/>
    <col min="3330" max="3331" width="35.5" style="27" customWidth="1"/>
    <col min="3332" max="3332" width="13" style="27" customWidth="1"/>
    <col min="3333" max="3333" width="23.83203125" style="27" customWidth="1"/>
    <col min="3334" max="3334" width="28.5" style="27" customWidth="1"/>
    <col min="3335" max="3335" width="42.5" style="27" customWidth="1"/>
    <col min="3336" max="3578" width="11.5" style="27" customWidth="1"/>
    <col min="3579" max="3584" width="95.1640625" style="27"/>
    <col min="3585" max="3585" width="69.83203125" style="27" customWidth="1"/>
    <col min="3586" max="3587" width="35.5" style="27" customWidth="1"/>
    <col min="3588" max="3588" width="13" style="27" customWidth="1"/>
    <col min="3589" max="3589" width="23.83203125" style="27" customWidth="1"/>
    <col min="3590" max="3590" width="28.5" style="27" customWidth="1"/>
    <col min="3591" max="3591" width="42.5" style="27" customWidth="1"/>
    <col min="3592" max="3834" width="11.5" style="27" customWidth="1"/>
    <col min="3835" max="3840" width="95.1640625" style="27"/>
    <col min="3841" max="3841" width="69.83203125" style="27" customWidth="1"/>
    <col min="3842" max="3843" width="35.5" style="27" customWidth="1"/>
    <col min="3844" max="3844" width="13" style="27" customWidth="1"/>
    <col min="3845" max="3845" width="23.83203125" style="27" customWidth="1"/>
    <col min="3846" max="3846" width="28.5" style="27" customWidth="1"/>
    <col min="3847" max="3847" width="42.5" style="27" customWidth="1"/>
    <col min="3848" max="4090" width="11.5" style="27" customWidth="1"/>
    <col min="4091" max="4096" width="95.1640625" style="27"/>
    <col min="4097" max="4097" width="69.83203125" style="27" customWidth="1"/>
    <col min="4098" max="4099" width="35.5" style="27" customWidth="1"/>
    <col min="4100" max="4100" width="13" style="27" customWidth="1"/>
    <col min="4101" max="4101" width="23.83203125" style="27" customWidth="1"/>
    <col min="4102" max="4102" width="28.5" style="27" customWidth="1"/>
    <col min="4103" max="4103" width="42.5" style="27" customWidth="1"/>
    <col min="4104" max="4346" width="11.5" style="27" customWidth="1"/>
    <col min="4347" max="4352" width="95.1640625" style="27"/>
    <col min="4353" max="4353" width="69.83203125" style="27" customWidth="1"/>
    <col min="4354" max="4355" width="35.5" style="27" customWidth="1"/>
    <col min="4356" max="4356" width="13" style="27" customWidth="1"/>
    <col min="4357" max="4357" width="23.83203125" style="27" customWidth="1"/>
    <col min="4358" max="4358" width="28.5" style="27" customWidth="1"/>
    <col min="4359" max="4359" width="42.5" style="27" customWidth="1"/>
    <col min="4360" max="4602" width="11.5" style="27" customWidth="1"/>
    <col min="4603" max="4608" width="95.1640625" style="27"/>
    <col min="4609" max="4609" width="69.83203125" style="27" customWidth="1"/>
    <col min="4610" max="4611" width="35.5" style="27" customWidth="1"/>
    <col min="4612" max="4612" width="13" style="27" customWidth="1"/>
    <col min="4613" max="4613" width="23.83203125" style="27" customWidth="1"/>
    <col min="4614" max="4614" width="28.5" style="27" customWidth="1"/>
    <col min="4615" max="4615" width="42.5" style="27" customWidth="1"/>
    <col min="4616" max="4858" width="11.5" style="27" customWidth="1"/>
    <col min="4859" max="4864" width="95.1640625" style="27"/>
    <col min="4865" max="4865" width="69.83203125" style="27" customWidth="1"/>
    <col min="4866" max="4867" width="35.5" style="27" customWidth="1"/>
    <col min="4868" max="4868" width="13" style="27" customWidth="1"/>
    <col min="4869" max="4869" width="23.83203125" style="27" customWidth="1"/>
    <col min="4870" max="4870" width="28.5" style="27" customWidth="1"/>
    <col min="4871" max="4871" width="42.5" style="27" customWidth="1"/>
    <col min="4872" max="5114" width="11.5" style="27" customWidth="1"/>
    <col min="5115" max="5120" width="95.1640625" style="27"/>
    <col min="5121" max="5121" width="69.83203125" style="27" customWidth="1"/>
    <col min="5122" max="5123" width="35.5" style="27" customWidth="1"/>
    <col min="5124" max="5124" width="13" style="27" customWidth="1"/>
    <col min="5125" max="5125" width="23.83203125" style="27" customWidth="1"/>
    <col min="5126" max="5126" width="28.5" style="27" customWidth="1"/>
    <col min="5127" max="5127" width="42.5" style="27" customWidth="1"/>
    <col min="5128" max="5370" width="11.5" style="27" customWidth="1"/>
    <col min="5371" max="5376" width="95.1640625" style="27"/>
    <col min="5377" max="5377" width="69.83203125" style="27" customWidth="1"/>
    <col min="5378" max="5379" width="35.5" style="27" customWidth="1"/>
    <col min="5380" max="5380" width="13" style="27" customWidth="1"/>
    <col min="5381" max="5381" width="23.83203125" style="27" customWidth="1"/>
    <col min="5382" max="5382" width="28.5" style="27" customWidth="1"/>
    <col min="5383" max="5383" width="42.5" style="27" customWidth="1"/>
    <col min="5384" max="5626" width="11.5" style="27" customWidth="1"/>
    <col min="5627" max="5632" width="95.1640625" style="27"/>
    <col min="5633" max="5633" width="69.83203125" style="27" customWidth="1"/>
    <col min="5634" max="5635" width="35.5" style="27" customWidth="1"/>
    <col min="5636" max="5636" width="13" style="27" customWidth="1"/>
    <col min="5637" max="5637" width="23.83203125" style="27" customWidth="1"/>
    <col min="5638" max="5638" width="28.5" style="27" customWidth="1"/>
    <col min="5639" max="5639" width="42.5" style="27" customWidth="1"/>
    <col min="5640" max="5882" width="11.5" style="27" customWidth="1"/>
    <col min="5883" max="5888" width="95.1640625" style="27"/>
    <col min="5889" max="5889" width="69.83203125" style="27" customWidth="1"/>
    <col min="5890" max="5891" width="35.5" style="27" customWidth="1"/>
    <col min="5892" max="5892" width="13" style="27" customWidth="1"/>
    <col min="5893" max="5893" width="23.83203125" style="27" customWidth="1"/>
    <col min="5894" max="5894" width="28.5" style="27" customWidth="1"/>
    <col min="5895" max="5895" width="42.5" style="27" customWidth="1"/>
    <col min="5896" max="6138" width="11.5" style="27" customWidth="1"/>
    <col min="6139" max="6144" width="95.1640625" style="27"/>
    <col min="6145" max="6145" width="69.83203125" style="27" customWidth="1"/>
    <col min="6146" max="6147" width="35.5" style="27" customWidth="1"/>
    <col min="6148" max="6148" width="13" style="27" customWidth="1"/>
    <col min="6149" max="6149" width="23.83203125" style="27" customWidth="1"/>
    <col min="6150" max="6150" width="28.5" style="27" customWidth="1"/>
    <col min="6151" max="6151" width="42.5" style="27" customWidth="1"/>
    <col min="6152" max="6394" width="11.5" style="27" customWidth="1"/>
    <col min="6395" max="6400" width="95.1640625" style="27"/>
    <col min="6401" max="6401" width="69.83203125" style="27" customWidth="1"/>
    <col min="6402" max="6403" width="35.5" style="27" customWidth="1"/>
    <col min="6404" max="6404" width="13" style="27" customWidth="1"/>
    <col min="6405" max="6405" width="23.83203125" style="27" customWidth="1"/>
    <col min="6406" max="6406" width="28.5" style="27" customWidth="1"/>
    <col min="6407" max="6407" width="42.5" style="27" customWidth="1"/>
    <col min="6408" max="6650" width="11.5" style="27" customWidth="1"/>
    <col min="6651" max="6656" width="95.1640625" style="27"/>
    <col min="6657" max="6657" width="69.83203125" style="27" customWidth="1"/>
    <col min="6658" max="6659" width="35.5" style="27" customWidth="1"/>
    <col min="6660" max="6660" width="13" style="27" customWidth="1"/>
    <col min="6661" max="6661" width="23.83203125" style="27" customWidth="1"/>
    <col min="6662" max="6662" width="28.5" style="27" customWidth="1"/>
    <col min="6663" max="6663" width="42.5" style="27" customWidth="1"/>
    <col min="6664" max="6906" width="11.5" style="27" customWidth="1"/>
    <col min="6907" max="6912" width="95.1640625" style="27"/>
    <col min="6913" max="6913" width="69.83203125" style="27" customWidth="1"/>
    <col min="6914" max="6915" width="35.5" style="27" customWidth="1"/>
    <col min="6916" max="6916" width="13" style="27" customWidth="1"/>
    <col min="6917" max="6917" width="23.83203125" style="27" customWidth="1"/>
    <col min="6918" max="6918" width="28.5" style="27" customWidth="1"/>
    <col min="6919" max="6919" width="42.5" style="27" customWidth="1"/>
    <col min="6920" max="7162" width="11.5" style="27" customWidth="1"/>
    <col min="7163" max="7168" width="95.1640625" style="27"/>
    <col min="7169" max="7169" width="69.83203125" style="27" customWidth="1"/>
    <col min="7170" max="7171" width="35.5" style="27" customWidth="1"/>
    <col min="7172" max="7172" width="13" style="27" customWidth="1"/>
    <col min="7173" max="7173" width="23.83203125" style="27" customWidth="1"/>
    <col min="7174" max="7174" width="28.5" style="27" customWidth="1"/>
    <col min="7175" max="7175" width="42.5" style="27" customWidth="1"/>
    <col min="7176" max="7418" width="11.5" style="27" customWidth="1"/>
    <col min="7419" max="7424" width="95.1640625" style="27"/>
    <col min="7425" max="7425" width="69.83203125" style="27" customWidth="1"/>
    <col min="7426" max="7427" width="35.5" style="27" customWidth="1"/>
    <col min="7428" max="7428" width="13" style="27" customWidth="1"/>
    <col min="7429" max="7429" width="23.83203125" style="27" customWidth="1"/>
    <col min="7430" max="7430" width="28.5" style="27" customWidth="1"/>
    <col min="7431" max="7431" width="42.5" style="27" customWidth="1"/>
    <col min="7432" max="7674" width="11.5" style="27" customWidth="1"/>
    <col min="7675" max="7680" width="95.1640625" style="27"/>
    <col min="7681" max="7681" width="69.83203125" style="27" customWidth="1"/>
    <col min="7682" max="7683" width="35.5" style="27" customWidth="1"/>
    <col min="7684" max="7684" width="13" style="27" customWidth="1"/>
    <col min="7685" max="7685" width="23.83203125" style="27" customWidth="1"/>
    <col min="7686" max="7686" width="28.5" style="27" customWidth="1"/>
    <col min="7687" max="7687" width="42.5" style="27" customWidth="1"/>
    <col min="7688" max="7930" width="11.5" style="27" customWidth="1"/>
    <col min="7931" max="7936" width="95.1640625" style="27"/>
    <col min="7937" max="7937" width="69.83203125" style="27" customWidth="1"/>
    <col min="7938" max="7939" width="35.5" style="27" customWidth="1"/>
    <col min="7940" max="7940" width="13" style="27" customWidth="1"/>
    <col min="7941" max="7941" width="23.83203125" style="27" customWidth="1"/>
    <col min="7942" max="7942" width="28.5" style="27" customWidth="1"/>
    <col min="7943" max="7943" width="42.5" style="27" customWidth="1"/>
    <col min="7944" max="8186" width="11.5" style="27" customWidth="1"/>
    <col min="8187" max="8192" width="95.1640625" style="27"/>
    <col min="8193" max="8193" width="69.83203125" style="27" customWidth="1"/>
    <col min="8194" max="8195" width="35.5" style="27" customWidth="1"/>
    <col min="8196" max="8196" width="13" style="27" customWidth="1"/>
    <col min="8197" max="8197" width="23.83203125" style="27" customWidth="1"/>
    <col min="8198" max="8198" width="28.5" style="27" customWidth="1"/>
    <col min="8199" max="8199" width="42.5" style="27" customWidth="1"/>
    <col min="8200" max="8442" width="11.5" style="27" customWidth="1"/>
    <col min="8443" max="8448" width="95.1640625" style="27"/>
    <col min="8449" max="8449" width="69.83203125" style="27" customWidth="1"/>
    <col min="8450" max="8451" width="35.5" style="27" customWidth="1"/>
    <col min="8452" max="8452" width="13" style="27" customWidth="1"/>
    <col min="8453" max="8453" width="23.83203125" style="27" customWidth="1"/>
    <col min="8454" max="8454" width="28.5" style="27" customWidth="1"/>
    <col min="8455" max="8455" width="42.5" style="27" customWidth="1"/>
    <col min="8456" max="8698" width="11.5" style="27" customWidth="1"/>
    <col min="8699" max="8704" width="95.1640625" style="27"/>
    <col min="8705" max="8705" width="69.83203125" style="27" customWidth="1"/>
    <col min="8706" max="8707" width="35.5" style="27" customWidth="1"/>
    <col min="8708" max="8708" width="13" style="27" customWidth="1"/>
    <col min="8709" max="8709" width="23.83203125" style="27" customWidth="1"/>
    <col min="8710" max="8710" width="28.5" style="27" customWidth="1"/>
    <col min="8711" max="8711" width="42.5" style="27" customWidth="1"/>
    <col min="8712" max="8954" width="11.5" style="27" customWidth="1"/>
    <col min="8955" max="8960" width="95.1640625" style="27"/>
    <col min="8961" max="8961" width="69.83203125" style="27" customWidth="1"/>
    <col min="8962" max="8963" width="35.5" style="27" customWidth="1"/>
    <col min="8964" max="8964" width="13" style="27" customWidth="1"/>
    <col min="8965" max="8965" width="23.83203125" style="27" customWidth="1"/>
    <col min="8966" max="8966" width="28.5" style="27" customWidth="1"/>
    <col min="8967" max="8967" width="42.5" style="27" customWidth="1"/>
    <col min="8968" max="9210" width="11.5" style="27" customWidth="1"/>
    <col min="9211" max="9216" width="95.1640625" style="27"/>
    <col min="9217" max="9217" width="69.83203125" style="27" customWidth="1"/>
    <col min="9218" max="9219" width="35.5" style="27" customWidth="1"/>
    <col min="9220" max="9220" width="13" style="27" customWidth="1"/>
    <col min="9221" max="9221" width="23.83203125" style="27" customWidth="1"/>
    <col min="9222" max="9222" width="28.5" style="27" customWidth="1"/>
    <col min="9223" max="9223" width="42.5" style="27" customWidth="1"/>
    <col min="9224" max="9466" width="11.5" style="27" customWidth="1"/>
    <col min="9467" max="9472" width="95.1640625" style="27"/>
    <col min="9473" max="9473" width="69.83203125" style="27" customWidth="1"/>
    <col min="9474" max="9475" width="35.5" style="27" customWidth="1"/>
    <col min="9476" max="9476" width="13" style="27" customWidth="1"/>
    <col min="9477" max="9477" width="23.83203125" style="27" customWidth="1"/>
    <col min="9478" max="9478" width="28.5" style="27" customWidth="1"/>
    <col min="9479" max="9479" width="42.5" style="27" customWidth="1"/>
    <col min="9480" max="9722" width="11.5" style="27" customWidth="1"/>
    <col min="9723" max="9728" width="95.1640625" style="27"/>
    <col min="9729" max="9729" width="69.83203125" style="27" customWidth="1"/>
    <col min="9730" max="9731" width="35.5" style="27" customWidth="1"/>
    <col min="9732" max="9732" width="13" style="27" customWidth="1"/>
    <col min="9733" max="9733" width="23.83203125" style="27" customWidth="1"/>
    <col min="9734" max="9734" width="28.5" style="27" customWidth="1"/>
    <col min="9735" max="9735" width="42.5" style="27" customWidth="1"/>
    <col min="9736" max="9978" width="11.5" style="27" customWidth="1"/>
    <col min="9979" max="9984" width="95.1640625" style="27"/>
    <col min="9985" max="9985" width="69.83203125" style="27" customWidth="1"/>
    <col min="9986" max="9987" width="35.5" style="27" customWidth="1"/>
    <col min="9988" max="9988" width="13" style="27" customWidth="1"/>
    <col min="9989" max="9989" width="23.83203125" style="27" customWidth="1"/>
    <col min="9990" max="9990" width="28.5" style="27" customWidth="1"/>
    <col min="9991" max="9991" width="42.5" style="27" customWidth="1"/>
    <col min="9992" max="10234" width="11.5" style="27" customWidth="1"/>
    <col min="10235" max="10240" width="95.1640625" style="27"/>
    <col min="10241" max="10241" width="69.83203125" style="27" customWidth="1"/>
    <col min="10242" max="10243" width="35.5" style="27" customWidth="1"/>
    <col min="10244" max="10244" width="13" style="27" customWidth="1"/>
    <col min="10245" max="10245" width="23.83203125" style="27" customWidth="1"/>
    <col min="10246" max="10246" width="28.5" style="27" customWidth="1"/>
    <col min="10247" max="10247" width="42.5" style="27" customWidth="1"/>
    <col min="10248" max="10490" width="11.5" style="27" customWidth="1"/>
    <col min="10491" max="10496" width="95.1640625" style="27"/>
    <col min="10497" max="10497" width="69.83203125" style="27" customWidth="1"/>
    <col min="10498" max="10499" width="35.5" style="27" customWidth="1"/>
    <col min="10500" max="10500" width="13" style="27" customWidth="1"/>
    <col min="10501" max="10501" width="23.83203125" style="27" customWidth="1"/>
    <col min="10502" max="10502" width="28.5" style="27" customWidth="1"/>
    <col min="10503" max="10503" width="42.5" style="27" customWidth="1"/>
    <col min="10504" max="10746" width="11.5" style="27" customWidth="1"/>
    <col min="10747" max="10752" width="95.1640625" style="27"/>
    <col min="10753" max="10753" width="69.83203125" style="27" customWidth="1"/>
    <col min="10754" max="10755" width="35.5" style="27" customWidth="1"/>
    <col min="10756" max="10756" width="13" style="27" customWidth="1"/>
    <col min="10757" max="10757" width="23.83203125" style="27" customWidth="1"/>
    <col min="10758" max="10758" width="28.5" style="27" customWidth="1"/>
    <col min="10759" max="10759" width="42.5" style="27" customWidth="1"/>
    <col min="10760" max="11002" width="11.5" style="27" customWidth="1"/>
    <col min="11003" max="11008" width="95.1640625" style="27"/>
    <col min="11009" max="11009" width="69.83203125" style="27" customWidth="1"/>
    <col min="11010" max="11011" width="35.5" style="27" customWidth="1"/>
    <col min="11012" max="11012" width="13" style="27" customWidth="1"/>
    <col min="11013" max="11013" width="23.83203125" style="27" customWidth="1"/>
    <col min="11014" max="11014" width="28.5" style="27" customWidth="1"/>
    <col min="11015" max="11015" width="42.5" style="27" customWidth="1"/>
    <col min="11016" max="11258" width="11.5" style="27" customWidth="1"/>
    <col min="11259" max="11264" width="95.1640625" style="27"/>
    <col min="11265" max="11265" width="69.83203125" style="27" customWidth="1"/>
    <col min="11266" max="11267" width="35.5" style="27" customWidth="1"/>
    <col min="11268" max="11268" width="13" style="27" customWidth="1"/>
    <col min="11269" max="11269" width="23.83203125" style="27" customWidth="1"/>
    <col min="11270" max="11270" width="28.5" style="27" customWidth="1"/>
    <col min="11271" max="11271" width="42.5" style="27" customWidth="1"/>
    <col min="11272" max="11514" width="11.5" style="27" customWidth="1"/>
    <col min="11515" max="11520" width="95.1640625" style="27"/>
    <col min="11521" max="11521" width="69.83203125" style="27" customWidth="1"/>
    <col min="11522" max="11523" width="35.5" style="27" customWidth="1"/>
    <col min="11524" max="11524" width="13" style="27" customWidth="1"/>
    <col min="11525" max="11525" width="23.83203125" style="27" customWidth="1"/>
    <col min="11526" max="11526" width="28.5" style="27" customWidth="1"/>
    <col min="11527" max="11527" width="42.5" style="27" customWidth="1"/>
    <col min="11528" max="11770" width="11.5" style="27" customWidth="1"/>
    <col min="11771" max="11776" width="95.1640625" style="27"/>
    <col min="11777" max="11777" width="69.83203125" style="27" customWidth="1"/>
    <col min="11778" max="11779" width="35.5" style="27" customWidth="1"/>
    <col min="11780" max="11780" width="13" style="27" customWidth="1"/>
    <col min="11781" max="11781" width="23.83203125" style="27" customWidth="1"/>
    <col min="11782" max="11782" width="28.5" style="27" customWidth="1"/>
    <col min="11783" max="11783" width="42.5" style="27" customWidth="1"/>
    <col min="11784" max="12026" width="11.5" style="27" customWidth="1"/>
    <col min="12027" max="12032" width="95.1640625" style="27"/>
    <col min="12033" max="12033" width="69.83203125" style="27" customWidth="1"/>
    <col min="12034" max="12035" width="35.5" style="27" customWidth="1"/>
    <col min="12036" max="12036" width="13" style="27" customWidth="1"/>
    <col min="12037" max="12037" width="23.83203125" style="27" customWidth="1"/>
    <col min="12038" max="12038" width="28.5" style="27" customWidth="1"/>
    <col min="12039" max="12039" width="42.5" style="27" customWidth="1"/>
    <col min="12040" max="12282" width="11.5" style="27" customWidth="1"/>
    <col min="12283" max="12288" width="95.1640625" style="27"/>
    <col min="12289" max="12289" width="69.83203125" style="27" customWidth="1"/>
    <col min="12290" max="12291" width="35.5" style="27" customWidth="1"/>
    <col min="12292" max="12292" width="13" style="27" customWidth="1"/>
    <col min="12293" max="12293" width="23.83203125" style="27" customWidth="1"/>
    <col min="12294" max="12294" width="28.5" style="27" customWidth="1"/>
    <col min="12295" max="12295" width="42.5" style="27" customWidth="1"/>
    <col min="12296" max="12538" width="11.5" style="27" customWidth="1"/>
    <col min="12539" max="12544" width="95.1640625" style="27"/>
    <col min="12545" max="12545" width="69.83203125" style="27" customWidth="1"/>
    <col min="12546" max="12547" width="35.5" style="27" customWidth="1"/>
    <col min="12548" max="12548" width="13" style="27" customWidth="1"/>
    <col min="12549" max="12549" width="23.83203125" style="27" customWidth="1"/>
    <col min="12550" max="12550" width="28.5" style="27" customWidth="1"/>
    <col min="12551" max="12551" width="42.5" style="27" customWidth="1"/>
    <col min="12552" max="12794" width="11.5" style="27" customWidth="1"/>
    <col min="12795" max="12800" width="95.1640625" style="27"/>
    <col min="12801" max="12801" width="69.83203125" style="27" customWidth="1"/>
    <col min="12802" max="12803" width="35.5" style="27" customWidth="1"/>
    <col min="12804" max="12804" width="13" style="27" customWidth="1"/>
    <col min="12805" max="12805" width="23.83203125" style="27" customWidth="1"/>
    <col min="12806" max="12806" width="28.5" style="27" customWidth="1"/>
    <col min="12807" max="12807" width="42.5" style="27" customWidth="1"/>
    <col min="12808" max="13050" width="11.5" style="27" customWidth="1"/>
    <col min="13051" max="13056" width="95.1640625" style="27"/>
    <col min="13057" max="13057" width="69.83203125" style="27" customWidth="1"/>
    <col min="13058" max="13059" width="35.5" style="27" customWidth="1"/>
    <col min="13060" max="13060" width="13" style="27" customWidth="1"/>
    <col min="13061" max="13061" width="23.83203125" style="27" customWidth="1"/>
    <col min="13062" max="13062" width="28.5" style="27" customWidth="1"/>
    <col min="13063" max="13063" width="42.5" style="27" customWidth="1"/>
    <col min="13064" max="13306" width="11.5" style="27" customWidth="1"/>
    <col min="13307" max="13312" width="95.1640625" style="27"/>
    <col min="13313" max="13313" width="69.83203125" style="27" customWidth="1"/>
    <col min="13314" max="13315" width="35.5" style="27" customWidth="1"/>
    <col min="13316" max="13316" width="13" style="27" customWidth="1"/>
    <col min="13317" max="13317" width="23.83203125" style="27" customWidth="1"/>
    <col min="13318" max="13318" width="28.5" style="27" customWidth="1"/>
    <col min="13319" max="13319" width="42.5" style="27" customWidth="1"/>
    <col min="13320" max="13562" width="11.5" style="27" customWidth="1"/>
    <col min="13563" max="13568" width="95.1640625" style="27"/>
    <col min="13569" max="13569" width="69.83203125" style="27" customWidth="1"/>
    <col min="13570" max="13571" width="35.5" style="27" customWidth="1"/>
    <col min="13572" max="13572" width="13" style="27" customWidth="1"/>
    <col min="13573" max="13573" width="23.83203125" style="27" customWidth="1"/>
    <col min="13574" max="13574" width="28.5" style="27" customWidth="1"/>
    <col min="13575" max="13575" width="42.5" style="27" customWidth="1"/>
    <col min="13576" max="13818" width="11.5" style="27" customWidth="1"/>
    <col min="13819" max="13824" width="95.1640625" style="27"/>
    <col min="13825" max="13825" width="69.83203125" style="27" customWidth="1"/>
    <col min="13826" max="13827" width="35.5" style="27" customWidth="1"/>
    <col min="13828" max="13828" width="13" style="27" customWidth="1"/>
    <col min="13829" max="13829" width="23.83203125" style="27" customWidth="1"/>
    <col min="13830" max="13830" width="28.5" style="27" customWidth="1"/>
    <col min="13831" max="13831" width="42.5" style="27" customWidth="1"/>
    <col min="13832" max="14074" width="11.5" style="27" customWidth="1"/>
    <col min="14075" max="14080" width="95.1640625" style="27"/>
    <col min="14081" max="14081" width="69.83203125" style="27" customWidth="1"/>
    <col min="14082" max="14083" width="35.5" style="27" customWidth="1"/>
    <col min="14084" max="14084" width="13" style="27" customWidth="1"/>
    <col min="14085" max="14085" width="23.83203125" style="27" customWidth="1"/>
    <col min="14086" max="14086" width="28.5" style="27" customWidth="1"/>
    <col min="14087" max="14087" width="42.5" style="27" customWidth="1"/>
    <col min="14088" max="14330" width="11.5" style="27" customWidth="1"/>
    <col min="14331" max="14336" width="95.1640625" style="27"/>
    <col min="14337" max="14337" width="69.83203125" style="27" customWidth="1"/>
    <col min="14338" max="14339" width="35.5" style="27" customWidth="1"/>
    <col min="14340" max="14340" width="13" style="27" customWidth="1"/>
    <col min="14341" max="14341" width="23.83203125" style="27" customWidth="1"/>
    <col min="14342" max="14342" width="28.5" style="27" customWidth="1"/>
    <col min="14343" max="14343" width="42.5" style="27" customWidth="1"/>
    <col min="14344" max="14586" width="11.5" style="27" customWidth="1"/>
    <col min="14587" max="14592" width="95.1640625" style="27"/>
    <col min="14593" max="14593" width="69.83203125" style="27" customWidth="1"/>
    <col min="14594" max="14595" width="35.5" style="27" customWidth="1"/>
    <col min="14596" max="14596" width="13" style="27" customWidth="1"/>
    <col min="14597" max="14597" width="23.83203125" style="27" customWidth="1"/>
    <col min="14598" max="14598" width="28.5" style="27" customWidth="1"/>
    <col min="14599" max="14599" width="42.5" style="27" customWidth="1"/>
    <col min="14600" max="14842" width="11.5" style="27" customWidth="1"/>
    <col min="14843" max="14848" width="95.1640625" style="27"/>
    <col min="14849" max="14849" width="69.83203125" style="27" customWidth="1"/>
    <col min="14850" max="14851" width="35.5" style="27" customWidth="1"/>
    <col min="14852" max="14852" width="13" style="27" customWidth="1"/>
    <col min="14853" max="14853" width="23.83203125" style="27" customWidth="1"/>
    <col min="14854" max="14854" width="28.5" style="27" customWidth="1"/>
    <col min="14855" max="14855" width="42.5" style="27" customWidth="1"/>
    <col min="14856" max="15098" width="11.5" style="27" customWidth="1"/>
    <col min="15099" max="15104" width="95.1640625" style="27"/>
    <col min="15105" max="15105" width="69.83203125" style="27" customWidth="1"/>
    <col min="15106" max="15107" width="35.5" style="27" customWidth="1"/>
    <col min="15108" max="15108" width="13" style="27" customWidth="1"/>
    <col min="15109" max="15109" width="23.83203125" style="27" customWidth="1"/>
    <col min="15110" max="15110" width="28.5" style="27" customWidth="1"/>
    <col min="15111" max="15111" width="42.5" style="27" customWidth="1"/>
    <col min="15112" max="15354" width="11.5" style="27" customWidth="1"/>
    <col min="15355" max="15360" width="95.1640625" style="27"/>
    <col min="15361" max="15361" width="69.83203125" style="27" customWidth="1"/>
    <col min="15362" max="15363" width="35.5" style="27" customWidth="1"/>
    <col min="15364" max="15364" width="13" style="27" customWidth="1"/>
    <col min="15365" max="15365" width="23.83203125" style="27" customWidth="1"/>
    <col min="15366" max="15366" width="28.5" style="27" customWidth="1"/>
    <col min="15367" max="15367" width="42.5" style="27" customWidth="1"/>
    <col min="15368" max="15610" width="11.5" style="27" customWidth="1"/>
    <col min="15611" max="15616" width="95.1640625" style="27"/>
    <col min="15617" max="15617" width="69.83203125" style="27" customWidth="1"/>
    <col min="15618" max="15619" width="35.5" style="27" customWidth="1"/>
    <col min="15620" max="15620" width="13" style="27" customWidth="1"/>
    <col min="15621" max="15621" width="23.83203125" style="27" customWidth="1"/>
    <col min="15622" max="15622" width="28.5" style="27" customWidth="1"/>
    <col min="15623" max="15623" width="42.5" style="27" customWidth="1"/>
    <col min="15624" max="15866" width="11.5" style="27" customWidth="1"/>
    <col min="15867" max="15872" width="95.1640625" style="27"/>
    <col min="15873" max="15873" width="69.83203125" style="27" customWidth="1"/>
    <col min="15874" max="15875" width="35.5" style="27" customWidth="1"/>
    <col min="15876" max="15876" width="13" style="27" customWidth="1"/>
    <col min="15877" max="15877" width="23.83203125" style="27" customWidth="1"/>
    <col min="15878" max="15878" width="28.5" style="27" customWidth="1"/>
    <col min="15879" max="15879" width="42.5" style="27" customWidth="1"/>
    <col min="15880" max="16122" width="11.5" style="27" customWidth="1"/>
    <col min="16123" max="16128" width="95.1640625" style="27"/>
    <col min="16129" max="16129" width="69.83203125" style="27" customWidth="1"/>
    <col min="16130" max="16131" width="35.5" style="27" customWidth="1"/>
    <col min="16132" max="16132" width="13" style="27" customWidth="1"/>
    <col min="16133" max="16133" width="23.83203125" style="27" customWidth="1"/>
    <col min="16134" max="16134" width="28.5" style="27" customWidth="1"/>
    <col min="16135" max="16135" width="42.5" style="27" customWidth="1"/>
    <col min="16136" max="16378" width="11.5" style="27" customWidth="1"/>
    <col min="16379" max="16384" width="95.1640625" style="27"/>
  </cols>
  <sheetData>
    <row r="1" spans="1:6" ht="24" customHeight="1">
      <c r="A1" s="1181" t="s">
        <v>1082</v>
      </c>
      <c r="B1" s="1181"/>
      <c r="C1" s="1181"/>
      <c r="D1" s="1181"/>
      <c r="E1" s="1181"/>
      <c r="F1" s="1181"/>
    </row>
    <row r="2" spans="1:6" ht="15" customHeight="1">
      <c r="A2" s="415" t="s">
        <v>24</v>
      </c>
      <c r="B2" s="1182" t="str">
        <f>'RCE '!B7</f>
        <v>MUNICIPIO DE PEREIRA</v>
      </c>
      <c r="C2" s="1182"/>
      <c r="D2" s="1182"/>
      <c r="E2" s="1182"/>
      <c r="F2" s="1182"/>
    </row>
    <row r="3" spans="1:6" ht="15" customHeight="1">
      <c r="A3" s="415" t="s">
        <v>56</v>
      </c>
      <c r="B3" s="1183" t="s">
        <v>551</v>
      </c>
      <c r="C3" s="1183"/>
      <c r="D3" s="1183"/>
      <c r="E3" s="1183"/>
      <c r="F3" s="1183"/>
    </row>
    <row r="4" spans="1:6" ht="15" customHeight="1">
      <c r="A4" s="415" t="s">
        <v>57</v>
      </c>
      <c r="B4" s="1182" t="s">
        <v>0</v>
      </c>
      <c r="C4" s="1182"/>
      <c r="D4" s="1182"/>
      <c r="E4" s="1182"/>
      <c r="F4" s="1182"/>
    </row>
    <row r="5" spans="1:6" ht="15" customHeight="1">
      <c r="A5" s="415" t="s">
        <v>552</v>
      </c>
      <c r="B5" s="1182" t="str">
        <f>'RCE '!B10</f>
        <v>891.480.030-2.</v>
      </c>
      <c r="C5" s="1182"/>
      <c r="D5" s="1182"/>
      <c r="E5" s="1182"/>
      <c r="F5" s="1182"/>
    </row>
    <row r="6" spans="1:6" ht="15" customHeight="1">
      <c r="A6" s="415" t="s">
        <v>637</v>
      </c>
      <c r="B6" s="1182" t="s">
        <v>553</v>
      </c>
      <c r="C6" s="1182"/>
      <c r="D6" s="1182"/>
      <c r="E6" s="1182"/>
      <c r="F6" s="1182"/>
    </row>
    <row r="7" spans="1:6" ht="15" customHeight="1">
      <c r="A7" s="415" t="s">
        <v>63</v>
      </c>
      <c r="B7" s="1177" t="s">
        <v>16</v>
      </c>
      <c r="C7" s="1177"/>
      <c r="D7" s="1177"/>
      <c r="E7" s="1177"/>
      <c r="F7" s="1177"/>
    </row>
    <row r="8" spans="1:6" ht="15" customHeight="1">
      <c r="A8" s="416" t="s">
        <v>554</v>
      </c>
      <c r="B8" s="1178" t="str">
        <f>'RCE '!B13</f>
        <v>DESDE LAS 00:00 HORAS DEL 19 DE SEPTIEMBRE DE 2025  HASTA LAS 24:00 HORAS DEL 19 DE SEPTIEMBRE DE 2026</v>
      </c>
      <c r="C8" s="1179"/>
      <c r="D8" s="1179"/>
      <c r="E8" s="1179"/>
      <c r="F8" s="1180"/>
    </row>
    <row r="9" spans="1:6" ht="19.5" customHeight="1">
      <c r="A9" s="1181" t="s">
        <v>53</v>
      </c>
      <c r="B9" s="1181"/>
      <c r="C9" s="1181"/>
      <c r="D9" s="1181"/>
      <c r="E9" s="1181"/>
      <c r="F9" s="1181"/>
    </row>
    <row r="10" spans="1:6" ht="243.75" customHeight="1">
      <c r="A10" s="417" t="s">
        <v>555</v>
      </c>
      <c r="B10" s="1184" t="s">
        <v>560</v>
      </c>
      <c r="C10" s="1184"/>
      <c r="D10" s="1184"/>
      <c r="E10" s="1184"/>
      <c r="F10" s="1184"/>
    </row>
    <row r="11" spans="1:6" ht="24" customHeight="1">
      <c r="A11" s="1181" t="s">
        <v>629</v>
      </c>
      <c r="B11" s="1181"/>
      <c r="C11" s="1181"/>
      <c r="D11" s="1181"/>
      <c r="E11" s="1181"/>
      <c r="F11" s="1181"/>
    </row>
    <row r="12" spans="1:6" ht="51.75" customHeight="1">
      <c r="A12" s="589" t="s">
        <v>594</v>
      </c>
      <c r="B12" s="1198">
        <v>6000000000</v>
      </c>
      <c r="C12" s="1199"/>
      <c r="D12" s="1199"/>
      <c r="E12" s="1199"/>
      <c r="F12" s="1200"/>
    </row>
    <row r="13" spans="1:6" ht="24" customHeight="1">
      <c r="A13" s="417" t="s">
        <v>595</v>
      </c>
      <c r="B13" s="1198">
        <v>1200000000</v>
      </c>
      <c r="C13" s="1199"/>
      <c r="D13" s="1199"/>
      <c r="E13" s="1199"/>
      <c r="F13" s="1200"/>
    </row>
    <row r="14" spans="1:6" ht="42.75" customHeight="1">
      <c r="A14" s="417" t="s">
        <v>598</v>
      </c>
      <c r="B14" s="1191" t="s">
        <v>2066</v>
      </c>
      <c r="C14" s="1192"/>
      <c r="D14" s="1192"/>
      <c r="E14" s="1192"/>
      <c r="F14" s="1193"/>
    </row>
    <row r="15" spans="1:6" ht="125.25" customHeight="1">
      <c r="A15" s="418" t="s">
        <v>1031</v>
      </c>
      <c r="B15" s="1185" t="s">
        <v>561</v>
      </c>
      <c r="C15" s="1186"/>
      <c r="D15" s="1186"/>
      <c r="E15" s="1186"/>
      <c r="F15" s="1187"/>
    </row>
    <row r="16" spans="1:6" ht="124.5" customHeight="1">
      <c r="A16" s="418" t="s">
        <v>1032</v>
      </c>
      <c r="B16" s="1188" t="s">
        <v>562</v>
      </c>
      <c r="C16" s="1189"/>
      <c r="D16" s="1189"/>
      <c r="E16" s="1189"/>
      <c r="F16" s="1190"/>
    </row>
    <row r="17" spans="1:6" ht="52.5" customHeight="1">
      <c r="A17" s="418" t="s">
        <v>590</v>
      </c>
      <c r="B17" s="1188" t="s">
        <v>591</v>
      </c>
      <c r="C17" s="1189"/>
      <c r="D17" s="1189"/>
      <c r="E17" s="1189"/>
      <c r="F17" s="1190"/>
    </row>
    <row r="18" spans="1:6" ht="134.25" customHeight="1">
      <c r="A18" s="418" t="s">
        <v>563</v>
      </c>
      <c r="B18" s="1188" t="s">
        <v>2065</v>
      </c>
      <c r="C18" s="1189"/>
      <c r="D18" s="1189"/>
      <c r="E18" s="1189"/>
      <c r="F18" s="1190"/>
    </row>
    <row r="19" spans="1:6" ht="21" customHeight="1">
      <c r="A19" s="1201" t="s">
        <v>618</v>
      </c>
      <c r="B19" s="1202"/>
      <c r="C19" s="1202"/>
      <c r="D19" s="1202"/>
      <c r="E19" s="1202"/>
      <c r="F19" s="1203"/>
    </row>
    <row r="20" spans="1:6" ht="60" customHeight="1">
      <c r="A20" s="1185" t="s">
        <v>619</v>
      </c>
      <c r="B20" s="1186"/>
      <c r="C20" s="1186"/>
      <c r="D20" s="1186"/>
      <c r="E20" s="1186"/>
      <c r="F20" s="1187"/>
    </row>
    <row r="21" spans="1:6" ht="111" customHeight="1">
      <c r="A21" s="417" t="s">
        <v>620</v>
      </c>
      <c r="B21" s="1188" t="s">
        <v>2063</v>
      </c>
      <c r="C21" s="1189"/>
      <c r="D21" s="1189"/>
      <c r="E21" s="1189"/>
      <c r="F21" s="1190"/>
    </row>
    <row r="22" spans="1:6" ht="111" customHeight="1">
      <c r="A22" s="1201" t="s">
        <v>2387</v>
      </c>
      <c r="B22" s="1202"/>
      <c r="C22" s="1253" t="s">
        <v>2388</v>
      </c>
      <c r="D22" s="1253"/>
      <c r="E22" s="1253"/>
      <c r="F22" s="1254"/>
    </row>
    <row r="23" spans="1:6" ht="43.5" customHeight="1">
      <c r="A23" s="1204" t="s">
        <v>1276</v>
      </c>
      <c r="B23" s="1204"/>
      <c r="C23" s="1201" t="s">
        <v>621</v>
      </c>
      <c r="D23" s="1202"/>
      <c r="E23" s="1202"/>
      <c r="F23" s="1203"/>
    </row>
    <row r="24" spans="1:6" ht="17" customHeight="1">
      <c r="A24" s="1235" t="s">
        <v>2393</v>
      </c>
      <c r="B24" s="1236"/>
      <c r="C24" s="1243">
        <v>300000000</v>
      </c>
      <c r="D24" s="1244"/>
      <c r="E24" s="1244">
        <v>300000000</v>
      </c>
      <c r="F24" s="1245"/>
    </row>
    <row r="25" spans="1:6" ht="20.25" customHeight="1">
      <c r="A25" s="1201"/>
      <c r="B25" s="1202"/>
      <c r="C25" s="1202"/>
      <c r="D25" s="1202"/>
      <c r="E25" s="1202"/>
      <c r="F25" s="1203"/>
    </row>
    <row r="26" spans="1:6" ht="17" customHeight="1">
      <c r="A26" s="1204" t="s">
        <v>2389</v>
      </c>
      <c r="B26" s="1204"/>
      <c r="C26" s="1201" t="s">
        <v>621</v>
      </c>
      <c r="D26" s="1202"/>
      <c r="E26" s="1202"/>
      <c r="F26" s="1203"/>
    </row>
    <row r="27" spans="1:6" ht="17" customHeight="1">
      <c r="A27" s="1237" t="s">
        <v>2394</v>
      </c>
      <c r="B27" s="1236" t="s">
        <v>2394</v>
      </c>
      <c r="C27" s="1243">
        <v>25000000</v>
      </c>
      <c r="D27" s="1244"/>
      <c r="E27" s="1244">
        <v>300000000</v>
      </c>
      <c r="F27" s="1245"/>
    </row>
    <row r="28" spans="1:6" ht="17" customHeight="1">
      <c r="A28" s="1237" t="s">
        <v>2395</v>
      </c>
      <c r="B28" s="1236" t="s">
        <v>2395</v>
      </c>
      <c r="C28" s="1243">
        <v>50000000</v>
      </c>
      <c r="D28" s="1244"/>
      <c r="E28" s="1244">
        <v>300000000</v>
      </c>
      <c r="F28" s="1245"/>
    </row>
    <row r="29" spans="1:6" ht="17" customHeight="1">
      <c r="A29" s="1237" t="s">
        <v>2396</v>
      </c>
      <c r="B29" s="1236" t="s">
        <v>2396</v>
      </c>
      <c r="C29" s="1243">
        <v>150000000</v>
      </c>
      <c r="D29" s="1244"/>
      <c r="E29" s="1244">
        <v>300000000</v>
      </c>
      <c r="F29" s="1245"/>
    </row>
    <row r="30" spans="1:6" ht="17" customHeight="1">
      <c r="A30" s="1226" t="s">
        <v>622</v>
      </c>
      <c r="B30" s="1227"/>
      <c r="C30" s="1227"/>
      <c r="D30" s="1227"/>
      <c r="E30" s="1227"/>
      <c r="F30" s="1228"/>
    </row>
    <row r="31" spans="1:6" ht="51.75" customHeight="1">
      <c r="A31" s="1206" t="s">
        <v>2390</v>
      </c>
      <c r="B31" s="1207"/>
      <c r="C31" s="1207"/>
      <c r="D31" s="1207"/>
      <c r="E31" s="1207"/>
      <c r="F31" s="1208"/>
    </row>
    <row r="32" spans="1:6" ht="27.75" customHeight="1">
      <c r="A32" s="1229" t="s">
        <v>623</v>
      </c>
      <c r="B32" s="1230"/>
      <c r="C32" s="1230"/>
      <c r="D32" s="1230"/>
      <c r="E32" s="1230"/>
      <c r="F32" s="1231"/>
    </row>
    <row r="33" spans="1:6" ht="66.75" customHeight="1">
      <c r="A33" s="424" t="s">
        <v>2067</v>
      </c>
      <c r="B33" s="906" t="s">
        <v>624</v>
      </c>
      <c r="C33" s="906"/>
      <c r="D33" s="906"/>
      <c r="E33" s="906"/>
      <c r="F33" s="906"/>
    </row>
    <row r="34" spans="1:6" ht="91.5" customHeight="1">
      <c r="A34" s="424" t="s">
        <v>2068</v>
      </c>
      <c r="B34" s="1024" t="s">
        <v>625</v>
      </c>
      <c r="C34" s="1233"/>
      <c r="D34" s="1233"/>
      <c r="E34" s="1233"/>
      <c r="F34" s="1234"/>
    </row>
    <row r="35" spans="1:6" ht="44.25" customHeight="1">
      <c r="A35" s="216" t="s">
        <v>626</v>
      </c>
      <c r="B35" s="906" t="s">
        <v>627</v>
      </c>
      <c r="C35" s="906"/>
      <c r="D35" s="906"/>
      <c r="E35" s="906"/>
      <c r="F35" s="906"/>
    </row>
    <row r="36" spans="1:6" ht="45.75" customHeight="1">
      <c r="A36" s="419" t="s">
        <v>628</v>
      </c>
      <c r="B36" s="906" t="s">
        <v>2069</v>
      </c>
      <c r="C36" s="1232"/>
      <c r="D36" s="1232"/>
      <c r="E36" s="1232"/>
      <c r="F36" s="1232"/>
    </row>
    <row r="37" spans="1:6" ht="243.75" customHeight="1">
      <c r="A37" s="418" t="s">
        <v>564</v>
      </c>
      <c r="B37" s="1188" t="s">
        <v>565</v>
      </c>
      <c r="C37" s="1189"/>
      <c r="D37" s="1189"/>
      <c r="E37" s="1189"/>
      <c r="F37" s="1190"/>
    </row>
    <row r="38" spans="1:6" ht="101.25" customHeight="1">
      <c r="A38" s="418" t="s">
        <v>566</v>
      </c>
      <c r="B38" s="1188" t="s">
        <v>567</v>
      </c>
      <c r="C38" s="1189"/>
      <c r="D38" s="1189"/>
      <c r="E38" s="1189"/>
      <c r="F38" s="1190"/>
    </row>
    <row r="39" spans="1:6" ht="32.25" customHeight="1">
      <c r="A39" s="418" t="s">
        <v>1033</v>
      </c>
      <c r="B39" s="1188" t="s">
        <v>568</v>
      </c>
      <c r="C39" s="1189"/>
      <c r="D39" s="1189"/>
      <c r="E39" s="1189"/>
      <c r="F39" s="1190"/>
    </row>
    <row r="40" spans="1:6" ht="32.25" customHeight="1">
      <c r="A40" s="418" t="s">
        <v>596</v>
      </c>
      <c r="B40" s="1188" t="s">
        <v>597</v>
      </c>
      <c r="C40" s="1189"/>
      <c r="D40" s="1189"/>
      <c r="E40" s="1189"/>
      <c r="F40" s="1190"/>
    </row>
    <row r="41" spans="1:6" ht="32.25" customHeight="1">
      <c r="A41" s="418" t="s">
        <v>569</v>
      </c>
      <c r="B41" s="1188" t="s">
        <v>570</v>
      </c>
      <c r="C41" s="1189"/>
      <c r="D41" s="1189"/>
      <c r="E41" s="1189"/>
      <c r="F41" s="1190"/>
    </row>
    <row r="42" spans="1:6" ht="81" customHeight="1">
      <c r="A42" s="418" t="s">
        <v>571</v>
      </c>
      <c r="B42" s="1240" t="s">
        <v>572</v>
      </c>
      <c r="C42" s="1241"/>
      <c r="D42" s="1241"/>
      <c r="E42" s="1241"/>
      <c r="F42" s="1242"/>
    </row>
    <row r="43" spans="1:6" ht="129" customHeight="1">
      <c r="A43" s="1238" t="s">
        <v>573</v>
      </c>
      <c r="B43" s="1240" t="s">
        <v>2070</v>
      </c>
      <c r="C43" s="1241"/>
      <c r="D43" s="1241"/>
      <c r="E43" s="1241"/>
      <c r="F43" s="1242"/>
    </row>
    <row r="44" spans="1:6" ht="53.25" customHeight="1">
      <c r="A44" s="1239"/>
      <c r="B44" s="1209" t="s">
        <v>2071</v>
      </c>
      <c r="C44" s="1210"/>
      <c r="D44" s="1210"/>
      <c r="E44" s="1210"/>
      <c r="F44" s="1211"/>
    </row>
    <row r="45" spans="1:6" ht="96.75" customHeight="1">
      <c r="A45" s="418" t="s">
        <v>574</v>
      </c>
      <c r="B45" s="1209" t="s">
        <v>575</v>
      </c>
      <c r="C45" s="1210"/>
      <c r="D45" s="1210"/>
      <c r="E45" s="1210"/>
      <c r="F45" s="1211"/>
    </row>
    <row r="46" spans="1:6" ht="42.75" customHeight="1">
      <c r="A46" s="418" t="s">
        <v>576</v>
      </c>
      <c r="B46" s="1188" t="s">
        <v>577</v>
      </c>
      <c r="C46" s="1189"/>
      <c r="D46" s="1189"/>
      <c r="E46" s="1189"/>
      <c r="F46" s="1190"/>
    </row>
    <row r="47" spans="1:6" ht="60.75" customHeight="1">
      <c r="A47" s="418" t="s">
        <v>578</v>
      </c>
      <c r="B47" s="1195" t="s">
        <v>579</v>
      </c>
      <c r="C47" s="1196"/>
      <c r="D47" s="1196"/>
      <c r="E47" s="1196"/>
      <c r="F47" s="1197"/>
    </row>
    <row r="48" spans="1:6" ht="72.75" customHeight="1">
      <c r="A48" s="418" t="s">
        <v>580</v>
      </c>
      <c r="B48" s="1195" t="s">
        <v>581</v>
      </c>
      <c r="C48" s="1196"/>
      <c r="D48" s="1196"/>
      <c r="E48" s="1196"/>
      <c r="F48" s="1197"/>
    </row>
    <row r="49" spans="1:6" ht="87.75" customHeight="1">
      <c r="A49" s="418" t="s">
        <v>582</v>
      </c>
      <c r="B49" s="1195" t="s">
        <v>2391</v>
      </c>
      <c r="C49" s="1196"/>
      <c r="D49" s="1196"/>
      <c r="E49" s="1196"/>
      <c r="F49" s="1197"/>
    </row>
    <row r="50" spans="1:6" ht="87.75" customHeight="1">
      <c r="A50" s="418" t="s">
        <v>2072</v>
      </c>
      <c r="B50" s="1195" t="s">
        <v>2166</v>
      </c>
      <c r="C50" s="1196"/>
      <c r="D50" s="1196"/>
      <c r="E50" s="1196"/>
      <c r="F50" s="1197"/>
    </row>
    <row r="51" spans="1:6" ht="51.75" customHeight="1">
      <c r="A51" s="418" t="s">
        <v>583</v>
      </c>
      <c r="B51" s="1188" t="s">
        <v>584</v>
      </c>
      <c r="C51" s="1189"/>
      <c r="D51" s="1189"/>
      <c r="E51" s="1189"/>
      <c r="F51" s="1190"/>
    </row>
    <row r="52" spans="1:6" ht="39" customHeight="1">
      <c r="A52" s="418" t="s">
        <v>585</v>
      </c>
      <c r="B52" s="1188" t="s">
        <v>586</v>
      </c>
      <c r="C52" s="1189"/>
      <c r="D52" s="1189"/>
      <c r="E52" s="1189"/>
      <c r="F52" s="1190"/>
    </row>
    <row r="53" spans="1:6" ht="73.5" customHeight="1">
      <c r="A53" s="418" t="s">
        <v>587</v>
      </c>
      <c r="B53" s="1195" t="s">
        <v>588</v>
      </c>
      <c r="C53" s="1196"/>
      <c r="D53" s="1196"/>
      <c r="E53" s="1196"/>
      <c r="F53" s="1197"/>
    </row>
    <row r="54" spans="1:6" ht="154.5" customHeight="1">
      <c r="A54" s="418" t="s">
        <v>589</v>
      </c>
      <c r="B54" s="1195" t="s">
        <v>2392</v>
      </c>
      <c r="C54" s="1196"/>
      <c r="D54" s="1196"/>
      <c r="E54" s="1196"/>
      <c r="F54" s="1197"/>
    </row>
    <row r="55" spans="1:6" ht="120" customHeight="1">
      <c r="A55" s="418" t="s">
        <v>17</v>
      </c>
      <c r="B55" s="1188" t="s">
        <v>679</v>
      </c>
      <c r="C55" s="1189"/>
      <c r="D55" s="1189"/>
      <c r="E55" s="1189"/>
      <c r="F55" s="1190"/>
    </row>
    <row r="56" spans="1:6" ht="73.5" customHeight="1">
      <c r="A56" s="400" t="s">
        <v>134</v>
      </c>
      <c r="B56" s="718" t="s">
        <v>709</v>
      </c>
      <c r="C56" s="719"/>
      <c r="D56" s="719"/>
      <c r="E56" s="719"/>
      <c r="F56" s="1216"/>
    </row>
    <row r="57" spans="1:6" ht="55.5" customHeight="1">
      <c r="A57" s="400" t="s">
        <v>225</v>
      </c>
      <c r="B57" s="718" t="s">
        <v>160</v>
      </c>
      <c r="C57" s="719"/>
      <c r="D57" s="719"/>
      <c r="E57" s="719"/>
      <c r="F57" s="1216"/>
    </row>
    <row r="58" spans="1:6" ht="73.5" customHeight="1">
      <c r="A58" s="401" t="s">
        <v>133</v>
      </c>
      <c r="B58" s="718" t="s">
        <v>649</v>
      </c>
      <c r="C58" s="719"/>
      <c r="D58" s="719"/>
      <c r="E58" s="719"/>
      <c r="F58" s="1216"/>
    </row>
    <row r="59" spans="1:6" ht="73.5" customHeight="1">
      <c r="A59" s="402" t="s">
        <v>668</v>
      </c>
      <c r="B59" s="718" t="s">
        <v>669</v>
      </c>
      <c r="C59" s="719"/>
      <c r="D59" s="719"/>
      <c r="E59" s="719"/>
      <c r="F59" s="1216"/>
    </row>
    <row r="60" spans="1:6" ht="57" customHeight="1">
      <c r="A60" s="400" t="s">
        <v>657</v>
      </c>
      <c r="B60" s="718" t="s">
        <v>681</v>
      </c>
      <c r="C60" s="719"/>
      <c r="D60" s="719"/>
      <c r="E60" s="719"/>
      <c r="F60" s="1216"/>
    </row>
    <row r="61" spans="1:6" ht="45" customHeight="1">
      <c r="A61" s="420" t="s">
        <v>88</v>
      </c>
      <c r="B61" s="699" t="s">
        <v>650</v>
      </c>
      <c r="C61" s="700"/>
      <c r="D61" s="700"/>
      <c r="E61" s="700"/>
      <c r="F61" s="1246"/>
    </row>
    <row r="62" spans="1:6" ht="81.75" customHeight="1">
      <c r="A62" s="400" t="s">
        <v>672</v>
      </c>
      <c r="B62" s="718" t="s">
        <v>260</v>
      </c>
      <c r="C62" s="719"/>
      <c r="D62" s="719"/>
      <c r="E62" s="719"/>
      <c r="F62" s="1216"/>
    </row>
    <row r="63" spans="1:6" ht="48.75" customHeight="1">
      <c r="A63" s="404" t="s">
        <v>674</v>
      </c>
      <c r="B63" s="718" t="s">
        <v>229</v>
      </c>
      <c r="C63" s="719"/>
      <c r="D63" s="719"/>
      <c r="E63" s="719"/>
      <c r="F63" s="1216"/>
    </row>
    <row r="64" spans="1:6" ht="44.25" customHeight="1">
      <c r="A64" s="350" t="s">
        <v>153</v>
      </c>
      <c r="B64" s="699" t="s">
        <v>1009</v>
      </c>
      <c r="C64" s="700"/>
      <c r="D64" s="700"/>
      <c r="E64" s="700"/>
      <c r="F64" s="1246"/>
    </row>
    <row r="65" spans="1:6" ht="75" customHeight="1">
      <c r="A65" s="350" t="s">
        <v>756</v>
      </c>
      <c r="B65" s="718" t="s">
        <v>2231</v>
      </c>
      <c r="C65" s="719"/>
      <c r="D65" s="719"/>
      <c r="E65" s="719"/>
      <c r="F65" s="1216"/>
    </row>
    <row r="66" spans="1:6" ht="210" customHeight="1">
      <c r="A66" s="418" t="s">
        <v>599</v>
      </c>
      <c r="B66" s="1195" t="s">
        <v>2161</v>
      </c>
      <c r="C66" s="1196"/>
      <c r="D66" s="1196"/>
      <c r="E66" s="1196"/>
      <c r="F66" s="1197"/>
    </row>
    <row r="67" spans="1:6" ht="106.5" customHeight="1">
      <c r="A67" s="421" t="s">
        <v>592</v>
      </c>
      <c r="B67" s="1212" t="s">
        <v>593</v>
      </c>
      <c r="C67" s="1213"/>
      <c r="D67" s="1213"/>
      <c r="E67" s="1213"/>
      <c r="F67" s="1214"/>
    </row>
    <row r="68" spans="1:6" ht="74.25" customHeight="1">
      <c r="A68" s="1223" t="s">
        <v>600</v>
      </c>
      <c r="B68" s="1212" t="s">
        <v>601</v>
      </c>
      <c r="C68" s="1213"/>
      <c r="D68" s="1213"/>
      <c r="E68" s="1213"/>
      <c r="F68" s="1214"/>
    </row>
    <row r="69" spans="1:6" ht="86.25" customHeight="1">
      <c r="A69" s="1224"/>
      <c r="B69" s="1212" t="s">
        <v>602</v>
      </c>
      <c r="C69" s="1213"/>
      <c r="D69" s="1213"/>
      <c r="E69" s="1213"/>
      <c r="F69" s="1214"/>
    </row>
    <row r="70" spans="1:6" ht="81.75" customHeight="1">
      <c r="A70" s="1224"/>
      <c r="B70" s="1212" t="s">
        <v>603</v>
      </c>
      <c r="C70" s="1213"/>
      <c r="D70" s="1213"/>
      <c r="E70" s="1213"/>
      <c r="F70" s="1214"/>
    </row>
    <row r="71" spans="1:6" ht="75" customHeight="1">
      <c r="A71" s="1224"/>
      <c r="B71" s="1212" t="s">
        <v>604</v>
      </c>
      <c r="C71" s="1213"/>
      <c r="D71" s="1213"/>
      <c r="E71" s="1213"/>
      <c r="F71" s="1214"/>
    </row>
    <row r="72" spans="1:6" ht="235.5" customHeight="1">
      <c r="A72" s="1224"/>
      <c r="B72" s="1212" t="s">
        <v>605</v>
      </c>
      <c r="C72" s="1213"/>
      <c r="D72" s="1213"/>
      <c r="E72" s="1213"/>
      <c r="F72" s="1214"/>
    </row>
    <row r="73" spans="1:6" ht="51.75" customHeight="1">
      <c r="A73" s="1224"/>
      <c r="B73" s="1212" t="s">
        <v>606</v>
      </c>
      <c r="C73" s="1213"/>
      <c r="D73" s="1213"/>
      <c r="E73" s="1213"/>
      <c r="F73" s="1214"/>
    </row>
    <row r="74" spans="1:6" ht="79.5" customHeight="1">
      <c r="A74" s="1224"/>
      <c r="B74" s="1212" t="s">
        <v>607</v>
      </c>
      <c r="C74" s="1213"/>
      <c r="D74" s="1213"/>
      <c r="E74" s="1213"/>
      <c r="F74" s="1214"/>
    </row>
    <row r="75" spans="1:6" ht="75" customHeight="1">
      <c r="A75" s="1224"/>
      <c r="B75" s="1217" t="s">
        <v>630</v>
      </c>
      <c r="C75" s="1205" t="s">
        <v>631</v>
      </c>
      <c r="D75" s="1205"/>
      <c r="E75" s="1205"/>
      <c r="F75" s="1205"/>
    </row>
    <row r="76" spans="1:6" ht="63.75" customHeight="1">
      <c r="A76" s="1224"/>
      <c r="B76" s="1218"/>
      <c r="C76" s="1205" t="s">
        <v>632</v>
      </c>
      <c r="D76" s="1205"/>
      <c r="E76" s="1205"/>
      <c r="F76" s="1205"/>
    </row>
    <row r="77" spans="1:6" ht="70.5" customHeight="1">
      <c r="A77" s="1224"/>
      <c r="B77" s="1218"/>
      <c r="C77" s="1205" t="s">
        <v>633</v>
      </c>
      <c r="D77" s="1205"/>
      <c r="E77" s="1205"/>
      <c r="F77" s="1205"/>
    </row>
    <row r="78" spans="1:6" ht="70.5" customHeight="1">
      <c r="A78" s="1224"/>
      <c r="B78" s="1218"/>
      <c r="C78" s="1205" t="s">
        <v>634</v>
      </c>
      <c r="D78" s="1205"/>
      <c r="E78" s="1205"/>
      <c r="F78" s="1205"/>
    </row>
    <row r="79" spans="1:6" ht="42.75" customHeight="1">
      <c r="A79" s="1224"/>
      <c r="B79" s="1218"/>
      <c r="C79" s="1220" t="s">
        <v>635</v>
      </c>
      <c r="D79" s="1221"/>
      <c r="E79" s="1221"/>
      <c r="F79" s="1222"/>
    </row>
    <row r="80" spans="1:6" ht="41.25" customHeight="1">
      <c r="A80" s="1224"/>
      <c r="B80" s="1219"/>
      <c r="C80" s="1205" t="s">
        <v>636</v>
      </c>
      <c r="D80" s="1205"/>
      <c r="E80" s="1205"/>
      <c r="F80" s="1205"/>
    </row>
    <row r="81" spans="1:6" ht="132.75" customHeight="1">
      <c r="A81" s="1224"/>
      <c r="B81" s="1212" t="s">
        <v>608</v>
      </c>
      <c r="C81" s="1213"/>
      <c r="D81" s="1213"/>
      <c r="E81" s="1213"/>
      <c r="F81" s="1214"/>
    </row>
    <row r="82" spans="1:6" ht="63.75" customHeight="1">
      <c r="A82" s="1224"/>
      <c r="B82" s="1212" t="s">
        <v>609</v>
      </c>
      <c r="C82" s="1213"/>
      <c r="D82" s="1213"/>
      <c r="E82" s="1213"/>
      <c r="F82" s="1214"/>
    </row>
    <row r="83" spans="1:6" ht="74.25" customHeight="1">
      <c r="A83" s="1224"/>
      <c r="B83" s="1212" t="s">
        <v>610</v>
      </c>
      <c r="C83" s="1213"/>
      <c r="D83" s="1213"/>
      <c r="E83" s="1213"/>
      <c r="F83" s="1214"/>
    </row>
    <row r="84" spans="1:6" ht="70.5" customHeight="1">
      <c r="A84" s="1224"/>
      <c r="B84" s="1212" t="s">
        <v>611</v>
      </c>
      <c r="C84" s="1213"/>
      <c r="D84" s="1213"/>
      <c r="E84" s="1213"/>
      <c r="F84" s="1214"/>
    </row>
    <row r="85" spans="1:6" ht="73.5" customHeight="1">
      <c r="A85" s="1224"/>
      <c r="B85" s="1212" t="s">
        <v>612</v>
      </c>
      <c r="C85" s="1213"/>
      <c r="D85" s="1213"/>
      <c r="E85" s="1213"/>
      <c r="F85" s="1214"/>
    </row>
    <row r="86" spans="1:6" ht="43.5" customHeight="1">
      <c r="A86" s="1224"/>
      <c r="B86" s="1212" t="s">
        <v>613</v>
      </c>
      <c r="C86" s="1213"/>
      <c r="D86" s="1213"/>
      <c r="E86" s="1213"/>
      <c r="F86" s="1214"/>
    </row>
    <row r="87" spans="1:6" ht="95.25" customHeight="1">
      <c r="A87" s="1224"/>
      <c r="B87" s="1212" t="s">
        <v>614</v>
      </c>
      <c r="C87" s="1213"/>
      <c r="D87" s="1213"/>
      <c r="E87" s="1213"/>
      <c r="F87" s="1214"/>
    </row>
    <row r="88" spans="1:6" ht="113.25" customHeight="1">
      <c r="A88" s="1224"/>
      <c r="B88" s="1212" t="s">
        <v>2064</v>
      </c>
      <c r="C88" s="1213"/>
      <c r="D88" s="1213"/>
      <c r="E88" s="1213"/>
      <c r="F88" s="1214"/>
    </row>
    <row r="89" spans="1:6" ht="141" customHeight="1">
      <c r="A89" s="1224"/>
      <c r="B89" s="1212" t="s">
        <v>615</v>
      </c>
      <c r="C89" s="1213"/>
      <c r="D89" s="1213"/>
      <c r="E89" s="1213"/>
      <c r="F89" s="1214"/>
    </row>
    <row r="90" spans="1:6" ht="51" customHeight="1">
      <c r="A90" s="1224"/>
      <c r="B90" s="1212" t="s">
        <v>617</v>
      </c>
      <c r="C90" s="1213"/>
      <c r="D90" s="1213"/>
      <c r="E90" s="1213"/>
      <c r="F90" s="1214"/>
    </row>
    <row r="91" spans="1:6" ht="409.5" customHeight="1">
      <c r="A91" s="1225"/>
      <c r="B91" s="1212" t="s">
        <v>616</v>
      </c>
      <c r="C91" s="1213"/>
      <c r="D91" s="1213"/>
      <c r="E91" s="1213"/>
      <c r="F91" s="1214"/>
    </row>
    <row r="92" spans="1:6" s="28" customFormat="1" ht="37.5" customHeight="1">
      <c r="A92" s="1248" t="s">
        <v>556</v>
      </c>
      <c r="B92" s="1249"/>
      <c r="C92" s="1249"/>
      <c r="D92" s="1249"/>
      <c r="E92" s="430" t="s">
        <v>557</v>
      </c>
      <c r="F92" s="431" t="s">
        <v>897</v>
      </c>
    </row>
    <row r="93" spans="1:6" s="28" customFormat="1" ht="89.25" customHeight="1">
      <c r="A93" s="432" t="s">
        <v>2073</v>
      </c>
      <c r="B93" s="1247" t="s">
        <v>2077</v>
      </c>
      <c r="C93" s="1247"/>
      <c r="D93" s="1247"/>
      <c r="E93" s="428"/>
      <c r="F93" s="422"/>
    </row>
    <row r="94" spans="1:6" s="28" customFormat="1" ht="158.25" customHeight="1">
      <c r="A94" s="433" t="s">
        <v>2078</v>
      </c>
      <c r="B94" s="1247" t="s">
        <v>2074</v>
      </c>
      <c r="C94" s="1247"/>
      <c r="D94" s="1247"/>
      <c r="E94" s="429"/>
      <c r="F94" s="422"/>
    </row>
    <row r="95" spans="1:6" s="28" customFormat="1" ht="58.5" customHeight="1">
      <c r="A95" s="427" t="s">
        <v>2079</v>
      </c>
      <c r="B95" s="1247" t="s">
        <v>2080</v>
      </c>
      <c r="C95" s="1247"/>
      <c r="D95" s="1247"/>
      <c r="E95" s="429"/>
      <c r="F95" s="422"/>
    </row>
    <row r="96" spans="1:6" s="28" customFormat="1" ht="66" customHeight="1">
      <c r="A96" s="426" t="s">
        <v>2081</v>
      </c>
      <c r="B96" s="1247" t="s">
        <v>2075</v>
      </c>
      <c r="C96" s="1247"/>
      <c r="D96" s="1247"/>
      <c r="E96" s="429"/>
      <c r="F96" s="422"/>
    </row>
    <row r="97" spans="1:6" s="28" customFormat="1" ht="109.5" customHeight="1">
      <c r="A97" s="432" t="s">
        <v>2082</v>
      </c>
      <c r="B97" s="1247" t="s">
        <v>2076</v>
      </c>
      <c r="C97" s="1247"/>
      <c r="D97" s="1247"/>
      <c r="E97" s="429"/>
      <c r="F97" s="422"/>
    </row>
    <row r="98" spans="1:6" s="28" customFormat="1" ht="77.25" customHeight="1">
      <c r="A98" s="433" t="s">
        <v>2083</v>
      </c>
      <c r="B98" s="1247" t="s">
        <v>2084</v>
      </c>
      <c r="C98" s="1247"/>
      <c r="D98" s="1247"/>
      <c r="E98" s="429"/>
      <c r="F98" s="422"/>
    </row>
    <row r="99" spans="1:6" s="28" customFormat="1" ht="45.75" customHeight="1">
      <c r="A99" s="433" t="s">
        <v>2087</v>
      </c>
      <c r="B99" s="1247" t="s">
        <v>2085</v>
      </c>
      <c r="C99" s="1247"/>
      <c r="D99" s="1247"/>
      <c r="E99" s="429"/>
      <c r="F99" s="422"/>
    </row>
    <row r="100" spans="1:6" s="28" customFormat="1" ht="60" customHeight="1">
      <c r="A100" s="425" t="s">
        <v>2086</v>
      </c>
      <c r="B100" s="1247" t="s">
        <v>2089</v>
      </c>
      <c r="C100" s="1247"/>
      <c r="D100" s="1247"/>
      <c r="E100" s="429"/>
      <c r="F100" s="422"/>
    </row>
    <row r="101" spans="1:6" s="28" customFormat="1" ht="147" customHeight="1">
      <c r="A101" s="433" t="s">
        <v>2090</v>
      </c>
      <c r="B101" s="1247" t="s">
        <v>2088</v>
      </c>
      <c r="C101" s="1247"/>
      <c r="D101" s="1247"/>
      <c r="E101" s="429"/>
      <c r="F101" s="422"/>
    </row>
    <row r="102" spans="1:6" s="28" customFormat="1" ht="96" customHeight="1">
      <c r="A102" s="433" t="s">
        <v>2091</v>
      </c>
      <c r="B102" s="1247" t="s">
        <v>2092</v>
      </c>
      <c r="C102" s="1247"/>
      <c r="D102" s="1247"/>
      <c r="E102" s="429"/>
      <c r="F102" s="422"/>
    </row>
    <row r="103" spans="1:6" s="28" customFormat="1" ht="22.5" customHeight="1">
      <c r="A103" s="1250" t="s">
        <v>558</v>
      </c>
      <c r="B103" s="1251"/>
      <c r="C103" s="1251"/>
      <c r="D103" s="1252"/>
      <c r="E103" s="429"/>
      <c r="F103" s="422"/>
    </row>
    <row r="104" spans="1:6" s="28" customFormat="1" ht="57" customHeight="1">
      <c r="A104" s="1250" t="s">
        <v>2093</v>
      </c>
      <c r="B104" s="1251"/>
      <c r="C104" s="1251"/>
      <c r="D104" s="1252"/>
      <c r="E104" s="429"/>
      <c r="F104" s="422"/>
    </row>
    <row r="105" spans="1:6" s="28" customFormat="1" ht="112.5" customHeight="1">
      <c r="A105" s="433" t="s">
        <v>2095</v>
      </c>
      <c r="B105" s="1247" t="s">
        <v>2094</v>
      </c>
      <c r="C105" s="1247"/>
      <c r="D105" s="1247"/>
      <c r="E105" s="423"/>
      <c r="F105" s="422"/>
    </row>
    <row r="106" spans="1:6" s="28" customFormat="1" ht="78" customHeight="1">
      <c r="A106" s="433" t="s">
        <v>2097</v>
      </c>
      <c r="B106" s="1247" t="s">
        <v>2096</v>
      </c>
      <c r="C106" s="1247"/>
      <c r="D106" s="1247"/>
      <c r="E106" s="423"/>
      <c r="F106" s="422"/>
    </row>
    <row r="107" spans="1:6" s="28" customFormat="1" ht="78" customHeight="1">
      <c r="A107" s="433" t="s">
        <v>2099</v>
      </c>
      <c r="B107" s="1247" t="s">
        <v>2098</v>
      </c>
      <c r="C107" s="1247"/>
      <c r="D107" s="1247"/>
      <c r="E107" s="423"/>
      <c r="F107" s="422"/>
    </row>
    <row r="108" spans="1:6" s="29" customFormat="1" ht="27" customHeight="1">
      <c r="A108" s="1194" t="s">
        <v>559</v>
      </c>
      <c r="B108" s="1194"/>
      <c r="C108" s="1194"/>
      <c r="D108" s="1194"/>
      <c r="E108" s="1194"/>
      <c r="F108" s="1194"/>
    </row>
    <row r="109" spans="1:6" s="29" customFormat="1" ht="17.25" customHeight="1">
      <c r="A109" s="1215" t="s">
        <v>3</v>
      </c>
      <c r="B109" s="1215"/>
      <c r="C109" s="1215"/>
      <c r="D109" s="1215"/>
      <c r="E109" s="1215"/>
      <c r="F109" s="1215"/>
    </row>
  </sheetData>
  <mergeCells count="119">
    <mergeCell ref="C22:F22"/>
    <mergeCell ref="A22:B22"/>
    <mergeCell ref="C23:F23"/>
    <mergeCell ref="C24:F24"/>
    <mergeCell ref="B89:F89"/>
    <mergeCell ref="B70:F70"/>
    <mergeCell ref="B71:F71"/>
    <mergeCell ref="B73:F73"/>
    <mergeCell ref="B74:F74"/>
    <mergeCell ref="B81:F81"/>
    <mergeCell ref="B48:F48"/>
    <mergeCell ref="B47:F47"/>
    <mergeCell ref="B44:F44"/>
    <mergeCell ref="B87:F87"/>
    <mergeCell ref="B72:F72"/>
    <mergeCell ref="B84:F84"/>
    <mergeCell ref="B85:F85"/>
    <mergeCell ref="B86:F86"/>
    <mergeCell ref="C76:F76"/>
    <mergeCell ref="C77:F77"/>
    <mergeCell ref="B63:F63"/>
    <mergeCell ref="B64:F64"/>
    <mergeCell ref="B90:F90"/>
    <mergeCell ref="B105:D105"/>
    <mergeCell ref="B106:D106"/>
    <mergeCell ref="B107:D107"/>
    <mergeCell ref="A92:D92"/>
    <mergeCell ref="B93:D93"/>
    <mergeCell ref="B94:D94"/>
    <mergeCell ref="B95:D95"/>
    <mergeCell ref="B96:D96"/>
    <mergeCell ref="B97:D97"/>
    <mergeCell ref="B98:D98"/>
    <mergeCell ref="B99:D99"/>
    <mergeCell ref="B100:D100"/>
    <mergeCell ref="B101:D101"/>
    <mergeCell ref="B102:D102"/>
    <mergeCell ref="A103:D103"/>
    <mergeCell ref="A104:D104"/>
    <mergeCell ref="B67:F67"/>
    <mergeCell ref="B60:F60"/>
    <mergeCell ref="B61:F61"/>
    <mergeCell ref="B62:F62"/>
    <mergeCell ref="B56:F56"/>
    <mergeCell ref="B57:F57"/>
    <mergeCell ref="B50:F50"/>
    <mergeCell ref="B58:F58"/>
    <mergeCell ref="B55:F55"/>
    <mergeCell ref="B52:F52"/>
    <mergeCell ref="B53:F53"/>
    <mergeCell ref="B54:F54"/>
    <mergeCell ref="C26:F26"/>
    <mergeCell ref="A29:B29"/>
    <mergeCell ref="A43:A44"/>
    <mergeCell ref="B41:F41"/>
    <mergeCell ref="A27:B27"/>
    <mergeCell ref="A28:B28"/>
    <mergeCell ref="B42:F42"/>
    <mergeCell ref="B43:F43"/>
    <mergeCell ref="C27:F27"/>
    <mergeCell ref="C28:F28"/>
    <mergeCell ref="C29:F29"/>
    <mergeCell ref="B46:F46"/>
    <mergeCell ref="B91:F91"/>
    <mergeCell ref="A109:F109"/>
    <mergeCell ref="A11:F11"/>
    <mergeCell ref="B65:F65"/>
    <mergeCell ref="B68:F68"/>
    <mergeCell ref="C78:F78"/>
    <mergeCell ref="B75:B80"/>
    <mergeCell ref="C79:F79"/>
    <mergeCell ref="B59:F59"/>
    <mergeCell ref="B83:F83"/>
    <mergeCell ref="A68:A91"/>
    <mergeCell ref="A30:F30"/>
    <mergeCell ref="A32:F32"/>
    <mergeCell ref="B33:F33"/>
    <mergeCell ref="B35:F35"/>
    <mergeCell ref="B36:F36"/>
    <mergeCell ref="B34:F34"/>
    <mergeCell ref="B82:F82"/>
    <mergeCell ref="B88:F88"/>
    <mergeCell ref="B69:F69"/>
    <mergeCell ref="A24:B24"/>
    <mergeCell ref="A26:B26"/>
    <mergeCell ref="A25:F25"/>
    <mergeCell ref="B10:F10"/>
    <mergeCell ref="B15:F15"/>
    <mergeCell ref="B16:F16"/>
    <mergeCell ref="B18:F18"/>
    <mergeCell ref="B14:F14"/>
    <mergeCell ref="B37:F37"/>
    <mergeCell ref="A108:F108"/>
    <mergeCell ref="B66:F66"/>
    <mergeCell ref="B49:F49"/>
    <mergeCell ref="B51:F51"/>
    <mergeCell ref="B12:F12"/>
    <mergeCell ref="B40:F40"/>
    <mergeCell ref="B21:F21"/>
    <mergeCell ref="A20:F20"/>
    <mergeCell ref="B38:F38"/>
    <mergeCell ref="B39:F39"/>
    <mergeCell ref="A19:F19"/>
    <mergeCell ref="A23:B23"/>
    <mergeCell ref="B13:F13"/>
    <mergeCell ref="B17:F17"/>
    <mergeCell ref="C80:F80"/>
    <mergeCell ref="C75:F75"/>
    <mergeCell ref="A31:F31"/>
    <mergeCell ref="B45:F45"/>
    <mergeCell ref="B7:F7"/>
    <mergeCell ref="B8:F8"/>
    <mergeCell ref="A1:F1"/>
    <mergeCell ref="B2:F2"/>
    <mergeCell ref="B3:F3"/>
    <mergeCell ref="B4:F4"/>
    <mergeCell ref="B5:F5"/>
    <mergeCell ref="B6:F6"/>
    <mergeCell ref="A9:F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1B4C4-C28D-4D8B-AC29-6A9DAED387FF}">
  <sheetPr codeName="Hoja11">
    <tabColor rgb="FF92D050"/>
  </sheetPr>
  <dimension ref="A1:E26"/>
  <sheetViews>
    <sheetView showGridLines="0" topLeftCell="A12" workbookViewId="0">
      <selection activeCell="A27" sqref="A27"/>
    </sheetView>
  </sheetViews>
  <sheetFormatPr baseColWidth="10" defaultColWidth="11.5" defaultRowHeight="15"/>
  <cols>
    <col min="1" max="1" width="11.5" style="253" customWidth="1"/>
    <col min="2" max="2" width="41.6640625" style="252" customWidth="1"/>
    <col min="3" max="4" width="11.5" style="252"/>
    <col min="5" max="5" width="20.83203125" style="252" bestFit="1" customWidth="1"/>
    <col min="6" max="16384" width="11.5" style="252"/>
  </cols>
  <sheetData>
    <row r="1" spans="1:5" ht="15.75" customHeight="1">
      <c r="A1" s="1255" t="s">
        <v>2100</v>
      </c>
      <c r="B1" s="1255"/>
      <c r="C1" s="1255"/>
      <c r="D1" s="1255"/>
      <c r="E1" s="1255"/>
    </row>
    <row r="2" spans="1:5">
      <c r="A2" s="1255"/>
      <c r="B2" s="1255"/>
      <c r="C2" s="1255"/>
      <c r="D2" s="1255"/>
      <c r="E2" s="1255"/>
    </row>
    <row r="3" spans="1:5" ht="16">
      <c r="A3" s="434" t="s">
        <v>1525</v>
      </c>
      <c r="B3" s="435" t="s">
        <v>1524</v>
      </c>
      <c r="C3" s="435" t="s">
        <v>1523</v>
      </c>
      <c r="D3" s="435" t="s">
        <v>1522</v>
      </c>
      <c r="E3" s="435" t="s">
        <v>1521</v>
      </c>
    </row>
    <row r="4" spans="1:5" ht="17">
      <c r="A4" s="256">
        <v>1</v>
      </c>
      <c r="B4" s="262" t="s">
        <v>1520</v>
      </c>
      <c r="C4" s="260">
        <v>5</v>
      </c>
      <c r="D4" s="261"/>
      <c r="E4" s="260">
        <v>1</v>
      </c>
    </row>
    <row r="5" spans="1:5" ht="17">
      <c r="A5" s="256">
        <v>2</v>
      </c>
      <c r="B5" s="255" t="s">
        <v>1519</v>
      </c>
      <c r="C5" s="254">
        <v>20</v>
      </c>
      <c r="D5" s="257">
        <v>8</v>
      </c>
      <c r="E5" s="254">
        <v>16</v>
      </c>
    </row>
    <row r="6" spans="1:5" ht="17">
      <c r="A6" s="256">
        <v>3</v>
      </c>
      <c r="B6" s="255" t="s">
        <v>1518</v>
      </c>
      <c r="C6" s="254">
        <v>45</v>
      </c>
      <c r="D6" s="257">
        <v>4</v>
      </c>
      <c r="E6" s="254">
        <v>8</v>
      </c>
    </row>
    <row r="7" spans="1:5" ht="17">
      <c r="A7" s="256">
        <v>4</v>
      </c>
      <c r="B7" s="255" t="s">
        <v>1517</v>
      </c>
      <c r="C7" s="259">
        <v>9</v>
      </c>
      <c r="D7" s="257">
        <v>4</v>
      </c>
      <c r="E7" s="254">
        <v>3</v>
      </c>
    </row>
    <row r="8" spans="1:5" ht="17">
      <c r="A8" s="256">
        <v>5</v>
      </c>
      <c r="B8" s="255" t="s">
        <v>1517</v>
      </c>
      <c r="C8" s="259">
        <v>9</v>
      </c>
      <c r="D8" s="257">
        <v>2</v>
      </c>
      <c r="E8" s="254">
        <v>1</v>
      </c>
    </row>
    <row r="9" spans="1:5" ht="17">
      <c r="A9" s="256">
        <v>6</v>
      </c>
      <c r="B9" s="255" t="s">
        <v>1516</v>
      </c>
      <c r="C9" s="259">
        <v>9</v>
      </c>
      <c r="D9" s="257">
        <v>4</v>
      </c>
      <c r="E9" s="254">
        <v>6</v>
      </c>
    </row>
    <row r="10" spans="1:5" ht="17">
      <c r="A10" s="256">
        <v>7</v>
      </c>
      <c r="B10" s="255" t="s">
        <v>1515</v>
      </c>
      <c r="C10" s="259">
        <v>9</v>
      </c>
      <c r="D10" s="257">
        <v>4</v>
      </c>
      <c r="E10" s="254">
        <v>24</v>
      </c>
    </row>
    <row r="11" spans="1:5" ht="17">
      <c r="A11" s="256">
        <v>8</v>
      </c>
      <c r="B11" s="255" t="s">
        <v>1514</v>
      </c>
      <c r="C11" s="254">
        <v>105</v>
      </c>
      <c r="D11" s="257">
        <v>5</v>
      </c>
      <c r="E11" s="254">
        <v>1</v>
      </c>
    </row>
    <row r="12" spans="1:5" ht="17">
      <c r="A12" s="256">
        <v>9</v>
      </c>
      <c r="B12" s="255" t="s">
        <v>1514</v>
      </c>
      <c r="C12" s="254">
        <v>105</v>
      </c>
      <c r="D12" s="257">
        <v>2</v>
      </c>
      <c r="E12" s="254">
        <v>1</v>
      </c>
    </row>
    <row r="13" spans="1:5" ht="17">
      <c r="A13" s="256">
        <v>10</v>
      </c>
      <c r="B13" s="255" t="s">
        <v>1514</v>
      </c>
      <c r="C13" s="254">
        <v>115</v>
      </c>
      <c r="D13" s="257">
        <v>5</v>
      </c>
      <c r="E13" s="254">
        <v>1</v>
      </c>
    </row>
    <row r="14" spans="1:5" ht="17">
      <c r="A14" s="256">
        <v>11</v>
      </c>
      <c r="B14" s="255" t="s">
        <v>1513</v>
      </c>
      <c r="C14" s="259">
        <v>6</v>
      </c>
      <c r="D14" s="257">
        <v>2</v>
      </c>
      <c r="E14" s="254">
        <v>8</v>
      </c>
    </row>
    <row r="15" spans="1:5" ht="17">
      <c r="A15" s="256">
        <v>12</v>
      </c>
      <c r="B15" s="255" t="s">
        <v>1512</v>
      </c>
      <c r="C15" s="254">
        <v>115</v>
      </c>
      <c r="D15" s="257">
        <v>5</v>
      </c>
      <c r="E15" s="254">
        <v>1</v>
      </c>
    </row>
    <row r="16" spans="1:5" ht="17">
      <c r="A16" s="256">
        <v>13</v>
      </c>
      <c r="B16" s="255" t="s">
        <v>1511</v>
      </c>
      <c r="C16" s="254">
        <v>215</v>
      </c>
      <c r="D16" s="257">
        <v>4</v>
      </c>
      <c r="E16" s="254">
        <v>1</v>
      </c>
    </row>
    <row r="17" spans="1:5" ht="17">
      <c r="A17" s="256">
        <v>14</v>
      </c>
      <c r="B17" s="255" t="s">
        <v>1510</v>
      </c>
      <c r="C17" s="254">
        <v>201</v>
      </c>
      <c r="D17" s="254">
        <v>10</v>
      </c>
      <c r="E17" s="254">
        <v>1</v>
      </c>
    </row>
    <row r="18" spans="1:5" ht="17">
      <c r="A18" s="256">
        <v>15</v>
      </c>
      <c r="B18" s="255" t="s">
        <v>1509</v>
      </c>
      <c r="C18" s="254">
        <v>222</v>
      </c>
      <c r="D18" s="257">
        <v>8</v>
      </c>
      <c r="E18" s="254">
        <v>43</v>
      </c>
    </row>
    <row r="19" spans="1:5" ht="17">
      <c r="A19" s="256">
        <v>16</v>
      </c>
      <c r="B19" s="255" t="s">
        <v>1507</v>
      </c>
      <c r="C19" s="254">
        <v>219</v>
      </c>
      <c r="D19" s="258" t="s">
        <v>1508</v>
      </c>
      <c r="E19" s="254">
        <v>2</v>
      </c>
    </row>
    <row r="20" spans="1:5" ht="17">
      <c r="A20" s="256">
        <v>17</v>
      </c>
      <c r="B20" s="255" t="s">
        <v>1507</v>
      </c>
      <c r="C20" s="254">
        <v>219</v>
      </c>
      <c r="D20" s="257">
        <v>4</v>
      </c>
      <c r="E20" s="254">
        <v>72</v>
      </c>
    </row>
    <row r="21" spans="1:5" ht="17">
      <c r="A21" s="256">
        <v>18</v>
      </c>
      <c r="B21" s="255" t="s">
        <v>1507</v>
      </c>
      <c r="C21" s="254">
        <v>219</v>
      </c>
      <c r="D21" s="257">
        <v>5</v>
      </c>
      <c r="E21" s="254">
        <v>3</v>
      </c>
    </row>
    <row r="22" spans="1:5" ht="17">
      <c r="A22" s="256">
        <v>19</v>
      </c>
      <c r="B22" s="255" t="s">
        <v>1506</v>
      </c>
      <c r="C22" s="254">
        <v>227</v>
      </c>
      <c r="D22" s="257">
        <v>7</v>
      </c>
      <c r="E22" s="254">
        <v>12</v>
      </c>
    </row>
    <row r="23" spans="1:5" ht="17">
      <c r="A23" s="256">
        <v>20</v>
      </c>
      <c r="B23" s="255" t="s">
        <v>1505</v>
      </c>
      <c r="C23" s="254">
        <v>233</v>
      </c>
      <c r="D23" s="257">
        <v>7</v>
      </c>
      <c r="E23" s="254">
        <v>21</v>
      </c>
    </row>
    <row r="24" spans="1:5" ht="17">
      <c r="A24" s="256">
        <v>21</v>
      </c>
      <c r="B24" s="255" t="s">
        <v>1504</v>
      </c>
      <c r="C24" s="254">
        <v>202</v>
      </c>
      <c r="D24" s="254">
        <v>10</v>
      </c>
      <c r="E24" s="254">
        <v>5</v>
      </c>
    </row>
    <row r="25" spans="1:5" ht="18" thickBot="1">
      <c r="A25" s="436">
        <v>22</v>
      </c>
      <c r="B25" s="437" t="s">
        <v>1503</v>
      </c>
      <c r="C25" s="438">
        <v>202</v>
      </c>
      <c r="D25" s="438">
        <v>10</v>
      </c>
      <c r="E25" s="438">
        <v>2</v>
      </c>
    </row>
    <row r="26" spans="1:5" ht="17" thickBot="1">
      <c r="A26" s="1256" t="s">
        <v>2101</v>
      </c>
      <c r="B26" s="1257"/>
      <c r="C26" s="1257"/>
      <c r="D26" s="1257"/>
      <c r="E26" s="439">
        <f>SUM(E4:E25)</f>
        <v>233</v>
      </c>
    </row>
  </sheetData>
  <mergeCells count="2">
    <mergeCell ref="A1:E2"/>
    <mergeCell ref="A26:D2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7F5FE-299C-47C4-8EA4-FD89C7B7AAFB}">
  <sheetPr codeName="Hoja12"/>
  <dimension ref="A1:F48"/>
  <sheetViews>
    <sheetView topLeftCell="A24" workbookViewId="0">
      <selection activeCell="B24" sqref="B24:F24"/>
    </sheetView>
  </sheetViews>
  <sheetFormatPr baseColWidth="10" defaultRowHeight="14"/>
  <cols>
    <col min="1" max="1" width="35.83203125" customWidth="1"/>
    <col min="3" max="3" width="30.83203125" customWidth="1"/>
    <col min="4" max="4" width="43.1640625" customWidth="1"/>
    <col min="5" max="5" width="4.5" bestFit="1" customWidth="1"/>
    <col min="6" max="6" width="50" customWidth="1"/>
  </cols>
  <sheetData>
    <row r="1" spans="1:6" ht="24.75" customHeight="1" thickBot="1">
      <c r="A1" s="1284" t="s">
        <v>1083</v>
      </c>
      <c r="B1" s="1284"/>
      <c r="C1" s="1284"/>
      <c r="D1" s="1284"/>
      <c r="E1" s="1284"/>
      <c r="F1" s="1284"/>
    </row>
    <row r="2" spans="1:6" ht="17" customHeight="1">
      <c r="A2" s="440" t="s">
        <v>58</v>
      </c>
      <c r="B2" s="1285" t="str">
        <f>'RC SERVIDORES P'!B2</f>
        <v>MUNICIPIO DE PEREIRA</v>
      </c>
      <c r="C2" s="1286"/>
      <c r="D2" s="1286"/>
      <c r="E2" s="1286"/>
      <c r="F2" s="1287"/>
    </row>
    <row r="3" spans="1:6" ht="17" customHeight="1">
      <c r="A3" s="440" t="s">
        <v>59</v>
      </c>
      <c r="B3" s="1288" t="str">
        <f>B2</f>
        <v>MUNICIPIO DE PEREIRA</v>
      </c>
      <c r="C3" s="1289"/>
      <c r="D3" s="1289"/>
      <c r="E3" s="1289"/>
      <c r="F3" s="1290"/>
    </row>
    <row r="4" spans="1:6" ht="17" customHeight="1">
      <c r="A4" s="440" t="s">
        <v>60</v>
      </c>
      <c r="B4" s="1288" t="str">
        <f>B3</f>
        <v>MUNICIPIO DE PEREIRA</v>
      </c>
      <c r="C4" s="1289"/>
      <c r="D4" s="1289"/>
      <c r="E4" s="1289"/>
      <c r="F4" s="1290"/>
    </row>
    <row r="5" spans="1:6" ht="17" customHeight="1">
      <c r="A5" s="440" t="s">
        <v>61</v>
      </c>
      <c r="B5" s="1288" t="str">
        <f>'RC SERVIDORES P'!B5</f>
        <v>891.480.030-2.</v>
      </c>
      <c r="C5" s="1289"/>
      <c r="D5" s="1289"/>
      <c r="E5" s="1289"/>
      <c r="F5" s="1290"/>
    </row>
    <row r="6" spans="1:6" ht="17" customHeight="1">
      <c r="A6" s="440" t="s">
        <v>54</v>
      </c>
      <c r="B6" s="1291" t="s">
        <v>536</v>
      </c>
      <c r="C6" s="1292"/>
      <c r="D6" s="1292"/>
      <c r="E6" s="1292"/>
      <c r="F6" s="1293"/>
    </row>
    <row r="7" spans="1:6" ht="17" customHeight="1">
      <c r="A7" s="441" t="s">
        <v>246</v>
      </c>
      <c r="B7" s="1297" t="s">
        <v>16</v>
      </c>
      <c r="C7" s="1298"/>
      <c r="D7" s="1298"/>
      <c r="E7" s="1298"/>
      <c r="F7" s="1298"/>
    </row>
    <row r="8" spans="1:6" ht="17" customHeight="1">
      <c r="A8" s="442" t="s">
        <v>65</v>
      </c>
      <c r="B8" s="1294" t="str">
        <f>'RC SERVIDORES P'!B8</f>
        <v>DESDE LAS 00:00 HORAS DEL 19 DE SEPTIEMBRE DE 2025  HASTA LAS 24:00 HORAS DEL 19 DE SEPTIEMBRE DE 2026</v>
      </c>
      <c r="C8" s="1295"/>
      <c r="D8" s="1295"/>
      <c r="E8" s="1295"/>
      <c r="F8" s="1296"/>
    </row>
    <row r="9" spans="1:6" ht="12.75" customHeight="1">
      <c r="A9" s="1268" t="s">
        <v>535</v>
      </c>
      <c r="B9" s="1268"/>
      <c r="C9" s="1268"/>
      <c r="D9" s="1268"/>
      <c r="E9" s="1268"/>
      <c r="F9" s="1269"/>
    </row>
    <row r="10" spans="1:6" ht="68.25" customHeight="1" thickBot="1">
      <c r="A10" s="1277" t="s">
        <v>640</v>
      </c>
      <c r="B10" s="1278"/>
      <c r="C10" s="1278"/>
      <c r="D10" s="1278"/>
      <c r="E10" s="1278"/>
      <c r="F10" s="1279"/>
    </row>
    <row r="11" spans="1:6" ht="17.25" customHeight="1" thickBot="1">
      <c r="A11" s="1282" t="s">
        <v>525</v>
      </c>
      <c r="B11" s="1283"/>
      <c r="C11" s="1283"/>
      <c r="D11" s="1283"/>
      <c r="E11" s="1280" t="s">
        <v>1034</v>
      </c>
      <c r="F11" s="1281"/>
    </row>
    <row r="12" spans="1:6" ht="20.25" customHeight="1" thickBot="1">
      <c r="A12" s="1299" t="s">
        <v>526</v>
      </c>
      <c r="B12" s="1300"/>
      <c r="C12" s="1300"/>
      <c r="D12" s="1300"/>
      <c r="E12" s="1300"/>
      <c r="F12" s="1301"/>
    </row>
    <row r="13" spans="1:6" ht="83.25" customHeight="1">
      <c r="A13" s="443" t="s">
        <v>527</v>
      </c>
      <c r="B13" s="1309" t="s">
        <v>528</v>
      </c>
      <c r="C13" s="1309"/>
      <c r="D13" s="1309"/>
      <c r="E13" s="1309"/>
      <c r="F13" s="1310"/>
    </row>
    <row r="14" spans="1:6" ht="53.25" customHeight="1">
      <c r="A14" s="443" t="s">
        <v>529</v>
      </c>
      <c r="B14" s="1266" t="s">
        <v>530</v>
      </c>
      <c r="C14" s="1266"/>
      <c r="D14" s="1266"/>
      <c r="E14" s="1266"/>
      <c r="F14" s="1267"/>
    </row>
    <row r="15" spans="1:6" ht="60.75" customHeight="1">
      <c r="A15" s="443" t="s">
        <v>531</v>
      </c>
      <c r="B15" s="1266" t="s">
        <v>532</v>
      </c>
      <c r="C15" s="1266"/>
      <c r="D15" s="1266"/>
      <c r="E15" s="1266"/>
      <c r="F15" s="1267"/>
    </row>
    <row r="16" spans="1:6" ht="228" customHeight="1">
      <c r="A16" s="444" t="s">
        <v>2102</v>
      </c>
      <c r="B16" s="1270" t="s">
        <v>548</v>
      </c>
      <c r="C16" s="1271"/>
      <c r="D16" s="1271"/>
      <c r="E16" s="1271"/>
      <c r="F16" s="1272"/>
    </row>
    <row r="17" spans="1:6" ht="154.5" customHeight="1">
      <c r="A17" s="444" t="s">
        <v>2103</v>
      </c>
      <c r="B17" s="1270" t="s">
        <v>549</v>
      </c>
      <c r="C17" s="1271"/>
      <c r="D17" s="1271"/>
      <c r="E17" s="1271"/>
      <c r="F17" s="1272"/>
    </row>
    <row r="18" spans="1:6" ht="63" customHeight="1">
      <c r="A18" s="444" t="s">
        <v>2104</v>
      </c>
      <c r="B18" s="1270" t="s">
        <v>537</v>
      </c>
      <c r="C18" s="1271"/>
      <c r="D18" s="1271"/>
      <c r="E18" s="1271"/>
      <c r="F18" s="1308"/>
    </row>
    <row r="19" spans="1:6" ht="84.75" customHeight="1">
      <c r="A19" s="444" t="s">
        <v>2105</v>
      </c>
      <c r="B19" s="1270" t="s">
        <v>538</v>
      </c>
      <c r="C19" s="1271"/>
      <c r="D19" s="1271"/>
      <c r="E19" s="1271"/>
      <c r="F19" s="1272"/>
    </row>
    <row r="20" spans="1:6" ht="90.75" customHeight="1">
      <c r="A20" s="443" t="s">
        <v>540</v>
      </c>
      <c r="B20" s="1270" t="s">
        <v>539</v>
      </c>
      <c r="C20" s="1271"/>
      <c r="D20" s="1271"/>
      <c r="E20" s="1271"/>
      <c r="F20" s="1272"/>
    </row>
    <row r="21" spans="1:6" ht="59.25" customHeight="1">
      <c r="A21" s="443" t="s">
        <v>542</v>
      </c>
      <c r="B21" s="1270" t="s">
        <v>541</v>
      </c>
      <c r="C21" s="1271"/>
      <c r="D21" s="1271"/>
      <c r="E21" s="1271"/>
      <c r="F21" s="1272"/>
    </row>
    <row r="22" spans="1:6" ht="126.75" customHeight="1">
      <c r="A22" s="443" t="s">
        <v>543</v>
      </c>
      <c r="B22" s="1270" t="s">
        <v>2113</v>
      </c>
      <c r="C22" s="1271"/>
      <c r="D22" s="1271"/>
      <c r="E22" s="1271"/>
      <c r="F22" s="1272"/>
    </row>
    <row r="23" spans="1:6" ht="164.25" customHeight="1">
      <c r="A23" s="445" t="s">
        <v>2106</v>
      </c>
      <c r="B23" s="1270" t="s">
        <v>544</v>
      </c>
      <c r="C23" s="1271"/>
      <c r="D23" s="1271"/>
      <c r="E23" s="1271"/>
      <c r="F23" s="1272"/>
    </row>
    <row r="24" spans="1:6" ht="66.75" customHeight="1">
      <c r="A24" s="443" t="s">
        <v>545</v>
      </c>
      <c r="B24" s="1270" t="s">
        <v>2114</v>
      </c>
      <c r="C24" s="1271"/>
      <c r="D24" s="1271"/>
      <c r="E24" s="1271"/>
      <c r="F24" s="1272"/>
    </row>
    <row r="25" spans="1:6" ht="62.25" customHeight="1">
      <c r="A25" s="443" t="s">
        <v>547</v>
      </c>
      <c r="B25" s="1273" t="s">
        <v>546</v>
      </c>
      <c r="C25" s="1273"/>
      <c r="D25" s="1273"/>
      <c r="E25" s="1273"/>
      <c r="F25" s="1273"/>
    </row>
    <row r="26" spans="1:6" ht="14" customHeight="1">
      <c r="A26" s="1268" t="s">
        <v>533</v>
      </c>
      <c r="B26" s="1268"/>
      <c r="C26" s="1268"/>
      <c r="D26" s="1268"/>
      <c r="E26" s="1268"/>
      <c r="F26" s="1269"/>
    </row>
    <row r="27" spans="1:6" ht="166.5" customHeight="1">
      <c r="A27" s="446" t="s">
        <v>487</v>
      </c>
      <c r="B27" s="1274" t="s">
        <v>679</v>
      </c>
      <c r="C27" s="1275"/>
      <c r="D27" s="1275"/>
      <c r="E27" s="1275"/>
      <c r="F27" s="1276"/>
    </row>
    <row r="28" spans="1:6" ht="66" customHeight="1">
      <c r="A28" s="447" t="s">
        <v>2107</v>
      </c>
      <c r="B28" s="1263" t="s">
        <v>520</v>
      </c>
      <c r="C28" s="1264"/>
      <c r="D28" s="1264"/>
      <c r="E28" s="1264"/>
      <c r="F28" s="1265"/>
    </row>
    <row r="29" spans="1:6" ht="53.25" customHeight="1">
      <c r="A29" s="448" t="s">
        <v>225</v>
      </c>
      <c r="B29" s="1263" t="s">
        <v>641</v>
      </c>
      <c r="C29" s="1264"/>
      <c r="D29" s="1264"/>
      <c r="E29" s="1264"/>
      <c r="F29" s="1265"/>
    </row>
    <row r="30" spans="1:6" ht="66" customHeight="1">
      <c r="A30" s="353" t="s">
        <v>447</v>
      </c>
      <c r="B30" s="857" t="s">
        <v>448</v>
      </c>
      <c r="C30" s="857"/>
      <c r="D30" s="857"/>
      <c r="E30" s="857"/>
      <c r="F30" s="858"/>
    </row>
    <row r="31" spans="1:6" ht="66.75" customHeight="1">
      <c r="A31" s="197" t="s">
        <v>668</v>
      </c>
      <c r="B31" s="1263" t="s">
        <v>669</v>
      </c>
      <c r="C31" s="1264"/>
      <c r="D31" s="1264"/>
      <c r="E31" s="1264"/>
      <c r="F31" s="1265"/>
    </row>
    <row r="32" spans="1:6" ht="39.75" customHeight="1">
      <c r="A32" s="197" t="s">
        <v>404</v>
      </c>
      <c r="B32" s="1263" t="s">
        <v>670</v>
      </c>
      <c r="C32" s="1264"/>
      <c r="D32" s="1264"/>
      <c r="E32" s="1264"/>
      <c r="F32" s="1265"/>
    </row>
    <row r="33" spans="1:6" ht="67.5" customHeight="1">
      <c r="A33" s="447" t="s">
        <v>2108</v>
      </c>
      <c r="B33" s="1263" t="s">
        <v>51</v>
      </c>
      <c r="C33" s="1264"/>
      <c r="D33" s="1264"/>
      <c r="E33" s="1264"/>
      <c r="F33" s="1265"/>
    </row>
    <row r="34" spans="1:6" ht="104.25" customHeight="1">
      <c r="A34" s="447" t="s">
        <v>2109</v>
      </c>
      <c r="B34" s="1263" t="s">
        <v>260</v>
      </c>
      <c r="C34" s="1264"/>
      <c r="D34" s="1264"/>
      <c r="E34" s="1264"/>
      <c r="F34" s="1265"/>
    </row>
    <row r="35" spans="1:6" ht="45.75" customHeight="1">
      <c r="A35" s="353" t="s">
        <v>674</v>
      </c>
      <c r="B35" s="856" t="s">
        <v>229</v>
      </c>
      <c r="C35" s="857"/>
      <c r="D35" s="857"/>
      <c r="E35" s="857"/>
      <c r="F35" s="858"/>
    </row>
    <row r="36" spans="1:6" ht="36" customHeight="1">
      <c r="A36" s="195" t="s">
        <v>153</v>
      </c>
      <c r="B36" s="699" t="s">
        <v>1009</v>
      </c>
      <c r="C36" s="700"/>
      <c r="D36" s="700"/>
      <c r="E36" s="700"/>
      <c r="F36" s="700"/>
    </row>
    <row r="37" spans="1:6" ht="63.75" customHeight="1">
      <c r="A37" s="195" t="s">
        <v>756</v>
      </c>
      <c r="B37" s="738" t="s">
        <v>94</v>
      </c>
      <c r="C37" s="738"/>
      <c r="D37" s="738"/>
      <c r="E37" s="738"/>
      <c r="F37" s="738"/>
    </row>
    <row r="38" spans="1:6" ht="143.25" customHeight="1">
      <c r="A38" s="449" t="s">
        <v>2110</v>
      </c>
      <c r="B38" s="1263" t="s">
        <v>2115</v>
      </c>
      <c r="C38" s="1264"/>
      <c r="D38" s="1264"/>
      <c r="E38" s="1264"/>
      <c r="F38" s="1265"/>
    </row>
    <row r="39" spans="1:6" ht="80.25" customHeight="1">
      <c r="A39" s="353" t="s">
        <v>643</v>
      </c>
      <c r="B39" s="856" t="s">
        <v>642</v>
      </c>
      <c r="C39" s="857"/>
      <c r="D39" s="857"/>
      <c r="E39" s="857"/>
      <c r="F39" s="858"/>
    </row>
    <row r="40" spans="1:6" ht="86.25" customHeight="1">
      <c r="A40" s="197" t="s">
        <v>644</v>
      </c>
      <c r="B40" s="859" t="s">
        <v>645</v>
      </c>
      <c r="C40" s="782"/>
      <c r="D40" s="782"/>
      <c r="E40" s="782"/>
      <c r="F40" s="860"/>
    </row>
    <row r="41" spans="1:6" ht="139.5" customHeight="1" thickBot="1">
      <c r="A41" s="450" t="s">
        <v>2111</v>
      </c>
      <c r="B41" s="1258" t="s">
        <v>646</v>
      </c>
      <c r="C41" s="1259"/>
      <c r="D41" s="1259"/>
      <c r="E41" s="1259"/>
      <c r="F41" s="1260"/>
    </row>
    <row r="42" spans="1:6" ht="83.25" customHeight="1" thickBot="1">
      <c r="A42" s="451" t="s">
        <v>647</v>
      </c>
      <c r="B42" s="1261" t="s">
        <v>648</v>
      </c>
      <c r="C42" s="1261"/>
      <c r="D42" s="1261"/>
      <c r="E42" s="1261"/>
      <c r="F42" s="1262"/>
    </row>
    <row r="43" spans="1:6" ht="88.5" customHeight="1" thickBot="1">
      <c r="A43" s="109" t="s">
        <v>878</v>
      </c>
      <c r="B43" s="1261" t="s">
        <v>869</v>
      </c>
      <c r="C43" s="1261"/>
      <c r="D43" s="1261"/>
      <c r="E43" s="1261"/>
      <c r="F43" s="1262"/>
    </row>
    <row r="44" spans="1:6" ht="70.5" customHeight="1">
      <c r="A44" s="109" t="s">
        <v>879</v>
      </c>
      <c r="B44" s="1261" t="s">
        <v>870</v>
      </c>
      <c r="C44" s="1261"/>
      <c r="D44" s="1261"/>
      <c r="E44" s="1261"/>
      <c r="F44" s="1262"/>
    </row>
    <row r="45" spans="1:6" ht="13.5" customHeight="1" thickBot="1">
      <c r="A45" s="1268" t="s">
        <v>534</v>
      </c>
      <c r="B45" s="1268"/>
      <c r="C45" s="1268"/>
      <c r="D45" s="1268"/>
      <c r="E45" s="1268"/>
      <c r="F45" s="1269"/>
    </row>
    <row r="46" spans="1:6" ht="171" customHeight="1">
      <c r="A46" s="1305" t="s">
        <v>2112</v>
      </c>
      <c r="B46" s="1306"/>
      <c r="C46" s="1306"/>
      <c r="D46" s="1306"/>
      <c r="E46" s="1306"/>
      <c r="F46" s="1307"/>
    </row>
    <row r="47" spans="1:6" ht="25.5" customHeight="1">
      <c r="A47" s="1302" t="s">
        <v>1035</v>
      </c>
      <c r="B47" s="1302"/>
      <c r="C47" s="1302"/>
      <c r="D47" s="1302" t="s">
        <v>45</v>
      </c>
      <c r="E47" s="1302"/>
      <c r="F47" s="1302"/>
    </row>
    <row r="48" spans="1:6">
      <c r="A48" s="1304" t="s">
        <v>1036</v>
      </c>
      <c r="B48" s="1304"/>
      <c r="C48" s="1304"/>
      <c r="D48" s="1303"/>
      <c r="E48" s="1303"/>
      <c r="F48" s="1303"/>
    </row>
  </sheetData>
  <mergeCells count="51">
    <mergeCell ref="A12:F12"/>
    <mergeCell ref="D47:F47"/>
    <mergeCell ref="A47:C47"/>
    <mergeCell ref="D48:F48"/>
    <mergeCell ref="A48:C48"/>
    <mergeCell ref="B43:F43"/>
    <mergeCell ref="B44:F44"/>
    <mergeCell ref="A45:F45"/>
    <mergeCell ref="A46:F46"/>
    <mergeCell ref="B16:F16"/>
    <mergeCell ref="B18:F18"/>
    <mergeCell ref="B19:F19"/>
    <mergeCell ref="B20:F20"/>
    <mergeCell ref="B21:F21"/>
    <mergeCell ref="B13:F13"/>
    <mergeCell ref="B34:F34"/>
    <mergeCell ref="A9:F9"/>
    <mergeCell ref="A10:F10"/>
    <mergeCell ref="E11:F11"/>
    <mergeCell ref="A11:D11"/>
    <mergeCell ref="A1:F1"/>
    <mergeCell ref="B2:F2"/>
    <mergeCell ref="B3:F3"/>
    <mergeCell ref="B4:F4"/>
    <mergeCell ref="B5:F5"/>
    <mergeCell ref="B6:F6"/>
    <mergeCell ref="B8:F8"/>
    <mergeCell ref="B7:F7"/>
    <mergeCell ref="B29:F29"/>
    <mergeCell ref="B15:F15"/>
    <mergeCell ref="B32:F32"/>
    <mergeCell ref="B27:F27"/>
    <mergeCell ref="B22:F22"/>
    <mergeCell ref="B23:F23"/>
    <mergeCell ref="B17:F17"/>
    <mergeCell ref="B31:F31"/>
    <mergeCell ref="B14:F14"/>
    <mergeCell ref="A26:F26"/>
    <mergeCell ref="B24:F24"/>
    <mergeCell ref="B25:F25"/>
    <mergeCell ref="B28:F28"/>
    <mergeCell ref="B39:F39"/>
    <mergeCell ref="B40:F40"/>
    <mergeCell ref="B41:F41"/>
    <mergeCell ref="B42:F42"/>
    <mergeCell ref="B30:F30"/>
    <mergeCell ref="B35:F35"/>
    <mergeCell ref="B36:F36"/>
    <mergeCell ref="B37:F37"/>
    <mergeCell ref="B38:F38"/>
    <mergeCell ref="B33:F33"/>
  </mergeCells>
  <dataValidations count="2">
    <dataValidation type="custom" allowBlank="1" showInputMessage="1" showErrorMessage="1" sqref="A26:A27" xr:uid="{4442BDA4-AB44-4F8F-A89A-42374C4BA05F}">
      <formula1>IF(R26=TRUE,TRUE,FALSE)</formula1>
    </dataValidation>
    <dataValidation type="custom" allowBlank="1" showInputMessage="1" showErrorMessage="1" sqref="A16" xr:uid="{1708801A-B3CA-4773-9D9F-6048BB3E385C}">
      <formula1>IF(Q16=TRUE,TRUE,FALSE)</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02AA1-5886-4CA5-AEC8-C74686FF33E3}">
  <sheetPr codeName="Hoja13"/>
  <dimension ref="A1:K73"/>
  <sheetViews>
    <sheetView topLeftCell="A36" workbookViewId="0">
      <selection activeCell="B42" sqref="B42:F42"/>
    </sheetView>
  </sheetViews>
  <sheetFormatPr baseColWidth="10" defaultColWidth="14" defaultRowHeight="14"/>
  <cols>
    <col min="1" max="1" width="39.1640625" style="134" customWidth="1"/>
    <col min="2" max="2" width="46.1640625" style="134" customWidth="1"/>
    <col min="3" max="3" width="25.6640625" style="134" bestFit="1" customWidth="1"/>
    <col min="4" max="4" width="14" style="134"/>
    <col min="5" max="5" width="10.83203125" style="134" customWidth="1"/>
    <col min="6" max="6" width="15.1640625" style="129" customWidth="1"/>
    <col min="7" max="7" width="14" style="129"/>
    <col min="8" max="8" width="0" style="129" hidden="1" customWidth="1"/>
    <col min="9" max="9" width="18.5" style="129" bestFit="1" customWidth="1"/>
    <col min="10" max="10" width="14.1640625" style="129" bestFit="1" customWidth="1"/>
    <col min="11" max="11" width="17.1640625" style="129" bestFit="1" customWidth="1"/>
    <col min="12" max="256" width="14" style="129"/>
    <col min="257" max="257" width="28.33203125" style="129" bestFit="1" customWidth="1"/>
    <col min="258" max="258" width="46.1640625" style="129" customWidth="1"/>
    <col min="259" max="259" width="25.6640625" style="129" bestFit="1" customWidth="1"/>
    <col min="260" max="260" width="14" style="129"/>
    <col min="261" max="261" width="10.83203125" style="129" customWidth="1"/>
    <col min="262" max="262" width="15.1640625" style="129" customWidth="1"/>
    <col min="263" max="263" width="14" style="129"/>
    <col min="264" max="264" width="0" style="129" hidden="1" customWidth="1"/>
    <col min="265" max="265" width="18.33203125" style="129" bestFit="1" customWidth="1"/>
    <col min="266" max="512" width="14" style="129"/>
    <col min="513" max="513" width="28.33203125" style="129" bestFit="1" customWidth="1"/>
    <col min="514" max="514" width="46.1640625" style="129" customWidth="1"/>
    <col min="515" max="515" width="25.6640625" style="129" bestFit="1" customWidth="1"/>
    <col min="516" max="516" width="14" style="129"/>
    <col min="517" max="517" width="10.83203125" style="129" customWidth="1"/>
    <col min="518" max="518" width="15.1640625" style="129" customWidth="1"/>
    <col min="519" max="519" width="14" style="129"/>
    <col min="520" max="520" width="0" style="129" hidden="1" customWidth="1"/>
    <col min="521" max="521" width="18.33203125" style="129" bestFit="1" customWidth="1"/>
    <col min="522" max="768" width="14" style="129"/>
    <col min="769" max="769" width="28.33203125" style="129" bestFit="1" customWidth="1"/>
    <col min="770" max="770" width="46.1640625" style="129" customWidth="1"/>
    <col min="771" max="771" width="25.6640625" style="129" bestFit="1" customWidth="1"/>
    <col min="772" max="772" width="14" style="129"/>
    <col min="773" max="773" width="10.83203125" style="129" customWidth="1"/>
    <col min="774" max="774" width="15.1640625" style="129" customWidth="1"/>
    <col min="775" max="775" width="14" style="129"/>
    <col min="776" max="776" width="0" style="129" hidden="1" customWidth="1"/>
    <col min="777" max="777" width="18.33203125" style="129" bestFit="1" customWidth="1"/>
    <col min="778" max="1024" width="14" style="129"/>
    <col min="1025" max="1025" width="28.33203125" style="129" bestFit="1" customWidth="1"/>
    <col min="1026" max="1026" width="46.1640625" style="129" customWidth="1"/>
    <col min="1027" max="1027" width="25.6640625" style="129" bestFit="1" customWidth="1"/>
    <col min="1028" max="1028" width="14" style="129"/>
    <col min="1029" max="1029" width="10.83203125" style="129" customWidth="1"/>
    <col min="1030" max="1030" width="15.1640625" style="129" customWidth="1"/>
    <col min="1031" max="1031" width="14" style="129"/>
    <col min="1032" max="1032" width="0" style="129" hidden="1" customWidth="1"/>
    <col min="1033" max="1033" width="18.33203125" style="129" bestFit="1" customWidth="1"/>
    <col min="1034" max="1280" width="14" style="129"/>
    <col min="1281" max="1281" width="28.33203125" style="129" bestFit="1" customWidth="1"/>
    <col min="1282" max="1282" width="46.1640625" style="129" customWidth="1"/>
    <col min="1283" max="1283" width="25.6640625" style="129" bestFit="1" customWidth="1"/>
    <col min="1284" max="1284" width="14" style="129"/>
    <col min="1285" max="1285" width="10.83203125" style="129" customWidth="1"/>
    <col min="1286" max="1286" width="15.1640625" style="129" customWidth="1"/>
    <col min="1287" max="1287" width="14" style="129"/>
    <col min="1288" max="1288" width="0" style="129" hidden="1" customWidth="1"/>
    <col min="1289" max="1289" width="18.33203125" style="129" bestFit="1" customWidth="1"/>
    <col min="1290" max="1536" width="14" style="129"/>
    <col min="1537" max="1537" width="28.33203125" style="129" bestFit="1" customWidth="1"/>
    <col min="1538" max="1538" width="46.1640625" style="129" customWidth="1"/>
    <col min="1539" max="1539" width="25.6640625" style="129" bestFit="1" customWidth="1"/>
    <col min="1540" max="1540" width="14" style="129"/>
    <col min="1541" max="1541" width="10.83203125" style="129" customWidth="1"/>
    <col min="1542" max="1542" width="15.1640625" style="129" customWidth="1"/>
    <col min="1543" max="1543" width="14" style="129"/>
    <col min="1544" max="1544" width="0" style="129" hidden="1" customWidth="1"/>
    <col min="1545" max="1545" width="18.33203125" style="129" bestFit="1" customWidth="1"/>
    <col min="1546" max="1792" width="14" style="129"/>
    <col min="1793" max="1793" width="28.33203125" style="129" bestFit="1" customWidth="1"/>
    <col min="1794" max="1794" width="46.1640625" style="129" customWidth="1"/>
    <col min="1795" max="1795" width="25.6640625" style="129" bestFit="1" customWidth="1"/>
    <col min="1796" max="1796" width="14" style="129"/>
    <col min="1797" max="1797" width="10.83203125" style="129" customWidth="1"/>
    <col min="1798" max="1798" width="15.1640625" style="129" customWidth="1"/>
    <col min="1799" max="1799" width="14" style="129"/>
    <col min="1800" max="1800" width="0" style="129" hidden="1" customWidth="1"/>
    <col min="1801" max="1801" width="18.33203125" style="129" bestFit="1" customWidth="1"/>
    <col min="1802" max="2048" width="14" style="129"/>
    <col min="2049" max="2049" width="28.33203125" style="129" bestFit="1" customWidth="1"/>
    <col min="2050" max="2050" width="46.1640625" style="129" customWidth="1"/>
    <col min="2051" max="2051" width="25.6640625" style="129" bestFit="1" customWidth="1"/>
    <col min="2052" max="2052" width="14" style="129"/>
    <col min="2053" max="2053" width="10.83203125" style="129" customWidth="1"/>
    <col min="2054" max="2054" width="15.1640625" style="129" customWidth="1"/>
    <col min="2055" max="2055" width="14" style="129"/>
    <col min="2056" max="2056" width="0" style="129" hidden="1" customWidth="1"/>
    <col min="2057" max="2057" width="18.33203125" style="129" bestFit="1" customWidth="1"/>
    <col min="2058" max="2304" width="14" style="129"/>
    <col min="2305" max="2305" width="28.33203125" style="129" bestFit="1" customWidth="1"/>
    <col min="2306" max="2306" width="46.1640625" style="129" customWidth="1"/>
    <col min="2307" max="2307" width="25.6640625" style="129" bestFit="1" customWidth="1"/>
    <col min="2308" max="2308" width="14" style="129"/>
    <col min="2309" max="2309" width="10.83203125" style="129" customWidth="1"/>
    <col min="2310" max="2310" width="15.1640625" style="129" customWidth="1"/>
    <col min="2311" max="2311" width="14" style="129"/>
    <col min="2312" max="2312" width="0" style="129" hidden="1" customWidth="1"/>
    <col min="2313" max="2313" width="18.33203125" style="129" bestFit="1" customWidth="1"/>
    <col min="2314" max="2560" width="14" style="129"/>
    <col min="2561" max="2561" width="28.33203125" style="129" bestFit="1" customWidth="1"/>
    <col min="2562" max="2562" width="46.1640625" style="129" customWidth="1"/>
    <col min="2563" max="2563" width="25.6640625" style="129" bestFit="1" customWidth="1"/>
    <col min="2564" max="2564" width="14" style="129"/>
    <col min="2565" max="2565" width="10.83203125" style="129" customWidth="1"/>
    <col min="2566" max="2566" width="15.1640625" style="129" customWidth="1"/>
    <col min="2567" max="2567" width="14" style="129"/>
    <col min="2568" max="2568" width="0" style="129" hidden="1" customWidth="1"/>
    <col min="2569" max="2569" width="18.33203125" style="129" bestFit="1" customWidth="1"/>
    <col min="2570" max="2816" width="14" style="129"/>
    <col min="2817" max="2817" width="28.33203125" style="129" bestFit="1" customWidth="1"/>
    <col min="2818" max="2818" width="46.1640625" style="129" customWidth="1"/>
    <col min="2819" max="2819" width="25.6640625" style="129" bestFit="1" customWidth="1"/>
    <col min="2820" max="2820" width="14" style="129"/>
    <col min="2821" max="2821" width="10.83203125" style="129" customWidth="1"/>
    <col min="2822" max="2822" width="15.1640625" style="129" customWidth="1"/>
    <col min="2823" max="2823" width="14" style="129"/>
    <col min="2824" max="2824" width="0" style="129" hidden="1" customWidth="1"/>
    <col min="2825" max="2825" width="18.33203125" style="129" bestFit="1" customWidth="1"/>
    <col min="2826" max="3072" width="14" style="129"/>
    <col min="3073" max="3073" width="28.33203125" style="129" bestFit="1" customWidth="1"/>
    <col min="3074" max="3074" width="46.1640625" style="129" customWidth="1"/>
    <col min="3075" max="3075" width="25.6640625" style="129" bestFit="1" customWidth="1"/>
    <col min="3076" max="3076" width="14" style="129"/>
    <col min="3077" max="3077" width="10.83203125" style="129" customWidth="1"/>
    <col min="3078" max="3078" width="15.1640625" style="129" customWidth="1"/>
    <col min="3079" max="3079" width="14" style="129"/>
    <col min="3080" max="3080" width="0" style="129" hidden="1" customWidth="1"/>
    <col min="3081" max="3081" width="18.33203125" style="129" bestFit="1" customWidth="1"/>
    <col min="3082" max="3328" width="14" style="129"/>
    <col min="3329" max="3329" width="28.33203125" style="129" bestFit="1" customWidth="1"/>
    <col min="3330" max="3330" width="46.1640625" style="129" customWidth="1"/>
    <col min="3331" max="3331" width="25.6640625" style="129" bestFit="1" customWidth="1"/>
    <col min="3332" max="3332" width="14" style="129"/>
    <col min="3333" max="3333" width="10.83203125" style="129" customWidth="1"/>
    <col min="3334" max="3334" width="15.1640625" style="129" customWidth="1"/>
    <col min="3335" max="3335" width="14" style="129"/>
    <col min="3336" max="3336" width="0" style="129" hidden="1" customWidth="1"/>
    <col min="3337" max="3337" width="18.33203125" style="129" bestFit="1" customWidth="1"/>
    <col min="3338" max="3584" width="14" style="129"/>
    <col min="3585" max="3585" width="28.33203125" style="129" bestFit="1" customWidth="1"/>
    <col min="3586" max="3586" width="46.1640625" style="129" customWidth="1"/>
    <col min="3587" max="3587" width="25.6640625" style="129" bestFit="1" customWidth="1"/>
    <col min="3588" max="3588" width="14" style="129"/>
    <col min="3589" max="3589" width="10.83203125" style="129" customWidth="1"/>
    <col min="3590" max="3590" width="15.1640625" style="129" customWidth="1"/>
    <col min="3591" max="3591" width="14" style="129"/>
    <col min="3592" max="3592" width="0" style="129" hidden="1" customWidth="1"/>
    <col min="3593" max="3593" width="18.33203125" style="129" bestFit="1" customWidth="1"/>
    <col min="3594" max="3840" width="14" style="129"/>
    <col min="3841" max="3841" width="28.33203125" style="129" bestFit="1" customWidth="1"/>
    <col min="3842" max="3842" width="46.1640625" style="129" customWidth="1"/>
    <col min="3843" max="3843" width="25.6640625" style="129" bestFit="1" customWidth="1"/>
    <col min="3844" max="3844" width="14" style="129"/>
    <col min="3845" max="3845" width="10.83203125" style="129" customWidth="1"/>
    <col min="3846" max="3846" width="15.1640625" style="129" customWidth="1"/>
    <col min="3847" max="3847" width="14" style="129"/>
    <col min="3848" max="3848" width="0" style="129" hidden="1" customWidth="1"/>
    <col min="3849" max="3849" width="18.33203125" style="129" bestFit="1" customWidth="1"/>
    <col min="3850" max="4096" width="14" style="129"/>
    <col min="4097" max="4097" width="28.33203125" style="129" bestFit="1" customWidth="1"/>
    <col min="4098" max="4098" width="46.1640625" style="129" customWidth="1"/>
    <col min="4099" max="4099" width="25.6640625" style="129" bestFit="1" customWidth="1"/>
    <col min="4100" max="4100" width="14" style="129"/>
    <col min="4101" max="4101" width="10.83203125" style="129" customWidth="1"/>
    <col min="4102" max="4102" width="15.1640625" style="129" customWidth="1"/>
    <col min="4103" max="4103" width="14" style="129"/>
    <col min="4104" max="4104" width="0" style="129" hidden="1" customWidth="1"/>
    <col min="4105" max="4105" width="18.33203125" style="129" bestFit="1" customWidth="1"/>
    <col min="4106" max="4352" width="14" style="129"/>
    <col min="4353" max="4353" width="28.33203125" style="129" bestFit="1" customWidth="1"/>
    <col min="4354" max="4354" width="46.1640625" style="129" customWidth="1"/>
    <col min="4355" max="4355" width="25.6640625" style="129" bestFit="1" customWidth="1"/>
    <col min="4356" max="4356" width="14" style="129"/>
    <col min="4357" max="4357" width="10.83203125" style="129" customWidth="1"/>
    <col min="4358" max="4358" width="15.1640625" style="129" customWidth="1"/>
    <col min="4359" max="4359" width="14" style="129"/>
    <col min="4360" max="4360" width="0" style="129" hidden="1" customWidth="1"/>
    <col min="4361" max="4361" width="18.33203125" style="129" bestFit="1" customWidth="1"/>
    <col min="4362" max="4608" width="14" style="129"/>
    <col min="4609" max="4609" width="28.33203125" style="129" bestFit="1" customWidth="1"/>
    <col min="4610" max="4610" width="46.1640625" style="129" customWidth="1"/>
    <col min="4611" max="4611" width="25.6640625" style="129" bestFit="1" customWidth="1"/>
    <col min="4612" max="4612" width="14" style="129"/>
    <col min="4613" max="4613" width="10.83203125" style="129" customWidth="1"/>
    <col min="4614" max="4614" width="15.1640625" style="129" customWidth="1"/>
    <col min="4615" max="4615" width="14" style="129"/>
    <col min="4616" max="4616" width="0" style="129" hidden="1" customWidth="1"/>
    <col min="4617" max="4617" width="18.33203125" style="129" bestFit="1" customWidth="1"/>
    <col min="4618" max="4864" width="14" style="129"/>
    <col min="4865" max="4865" width="28.33203125" style="129" bestFit="1" customWidth="1"/>
    <col min="4866" max="4866" width="46.1640625" style="129" customWidth="1"/>
    <col min="4867" max="4867" width="25.6640625" style="129" bestFit="1" customWidth="1"/>
    <col min="4868" max="4868" width="14" style="129"/>
    <col min="4869" max="4869" width="10.83203125" style="129" customWidth="1"/>
    <col min="4870" max="4870" width="15.1640625" style="129" customWidth="1"/>
    <col min="4871" max="4871" width="14" style="129"/>
    <col min="4872" max="4872" width="0" style="129" hidden="1" customWidth="1"/>
    <col min="4873" max="4873" width="18.33203125" style="129" bestFit="1" customWidth="1"/>
    <col min="4874" max="5120" width="14" style="129"/>
    <col min="5121" max="5121" width="28.33203125" style="129" bestFit="1" customWidth="1"/>
    <col min="5122" max="5122" width="46.1640625" style="129" customWidth="1"/>
    <col min="5123" max="5123" width="25.6640625" style="129" bestFit="1" customWidth="1"/>
    <col min="5124" max="5124" width="14" style="129"/>
    <col min="5125" max="5125" width="10.83203125" style="129" customWidth="1"/>
    <col min="5126" max="5126" width="15.1640625" style="129" customWidth="1"/>
    <col min="5127" max="5127" width="14" style="129"/>
    <col min="5128" max="5128" width="0" style="129" hidden="1" customWidth="1"/>
    <col min="5129" max="5129" width="18.33203125" style="129" bestFit="1" customWidth="1"/>
    <col min="5130" max="5376" width="14" style="129"/>
    <col min="5377" max="5377" width="28.33203125" style="129" bestFit="1" customWidth="1"/>
    <col min="5378" max="5378" width="46.1640625" style="129" customWidth="1"/>
    <col min="5379" max="5379" width="25.6640625" style="129" bestFit="1" customWidth="1"/>
    <col min="5380" max="5380" width="14" style="129"/>
    <col min="5381" max="5381" width="10.83203125" style="129" customWidth="1"/>
    <col min="5382" max="5382" width="15.1640625" style="129" customWidth="1"/>
    <col min="5383" max="5383" width="14" style="129"/>
    <col min="5384" max="5384" width="0" style="129" hidden="1" customWidth="1"/>
    <col min="5385" max="5385" width="18.33203125" style="129" bestFit="1" customWidth="1"/>
    <col min="5386" max="5632" width="14" style="129"/>
    <col min="5633" max="5633" width="28.33203125" style="129" bestFit="1" customWidth="1"/>
    <col min="5634" max="5634" width="46.1640625" style="129" customWidth="1"/>
    <col min="5635" max="5635" width="25.6640625" style="129" bestFit="1" customWidth="1"/>
    <col min="5636" max="5636" width="14" style="129"/>
    <col min="5637" max="5637" width="10.83203125" style="129" customWidth="1"/>
    <col min="5638" max="5638" width="15.1640625" style="129" customWidth="1"/>
    <col min="5639" max="5639" width="14" style="129"/>
    <col min="5640" max="5640" width="0" style="129" hidden="1" customWidth="1"/>
    <col min="5641" max="5641" width="18.33203125" style="129" bestFit="1" customWidth="1"/>
    <col min="5642" max="5888" width="14" style="129"/>
    <col min="5889" max="5889" width="28.33203125" style="129" bestFit="1" customWidth="1"/>
    <col min="5890" max="5890" width="46.1640625" style="129" customWidth="1"/>
    <col min="5891" max="5891" width="25.6640625" style="129" bestFit="1" customWidth="1"/>
    <col min="5892" max="5892" width="14" style="129"/>
    <col min="5893" max="5893" width="10.83203125" style="129" customWidth="1"/>
    <col min="5894" max="5894" width="15.1640625" style="129" customWidth="1"/>
    <col min="5895" max="5895" width="14" style="129"/>
    <col min="5896" max="5896" width="0" style="129" hidden="1" customWidth="1"/>
    <col min="5897" max="5897" width="18.33203125" style="129" bestFit="1" customWidth="1"/>
    <col min="5898" max="6144" width="14" style="129"/>
    <col min="6145" max="6145" width="28.33203125" style="129" bestFit="1" customWidth="1"/>
    <col min="6146" max="6146" width="46.1640625" style="129" customWidth="1"/>
    <col min="6147" max="6147" width="25.6640625" style="129" bestFit="1" customWidth="1"/>
    <col min="6148" max="6148" width="14" style="129"/>
    <col min="6149" max="6149" width="10.83203125" style="129" customWidth="1"/>
    <col min="6150" max="6150" width="15.1640625" style="129" customWidth="1"/>
    <col min="6151" max="6151" width="14" style="129"/>
    <col min="6152" max="6152" width="0" style="129" hidden="1" customWidth="1"/>
    <col min="6153" max="6153" width="18.33203125" style="129" bestFit="1" customWidth="1"/>
    <col min="6154" max="6400" width="14" style="129"/>
    <col min="6401" max="6401" width="28.33203125" style="129" bestFit="1" customWidth="1"/>
    <col min="6402" max="6402" width="46.1640625" style="129" customWidth="1"/>
    <col min="6403" max="6403" width="25.6640625" style="129" bestFit="1" customWidth="1"/>
    <col min="6404" max="6404" width="14" style="129"/>
    <col min="6405" max="6405" width="10.83203125" style="129" customWidth="1"/>
    <col min="6406" max="6406" width="15.1640625" style="129" customWidth="1"/>
    <col min="6407" max="6407" width="14" style="129"/>
    <col min="6408" max="6408" width="0" style="129" hidden="1" customWidth="1"/>
    <col min="6409" max="6409" width="18.33203125" style="129" bestFit="1" customWidth="1"/>
    <col min="6410" max="6656" width="14" style="129"/>
    <col min="6657" max="6657" width="28.33203125" style="129" bestFit="1" customWidth="1"/>
    <col min="6658" max="6658" width="46.1640625" style="129" customWidth="1"/>
    <col min="6659" max="6659" width="25.6640625" style="129" bestFit="1" customWidth="1"/>
    <col min="6660" max="6660" width="14" style="129"/>
    <col min="6661" max="6661" width="10.83203125" style="129" customWidth="1"/>
    <col min="6662" max="6662" width="15.1640625" style="129" customWidth="1"/>
    <col min="6663" max="6663" width="14" style="129"/>
    <col min="6664" max="6664" width="0" style="129" hidden="1" customWidth="1"/>
    <col min="6665" max="6665" width="18.33203125" style="129" bestFit="1" customWidth="1"/>
    <col min="6666" max="6912" width="14" style="129"/>
    <col min="6913" max="6913" width="28.33203125" style="129" bestFit="1" customWidth="1"/>
    <col min="6914" max="6914" width="46.1640625" style="129" customWidth="1"/>
    <col min="6915" max="6915" width="25.6640625" style="129" bestFit="1" customWidth="1"/>
    <col min="6916" max="6916" width="14" style="129"/>
    <col min="6917" max="6917" width="10.83203125" style="129" customWidth="1"/>
    <col min="6918" max="6918" width="15.1640625" style="129" customWidth="1"/>
    <col min="6919" max="6919" width="14" style="129"/>
    <col min="6920" max="6920" width="0" style="129" hidden="1" customWidth="1"/>
    <col min="6921" max="6921" width="18.33203125" style="129" bestFit="1" customWidth="1"/>
    <col min="6922" max="7168" width="14" style="129"/>
    <col min="7169" max="7169" width="28.33203125" style="129" bestFit="1" customWidth="1"/>
    <col min="7170" max="7170" width="46.1640625" style="129" customWidth="1"/>
    <col min="7171" max="7171" width="25.6640625" style="129" bestFit="1" customWidth="1"/>
    <col min="7172" max="7172" width="14" style="129"/>
    <col min="7173" max="7173" width="10.83203125" style="129" customWidth="1"/>
    <col min="7174" max="7174" width="15.1640625" style="129" customWidth="1"/>
    <col min="7175" max="7175" width="14" style="129"/>
    <col min="7176" max="7176" width="0" style="129" hidden="1" customWidth="1"/>
    <col min="7177" max="7177" width="18.33203125" style="129" bestFit="1" customWidth="1"/>
    <col min="7178" max="7424" width="14" style="129"/>
    <col min="7425" max="7425" width="28.33203125" style="129" bestFit="1" customWidth="1"/>
    <col min="7426" max="7426" width="46.1640625" style="129" customWidth="1"/>
    <col min="7427" max="7427" width="25.6640625" style="129" bestFit="1" customWidth="1"/>
    <col min="7428" max="7428" width="14" style="129"/>
    <col min="7429" max="7429" width="10.83203125" style="129" customWidth="1"/>
    <col min="7430" max="7430" width="15.1640625" style="129" customWidth="1"/>
    <col min="7431" max="7431" width="14" style="129"/>
    <col min="7432" max="7432" width="0" style="129" hidden="1" customWidth="1"/>
    <col min="7433" max="7433" width="18.33203125" style="129" bestFit="1" customWidth="1"/>
    <col min="7434" max="7680" width="14" style="129"/>
    <col min="7681" max="7681" width="28.33203125" style="129" bestFit="1" customWidth="1"/>
    <col min="7682" max="7682" width="46.1640625" style="129" customWidth="1"/>
    <col min="7683" max="7683" width="25.6640625" style="129" bestFit="1" customWidth="1"/>
    <col min="7684" max="7684" width="14" style="129"/>
    <col min="7685" max="7685" width="10.83203125" style="129" customWidth="1"/>
    <col min="7686" max="7686" width="15.1640625" style="129" customWidth="1"/>
    <col min="7687" max="7687" width="14" style="129"/>
    <col min="7688" max="7688" width="0" style="129" hidden="1" customWidth="1"/>
    <col min="7689" max="7689" width="18.33203125" style="129" bestFit="1" customWidth="1"/>
    <col min="7690" max="7936" width="14" style="129"/>
    <col min="7937" max="7937" width="28.33203125" style="129" bestFit="1" customWidth="1"/>
    <col min="7938" max="7938" width="46.1640625" style="129" customWidth="1"/>
    <col min="7939" max="7939" width="25.6640625" style="129" bestFit="1" customWidth="1"/>
    <col min="7940" max="7940" width="14" style="129"/>
    <col min="7941" max="7941" width="10.83203125" style="129" customWidth="1"/>
    <col min="7942" max="7942" width="15.1640625" style="129" customWidth="1"/>
    <col min="7943" max="7943" width="14" style="129"/>
    <col min="7944" max="7944" width="0" style="129" hidden="1" customWidth="1"/>
    <col min="7945" max="7945" width="18.33203125" style="129" bestFit="1" customWidth="1"/>
    <col min="7946" max="8192" width="14" style="129"/>
    <col min="8193" max="8193" width="28.33203125" style="129" bestFit="1" customWidth="1"/>
    <col min="8194" max="8194" width="46.1640625" style="129" customWidth="1"/>
    <col min="8195" max="8195" width="25.6640625" style="129" bestFit="1" customWidth="1"/>
    <col min="8196" max="8196" width="14" style="129"/>
    <col min="8197" max="8197" width="10.83203125" style="129" customWidth="1"/>
    <col min="8198" max="8198" width="15.1640625" style="129" customWidth="1"/>
    <col min="8199" max="8199" width="14" style="129"/>
    <col min="8200" max="8200" width="0" style="129" hidden="1" customWidth="1"/>
    <col min="8201" max="8201" width="18.33203125" style="129" bestFit="1" customWidth="1"/>
    <col min="8202" max="8448" width="14" style="129"/>
    <col min="8449" max="8449" width="28.33203125" style="129" bestFit="1" customWidth="1"/>
    <col min="8450" max="8450" width="46.1640625" style="129" customWidth="1"/>
    <col min="8451" max="8451" width="25.6640625" style="129" bestFit="1" customWidth="1"/>
    <col min="8452" max="8452" width="14" style="129"/>
    <col min="8453" max="8453" width="10.83203125" style="129" customWidth="1"/>
    <col min="8454" max="8454" width="15.1640625" style="129" customWidth="1"/>
    <col min="8455" max="8455" width="14" style="129"/>
    <col min="8456" max="8456" width="0" style="129" hidden="1" customWidth="1"/>
    <col min="8457" max="8457" width="18.33203125" style="129" bestFit="1" customWidth="1"/>
    <col min="8458" max="8704" width="14" style="129"/>
    <col min="8705" max="8705" width="28.33203125" style="129" bestFit="1" customWidth="1"/>
    <col min="8706" max="8706" width="46.1640625" style="129" customWidth="1"/>
    <col min="8707" max="8707" width="25.6640625" style="129" bestFit="1" customWidth="1"/>
    <col min="8708" max="8708" width="14" style="129"/>
    <col min="8709" max="8709" width="10.83203125" style="129" customWidth="1"/>
    <col min="8710" max="8710" width="15.1640625" style="129" customWidth="1"/>
    <col min="8711" max="8711" width="14" style="129"/>
    <col min="8712" max="8712" width="0" style="129" hidden="1" customWidth="1"/>
    <col min="8713" max="8713" width="18.33203125" style="129" bestFit="1" customWidth="1"/>
    <col min="8714" max="8960" width="14" style="129"/>
    <col min="8961" max="8961" width="28.33203125" style="129" bestFit="1" customWidth="1"/>
    <col min="8962" max="8962" width="46.1640625" style="129" customWidth="1"/>
    <col min="8963" max="8963" width="25.6640625" style="129" bestFit="1" customWidth="1"/>
    <col min="8964" max="8964" width="14" style="129"/>
    <col min="8965" max="8965" width="10.83203125" style="129" customWidth="1"/>
    <col min="8966" max="8966" width="15.1640625" style="129" customWidth="1"/>
    <col min="8967" max="8967" width="14" style="129"/>
    <col min="8968" max="8968" width="0" style="129" hidden="1" customWidth="1"/>
    <col min="8969" max="8969" width="18.33203125" style="129" bestFit="1" customWidth="1"/>
    <col min="8970" max="9216" width="14" style="129"/>
    <col min="9217" max="9217" width="28.33203125" style="129" bestFit="1" customWidth="1"/>
    <col min="9218" max="9218" width="46.1640625" style="129" customWidth="1"/>
    <col min="9219" max="9219" width="25.6640625" style="129" bestFit="1" customWidth="1"/>
    <col min="9220" max="9220" width="14" style="129"/>
    <col min="9221" max="9221" width="10.83203125" style="129" customWidth="1"/>
    <col min="9222" max="9222" width="15.1640625" style="129" customWidth="1"/>
    <col min="9223" max="9223" width="14" style="129"/>
    <col min="9224" max="9224" width="0" style="129" hidden="1" customWidth="1"/>
    <col min="9225" max="9225" width="18.33203125" style="129" bestFit="1" customWidth="1"/>
    <col min="9226" max="9472" width="14" style="129"/>
    <col min="9473" max="9473" width="28.33203125" style="129" bestFit="1" customWidth="1"/>
    <col min="9474" max="9474" width="46.1640625" style="129" customWidth="1"/>
    <col min="9475" max="9475" width="25.6640625" style="129" bestFit="1" customWidth="1"/>
    <col min="9476" max="9476" width="14" style="129"/>
    <col min="9477" max="9477" width="10.83203125" style="129" customWidth="1"/>
    <col min="9478" max="9478" width="15.1640625" style="129" customWidth="1"/>
    <col min="9479" max="9479" width="14" style="129"/>
    <col min="9480" max="9480" width="0" style="129" hidden="1" customWidth="1"/>
    <col min="9481" max="9481" width="18.33203125" style="129" bestFit="1" customWidth="1"/>
    <col min="9482" max="9728" width="14" style="129"/>
    <col min="9729" max="9729" width="28.33203125" style="129" bestFit="1" customWidth="1"/>
    <col min="9730" max="9730" width="46.1640625" style="129" customWidth="1"/>
    <col min="9731" max="9731" width="25.6640625" style="129" bestFit="1" customWidth="1"/>
    <col min="9732" max="9732" width="14" style="129"/>
    <col min="9733" max="9733" width="10.83203125" style="129" customWidth="1"/>
    <col min="9734" max="9734" width="15.1640625" style="129" customWidth="1"/>
    <col min="9735" max="9735" width="14" style="129"/>
    <col min="9736" max="9736" width="0" style="129" hidden="1" customWidth="1"/>
    <col min="9737" max="9737" width="18.33203125" style="129" bestFit="1" customWidth="1"/>
    <col min="9738" max="9984" width="14" style="129"/>
    <col min="9985" max="9985" width="28.33203125" style="129" bestFit="1" customWidth="1"/>
    <col min="9986" max="9986" width="46.1640625" style="129" customWidth="1"/>
    <col min="9987" max="9987" width="25.6640625" style="129" bestFit="1" customWidth="1"/>
    <col min="9988" max="9988" width="14" style="129"/>
    <col min="9989" max="9989" width="10.83203125" style="129" customWidth="1"/>
    <col min="9990" max="9990" width="15.1640625" style="129" customWidth="1"/>
    <col min="9991" max="9991" width="14" style="129"/>
    <col min="9992" max="9992" width="0" style="129" hidden="1" customWidth="1"/>
    <col min="9993" max="9993" width="18.33203125" style="129" bestFit="1" customWidth="1"/>
    <col min="9994" max="10240" width="14" style="129"/>
    <col min="10241" max="10241" width="28.33203125" style="129" bestFit="1" customWidth="1"/>
    <col min="10242" max="10242" width="46.1640625" style="129" customWidth="1"/>
    <col min="10243" max="10243" width="25.6640625" style="129" bestFit="1" customWidth="1"/>
    <col min="10244" max="10244" width="14" style="129"/>
    <col min="10245" max="10245" width="10.83203125" style="129" customWidth="1"/>
    <col min="10246" max="10246" width="15.1640625" style="129" customWidth="1"/>
    <col min="10247" max="10247" width="14" style="129"/>
    <col min="10248" max="10248" width="0" style="129" hidden="1" customWidth="1"/>
    <col min="10249" max="10249" width="18.33203125" style="129" bestFit="1" customWidth="1"/>
    <col min="10250" max="10496" width="14" style="129"/>
    <col min="10497" max="10497" width="28.33203125" style="129" bestFit="1" customWidth="1"/>
    <col min="10498" max="10498" width="46.1640625" style="129" customWidth="1"/>
    <col min="10499" max="10499" width="25.6640625" style="129" bestFit="1" customWidth="1"/>
    <col min="10500" max="10500" width="14" style="129"/>
    <col min="10501" max="10501" width="10.83203125" style="129" customWidth="1"/>
    <col min="10502" max="10502" width="15.1640625" style="129" customWidth="1"/>
    <col min="10503" max="10503" width="14" style="129"/>
    <col min="10504" max="10504" width="0" style="129" hidden="1" customWidth="1"/>
    <col min="10505" max="10505" width="18.33203125" style="129" bestFit="1" customWidth="1"/>
    <col min="10506" max="10752" width="14" style="129"/>
    <col min="10753" max="10753" width="28.33203125" style="129" bestFit="1" customWidth="1"/>
    <col min="10754" max="10754" width="46.1640625" style="129" customWidth="1"/>
    <col min="10755" max="10755" width="25.6640625" style="129" bestFit="1" customWidth="1"/>
    <col min="10756" max="10756" width="14" style="129"/>
    <col min="10757" max="10757" width="10.83203125" style="129" customWidth="1"/>
    <col min="10758" max="10758" width="15.1640625" style="129" customWidth="1"/>
    <col min="10759" max="10759" width="14" style="129"/>
    <col min="10760" max="10760" width="0" style="129" hidden="1" customWidth="1"/>
    <col min="10761" max="10761" width="18.33203125" style="129" bestFit="1" customWidth="1"/>
    <col min="10762" max="11008" width="14" style="129"/>
    <col min="11009" max="11009" width="28.33203125" style="129" bestFit="1" customWidth="1"/>
    <col min="11010" max="11010" width="46.1640625" style="129" customWidth="1"/>
    <col min="11011" max="11011" width="25.6640625" style="129" bestFit="1" customWidth="1"/>
    <col min="11012" max="11012" width="14" style="129"/>
    <col min="11013" max="11013" width="10.83203125" style="129" customWidth="1"/>
    <col min="11014" max="11014" width="15.1640625" style="129" customWidth="1"/>
    <col min="11015" max="11015" width="14" style="129"/>
    <col min="11016" max="11016" width="0" style="129" hidden="1" customWidth="1"/>
    <col min="11017" max="11017" width="18.33203125" style="129" bestFit="1" customWidth="1"/>
    <col min="11018" max="11264" width="14" style="129"/>
    <col min="11265" max="11265" width="28.33203125" style="129" bestFit="1" customWidth="1"/>
    <col min="11266" max="11266" width="46.1640625" style="129" customWidth="1"/>
    <col min="11267" max="11267" width="25.6640625" style="129" bestFit="1" customWidth="1"/>
    <col min="11268" max="11268" width="14" style="129"/>
    <col min="11269" max="11269" width="10.83203125" style="129" customWidth="1"/>
    <col min="11270" max="11270" width="15.1640625" style="129" customWidth="1"/>
    <col min="11271" max="11271" width="14" style="129"/>
    <col min="11272" max="11272" width="0" style="129" hidden="1" customWidth="1"/>
    <col min="11273" max="11273" width="18.33203125" style="129" bestFit="1" customWidth="1"/>
    <col min="11274" max="11520" width="14" style="129"/>
    <col min="11521" max="11521" width="28.33203125" style="129" bestFit="1" customWidth="1"/>
    <col min="11522" max="11522" width="46.1640625" style="129" customWidth="1"/>
    <col min="11523" max="11523" width="25.6640625" style="129" bestFit="1" customWidth="1"/>
    <col min="11524" max="11524" width="14" style="129"/>
    <col min="11525" max="11525" width="10.83203125" style="129" customWidth="1"/>
    <col min="11526" max="11526" width="15.1640625" style="129" customWidth="1"/>
    <col min="11527" max="11527" width="14" style="129"/>
    <col min="11528" max="11528" width="0" style="129" hidden="1" customWidth="1"/>
    <col min="11529" max="11529" width="18.33203125" style="129" bestFit="1" customWidth="1"/>
    <col min="11530" max="11776" width="14" style="129"/>
    <col min="11777" max="11777" width="28.33203125" style="129" bestFit="1" customWidth="1"/>
    <col min="11778" max="11778" width="46.1640625" style="129" customWidth="1"/>
    <col min="11779" max="11779" width="25.6640625" style="129" bestFit="1" customWidth="1"/>
    <col min="11780" max="11780" width="14" style="129"/>
    <col min="11781" max="11781" width="10.83203125" style="129" customWidth="1"/>
    <col min="11782" max="11782" width="15.1640625" style="129" customWidth="1"/>
    <col min="11783" max="11783" width="14" style="129"/>
    <col min="11784" max="11784" width="0" style="129" hidden="1" customWidth="1"/>
    <col min="11785" max="11785" width="18.33203125" style="129" bestFit="1" customWidth="1"/>
    <col min="11786" max="12032" width="14" style="129"/>
    <col min="12033" max="12033" width="28.33203125" style="129" bestFit="1" customWidth="1"/>
    <col min="12034" max="12034" width="46.1640625" style="129" customWidth="1"/>
    <col min="12035" max="12035" width="25.6640625" style="129" bestFit="1" customWidth="1"/>
    <col min="12036" max="12036" width="14" style="129"/>
    <col min="12037" max="12037" width="10.83203125" style="129" customWidth="1"/>
    <col min="12038" max="12038" width="15.1640625" style="129" customWidth="1"/>
    <col min="12039" max="12039" width="14" style="129"/>
    <col min="12040" max="12040" width="0" style="129" hidden="1" customWidth="1"/>
    <col min="12041" max="12041" width="18.33203125" style="129" bestFit="1" customWidth="1"/>
    <col min="12042" max="12288" width="14" style="129"/>
    <col min="12289" max="12289" width="28.33203125" style="129" bestFit="1" customWidth="1"/>
    <col min="12290" max="12290" width="46.1640625" style="129" customWidth="1"/>
    <col min="12291" max="12291" width="25.6640625" style="129" bestFit="1" customWidth="1"/>
    <col min="12292" max="12292" width="14" style="129"/>
    <col min="12293" max="12293" width="10.83203125" style="129" customWidth="1"/>
    <col min="12294" max="12294" width="15.1640625" style="129" customWidth="1"/>
    <col min="12295" max="12295" width="14" style="129"/>
    <col min="12296" max="12296" width="0" style="129" hidden="1" customWidth="1"/>
    <col min="12297" max="12297" width="18.33203125" style="129" bestFit="1" customWidth="1"/>
    <col min="12298" max="12544" width="14" style="129"/>
    <col min="12545" max="12545" width="28.33203125" style="129" bestFit="1" customWidth="1"/>
    <col min="12546" max="12546" width="46.1640625" style="129" customWidth="1"/>
    <col min="12547" max="12547" width="25.6640625" style="129" bestFit="1" customWidth="1"/>
    <col min="12548" max="12548" width="14" style="129"/>
    <col min="12549" max="12549" width="10.83203125" style="129" customWidth="1"/>
    <col min="12550" max="12550" width="15.1640625" style="129" customWidth="1"/>
    <col min="12551" max="12551" width="14" style="129"/>
    <col min="12552" max="12552" width="0" style="129" hidden="1" customWidth="1"/>
    <col min="12553" max="12553" width="18.33203125" style="129" bestFit="1" customWidth="1"/>
    <col min="12554" max="12800" width="14" style="129"/>
    <col min="12801" max="12801" width="28.33203125" style="129" bestFit="1" customWidth="1"/>
    <col min="12802" max="12802" width="46.1640625" style="129" customWidth="1"/>
    <col min="12803" max="12803" width="25.6640625" style="129" bestFit="1" customWidth="1"/>
    <col min="12804" max="12804" width="14" style="129"/>
    <col min="12805" max="12805" width="10.83203125" style="129" customWidth="1"/>
    <col min="12806" max="12806" width="15.1640625" style="129" customWidth="1"/>
    <col min="12807" max="12807" width="14" style="129"/>
    <col min="12808" max="12808" width="0" style="129" hidden="1" customWidth="1"/>
    <col min="12809" max="12809" width="18.33203125" style="129" bestFit="1" customWidth="1"/>
    <col min="12810" max="13056" width="14" style="129"/>
    <col min="13057" max="13057" width="28.33203125" style="129" bestFit="1" customWidth="1"/>
    <col min="13058" max="13058" width="46.1640625" style="129" customWidth="1"/>
    <col min="13059" max="13059" width="25.6640625" style="129" bestFit="1" customWidth="1"/>
    <col min="13060" max="13060" width="14" style="129"/>
    <col min="13061" max="13061" width="10.83203125" style="129" customWidth="1"/>
    <col min="13062" max="13062" width="15.1640625" style="129" customWidth="1"/>
    <col min="13063" max="13063" width="14" style="129"/>
    <col min="13064" max="13064" width="0" style="129" hidden="1" customWidth="1"/>
    <col min="13065" max="13065" width="18.33203125" style="129" bestFit="1" customWidth="1"/>
    <col min="13066" max="13312" width="14" style="129"/>
    <col min="13313" max="13313" width="28.33203125" style="129" bestFit="1" customWidth="1"/>
    <col min="13314" max="13314" width="46.1640625" style="129" customWidth="1"/>
    <col min="13315" max="13315" width="25.6640625" style="129" bestFit="1" customWidth="1"/>
    <col min="13316" max="13316" width="14" style="129"/>
    <col min="13317" max="13317" width="10.83203125" style="129" customWidth="1"/>
    <col min="13318" max="13318" width="15.1640625" style="129" customWidth="1"/>
    <col min="13319" max="13319" width="14" style="129"/>
    <col min="13320" max="13320" width="0" style="129" hidden="1" customWidth="1"/>
    <col min="13321" max="13321" width="18.33203125" style="129" bestFit="1" customWidth="1"/>
    <col min="13322" max="13568" width="14" style="129"/>
    <col min="13569" max="13569" width="28.33203125" style="129" bestFit="1" customWidth="1"/>
    <col min="13570" max="13570" width="46.1640625" style="129" customWidth="1"/>
    <col min="13571" max="13571" width="25.6640625" style="129" bestFit="1" customWidth="1"/>
    <col min="13572" max="13572" width="14" style="129"/>
    <col min="13573" max="13573" width="10.83203125" style="129" customWidth="1"/>
    <col min="13574" max="13574" width="15.1640625" style="129" customWidth="1"/>
    <col min="13575" max="13575" width="14" style="129"/>
    <col min="13576" max="13576" width="0" style="129" hidden="1" customWidth="1"/>
    <col min="13577" max="13577" width="18.33203125" style="129" bestFit="1" customWidth="1"/>
    <col min="13578" max="13824" width="14" style="129"/>
    <col min="13825" max="13825" width="28.33203125" style="129" bestFit="1" customWidth="1"/>
    <col min="13826" max="13826" width="46.1640625" style="129" customWidth="1"/>
    <col min="13827" max="13827" width="25.6640625" style="129" bestFit="1" customWidth="1"/>
    <col min="13828" max="13828" width="14" style="129"/>
    <col min="13829" max="13829" width="10.83203125" style="129" customWidth="1"/>
    <col min="13830" max="13830" width="15.1640625" style="129" customWidth="1"/>
    <col min="13831" max="13831" width="14" style="129"/>
    <col min="13832" max="13832" width="0" style="129" hidden="1" customWidth="1"/>
    <col min="13833" max="13833" width="18.33203125" style="129" bestFit="1" customWidth="1"/>
    <col min="13834" max="14080" width="14" style="129"/>
    <col min="14081" max="14081" width="28.33203125" style="129" bestFit="1" customWidth="1"/>
    <col min="14082" max="14082" width="46.1640625" style="129" customWidth="1"/>
    <col min="14083" max="14083" width="25.6640625" style="129" bestFit="1" customWidth="1"/>
    <col min="14084" max="14084" width="14" style="129"/>
    <col min="14085" max="14085" width="10.83203125" style="129" customWidth="1"/>
    <col min="14086" max="14086" width="15.1640625" style="129" customWidth="1"/>
    <col min="14087" max="14087" width="14" style="129"/>
    <col min="14088" max="14088" width="0" style="129" hidden="1" customWidth="1"/>
    <col min="14089" max="14089" width="18.33203125" style="129" bestFit="1" customWidth="1"/>
    <col min="14090" max="14336" width="14" style="129"/>
    <col min="14337" max="14337" width="28.33203125" style="129" bestFit="1" customWidth="1"/>
    <col min="14338" max="14338" width="46.1640625" style="129" customWidth="1"/>
    <col min="14339" max="14339" width="25.6640625" style="129" bestFit="1" customWidth="1"/>
    <col min="14340" max="14340" width="14" style="129"/>
    <col min="14341" max="14341" width="10.83203125" style="129" customWidth="1"/>
    <col min="14342" max="14342" width="15.1640625" style="129" customWidth="1"/>
    <col min="14343" max="14343" width="14" style="129"/>
    <col min="14344" max="14344" width="0" style="129" hidden="1" customWidth="1"/>
    <col min="14345" max="14345" width="18.33203125" style="129" bestFit="1" customWidth="1"/>
    <col min="14346" max="14592" width="14" style="129"/>
    <col min="14593" max="14593" width="28.33203125" style="129" bestFit="1" customWidth="1"/>
    <col min="14594" max="14594" width="46.1640625" style="129" customWidth="1"/>
    <col min="14595" max="14595" width="25.6640625" style="129" bestFit="1" customWidth="1"/>
    <col min="14596" max="14596" width="14" style="129"/>
    <col min="14597" max="14597" width="10.83203125" style="129" customWidth="1"/>
    <col min="14598" max="14598" width="15.1640625" style="129" customWidth="1"/>
    <col min="14599" max="14599" width="14" style="129"/>
    <col min="14600" max="14600" width="0" style="129" hidden="1" customWidth="1"/>
    <col min="14601" max="14601" width="18.33203125" style="129" bestFit="1" customWidth="1"/>
    <col min="14602" max="14848" width="14" style="129"/>
    <col min="14849" max="14849" width="28.33203125" style="129" bestFit="1" customWidth="1"/>
    <col min="14850" max="14850" width="46.1640625" style="129" customWidth="1"/>
    <col min="14851" max="14851" width="25.6640625" style="129" bestFit="1" customWidth="1"/>
    <col min="14852" max="14852" width="14" style="129"/>
    <col min="14853" max="14853" width="10.83203125" style="129" customWidth="1"/>
    <col min="14854" max="14854" width="15.1640625" style="129" customWidth="1"/>
    <col min="14855" max="14855" width="14" style="129"/>
    <col min="14856" max="14856" width="0" style="129" hidden="1" customWidth="1"/>
    <col min="14857" max="14857" width="18.33203125" style="129" bestFit="1" customWidth="1"/>
    <col min="14858" max="15104" width="14" style="129"/>
    <col min="15105" max="15105" width="28.33203125" style="129" bestFit="1" customWidth="1"/>
    <col min="15106" max="15106" width="46.1640625" style="129" customWidth="1"/>
    <col min="15107" max="15107" width="25.6640625" style="129" bestFit="1" customWidth="1"/>
    <col min="15108" max="15108" width="14" style="129"/>
    <col min="15109" max="15109" width="10.83203125" style="129" customWidth="1"/>
    <col min="15110" max="15110" width="15.1640625" style="129" customWidth="1"/>
    <col min="15111" max="15111" width="14" style="129"/>
    <col min="15112" max="15112" width="0" style="129" hidden="1" customWidth="1"/>
    <col min="15113" max="15113" width="18.33203125" style="129" bestFit="1" customWidth="1"/>
    <col min="15114" max="15360" width="14" style="129"/>
    <col min="15361" max="15361" width="28.33203125" style="129" bestFit="1" customWidth="1"/>
    <col min="15362" max="15362" width="46.1640625" style="129" customWidth="1"/>
    <col min="15363" max="15363" width="25.6640625" style="129" bestFit="1" customWidth="1"/>
    <col min="15364" max="15364" width="14" style="129"/>
    <col min="15365" max="15365" width="10.83203125" style="129" customWidth="1"/>
    <col min="15366" max="15366" width="15.1640625" style="129" customWidth="1"/>
    <col min="15367" max="15367" width="14" style="129"/>
    <col min="15368" max="15368" width="0" style="129" hidden="1" customWidth="1"/>
    <col min="15369" max="15369" width="18.33203125" style="129" bestFit="1" customWidth="1"/>
    <col min="15370" max="15616" width="14" style="129"/>
    <col min="15617" max="15617" width="28.33203125" style="129" bestFit="1" customWidth="1"/>
    <col min="15618" max="15618" width="46.1640625" style="129" customWidth="1"/>
    <col min="15619" max="15619" width="25.6640625" style="129" bestFit="1" customWidth="1"/>
    <col min="15620" max="15620" width="14" style="129"/>
    <col min="15621" max="15621" width="10.83203125" style="129" customWidth="1"/>
    <col min="15622" max="15622" width="15.1640625" style="129" customWidth="1"/>
    <col min="15623" max="15623" width="14" style="129"/>
    <col min="15624" max="15624" width="0" style="129" hidden="1" customWidth="1"/>
    <col min="15625" max="15625" width="18.33203125" style="129" bestFit="1" customWidth="1"/>
    <col min="15626" max="15872" width="14" style="129"/>
    <col min="15873" max="15873" width="28.33203125" style="129" bestFit="1" customWidth="1"/>
    <col min="15874" max="15874" width="46.1640625" style="129" customWidth="1"/>
    <col min="15875" max="15875" width="25.6640625" style="129" bestFit="1" customWidth="1"/>
    <col min="15876" max="15876" width="14" style="129"/>
    <col min="15877" max="15877" width="10.83203125" style="129" customWidth="1"/>
    <col min="15878" max="15878" width="15.1640625" style="129" customWidth="1"/>
    <col min="15879" max="15879" width="14" style="129"/>
    <col min="15880" max="15880" width="0" style="129" hidden="1" customWidth="1"/>
    <col min="15881" max="15881" width="18.33203125" style="129" bestFit="1" customWidth="1"/>
    <col min="15882" max="16128" width="14" style="129"/>
    <col min="16129" max="16129" width="28.33203125" style="129" bestFit="1" customWidth="1"/>
    <col min="16130" max="16130" width="46.1640625" style="129" customWidth="1"/>
    <col min="16131" max="16131" width="25.6640625" style="129" bestFit="1" customWidth="1"/>
    <col min="16132" max="16132" width="14" style="129"/>
    <col min="16133" max="16133" width="10.83203125" style="129" customWidth="1"/>
    <col min="16134" max="16134" width="15.1640625" style="129" customWidth="1"/>
    <col min="16135" max="16135" width="14" style="129"/>
    <col min="16136" max="16136" width="0" style="129" hidden="1" customWidth="1"/>
    <col min="16137" max="16137" width="18.33203125" style="129" bestFit="1" customWidth="1"/>
    <col min="16138" max="16384" width="14" style="129"/>
  </cols>
  <sheetData>
    <row r="1" spans="1:6">
      <c r="A1" s="1313" t="s">
        <v>1085</v>
      </c>
      <c r="B1" s="1314"/>
      <c r="C1" s="1314"/>
      <c r="D1" s="1314"/>
      <c r="E1" s="1314"/>
      <c r="F1" s="1315"/>
    </row>
    <row r="2" spans="1:6" ht="15">
      <c r="A2" s="130" t="s">
        <v>4</v>
      </c>
      <c r="B2" s="1316" t="str">
        <f>CYBER!B2</f>
        <v>MUNICIPIO DE PEREIRA</v>
      </c>
      <c r="C2" s="1311"/>
      <c r="D2" s="1311"/>
      <c r="E2" s="1311"/>
      <c r="F2" s="1312"/>
    </row>
    <row r="3" spans="1:6" ht="15">
      <c r="A3" s="130" t="s">
        <v>5</v>
      </c>
      <c r="B3" s="1311" t="s">
        <v>1041</v>
      </c>
      <c r="C3" s="1311"/>
      <c r="D3" s="1311"/>
      <c r="E3" s="1311"/>
      <c r="F3" s="1312"/>
    </row>
    <row r="4" spans="1:6" ht="15">
      <c r="A4" s="130" t="s">
        <v>6</v>
      </c>
      <c r="B4" s="1311" t="s">
        <v>832</v>
      </c>
      <c r="C4" s="1311"/>
      <c r="D4" s="1311"/>
      <c r="E4" s="1311"/>
      <c r="F4" s="1312"/>
    </row>
    <row r="5" spans="1:6" ht="15">
      <c r="A5" s="130" t="s">
        <v>7</v>
      </c>
      <c r="B5" s="1311" t="str">
        <f>CYBER!B5</f>
        <v>891.480.030-2.</v>
      </c>
      <c r="C5" s="1311"/>
      <c r="D5" s="1311"/>
      <c r="E5" s="1311"/>
      <c r="F5" s="1312"/>
    </row>
    <row r="6" spans="1:6" ht="15">
      <c r="A6" s="130" t="s">
        <v>54</v>
      </c>
      <c r="B6" s="1311" t="s">
        <v>777</v>
      </c>
      <c r="C6" s="1311"/>
      <c r="D6" s="1311"/>
      <c r="E6" s="1311"/>
      <c r="F6" s="1312"/>
    </row>
    <row r="7" spans="1:6" ht="15">
      <c r="A7" s="130" t="s">
        <v>15</v>
      </c>
      <c r="B7" s="1311" t="s">
        <v>16</v>
      </c>
      <c r="C7" s="1311"/>
      <c r="D7" s="1311"/>
      <c r="E7" s="1311"/>
      <c r="F7" s="1312"/>
    </row>
    <row r="8" spans="1:6" ht="30.75" customHeight="1">
      <c r="A8" s="130" t="s">
        <v>2</v>
      </c>
      <c r="B8" s="1311" t="str">
        <f>CYBER!B8</f>
        <v>DESDE LAS 00:00 HORAS DEL 19 DE SEPTIEMBRE DE 2025  HASTA LAS 24:00 HORAS DEL 19 DE SEPTIEMBRE DE 2026</v>
      </c>
      <c r="C8" s="1311"/>
      <c r="D8" s="1311"/>
      <c r="E8" s="1311"/>
      <c r="F8" s="1312"/>
    </row>
    <row r="9" spans="1:6">
      <c r="A9" s="1320" t="s">
        <v>66</v>
      </c>
      <c r="B9" s="1321"/>
      <c r="C9" s="1321"/>
      <c r="D9" s="1321"/>
      <c r="E9" s="1321"/>
      <c r="F9" s="1322"/>
    </row>
    <row r="10" spans="1:6" ht="28">
      <c r="A10" s="136" t="s">
        <v>831</v>
      </c>
      <c r="B10" s="128" t="s">
        <v>839</v>
      </c>
      <c r="C10" s="128" t="s">
        <v>69</v>
      </c>
      <c r="D10" s="128"/>
      <c r="E10" s="128" t="s">
        <v>833</v>
      </c>
      <c r="F10" s="137" t="s">
        <v>72</v>
      </c>
    </row>
    <row r="11" spans="1:6" ht="42">
      <c r="A11" s="1323" t="s">
        <v>1038</v>
      </c>
      <c r="B11" s="138" t="s">
        <v>849</v>
      </c>
      <c r="C11" s="464">
        <f>'RELAICON ASEGURADOS'!E26</f>
        <v>9076360020</v>
      </c>
      <c r="D11" s="139"/>
      <c r="E11" s="1325" t="s">
        <v>3</v>
      </c>
      <c r="F11" s="1327" t="s">
        <v>3</v>
      </c>
    </row>
    <row r="12" spans="1:6" ht="24.75" customHeight="1">
      <c r="A12" s="1324"/>
      <c r="B12" s="140" t="s">
        <v>840</v>
      </c>
      <c r="C12" s="464">
        <f>'RELAICON ASEGURADOS'!E26</f>
        <v>9076360020</v>
      </c>
      <c r="D12" s="139"/>
      <c r="E12" s="1326"/>
      <c r="F12" s="1328"/>
    </row>
    <row r="13" spans="1:6" ht="28">
      <c r="A13" s="1324"/>
      <c r="B13" s="138" t="s">
        <v>841</v>
      </c>
      <c r="C13" s="464">
        <f>'RELAICON ASEGURADOS'!E26</f>
        <v>9076360020</v>
      </c>
      <c r="D13" s="139"/>
      <c r="E13" s="1326"/>
      <c r="F13" s="1328"/>
    </row>
    <row r="14" spans="1:6" ht="28">
      <c r="A14" s="1324"/>
      <c r="B14" s="138" t="s">
        <v>842</v>
      </c>
      <c r="C14" s="464">
        <f>C13/2</f>
        <v>4538180010</v>
      </c>
      <c r="D14" s="139"/>
      <c r="E14" s="1326"/>
      <c r="F14" s="1328"/>
    </row>
    <row r="15" spans="1:6" ht="21.75" customHeight="1">
      <c r="A15" s="1324"/>
      <c r="B15" s="140" t="s">
        <v>857</v>
      </c>
      <c r="C15" s="464">
        <f>'RELAICON ASEGURADOS'!I26</f>
        <v>126000000</v>
      </c>
      <c r="D15" s="139"/>
      <c r="E15" s="1326"/>
      <c r="F15" s="1328"/>
    </row>
    <row r="16" spans="1:6" ht="30.75" customHeight="1">
      <c r="A16" s="1324"/>
      <c r="B16" s="140" t="s">
        <v>785</v>
      </c>
      <c r="C16" s="465">
        <f>'RELAICON ASEGURADOS'!J26</f>
        <v>126000000</v>
      </c>
      <c r="D16" s="139"/>
      <c r="E16" s="1326"/>
      <c r="F16" s="1328"/>
    </row>
    <row r="17" spans="1:6" ht="27" customHeight="1">
      <c r="A17" s="1324"/>
      <c r="B17" s="140" t="s">
        <v>790</v>
      </c>
      <c r="C17" s="465">
        <f>'RELAICON ASEGURADOS'!K26</f>
        <v>403562250</v>
      </c>
      <c r="D17" s="139"/>
      <c r="E17" s="1326"/>
      <c r="F17" s="1328"/>
    </row>
    <row r="18" spans="1:6" ht="27" customHeight="1">
      <c r="A18" s="1324"/>
      <c r="B18" s="140" t="s">
        <v>792</v>
      </c>
      <c r="C18" s="465">
        <f>'RELAICON ASEGURADOS'!L26</f>
        <v>44840250</v>
      </c>
      <c r="D18" s="139"/>
      <c r="E18" s="1326"/>
      <c r="F18" s="1328"/>
    </row>
    <row r="19" spans="1:6" ht="15">
      <c r="A19" s="131"/>
      <c r="B19" s="1329"/>
      <c r="C19" s="1329"/>
      <c r="D19" s="1329"/>
      <c r="E19" s="132" t="s">
        <v>72</v>
      </c>
      <c r="F19" s="133" t="str">
        <f>+F11</f>
        <v xml:space="preserve"> </v>
      </c>
    </row>
    <row r="20" spans="1:6">
      <c r="A20" s="1330" t="s">
        <v>2124</v>
      </c>
      <c r="B20" s="1331"/>
      <c r="C20" s="1331"/>
      <c r="D20" s="1331"/>
      <c r="E20" s="1331"/>
      <c r="F20" s="1332"/>
    </row>
    <row r="21" spans="1:6" ht="40.5" customHeight="1">
      <c r="A21" s="1333" t="s">
        <v>834</v>
      </c>
      <c r="B21" s="1334"/>
      <c r="C21" s="1335" t="s">
        <v>1037</v>
      </c>
      <c r="D21" s="1335"/>
      <c r="E21" s="1335"/>
      <c r="F21" s="1336"/>
    </row>
    <row r="22" spans="1:6">
      <c r="A22" s="1317" t="s">
        <v>835</v>
      </c>
      <c r="B22" s="1318"/>
      <c r="C22" s="1318"/>
      <c r="D22" s="1318"/>
      <c r="E22" s="1318"/>
      <c r="F22" s="1319"/>
    </row>
    <row r="23" spans="1:6">
      <c r="A23" s="141" t="s">
        <v>1</v>
      </c>
      <c r="B23" s="1337" t="s">
        <v>836</v>
      </c>
      <c r="C23" s="1337"/>
      <c r="D23" s="1337" t="s">
        <v>837</v>
      </c>
      <c r="E23" s="1337"/>
      <c r="F23" s="1338"/>
    </row>
    <row r="24" spans="1:6">
      <c r="A24" s="142" t="s">
        <v>844</v>
      </c>
      <c r="B24" s="1339" t="s">
        <v>845</v>
      </c>
      <c r="C24" s="1339"/>
      <c r="D24" s="1339" t="s">
        <v>845</v>
      </c>
      <c r="E24" s="1339"/>
      <c r="F24" s="1340"/>
    </row>
    <row r="25" spans="1:6">
      <c r="A25" s="142" t="s">
        <v>846</v>
      </c>
      <c r="B25" s="1339" t="s">
        <v>845</v>
      </c>
      <c r="C25" s="1339"/>
      <c r="D25" s="1339" t="s">
        <v>845</v>
      </c>
      <c r="E25" s="1339"/>
      <c r="F25" s="1340"/>
    </row>
    <row r="26" spans="1:6">
      <c r="A26" s="142" t="s">
        <v>847</v>
      </c>
      <c r="B26" s="1339" t="s">
        <v>845</v>
      </c>
      <c r="C26" s="1339"/>
      <c r="D26" s="1339" t="s">
        <v>845</v>
      </c>
      <c r="E26" s="1339"/>
      <c r="F26" s="1340"/>
    </row>
    <row r="27" spans="1:6">
      <c r="A27" s="142" t="s">
        <v>848</v>
      </c>
      <c r="B27" s="1339" t="s">
        <v>845</v>
      </c>
      <c r="C27" s="1339"/>
      <c r="D27" s="1339" t="s">
        <v>845</v>
      </c>
      <c r="E27" s="1339"/>
      <c r="F27" s="1340"/>
    </row>
    <row r="28" spans="1:6">
      <c r="A28" s="142" t="s">
        <v>843</v>
      </c>
      <c r="B28" s="1339" t="s">
        <v>845</v>
      </c>
      <c r="C28" s="1339"/>
      <c r="D28" s="1339" t="s">
        <v>845</v>
      </c>
      <c r="E28" s="1339"/>
      <c r="F28" s="1340"/>
    </row>
    <row r="29" spans="1:6" ht="24" customHeight="1">
      <c r="A29" s="135" t="s">
        <v>794</v>
      </c>
      <c r="B29" s="1341" t="s">
        <v>838</v>
      </c>
      <c r="C29" s="1341"/>
      <c r="D29" s="1341"/>
      <c r="E29" s="1341"/>
      <c r="F29" s="1342"/>
    </row>
    <row r="30" spans="1:6" ht="63.75" customHeight="1">
      <c r="A30" s="122" t="s">
        <v>851</v>
      </c>
      <c r="B30" s="1360" t="s">
        <v>852</v>
      </c>
      <c r="C30" s="1360"/>
      <c r="D30" s="1360"/>
      <c r="E30" s="1360"/>
      <c r="F30" s="1361"/>
    </row>
    <row r="31" spans="1:6" ht="150" customHeight="1">
      <c r="A31" s="122" t="s">
        <v>778</v>
      </c>
      <c r="B31" s="1360" t="s">
        <v>856</v>
      </c>
      <c r="C31" s="1360"/>
      <c r="D31" s="1360"/>
      <c r="E31" s="1360"/>
      <c r="F31" s="1361"/>
    </row>
    <row r="32" spans="1:6" ht="300.75" customHeight="1">
      <c r="A32" s="122" t="s">
        <v>779</v>
      </c>
      <c r="B32" s="1343" t="s">
        <v>1039</v>
      </c>
      <c r="C32" s="1343"/>
      <c r="D32" s="1343"/>
      <c r="E32" s="1343"/>
      <c r="F32" s="1344"/>
    </row>
    <row r="33" spans="1:11" ht="45.75" customHeight="1">
      <c r="A33" s="121" t="s">
        <v>780</v>
      </c>
      <c r="B33" s="1360" t="s">
        <v>853</v>
      </c>
      <c r="C33" s="1360"/>
      <c r="D33" s="1360"/>
      <c r="E33" s="1360"/>
      <c r="F33" s="1361"/>
      <c r="H33" s="129">
        <v>3933495</v>
      </c>
    </row>
    <row r="34" spans="1:11" ht="150" customHeight="1">
      <c r="A34" s="122" t="s">
        <v>781</v>
      </c>
      <c r="B34" s="1343" t="s">
        <v>782</v>
      </c>
      <c r="C34" s="1343"/>
      <c r="D34" s="1343"/>
      <c r="E34" s="1343"/>
      <c r="F34" s="1344"/>
    </row>
    <row r="35" spans="1:11" ht="60" customHeight="1">
      <c r="A35" s="121" t="s">
        <v>783</v>
      </c>
      <c r="B35" s="1343" t="s">
        <v>784</v>
      </c>
      <c r="C35" s="1343"/>
      <c r="D35" s="1343"/>
      <c r="E35" s="1343"/>
      <c r="F35" s="1344"/>
    </row>
    <row r="36" spans="1:11" ht="35" customHeight="1">
      <c r="A36" s="123" t="s">
        <v>785</v>
      </c>
      <c r="B36" s="1351" t="s">
        <v>786</v>
      </c>
      <c r="C36" s="1352"/>
      <c r="D36" s="1352"/>
      <c r="E36" s="1352"/>
      <c r="F36" s="1353"/>
    </row>
    <row r="37" spans="1:11">
      <c r="A37" s="123" t="s">
        <v>787</v>
      </c>
      <c r="B37" s="1362">
        <v>6000000</v>
      </c>
      <c r="C37" s="1363"/>
      <c r="D37" s="1363"/>
      <c r="E37" s="1363"/>
      <c r="F37" s="1364"/>
    </row>
    <row r="38" spans="1:11">
      <c r="A38" s="124" t="s">
        <v>788</v>
      </c>
      <c r="B38" s="1365" t="s">
        <v>789</v>
      </c>
      <c r="C38" s="1365"/>
      <c r="D38" s="1365"/>
      <c r="E38" s="1365"/>
      <c r="F38" s="1366"/>
    </row>
    <row r="39" spans="1:11">
      <c r="A39" s="124" t="s">
        <v>790</v>
      </c>
      <c r="B39" s="1365" t="s">
        <v>2230</v>
      </c>
      <c r="C39" s="1365"/>
      <c r="D39" s="1365"/>
      <c r="E39" s="1365"/>
      <c r="F39" s="1366"/>
      <c r="I39" s="630"/>
      <c r="J39" s="630"/>
      <c r="K39" s="630"/>
    </row>
    <row r="40" spans="1:11">
      <c r="A40" s="124" t="s">
        <v>792</v>
      </c>
      <c r="B40" s="1365" t="s">
        <v>791</v>
      </c>
      <c r="C40" s="1365"/>
      <c r="D40" s="1365"/>
      <c r="E40" s="1365"/>
      <c r="F40" s="1366"/>
      <c r="I40" s="630"/>
      <c r="J40" s="630"/>
      <c r="K40" s="630"/>
    </row>
    <row r="41" spans="1:11">
      <c r="A41" s="1354" t="s">
        <v>793</v>
      </c>
      <c r="B41" s="1355"/>
      <c r="C41" s="1355"/>
      <c r="D41" s="1355"/>
      <c r="E41" s="1355"/>
      <c r="F41" s="1356"/>
    </row>
    <row r="42" spans="1:11" ht="35" customHeight="1">
      <c r="A42" s="120" t="s">
        <v>795</v>
      </c>
      <c r="B42" s="1351" t="s">
        <v>796</v>
      </c>
      <c r="C42" s="1352"/>
      <c r="D42" s="1352"/>
      <c r="E42" s="1352"/>
      <c r="F42" s="1353"/>
    </row>
    <row r="43" spans="1:11" ht="57.75" customHeight="1">
      <c r="A43" s="120" t="s">
        <v>808</v>
      </c>
      <c r="B43" s="1348" t="s">
        <v>797</v>
      </c>
      <c r="C43" s="1349"/>
      <c r="D43" s="1349"/>
      <c r="E43" s="1349"/>
      <c r="F43" s="1350"/>
    </row>
    <row r="44" spans="1:11" ht="49.5" customHeight="1">
      <c r="A44" s="125" t="s">
        <v>809</v>
      </c>
      <c r="B44" s="1348" t="s">
        <v>854</v>
      </c>
      <c r="C44" s="1349"/>
      <c r="D44" s="1349"/>
      <c r="E44" s="1349"/>
      <c r="F44" s="1350"/>
    </row>
    <row r="45" spans="1:11" ht="72.75" customHeight="1">
      <c r="A45" s="125" t="s">
        <v>829</v>
      </c>
      <c r="B45" s="1348" t="s">
        <v>830</v>
      </c>
      <c r="C45" s="1349"/>
      <c r="D45" s="1349"/>
      <c r="E45" s="1349"/>
      <c r="F45" s="1350"/>
    </row>
    <row r="46" spans="1:11" ht="69.75" customHeight="1">
      <c r="A46" s="125" t="s">
        <v>810</v>
      </c>
      <c r="B46" s="1351" t="s">
        <v>1040</v>
      </c>
      <c r="C46" s="1352"/>
      <c r="D46" s="1352"/>
      <c r="E46" s="1352"/>
      <c r="F46" s="1353"/>
    </row>
    <row r="47" spans="1:11" ht="47.25" customHeight="1">
      <c r="A47" s="125" t="s">
        <v>812</v>
      </c>
      <c r="B47" s="1351" t="s">
        <v>813</v>
      </c>
      <c r="C47" s="1352"/>
      <c r="D47" s="1352"/>
      <c r="E47" s="1352"/>
      <c r="F47" s="1353"/>
    </row>
    <row r="48" spans="1:11" ht="51" customHeight="1">
      <c r="A48" s="127" t="s">
        <v>814</v>
      </c>
      <c r="B48" s="1348" t="s">
        <v>2222</v>
      </c>
      <c r="C48" s="1349"/>
      <c r="D48" s="1349"/>
      <c r="E48" s="1349"/>
      <c r="F48" s="1350"/>
    </row>
    <row r="49" spans="1:6" ht="48" customHeight="1">
      <c r="A49" s="125" t="s">
        <v>816</v>
      </c>
      <c r="B49" s="1351" t="s">
        <v>817</v>
      </c>
      <c r="C49" s="1352"/>
      <c r="D49" s="1352"/>
      <c r="E49" s="1352"/>
      <c r="F49" s="1353"/>
    </row>
    <row r="50" spans="1:6" ht="57" customHeight="1">
      <c r="A50" s="125" t="s">
        <v>818</v>
      </c>
      <c r="B50" s="1348" t="s">
        <v>819</v>
      </c>
      <c r="C50" s="1349"/>
      <c r="D50" s="1349"/>
      <c r="E50" s="1349"/>
      <c r="F50" s="1350"/>
    </row>
    <row r="51" spans="1:6" ht="55.5" customHeight="1">
      <c r="A51" s="125" t="s">
        <v>820</v>
      </c>
      <c r="B51" s="1351" t="s">
        <v>821</v>
      </c>
      <c r="C51" s="1352"/>
      <c r="D51" s="1352"/>
      <c r="E51" s="1352"/>
      <c r="F51" s="1353"/>
    </row>
    <row r="52" spans="1:6" ht="54" customHeight="1">
      <c r="A52" s="125" t="s">
        <v>828</v>
      </c>
      <c r="B52" s="1348" t="s">
        <v>822</v>
      </c>
      <c r="C52" s="1349"/>
      <c r="D52" s="1349"/>
      <c r="E52" s="1349"/>
      <c r="F52" s="1350"/>
    </row>
    <row r="53" spans="1:6" ht="84.75" customHeight="1">
      <c r="A53" s="125" t="s">
        <v>823</v>
      </c>
      <c r="B53" s="1348" t="s">
        <v>824</v>
      </c>
      <c r="C53" s="1349"/>
      <c r="D53" s="1349"/>
      <c r="E53" s="1349"/>
      <c r="F53" s="1350"/>
    </row>
    <row r="54" spans="1:6" ht="60" customHeight="1">
      <c r="A54" s="122" t="s">
        <v>798</v>
      </c>
      <c r="B54" s="1351" t="s">
        <v>825</v>
      </c>
      <c r="C54" s="1352"/>
      <c r="D54" s="1352"/>
      <c r="E54" s="1352"/>
      <c r="F54" s="1353"/>
    </row>
    <row r="55" spans="1:6" ht="142.5" customHeight="1">
      <c r="A55" s="143" t="s">
        <v>487</v>
      </c>
      <c r="B55" s="1348" t="s">
        <v>679</v>
      </c>
      <c r="C55" s="1349"/>
      <c r="D55" s="1349"/>
      <c r="E55" s="1349"/>
      <c r="F55" s="1350"/>
    </row>
    <row r="56" spans="1:6" ht="65.25" customHeight="1">
      <c r="A56" s="144" t="s">
        <v>550</v>
      </c>
      <c r="B56" s="1348" t="s">
        <v>520</v>
      </c>
      <c r="C56" s="1349"/>
      <c r="D56" s="1349"/>
      <c r="E56" s="1349"/>
      <c r="F56" s="1350"/>
    </row>
    <row r="57" spans="1:6" ht="50.25" customHeight="1">
      <c r="A57" s="145" t="s">
        <v>225</v>
      </c>
      <c r="B57" s="1348" t="s">
        <v>641</v>
      </c>
      <c r="C57" s="1349"/>
      <c r="D57" s="1349"/>
      <c r="E57" s="1349"/>
      <c r="F57" s="1350"/>
    </row>
    <row r="58" spans="1:6" ht="55.5" customHeight="1">
      <c r="A58" s="146" t="s">
        <v>447</v>
      </c>
      <c r="B58" s="1348" t="s">
        <v>448</v>
      </c>
      <c r="C58" s="1349"/>
      <c r="D58" s="1349"/>
      <c r="E58" s="1349"/>
      <c r="F58" s="1350"/>
    </row>
    <row r="59" spans="1:6" ht="57" customHeight="1">
      <c r="A59" s="21" t="s">
        <v>668</v>
      </c>
      <c r="B59" s="1348" t="s">
        <v>669</v>
      </c>
      <c r="C59" s="1349"/>
      <c r="D59" s="1349"/>
      <c r="E59" s="1349"/>
      <c r="F59" s="1350"/>
    </row>
    <row r="60" spans="1:6" ht="39.75" customHeight="1">
      <c r="A60" s="21" t="s">
        <v>404</v>
      </c>
      <c r="B60" s="1348" t="s">
        <v>670</v>
      </c>
      <c r="C60" s="1349"/>
      <c r="D60" s="1349"/>
      <c r="E60" s="1349"/>
      <c r="F60" s="1350"/>
    </row>
    <row r="61" spans="1:6" ht="54" customHeight="1">
      <c r="A61" s="144" t="s">
        <v>667</v>
      </c>
      <c r="B61" s="1348" t="s">
        <v>51</v>
      </c>
      <c r="C61" s="1349"/>
      <c r="D61" s="1349"/>
      <c r="E61" s="1349"/>
      <c r="F61" s="1350"/>
    </row>
    <row r="62" spans="1:6" ht="87.75" customHeight="1">
      <c r="A62" s="144" t="s">
        <v>673</v>
      </c>
      <c r="B62" s="1348" t="s">
        <v>855</v>
      </c>
      <c r="C62" s="1349"/>
      <c r="D62" s="1349"/>
      <c r="E62" s="1349"/>
      <c r="F62" s="1350"/>
    </row>
    <row r="63" spans="1:6" ht="35" customHeight="1">
      <c r="A63" s="146" t="s">
        <v>674</v>
      </c>
      <c r="B63" s="1348" t="s">
        <v>229</v>
      </c>
      <c r="C63" s="1349"/>
      <c r="D63" s="1349"/>
      <c r="E63" s="1349"/>
      <c r="F63" s="1350"/>
    </row>
    <row r="64" spans="1:6" ht="64.5" customHeight="1">
      <c r="A64" s="201" t="s">
        <v>878</v>
      </c>
      <c r="B64" s="1367" t="s">
        <v>869</v>
      </c>
      <c r="C64" s="1368"/>
      <c r="D64" s="1368"/>
      <c r="E64" s="1368"/>
      <c r="F64" s="1369"/>
    </row>
    <row r="65" spans="1:6" ht="51" customHeight="1">
      <c r="A65" s="201" t="s">
        <v>879</v>
      </c>
      <c r="B65" s="1367" t="s">
        <v>870</v>
      </c>
      <c r="C65" s="1368"/>
      <c r="D65" s="1368"/>
      <c r="E65" s="1368"/>
      <c r="F65" s="1369"/>
    </row>
    <row r="66" spans="1:6" ht="35" customHeight="1" thickBot="1">
      <c r="A66" s="202" t="s">
        <v>153</v>
      </c>
      <c r="B66" s="1357" t="s">
        <v>1009</v>
      </c>
      <c r="C66" s="1358"/>
      <c r="D66" s="1358"/>
      <c r="E66" s="1358"/>
      <c r="F66" s="1359"/>
    </row>
    <row r="67" spans="1:6" ht="14.25" customHeight="1">
      <c r="A67" s="1370" t="s">
        <v>461</v>
      </c>
      <c r="B67" s="1371"/>
      <c r="C67" s="1371"/>
      <c r="D67" s="1371"/>
      <c r="E67" s="1371" t="s">
        <v>462</v>
      </c>
      <c r="F67" s="1381"/>
    </row>
    <row r="68" spans="1:6" ht="35.25" customHeight="1" thickBot="1">
      <c r="A68" s="1345" t="s">
        <v>46</v>
      </c>
      <c r="B68" s="1346"/>
      <c r="C68" s="1346"/>
      <c r="D68" s="1346"/>
      <c r="E68" s="1346"/>
      <c r="F68" s="1347"/>
    </row>
    <row r="69" spans="1:6" ht="63.75" customHeight="1">
      <c r="A69" s="147" t="s">
        <v>799</v>
      </c>
      <c r="B69" s="1378" t="s">
        <v>800</v>
      </c>
      <c r="C69" s="1378"/>
      <c r="D69" s="1378"/>
      <c r="E69" s="1382"/>
      <c r="F69" s="1383"/>
    </row>
    <row r="70" spans="1:6" ht="28">
      <c r="A70" s="120" t="s">
        <v>801</v>
      </c>
      <c r="B70" s="1360" t="s">
        <v>802</v>
      </c>
      <c r="C70" s="1360"/>
      <c r="D70" s="1360"/>
      <c r="E70" s="1302"/>
      <c r="F70" s="1384"/>
    </row>
    <row r="71" spans="1:6" ht="38.25" customHeight="1">
      <c r="A71" s="120" t="s">
        <v>803</v>
      </c>
      <c r="B71" s="1379" t="s">
        <v>804</v>
      </c>
      <c r="C71" s="1379"/>
      <c r="D71" s="1379"/>
      <c r="E71" s="1374"/>
      <c r="F71" s="1375"/>
    </row>
    <row r="72" spans="1:6" ht="51" customHeight="1">
      <c r="A72" s="126" t="s">
        <v>805</v>
      </c>
      <c r="B72" s="1380" t="s">
        <v>807</v>
      </c>
      <c r="C72" s="1380"/>
      <c r="D72" s="1380"/>
      <c r="E72" s="1374"/>
      <c r="F72" s="1375"/>
    </row>
    <row r="73" spans="1:6" ht="15.75" customHeight="1" thickBot="1">
      <c r="A73" s="1372" t="s">
        <v>806</v>
      </c>
      <c r="B73" s="1373"/>
      <c r="C73" s="1373"/>
      <c r="D73" s="1373"/>
      <c r="E73" s="1376">
        <f>SUM(E71:E72)</f>
        <v>0</v>
      </c>
      <c r="F73" s="1377"/>
    </row>
  </sheetData>
  <mergeCells count="80">
    <mergeCell ref="B65:F65"/>
    <mergeCell ref="A67:D67"/>
    <mergeCell ref="A73:D73"/>
    <mergeCell ref="E72:F72"/>
    <mergeCell ref="E73:F73"/>
    <mergeCell ref="B69:D69"/>
    <mergeCell ref="B70:D70"/>
    <mergeCell ref="B71:D71"/>
    <mergeCell ref="B72:D72"/>
    <mergeCell ref="E67:F67"/>
    <mergeCell ref="E69:F69"/>
    <mergeCell ref="E70:F70"/>
    <mergeCell ref="E71:F71"/>
    <mergeCell ref="B54:F54"/>
    <mergeCell ref="B55:F55"/>
    <mergeCell ref="B56:F56"/>
    <mergeCell ref="B57:F57"/>
    <mergeCell ref="B64:F64"/>
    <mergeCell ref="B30:F30"/>
    <mergeCell ref="B31:F31"/>
    <mergeCell ref="B32:F32"/>
    <mergeCell ref="B33:F33"/>
    <mergeCell ref="B48:F48"/>
    <mergeCell ref="B36:F36"/>
    <mergeCell ref="B37:F37"/>
    <mergeCell ref="B38:F38"/>
    <mergeCell ref="B39:F39"/>
    <mergeCell ref="B40:F40"/>
    <mergeCell ref="B43:F43"/>
    <mergeCell ref="B44:F44"/>
    <mergeCell ref="B45:F45"/>
    <mergeCell ref="B46:F46"/>
    <mergeCell ref="B47:F47"/>
    <mergeCell ref="B34:F34"/>
    <mergeCell ref="B35:F35"/>
    <mergeCell ref="A68:F68"/>
    <mergeCell ref="B60:F60"/>
    <mergeCell ref="B61:F61"/>
    <mergeCell ref="B62:F62"/>
    <mergeCell ref="B63:F63"/>
    <mergeCell ref="B58:F58"/>
    <mergeCell ref="B59:F59"/>
    <mergeCell ref="B49:F49"/>
    <mergeCell ref="B50:F50"/>
    <mergeCell ref="B51:F51"/>
    <mergeCell ref="B52:F52"/>
    <mergeCell ref="A41:F41"/>
    <mergeCell ref="B42:F42"/>
    <mergeCell ref="B66:F66"/>
    <mergeCell ref="B53:F53"/>
    <mergeCell ref="B29:F29"/>
    <mergeCell ref="B26:C26"/>
    <mergeCell ref="D26:F26"/>
    <mergeCell ref="B27:C27"/>
    <mergeCell ref="D27:F27"/>
    <mergeCell ref="B28:C28"/>
    <mergeCell ref="D28:F28"/>
    <mergeCell ref="B23:C23"/>
    <mergeCell ref="D23:F23"/>
    <mergeCell ref="B24:C24"/>
    <mergeCell ref="D24:F24"/>
    <mergeCell ref="B25:C25"/>
    <mergeCell ref="D25:F25"/>
    <mergeCell ref="A22:F22"/>
    <mergeCell ref="B7:F7"/>
    <mergeCell ref="B8:F8"/>
    <mergeCell ref="A9:F9"/>
    <mergeCell ref="A11:A18"/>
    <mergeCell ref="E11:E18"/>
    <mergeCell ref="F11:F18"/>
    <mergeCell ref="B19:D19"/>
    <mergeCell ref="A20:F20"/>
    <mergeCell ref="A21:B21"/>
    <mergeCell ref="C21:F21"/>
    <mergeCell ref="B6:F6"/>
    <mergeCell ref="A1:F1"/>
    <mergeCell ref="B2:F2"/>
    <mergeCell ref="B3:F3"/>
    <mergeCell ref="B4:F4"/>
    <mergeCell ref="B5:F5"/>
  </mergeCells>
  <dataValidations disablePrompts="1" count="1">
    <dataValidation type="custom" allowBlank="1" showInputMessage="1" showErrorMessage="1" sqref="A55" xr:uid="{09D59990-4E03-4206-BC59-EDF88B980273}">
      <formula1>IF(L55=TRUE,TRUE,FALSE)</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1E48C-46FC-43EE-B521-629C9E0627CE}">
  <sheetPr codeName="Hoja14">
    <tabColor rgb="FF92D050"/>
  </sheetPr>
  <dimension ref="A1:Y990"/>
  <sheetViews>
    <sheetView showGridLines="0" workbookViewId="0">
      <selection activeCell="A5" sqref="A5"/>
    </sheetView>
  </sheetViews>
  <sheetFormatPr baseColWidth="10" defaultColWidth="14.5" defaultRowHeight="15" customHeight="1"/>
  <cols>
    <col min="1" max="1" width="4" style="263" customWidth="1"/>
    <col min="2" max="2" width="44.1640625" style="264" bestFit="1" customWidth="1"/>
    <col min="3" max="4" width="11.33203125" style="263" customWidth="1"/>
    <col min="5" max="5" width="13.5" style="263" customWidth="1"/>
    <col min="6" max="7" width="14.5" style="263" customWidth="1"/>
    <col min="8" max="8" width="15.1640625" style="263" customWidth="1"/>
    <col min="9" max="10" width="12.1640625" style="263" customWidth="1"/>
    <col min="11" max="11" width="14.5" style="263" customWidth="1"/>
    <col min="12" max="12" width="14" style="263" customWidth="1"/>
    <col min="13" max="13" width="10.83203125" style="263" customWidth="1"/>
    <col min="14" max="14" width="11.5" style="263" customWidth="1"/>
    <col min="15" max="25" width="10" style="263" customWidth="1"/>
    <col min="26" max="16384" width="14.5" style="263"/>
  </cols>
  <sheetData>
    <row r="1" spans="1:25" ht="15.75" customHeight="1">
      <c r="A1" s="1385" t="s">
        <v>2116</v>
      </c>
      <c r="B1" s="1386"/>
      <c r="C1" s="1386"/>
      <c r="D1" s="1386"/>
      <c r="E1" s="1386"/>
      <c r="F1" s="1386"/>
      <c r="G1" s="1386"/>
      <c r="H1" s="1386"/>
      <c r="I1" s="1386"/>
      <c r="J1" s="1387"/>
      <c r="K1" s="1387"/>
      <c r="L1" s="1387"/>
      <c r="M1" s="1388"/>
    </row>
    <row r="2" spans="1:25" ht="14">
      <c r="A2" s="1392" t="s">
        <v>2117</v>
      </c>
      <c r="B2" s="1393"/>
      <c r="C2" s="1393"/>
      <c r="D2" s="1393"/>
      <c r="E2" s="1393"/>
      <c r="F2" s="1393"/>
      <c r="G2" s="1393"/>
      <c r="H2" s="1393"/>
      <c r="I2" s="1389">
        <v>21610381</v>
      </c>
      <c r="J2" s="1390"/>
      <c r="K2" s="1390"/>
      <c r="L2" s="1390"/>
      <c r="M2" s="1391"/>
    </row>
    <row r="3" spans="1:25" s="270" customFormat="1" ht="20" customHeight="1">
      <c r="A3" s="1401" t="s">
        <v>1073</v>
      </c>
      <c r="B3" s="1399" t="s">
        <v>1559</v>
      </c>
      <c r="C3" s="1399" t="s">
        <v>1558</v>
      </c>
      <c r="D3" s="1399" t="s">
        <v>1557</v>
      </c>
      <c r="E3" s="1396" t="s">
        <v>1555</v>
      </c>
      <c r="F3" s="1397"/>
      <c r="G3" s="1397"/>
      <c r="H3" s="1397"/>
      <c r="I3" s="1397"/>
      <c r="J3" s="1397"/>
      <c r="K3" s="1397"/>
      <c r="L3" s="1397"/>
      <c r="M3" s="1398"/>
    </row>
    <row r="4" spans="1:25" s="270" customFormat="1" ht="43" thickBot="1">
      <c r="A4" s="1402"/>
      <c r="B4" s="1403"/>
      <c r="C4" s="1400"/>
      <c r="D4" s="1400"/>
      <c r="E4" s="458" t="s">
        <v>1556</v>
      </c>
      <c r="F4" s="459" t="s">
        <v>1554</v>
      </c>
      <c r="G4" s="459" t="s">
        <v>1553</v>
      </c>
      <c r="H4" s="459" t="s">
        <v>1552</v>
      </c>
      <c r="I4" s="463" t="s">
        <v>1551</v>
      </c>
      <c r="J4" s="458" t="s">
        <v>2118</v>
      </c>
      <c r="K4" s="471" t="s">
        <v>2119</v>
      </c>
      <c r="L4" s="471" t="s">
        <v>2121</v>
      </c>
      <c r="M4" s="466" t="s">
        <v>1550</v>
      </c>
    </row>
    <row r="5" spans="1:25" ht="14.25" customHeight="1">
      <c r="A5" s="452">
        <v>1</v>
      </c>
      <c r="B5" s="453" t="s">
        <v>1549</v>
      </c>
      <c r="C5" s="454">
        <v>26638</v>
      </c>
      <c r="D5" s="455">
        <f t="shared" ref="D5:D25" ca="1" si="0">+(TODAY()-C5)/365</f>
        <v>53.495890410958907</v>
      </c>
      <c r="E5" s="456">
        <f>I$2*20</f>
        <v>432207620</v>
      </c>
      <c r="F5" s="456">
        <f t="shared" ref="F5:G7" si="1">+E5</f>
        <v>432207620</v>
      </c>
      <c r="G5" s="456">
        <f t="shared" si="1"/>
        <v>432207620</v>
      </c>
      <c r="H5" s="456">
        <f>+E5/2</f>
        <v>216103810</v>
      </c>
      <c r="I5" s="457">
        <v>6000000</v>
      </c>
      <c r="J5" s="472">
        <v>6000000</v>
      </c>
      <c r="K5" s="472">
        <v>19217250</v>
      </c>
      <c r="L5" s="472">
        <v>2135250</v>
      </c>
      <c r="M5" s="467" t="s">
        <v>1520</v>
      </c>
      <c r="N5" s="270"/>
      <c r="O5" s="270"/>
      <c r="P5" s="270"/>
      <c r="Q5" s="270"/>
      <c r="R5" s="270"/>
      <c r="S5" s="270"/>
      <c r="T5" s="270"/>
      <c r="U5" s="270"/>
      <c r="V5" s="270"/>
      <c r="W5" s="270"/>
      <c r="X5" s="270"/>
      <c r="Y5" s="270"/>
    </row>
    <row r="6" spans="1:25" ht="14.25" customHeight="1">
      <c r="A6" s="269">
        <v>2</v>
      </c>
      <c r="B6" s="268" t="s">
        <v>1548</v>
      </c>
      <c r="C6" s="271">
        <v>26488</v>
      </c>
      <c r="D6" s="266">
        <f t="shared" ca="1" si="0"/>
        <v>53.906849315068492</v>
      </c>
      <c r="E6" s="456">
        <f t="shared" ref="E6:E25" si="2">I$2*20</f>
        <v>432207620</v>
      </c>
      <c r="F6" s="265">
        <f t="shared" si="1"/>
        <v>432207620</v>
      </c>
      <c r="G6" s="265">
        <f t="shared" si="1"/>
        <v>432207620</v>
      </c>
      <c r="H6" s="265">
        <f>+E6/2</f>
        <v>216103810</v>
      </c>
      <c r="I6" s="457">
        <v>6000000</v>
      </c>
      <c r="J6" s="472">
        <v>6000000</v>
      </c>
      <c r="K6" s="472">
        <v>19217250</v>
      </c>
      <c r="L6" s="472">
        <v>2135250</v>
      </c>
      <c r="M6" s="468" t="s">
        <v>1547</v>
      </c>
      <c r="N6" s="270"/>
      <c r="O6" s="270"/>
      <c r="P6" s="270"/>
      <c r="Q6" s="270"/>
      <c r="R6" s="270"/>
      <c r="S6" s="270"/>
      <c r="T6" s="270"/>
      <c r="U6" s="270"/>
      <c r="V6" s="270"/>
      <c r="W6" s="270"/>
      <c r="X6" s="270"/>
      <c r="Y6" s="270"/>
    </row>
    <row r="7" spans="1:25" ht="14.25" customHeight="1">
      <c r="A7" s="269">
        <v>3</v>
      </c>
      <c r="B7" s="268" t="s">
        <v>1546</v>
      </c>
      <c r="C7" s="271">
        <v>28955</v>
      </c>
      <c r="D7" s="266">
        <f t="shared" ca="1" si="0"/>
        <v>47.147945205479452</v>
      </c>
      <c r="E7" s="456">
        <f t="shared" si="2"/>
        <v>432207620</v>
      </c>
      <c r="F7" s="265">
        <f t="shared" si="1"/>
        <v>432207620</v>
      </c>
      <c r="G7" s="265">
        <f t="shared" si="1"/>
        <v>432207620</v>
      </c>
      <c r="H7" s="265">
        <f>+E7/2</f>
        <v>216103810</v>
      </c>
      <c r="I7" s="457">
        <v>6000000</v>
      </c>
      <c r="J7" s="472">
        <v>6000000</v>
      </c>
      <c r="K7" s="472">
        <v>19217250</v>
      </c>
      <c r="L7" s="472">
        <v>2135250</v>
      </c>
      <c r="M7" s="468" t="s">
        <v>1527</v>
      </c>
      <c r="N7" s="270"/>
      <c r="O7" s="270"/>
      <c r="P7" s="270"/>
      <c r="Q7" s="270"/>
      <c r="R7" s="270"/>
      <c r="S7" s="270"/>
      <c r="T7" s="270"/>
      <c r="U7" s="270"/>
      <c r="V7" s="270"/>
      <c r="W7" s="270"/>
      <c r="X7" s="270"/>
      <c r="Y7" s="270"/>
    </row>
    <row r="8" spans="1:25" ht="14.25" customHeight="1">
      <c r="A8" s="269">
        <v>4</v>
      </c>
      <c r="B8" s="268" t="s">
        <v>1545</v>
      </c>
      <c r="C8" s="273">
        <v>27721</v>
      </c>
      <c r="D8" s="266">
        <f t="shared" ca="1" si="0"/>
        <v>50.528767123287672</v>
      </c>
      <c r="E8" s="456">
        <f t="shared" si="2"/>
        <v>432207620</v>
      </c>
      <c r="F8" s="265">
        <f t="shared" ref="F8:F25" si="3">+$F$5</f>
        <v>432207620</v>
      </c>
      <c r="G8" s="265">
        <f t="shared" ref="G8:G25" si="4">+$G$5</f>
        <v>432207620</v>
      </c>
      <c r="H8" s="265">
        <f t="shared" ref="H8:H25" si="5">+$H$5</f>
        <v>216103810</v>
      </c>
      <c r="I8" s="457">
        <v>6000000</v>
      </c>
      <c r="J8" s="472">
        <v>6000000</v>
      </c>
      <c r="K8" s="472">
        <v>19217250</v>
      </c>
      <c r="L8" s="472">
        <v>2135250</v>
      </c>
      <c r="M8" s="468" t="s">
        <v>1527</v>
      </c>
      <c r="N8" s="270"/>
      <c r="O8" s="270"/>
      <c r="P8" s="270"/>
      <c r="Q8" s="270"/>
      <c r="R8" s="270"/>
      <c r="S8" s="270"/>
      <c r="T8" s="270"/>
      <c r="U8" s="270"/>
      <c r="V8" s="270"/>
      <c r="W8" s="270"/>
      <c r="X8" s="270"/>
      <c r="Y8" s="270"/>
    </row>
    <row r="9" spans="1:25" ht="14.25" customHeight="1">
      <c r="A9" s="269">
        <v>5</v>
      </c>
      <c r="B9" s="268" t="s">
        <v>1544</v>
      </c>
      <c r="C9" s="267">
        <v>29170</v>
      </c>
      <c r="D9" s="266">
        <f t="shared" ca="1" si="0"/>
        <v>46.558904109589044</v>
      </c>
      <c r="E9" s="456">
        <f t="shared" si="2"/>
        <v>432207620</v>
      </c>
      <c r="F9" s="265">
        <f t="shared" si="3"/>
        <v>432207620</v>
      </c>
      <c r="G9" s="265">
        <f t="shared" si="4"/>
        <v>432207620</v>
      </c>
      <c r="H9" s="265">
        <f t="shared" si="5"/>
        <v>216103810</v>
      </c>
      <c r="I9" s="457">
        <v>6000000</v>
      </c>
      <c r="J9" s="472">
        <v>6000000</v>
      </c>
      <c r="K9" s="472">
        <v>19217250</v>
      </c>
      <c r="L9" s="472">
        <v>2135250</v>
      </c>
      <c r="M9" s="468" t="s">
        <v>1527</v>
      </c>
      <c r="N9" s="270"/>
      <c r="O9" s="270"/>
      <c r="P9" s="270"/>
      <c r="Q9" s="270"/>
      <c r="R9" s="270"/>
      <c r="S9" s="270"/>
      <c r="T9" s="270"/>
      <c r="U9" s="270"/>
      <c r="V9" s="270"/>
      <c r="W9" s="270"/>
      <c r="X9" s="270"/>
      <c r="Y9" s="270"/>
    </row>
    <row r="10" spans="1:25" ht="14.25" customHeight="1">
      <c r="A10" s="269">
        <v>6</v>
      </c>
      <c r="B10" s="268" t="s">
        <v>1543</v>
      </c>
      <c r="C10" s="267">
        <v>29701</v>
      </c>
      <c r="D10" s="266">
        <f t="shared" ca="1" si="0"/>
        <v>45.104109589041094</v>
      </c>
      <c r="E10" s="456">
        <f t="shared" si="2"/>
        <v>432207620</v>
      </c>
      <c r="F10" s="265">
        <f t="shared" si="3"/>
        <v>432207620</v>
      </c>
      <c r="G10" s="265">
        <f t="shared" si="4"/>
        <v>432207620</v>
      </c>
      <c r="H10" s="265">
        <f t="shared" si="5"/>
        <v>216103810</v>
      </c>
      <c r="I10" s="457">
        <v>6000000</v>
      </c>
      <c r="J10" s="472">
        <v>6000000</v>
      </c>
      <c r="K10" s="472">
        <v>19217250</v>
      </c>
      <c r="L10" s="472">
        <v>2135250</v>
      </c>
      <c r="M10" s="468" t="s">
        <v>1527</v>
      </c>
      <c r="N10" s="270"/>
      <c r="O10" s="270"/>
      <c r="P10" s="270"/>
      <c r="Q10" s="270"/>
      <c r="R10" s="270"/>
      <c r="S10" s="270"/>
      <c r="T10" s="270"/>
      <c r="U10" s="270"/>
      <c r="V10" s="270"/>
      <c r="W10" s="270"/>
      <c r="X10" s="270"/>
      <c r="Y10" s="270"/>
    </row>
    <row r="11" spans="1:25" ht="14.25" customHeight="1">
      <c r="A11" s="269">
        <v>7</v>
      </c>
      <c r="B11" s="268" t="s">
        <v>1542</v>
      </c>
      <c r="C11" s="267">
        <v>26574</v>
      </c>
      <c r="D11" s="266">
        <f t="shared" ca="1" si="0"/>
        <v>53.671232876712331</v>
      </c>
      <c r="E11" s="456">
        <f t="shared" si="2"/>
        <v>432207620</v>
      </c>
      <c r="F11" s="265">
        <f t="shared" si="3"/>
        <v>432207620</v>
      </c>
      <c r="G11" s="265">
        <f t="shared" si="4"/>
        <v>432207620</v>
      </c>
      <c r="H11" s="265">
        <f t="shared" si="5"/>
        <v>216103810</v>
      </c>
      <c r="I11" s="457">
        <v>6000000</v>
      </c>
      <c r="J11" s="472">
        <v>6000000</v>
      </c>
      <c r="K11" s="472">
        <v>19217250</v>
      </c>
      <c r="L11" s="472">
        <v>2135250</v>
      </c>
      <c r="M11" s="468" t="s">
        <v>1527</v>
      </c>
      <c r="N11" s="270"/>
      <c r="O11" s="270"/>
      <c r="P11" s="270"/>
      <c r="Q11" s="270"/>
      <c r="R11" s="270"/>
      <c r="S11" s="270"/>
      <c r="T11" s="270"/>
      <c r="U11" s="270"/>
      <c r="V11" s="270"/>
      <c r="W11" s="270"/>
      <c r="X11" s="270"/>
      <c r="Y11" s="270"/>
    </row>
    <row r="12" spans="1:25" ht="14.25" customHeight="1">
      <c r="A12" s="269">
        <v>8</v>
      </c>
      <c r="B12" s="268" t="s">
        <v>1541</v>
      </c>
      <c r="C12" s="267">
        <v>24977</v>
      </c>
      <c r="D12" s="266">
        <f t="shared" ca="1" si="0"/>
        <v>58.046575342465751</v>
      </c>
      <c r="E12" s="456">
        <f t="shared" si="2"/>
        <v>432207620</v>
      </c>
      <c r="F12" s="265">
        <f t="shared" si="3"/>
        <v>432207620</v>
      </c>
      <c r="G12" s="265">
        <f t="shared" si="4"/>
        <v>432207620</v>
      </c>
      <c r="H12" s="265">
        <f t="shared" si="5"/>
        <v>216103810</v>
      </c>
      <c r="I12" s="457">
        <v>6000000</v>
      </c>
      <c r="J12" s="472">
        <v>6000000</v>
      </c>
      <c r="K12" s="472">
        <v>19217250</v>
      </c>
      <c r="L12" s="472">
        <v>2135250</v>
      </c>
      <c r="M12" s="468" t="s">
        <v>1527</v>
      </c>
      <c r="N12" s="270"/>
      <c r="O12" s="270"/>
      <c r="P12" s="270"/>
      <c r="Q12" s="270"/>
      <c r="R12" s="270"/>
      <c r="S12" s="270"/>
      <c r="T12" s="270"/>
      <c r="U12" s="270"/>
      <c r="V12" s="270"/>
      <c r="W12" s="270"/>
      <c r="X12" s="270"/>
      <c r="Y12" s="270"/>
    </row>
    <row r="13" spans="1:25" ht="14.25" customHeight="1">
      <c r="A13" s="269">
        <v>9</v>
      </c>
      <c r="B13" s="268" t="s">
        <v>1540</v>
      </c>
      <c r="C13" s="267">
        <v>27513</v>
      </c>
      <c r="D13" s="266">
        <f t="shared" ca="1" si="0"/>
        <v>51.098630136986301</v>
      </c>
      <c r="E13" s="456">
        <f t="shared" si="2"/>
        <v>432207620</v>
      </c>
      <c r="F13" s="265">
        <f t="shared" si="3"/>
        <v>432207620</v>
      </c>
      <c r="G13" s="265">
        <f t="shared" si="4"/>
        <v>432207620</v>
      </c>
      <c r="H13" s="265">
        <f t="shared" si="5"/>
        <v>216103810</v>
      </c>
      <c r="I13" s="457">
        <v>6000000</v>
      </c>
      <c r="J13" s="472">
        <v>6000000</v>
      </c>
      <c r="K13" s="472">
        <v>19217250</v>
      </c>
      <c r="L13" s="472">
        <v>2135250</v>
      </c>
      <c r="M13" s="468" t="s">
        <v>1527</v>
      </c>
      <c r="N13" s="270"/>
      <c r="O13" s="270"/>
      <c r="P13" s="270"/>
      <c r="Q13" s="270"/>
      <c r="R13" s="270"/>
      <c r="S13" s="270"/>
      <c r="T13" s="270"/>
      <c r="U13" s="270"/>
      <c r="V13" s="270"/>
      <c r="W13" s="270"/>
      <c r="X13" s="270"/>
      <c r="Y13" s="270"/>
    </row>
    <row r="14" spans="1:25" ht="14.25" customHeight="1">
      <c r="A14" s="269">
        <v>10</v>
      </c>
      <c r="B14" s="268" t="s">
        <v>1539</v>
      </c>
      <c r="C14" s="267">
        <v>29220</v>
      </c>
      <c r="D14" s="266">
        <f t="shared" ca="1" si="0"/>
        <v>46.421917808219177</v>
      </c>
      <c r="E14" s="456">
        <f t="shared" si="2"/>
        <v>432207620</v>
      </c>
      <c r="F14" s="265">
        <f t="shared" si="3"/>
        <v>432207620</v>
      </c>
      <c r="G14" s="265">
        <f t="shared" si="4"/>
        <v>432207620</v>
      </c>
      <c r="H14" s="265">
        <f t="shared" si="5"/>
        <v>216103810</v>
      </c>
      <c r="I14" s="457">
        <v>6000000</v>
      </c>
      <c r="J14" s="472">
        <v>6000000</v>
      </c>
      <c r="K14" s="472">
        <v>19217250</v>
      </c>
      <c r="L14" s="472">
        <v>2135250</v>
      </c>
      <c r="M14" s="468" t="s">
        <v>1527</v>
      </c>
      <c r="N14" s="270"/>
      <c r="O14" s="270"/>
      <c r="P14" s="270"/>
      <c r="Q14" s="270"/>
      <c r="R14" s="270"/>
      <c r="S14" s="270"/>
      <c r="T14" s="270"/>
      <c r="U14" s="270"/>
      <c r="V14" s="270"/>
      <c r="W14" s="270"/>
      <c r="X14" s="270"/>
      <c r="Y14" s="270"/>
    </row>
    <row r="15" spans="1:25" ht="14.25" customHeight="1">
      <c r="A15" s="269">
        <v>11</v>
      </c>
      <c r="B15" s="268" t="s">
        <v>1538</v>
      </c>
      <c r="C15" s="271">
        <v>31424</v>
      </c>
      <c r="D15" s="266">
        <f t="shared" ca="1" si="0"/>
        <v>40.38356164383562</v>
      </c>
      <c r="E15" s="456">
        <f t="shared" si="2"/>
        <v>432207620</v>
      </c>
      <c r="F15" s="265">
        <f t="shared" si="3"/>
        <v>432207620</v>
      </c>
      <c r="G15" s="265">
        <f t="shared" si="4"/>
        <v>432207620</v>
      </c>
      <c r="H15" s="265">
        <f t="shared" si="5"/>
        <v>216103810</v>
      </c>
      <c r="I15" s="457">
        <v>6000000</v>
      </c>
      <c r="J15" s="472">
        <v>6000000</v>
      </c>
      <c r="K15" s="472">
        <v>19217250</v>
      </c>
      <c r="L15" s="472">
        <v>2135250</v>
      </c>
      <c r="M15" s="468" t="s">
        <v>1527</v>
      </c>
      <c r="N15" s="270"/>
      <c r="O15" s="270"/>
      <c r="P15" s="270"/>
      <c r="Q15" s="270"/>
      <c r="R15" s="270"/>
      <c r="S15" s="270"/>
      <c r="T15" s="270"/>
      <c r="U15" s="270"/>
      <c r="V15" s="270"/>
      <c r="W15" s="270"/>
      <c r="X15" s="270"/>
      <c r="Y15" s="270"/>
    </row>
    <row r="16" spans="1:25" ht="14.25" customHeight="1">
      <c r="A16" s="269">
        <v>12</v>
      </c>
      <c r="B16" s="268" t="s">
        <v>1537</v>
      </c>
      <c r="C16" s="267">
        <v>27432</v>
      </c>
      <c r="D16" s="266">
        <f t="shared" ca="1" si="0"/>
        <v>51.320547945205476</v>
      </c>
      <c r="E16" s="456">
        <f t="shared" si="2"/>
        <v>432207620</v>
      </c>
      <c r="F16" s="265">
        <f t="shared" si="3"/>
        <v>432207620</v>
      </c>
      <c r="G16" s="265">
        <f t="shared" si="4"/>
        <v>432207620</v>
      </c>
      <c r="H16" s="265">
        <f t="shared" si="5"/>
        <v>216103810</v>
      </c>
      <c r="I16" s="457">
        <v>6000000</v>
      </c>
      <c r="J16" s="472">
        <v>6000000</v>
      </c>
      <c r="K16" s="472">
        <v>19217250</v>
      </c>
      <c r="L16" s="472">
        <v>2135250</v>
      </c>
      <c r="M16" s="468" t="s">
        <v>1527</v>
      </c>
      <c r="N16" s="270"/>
      <c r="O16" s="270"/>
      <c r="P16" s="270"/>
      <c r="Q16" s="270"/>
      <c r="R16" s="270"/>
      <c r="S16" s="270"/>
      <c r="T16" s="270"/>
      <c r="U16" s="270"/>
      <c r="V16" s="270"/>
      <c r="W16" s="270"/>
      <c r="X16" s="270"/>
      <c r="Y16" s="270"/>
    </row>
    <row r="17" spans="1:25" ht="14.25" customHeight="1">
      <c r="A17" s="269">
        <v>13</v>
      </c>
      <c r="B17" s="268" t="s">
        <v>1536</v>
      </c>
      <c r="C17" s="267">
        <v>35515</v>
      </c>
      <c r="D17" s="266">
        <f t="shared" ca="1" si="0"/>
        <v>29.175342465753424</v>
      </c>
      <c r="E17" s="456">
        <f t="shared" si="2"/>
        <v>432207620</v>
      </c>
      <c r="F17" s="265">
        <f t="shared" si="3"/>
        <v>432207620</v>
      </c>
      <c r="G17" s="265">
        <f t="shared" si="4"/>
        <v>432207620</v>
      </c>
      <c r="H17" s="265">
        <f t="shared" si="5"/>
        <v>216103810</v>
      </c>
      <c r="I17" s="457">
        <v>6000000</v>
      </c>
      <c r="J17" s="472">
        <v>6000000</v>
      </c>
      <c r="K17" s="472">
        <v>19217250</v>
      </c>
      <c r="L17" s="472">
        <v>2135250</v>
      </c>
      <c r="M17" s="468" t="s">
        <v>1527</v>
      </c>
      <c r="N17" s="270"/>
      <c r="O17" s="270"/>
      <c r="P17" s="270"/>
      <c r="Q17" s="270"/>
      <c r="R17" s="270"/>
      <c r="S17" s="270"/>
      <c r="T17" s="270"/>
      <c r="U17" s="270"/>
      <c r="V17" s="270"/>
      <c r="W17" s="270"/>
      <c r="X17" s="270"/>
      <c r="Y17" s="270"/>
    </row>
    <row r="18" spans="1:25" ht="14.25" customHeight="1">
      <c r="A18" s="269">
        <v>14</v>
      </c>
      <c r="B18" s="268" t="s">
        <v>1535</v>
      </c>
      <c r="C18" s="267">
        <v>31870</v>
      </c>
      <c r="D18" s="266">
        <f t="shared" ca="1" si="0"/>
        <v>39.161643835616438</v>
      </c>
      <c r="E18" s="456">
        <f t="shared" si="2"/>
        <v>432207620</v>
      </c>
      <c r="F18" s="265">
        <f t="shared" si="3"/>
        <v>432207620</v>
      </c>
      <c r="G18" s="265">
        <f t="shared" si="4"/>
        <v>432207620</v>
      </c>
      <c r="H18" s="265">
        <f t="shared" si="5"/>
        <v>216103810</v>
      </c>
      <c r="I18" s="457">
        <v>6000000</v>
      </c>
      <c r="J18" s="472">
        <v>6000000</v>
      </c>
      <c r="K18" s="472">
        <v>19217250</v>
      </c>
      <c r="L18" s="472">
        <v>2135250</v>
      </c>
      <c r="M18" s="468" t="s">
        <v>1527</v>
      </c>
      <c r="N18" s="270"/>
      <c r="O18" s="270"/>
      <c r="P18" s="270"/>
      <c r="Q18" s="270"/>
      <c r="R18" s="270"/>
      <c r="S18" s="270"/>
      <c r="T18" s="270"/>
      <c r="U18" s="270"/>
      <c r="V18" s="270"/>
      <c r="W18" s="270"/>
      <c r="X18" s="270"/>
      <c r="Y18" s="270"/>
    </row>
    <row r="19" spans="1:25" ht="14.25" customHeight="1">
      <c r="A19" s="269">
        <v>15</v>
      </c>
      <c r="B19" s="268" t="s">
        <v>1534</v>
      </c>
      <c r="C19" s="272">
        <v>30700</v>
      </c>
      <c r="D19" s="266">
        <f t="shared" ca="1" si="0"/>
        <v>42.367123287671234</v>
      </c>
      <c r="E19" s="456">
        <f t="shared" si="2"/>
        <v>432207620</v>
      </c>
      <c r="F19" s="265">
        <f t="shared" si="3"/>
        <v>432207620</v>
      </c>
      <c r="G19" s="265">
        <f t="shared" si="4"/>
        <v>432207620</v>
      </c>
      <c r="H19" s="265">
        <f t="shared" si="5"/>
        <v>216103810</v>
      </c>
      <c r="I19" s="457">
        <v>6000000</v>
      </c>
      <c r="J19" s="472">
        <v>6000000</v>
      </c>
      <c r="K19" s="472">
        <v>19217250</v>
      </c>
      <c r="L19" s="472">
        <v>2135250</v>
      </c>
      <c r="M19" s="468" t="s">
        <v>1527</v>
      </c>
      <c r="N19" s="270"/>
      <c r="O19" s="270"/>
      <c r="P19" s="270"/>
      <c r="Q19" s="270"/>
      <c r="R19" s="270"/>
      <c r="S19" s="270"/>
      <c r="T19" s="270"/>
      <c r="U19" s="270"/>
      <c r="V19" s="270"/>
      <c r="W19" s="270"/>
      <c r="X19" s="270"/>
      <c r="Y19" s="270"/>
    </row>
    <row r="20" spans="1:25" ht="14.25" customHeight="1">
      <c r="A20" s="269">
        <v>16</v>
      </c>
      <c r="B20" s="268" t="s">
        <v>1533</v>
      </c>
      <c r="C20" s="267">
        <v>32744</v>
      </c>
      <c r="D20" s="266">
        <f t="shared" ca="1" si="0"/>
        <v>36.767123287671232</v>
      </c>
      <c r="E20" s="456">
        <f t="shared" si="2"/>
        <v>432207620</v>
      </c>
      <c r="F20" s="265">
        <f t="shared" si="3"/>
        <v>432207620</v>
      </c>
      <c r="G20" s="265">
        <f t="shared" si="4"/>
        <v>432207620</v>
      </c>
      <c r="H20" s="265">
        <f t="shared" si="5"/>
        <v>216103810</v>
      </c>
      <c r="I20" s="457">
        <v>6000000</v>
      </c>
      <c r="J20" s="472">
        <v>6000000</v>
      </c>
      <c r="K20" s="472">
        <v>19217250</v>
      </c>
      <c r="L20" s="472">
        <v>2135250</v>
      </c>
      <c r="M20" s="468" t="s">
        <v>1527</v>
      </c>
      <c r="N20" s="270"/>
      <c r="O20" s="270"/>
      <c r="P20" s="270"/>
      <c r="Q20" s="270"/>
      <c r="R20" s="270"/>
      <c r="S20" s="270"/>
      <c r="T20" s="270"/>
      <c r="U20" s="270"/>
      <c r="V20" s="270"/>
      <c r="W20" s="270"/>
      <c r="X20" s="270"/>
      <c r="Y20" s="270"/>
    </row>
    <row r="21" spans="1:25" ht="14.25" customHeight="1">
      <c r="A21" s="269">
        <v>17</v>
      </c>
      <c r="B21" s="268" t="s">
        <v>1532</v>
      </c>
      <c r="C21" s="271">
        <v>24811</v>
      </c>
      <c r="D21" s="266">
        <f t="shared" ca="1" si="0"/>
        <v>58.5013698630137</v>
      </c>
      <c r="E21" s="456">
        <f t="shared" si="2"/>
        <v>432207620</v>
      </c>
      <c r="F21" s="265">
        <f t="shared" si="3"/>
        <v>432207620</v>
      </c>
      <c r="G21" s="265">
        <f t="shared" si="4"/>
        <v>432207620</v>
      </c>
      <c r="H21" s="265">
        <f t="shared" si="5"/>
        <v>216103810</v>
      </c>
      <c r="I21" s="457">
        <v>6000000</v>
      </c>
      <c r="J21" s="472">
        <v>6000000</v>
      </c>
      <c r="K21" s="472">
        <v>19217250</v>
      </c>
      <c r="L21" s="472">
        <v>2135250</v>
      </c>
      <c r="M21" s="469" t="s">
        <v>1527</v>
      </c>
      <c r="N21" s="270"/>
      <c r="O21" s="270"/>
      <c r="P21" s="270"/>
      <c r="Q21" s="270"/>
      <c r="R21" s="270"/>
      <c r="S21" s="270"/>
      <c r="T21" s="270"/>
      <c r="U21" s="270"/>
      <c r="V21" s="270"/>
      <c r="W21" s="270"/>
      <c r="X21" s="270"/>
      <c r="Y21" s="270"/>
    </row>
    <row r="22" spans="1:25" ht="14.25" customHeight="1">
      <c r="A22" s="269">
        <v>18</v>
      </c>
      <c r="B22" s="268" t="s">
        <v>1531</v>
      </c>
      <c r="C22" s="267">
        <v>32312</v>
      </c>
      <c r="D22" s="266">
        <f t="shared" ca="1" si="0"/>
        <v>37.950684931506849</v>
      </c>
      <c r="E22" s="456">
        <f t="shared" si="2"/>
        <v>432207620</v>
      </c>
      <c r="F22" s="265">
        <f t="shared" si="3"/>
        <v>432207620</v>
      </c>
      <c r="G22" s="265">
        <f t="shared" si="4"/>
        <v>432207620</v>
      </c>
      <c r="H22" s="265">
        <f t="shared" si="5"/>
        <v>216103810</v>
      </c>
      <c r="I22" s="457">
        <v>6000000</v>
      </c>
      <c r="J22" s="472">
        <v>6000000</v>
      </c>
      <c r="K22" s="472">
        <v>19217250</v>
      </c>
      <c r="L22" s="472">
        <v>2135250</v>
      </c>
      <c r="M22" s="468" t="s">
        <v>1527</v>
      </c>
      <c r="N22" s="270"/>
      <c r="O22" s="270"/>
      <c r="P22" s="270"/>
      <c r="Q22" s="270"/>
      <c r="R22" s="270"/>
      <c r="S22" s="270"/>
      <c r="T22" s="270"/>
      <c r="U22" s="270"/>
      <c r="V22" s="270"/>
      <c r="W22" s="270"/>
      <c r="X22" s="270"/>
      <c r="Y22" s="270"/>
    </row>
    <row r="23" spans="1:25" ht="14.25" customHeight="1">
      <c r="A23" s="269">
        <v>19</v>
      </c>
      <c r="B23" s="268" t="s">
        <v>1530</v>
      </c>
      <c r="C23" s="267">
        <v>26638</v>
      </c>
      <c r="D23" s="266">
        <f t="shared" ca="1" si="0"/>
        <v>53.495890410958907</v>
      </c>
      <c r="E23" s="456">
        <f t="shared" si="2"/>
        <v>432207620</v>
      </c>
      <c r="F23" s="265">
        <f t="shared" si="3"/>
        <v>432207620</v>
      </c>
      <c r="G23" s="265">
        <f t="shared" si="4"/>
        <v>432207620</v>
      </c>
      <c r="H23" s="265">
        <f t="shared" si="5"/>
        <v>216103810</v>
      </c>
      <c r="I23" s="457">
        <v>6000000</v>
      </c>
      <c r="J23" s="472">
        <v>6000000</v>
      </c>
      <c r="K23" s="472">
        <v>19217250</v>
      </c>
      <c r="L23" s="472">
        <v>2135250</v>
      </c>
      <c r="M23" s="468" t="s">
        <v>1527</v>
      </c>
      <c r="N23" s="270"/>
      <c r="O23" s="270"/>
      <c r="P23" s="270"/>
      <c r="Q23" s="270"/>
      <c r="R23" s="270"/>
      <c r="S23" s="270"/>
      <c r="T23" s="270"/>
      <c r="U23" s="270"/>
      <c r="V23" s="270"/>
      <c r="W23" s="270"/>
      <c r="X23" s="270"/>
      <c r="Y23" s="270"/>
    </row>
    <row r="24" spans="1:25" ht="14.25" customHeight="1">
      <c r="A24" s="269">
        <v>20</v>
      </c>
      <c r="B24" s="268" t="s">
        <v>1529</v>
      </c>
      <c r="C24" s="267">
        <v>25735</v>
      </c>
      <c r="D24" s="266">
        <f t="shared" ca="1" si="0"/>
        <v>55.969863013698628</v>
      </c>
      <c r="E24" s="456">
        <f t="shared" si="2"/>
        <v>432207620</v>
      </c>
      <c r="F24" s="265">
        <f t="shared" si="3"/>
        <v>432207620</v>
      </c>
      <c r="G24" s="265">
        <f t="shared" si="4"/>
        <v>432207620</v>
      </c>
      <c r="H24" s="265">
        <f t="shared" si="5"/>
        <v>216103810</v>
      </c>
      <c r="I24" s="457">
        <v>6000000</v>
      </c>
      <c r="J24" s="472">
        <v>6000000</v>
      </c>
      <c r="K24" s="472">
        <v>19217250</v>
      </c>
      <c r="L24" s="472">
        <v>2135250</v>
      </c>
      <c r="M24" s="468" t="s">
        <v>1527</v>
      </c>
    </row>
    <row r="25" spans="1:25" ht="14.25" customHeight="1">
      <c r="A25" s="269">
        <v>21</v>
      </c>
      <c r="B25" s="268" t="s">
        <v>1528</v>
      </c>
      <c r="C25" s="267">
        <v>28022</v>
      </c>
      <c r="D25" s="266">
        <f t="shared" ca="1" si="0"/>
        <v>49.704109589041096</v>
      </c>
      <c r="E25" s="456">
        <f t="shared" si="2"/>
        <v>432207620</v>
      </c>
      <c r="F25" s="265">
        <f t="shared" si="3"/>
        <v>432207620</v>
      </c>
      <c r="G25" s="265">
        <f t="shared" si="4"/>
        <v>432207620</v>
      </c>
      <c r="H25" s="265">
        <f t="shared" si="5"/>
        <v>216103810</v>
      </c>
      <c r="I25" s="457">
        <v>6000000</v>
      </c>
      <c r="J25" s="472">
        <v>6000000</v>
      </c>
      <c r="K25" s="472">
        <v>19217250</v>
      </c>
      <c r="L25" s="472">
        <v>2135250</v>
      </c>
      <c r="M25" s="468" t="s">
        <v>1527</v>
      </c>
    </row>
    <row r="26" spans="1:25" ht="14.25" customHeight="1" thickBot="1">
      <c r="A26" s="1394" t="s">
        <v>1526</v>
      </c>
      <c r="B26" s="1395"/>
      <c r="C26" s="1395"/>
      <c r="D26" s="1395"/>
      <c r="E26" s="460">
        <f t="shared" ref="E26:M26" si="6">SUM(E5:E25)</f>
        <v>9076360020</v>
      </c>
      <c r="F26" s="461">
        <f t="shared" si="6"/>
        <v>9076360020</v>
      </c>
      <c r="G26" s="461">
        <f t="shared" si="6"/>
        <v>9076360020</v>
      </c>
      <c r="H26" s="461">
        <f t="shared" si="6"/>
        <v>4538180010</v>
      </c>
      <c r="I26" s="462">
        <f t="shared" si="6"/>
        <v>126000000</v>
      </c>
      <c r="J26" s="473">
        <f t="shared" si="6"/>
        <v>126000000</v>
      </c>
      <c r="K26" s="473">
        <f t="shared" si="6"/>
        <v>403562250</v>
      </c>
      <c r="L26" s="473">
        <f t="shared" si="6"/>
        <v>44840250</v>
      </c>
      <c r="M26" s="470">
        <f t="shared" si="6"/>
        <v>0</v>
      </c>
    </row>
    <row r="27" spans="1:25" ht="14.25" customHeight="1"/>
    <row r="28" spans="1:25" ht="14.25" customHeight="1"/>
    <row r="29" spans="1:25" ht="14.25" customHeight="1"/>
    <row r="30" spans="1:25" ht="14.25" customHeight="1"/>
    <row r="31" spans="1:25" ht="14.25" customHeight="1"/>
    <row r="32" spans="1:25"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9">
    <mergeCell ref="A1:M1"/>
    <mergeCell ref="I2:M2"/>
    <mergeCell ref="A2:H2"/>
    <mergeCell ref="A26:D26"/>
    <mergeCell ref="E3:M3"/>
    <mergeCell ref="D3:D4"/>
    <mergeCell ref="A3:A4"/>
    <mergeCell ref="B3:B4"/>
    <mergeCell ref="C3:C4"/>
  </mergeCells>
  <pageMargins left="0.7" right="0.7" top="0.75" bottom="0.75" header="0" footer="0"/>
  <pageSetup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3D6F6-19CF-4D8C-9FA2-EA361103C30C}">
  <sheetPr codeName="Hoja15"/>
  <dimension ref="A1:H74"/>
  <sheetViews>
    <sheetView topLeftCell="A15" workbookViewId="0">
      <selection activeCell="A23" sqref="A23"/>
    </sheetView>
  </sheetViews>
  <sheetFormatPr baseColWidth="10" defaultColWidth="14" defaultRowHeight="14"/>
  <cols>
    <col min="1" max="1" width="39.1640625" style="134" customWidth="1"/>
    <col min="2" max="2" width="46.1640625" style="134" customWidth="1"/>
    <col min="3" max="3" width="25.6640625" style="134" bestFit="1" customWidth="1"/>
    <col min="4" max="4" width="14" style="134"/>
    <col min="5" max="5" width="10.83203125" style="134" customWidth="1"/>
    <col min="6" max="6" width="15.1640625" style="129" customWidth="1"/>
    <col min="7" max="7" width="14" style="129"/>
    <col min="8" max="8" width="0" style="129" hidden="1" customWidth="1"/>
    <col min="9" max="9" width="18.33203125" style="129" bestFit="1" customWidth="1"/>
    <col min="10" max="256" width="14" style="129"/>
    <col min="257" max="257" width="28.33203125" style="129" bestFit="1" customWidth="1"/>
    <col min="258" max="258" width="46.1640625" style="129" customWidth="1"/>
    <col min="259" max="259" width="25.6640625" style="129" bestFit="1" customWidth="1"/>
    <col min="260" max="260" width="14" style="129"/>
    <col min="261" max="261" width="10.83203125" style="129" customWidth="1"/>
    <col min="262" max="262" width="15.1640625" style="129" customWidth="1"/>
    <col min="263" max="263" width="14" style="129"/>
    <col min="264" max="264" width="0" style="129" hidden="1" customWidth="1"/>
    <col min="265" max="265" width="18.33203125" style="129" bestFit="1" customWidth="1"/>
    <col min="266" max="512" width="14" style="129"/>
    <col min="513" max="513" width="28.33203125" style="129" bestFit="1" customWidth="1"/>
    <col min="514" max="514" width="46.1640625" style="129" customWidth="1"/>
    <col min="515" max="515" width="25.6640625" style="129" bestFit="1" customWidth="1"/>
    <col min="516" max="516" width="14" style="129"/>
    <col min="517" max="517" width="10.83203125" style="129" customWidth="1"/>
    <col min="518" max="518" width="15.1640625" style="129" customWidth="1"/>
    <col min="519" max="519" width="14" style="129"/>
    <col min="520" max="520" width="0" style="129" hidden="1" customWidth="1"/>
    <col min="521" max="521" width="18.33203125" style="129" bestFit="1" customWidth="1"/>
    <col min="522" max="768" width="14" style="129"/>
    <col min="769" max="769" width="28.33203125" style="129" bestFit="1" customWidth="1"/>
    <col min="770" max="770" width="46.1640625" style="129" customWidth="1"/>
    <col min="771" max="771" width="25.6640625" style="129" bestFit="1" customWidth="1"/>
    <col min="772" max="772" width="14" style="129"/>
    <col min="773" max="773" width="10.83203125" style="129" customWidth="1"/>
    <col min="774" max="774" width="15.1640625" style="129" customWidth="1"/>
    <col min="775" max="775" width="14" style="129"/>
    <col min="776" max="776" width="0" style="129" hidden="1" customWidth="1"/>
    <col min="777" max="777" width="18.33203125" style="129" bestFit="1" customWidth="1"/>
    <col min="778" max="1024" width="14" style="129"/>
    <col min="1025" max="1025" width="28.33203125" style="129" bestFit="1" customWidth="1"/>
    <col min="1026" max="1026" width="46.1640625" style="129" customWidth="1"/>
    <col min="1027" max="1027" width="25.6640625" style="129" bestFit="1" customWidth="1"/>
    <col min="1028" max="1028" width="14" style="129"/>
    <col min="1029" max="1029" width="10.83203125" style="129" customWidth="1"/>
    <col min="1030" max="1030" width="15.1640625" style="129" customWidth="1"/>
    <col min="1031" max="1031" width="14" style="129"/>
    <col min="1032" max="1032" width="0" style="129" hidden="1" customWidth="1"/>
    <col min="1033" max="1033" width="18.33203125" style="129" bestFit="1" customWidth="1"/>
    <col min="1034" max="1280" width="14" style="129"/>
    <col min="1281" max="1281" width="28.33203125" style="129" bestFit="1" customWidth="1"/>
    <col min="1282" max="1282" width="46.1640625" style="129" customWidth="1"/>
    <col min="1283" max="1283" width="25.6640625" style="129" bestFit="1" customWidth="1"/>
    <col min="1284" max="1284" width="14" style="129"/>
    <col min="1285" max="1285" width="10.83203125" style="129" customWidth="1"/>
    <col min="1286" max="1286" width="15.1640625" style="129" customWidth="1"/>
    <col min="1287" max="1287" width="14" style="129"/>
    <col min="1288" max="1288" width="0" style="129" hidden="1" customWidth="1"/>
    <col min="1289" max="1289" width="18.33203125" style="129" bestFit="1" customWidth="1"/>
    <col min="1290" max="1536" width="14" style="129"/>
    <col min="1537" max="1537" width="28.33203125" style="129" bestFit="1" customWidth="1"/>
    <col min="1538" max="1538" width="46.1640625" style="129" customWidth="1"/>
    <col min="1539" max="1539" width="25.6640625" style="129" bestFit="1" customWidth="1"/>
    <col min="1540" max="1540" width="14" style="129"/>
    <col min="1541" max="1541" width="10.83203125" style="129" customWidth="1"/>
    <col min="1542" max="1542" width="15.1640625" style="129" customWidth="1"/>
    <col min="1543" max="1543" width="14" style="129"/>
    <col min="1544" max="1544" width="0" style="129" hidden="1" customWidth="1"/>
    <col min="1545" max="1545" width="18.33203125" style="129" bestFit="1" customWidth="1"/>
    <col min="1546" max="1792" width="14" style="129"/>
    <col min="1793" max="1793" width="28.33203125" style="129" bestFit="1" customWidth="1"/>
    <col min="1794" max="1794" width="46.1640625" style="129" customWidth="1"/>
    <col min="1795" max="1795" width="25.6640625" style="129" bestFit="1" customWidth="1"/>
    <col min="1796" max="1796" width="14" style="129"/>
    <col min="1797" max="1797" width="10.83203125" style="129" customWidth="1"/>
    <col min="1798" max="1798" width="15.1640625" style="129" customWidth="1"/>
    <col min="1799" max="1799" width="14" style="129"/>
    <col min="1800" max="1800" width="0" style="129" hidden="1" customWidth="1"/>
    <col min="1801" max="1801" width="18.33203125" style="129" bestFit="1" customWidth="1"/>
    <col min="1802" max="2048" width="14" style="129"/>
    <col min="2049" max="2049" width="28.33203125" style="129" bestFit="1" customWidth="1"/>
    <col min="2050" max="2050" width="46.1640625" style="129" customWidth="1"/>
    <col min="2051" max="2051" width="25.6640625" style="129" bestFit="1" customWidth="1"/>
    <col min="2052" max="2052" width="14" style="129"/>
    <col min="2053" max="2053" width="10.83203125" style="129" customWidth="1"/>
    <col min="2054" max="2054" width="15.1640625" style="129" customWidth="1"/>
    <col min="2055" max="2055" width="14" style="129"/>
    <col min="2056" max="2056" width="0" style="129" hidden="1" customWidth="1"/>
    <col min="2057" max="2057" width="18.33203125" style="129" bestFit="1" customWidth="1"/>
    <col min="2058" max="2304" width="14" style="129"/>
    <col min="2305" max="2305" width="28.33203125" style="129" bestFit="1" customWidth="1"/>
    <col min="2306" max="2306" width="46.1640625" style="129" customWidth="1"/>
    <col min="2307" max="2307" width="25.6640625" style="129" bestFit="1" customWidth="1"/>
    <col min="2308" max="2308" width="14" style="129"/>
    <col min="2309" max="2309" width="10.83203125" style="129" customWidth="1"/>
    <col min="2310" max="2310" width="15.1640625" style="129" customWidth="1"/>
    <col min="2311" max="2311" width="14" style="129"/>
    <col min="2312" max="2312" width="0" style="129" hidden="1" customWidth="1"/>
    <col min="2313" max="2313" width="18.33203125" style="129" bestFit="1" customWidth="1"/>
    <col min="2314" max="2560" width="14" style="129"/>
    <col min="2561" max="2561" width="28.33203125" style="129" bestFit="1" customWidth="1"/>
    <col min="2562" max="2562" width="46.1640625" style="129" customWidth="1"/>
    <col min="2563" max="2563" width="25.6640625" style="129" bestFit="1" customWidth="1"/>
    <col min="2564" max="2564" width="14" style="129"/>
    <col min="2565" max="2565" width="10.83203125" style="129" customWidth="1"/>
    <col min="2566" max="2566" width="15.1640625" style="129" customWidth="1"/>
    <col min="2567" max="2567" width="14" style="129"/>
    <col min="2568" max="2568" width="0" style="129" hidden="1" customWidth="1"/>
    <col min="2569" max="2569" width="18.33203125" style="129" bestFit="1" customWidth="1"/>
    <col min="2570" max="2816" width="14" style="129"/>
    <col min="2817" max="2817" width="28.33203125" style="129" bestFit="1" customWidth="1"/>
    <col min="2818" max="2818" width="46.1640625" style="129" customWidth="1"/>
    <col min="2819" max="2819" width="25.6640625" style="129" bestFit="1" customWidth="1"/>
    <col min="2820" max="2820" width="14" style="129"/>
    <col min="2821" max="2821" width="10.83203125" style="129" customWidth="1"/>
    <col min="2822" max="2822" width="15.1640625" style="129" customWidth="1"/>
    <col min="2823" max="2823" width="14" style="129"/>
    <col min="2824" max="2824" width="0" style="129" hidden="1" customWidth="1"/>
    <col min="2825" max="2825" width="18.33203125" style="129" bestFit="1" customWidth="1"/>
    <col min="2826" max="3072" width="14" style="129"/>
    <col min="3073" max="3073" width="28.33203125" style="129" bestFit="1" customWidth="1"/>
    <col min="3074" max="3074" width="46.1640625" style="129" customWidth="1"/>
    <col min="3075" max="3075" width="25.6640625" style="129" bestFit="1" customWidth="1"/>
    <col min="3076" max="3076" width="14" style="129"/>
    <col min="3077" max="3077" width="10.83203125" style="129" customWidth="1"/>
    <col min="3078" max="3078" width="15.1640625" style="129" customWidth="1"/>
    <col min="3079" max="3079" width="14" style="129"/>
    <col min="3080" max="3080" width="0" style="129" hidden="1" customWidth="1"/>
    <col min="3081" max="3081" width="18.33203125" style="129" bestFit="1" customWidth="1"/>
    <col min="3082" max="3328" width="14" style="129"/>
    <col min="3329" max="3329" width="28.33203125" style="129" bestFit="1" customWidth="1"/>
    <col min="3330" max="3330" width="46.1640625" style="129" customWidth="1"/>
    <col min="3331" max="3331" width="25.6640625" style="129" bestFit="1" customWidth="1"/>
    <col min="3332" max="3332" width="14" style="129"/>
    <col min="3333" max="3333" width="10.83203125" style="129" customWidth="1"/>
    <col min="3334" max="3334" width="15.1640625" style="129" customWidth="1"/>
    <col min="3335" max="3335" width="14" style="129"/>
    <col min="3336" max="3336" width="0" style="129" hidden="1" customWidth="1"/>
    <col min="3337" max="3337" width="18.33203125" style="129" bestFit="1" customWidth="1"/>
    <col min="3338" max="3584" width="14" style="129"/>
    <col min="3585" max="3585" width="28.33203125" style="129" bestFit="1" customWidth="1"/>
    <col min="3586" max="3586" width="46.1640625" style="129" customWidth="1"/>
    <col min="3587" max="3587" width="25.6640625" style="129" bestFit="1" customWidth="1"/>
    <col min="3588" max="3588" width="14" style="129"/>
    <col min="3589" max="3589" width="10.83203125" style="129" customWidth="1"/>
    <col min="3590" max="3590" width="15.1640625" style="129" customWidth="1"/>
    <col min="3591" max="3591" width="14" style="129"/>
    <col min="3592" max="3592" width="0" style="129" hidden="1" customWidth="1"/>
    <col min="3593" max="3593" width="18.33203125" style="129" bestFit="1" customWidth="1"/>
    <col min="3594" max="3840" width="14" style="129"/>
    <col min="3841" max="3841" width="28.33203125" style="129" bestFit="1" customWidth="1"/>
    <col min="3842" max="3842" width="46.1640625" style="129" customWidth="1"/>
    <col min="3843" max="3843" width="25.6640625" style="129" bestFit="1" customWidth="1"/>
    <col min="3844" max="3844" width="14" style="129"/>
    <col min="3845" max="3845" width="10.83203125" style="129" customWidth="1"/>
    <col min="3846" max="3846" width="15.1640625" style="129" customWidth="1"/>
    <col min="3847" max="3847" width="14" style="129"/>
    <col min="3848" max="3848" width="0" style="129" hidden="1" customWidth="1"/>
    <col min="3849" max="3849" width="18.33203125" style="129" bestFit="1" customWidth="1"/>
    <col min="3850" max="4096" width="14" style="129"/>
    <col min="4097" max="4097" width="28.33203125" style="129" bestFit="1" customWidth="1"/>
    <col min="4098" max="4098" width="46.1640625" style="129" customWidth="1"/>
    <col min="4099" max="4099" width="25.6640625" style="129" bestFit="1" customWidth="1"/>
    <col min="4100" max="4100" width="14" style="129"/>
    <col min="4101" max="4101" width="10.83203125" style="129" customWidth="1"/>
    <col min="4102" max="4102" width="15.1640625" style="129" customWidth="1"/>
    <col min="4103" max="4103" width="14" style="129"/>
    <col min="4104" max="4104" width="0" style="129" hidden="1" customWidth="1"/>
    <col min="4105" max="4105" width="18.33203125" style="129" bestFit="1" customWidth="1"/>
    <col min="4106" max="4352" width="14" style="129"/>
    <col min="4353" max="4353" width="28.33203125" style="129" bestFit="1" customWidth="1"/>
    <col min="4354" max="4354" width="46.1640625" style="129" customWidth="1"/>
    <col min="4355" max="4355" width="25.6640625" style="129" bestFit="1" customWidth="1"/>
    <col min="4356" max="4356" width="14" style="129"/>
    <col min="4357" max="4357" width="10.83203125" style="129" customWidth="1"/>
    <col min="4358" max="4358" width="15.1640625" style="129" customWidth="1"/>
    <col min="4359" max="4359" width="14" style="129"/>
    <col min="4360" max="4360" width="0" style="129" hidden="1" customWidth="1"/>
    <col min="4361" max="4361" width="18.33203125" style="129" bestFit="1" customWidth="1"/>
    <col min="4362" max="4608" width="14" style="129"/>
    <col min="4609" max="4609" width="28.33203125" style="129" bestFit="1" customWidth="1"/>
    <col min="4610" max="4610" width="46.1640625" style="129" customWidth="1"/>
    <col min="4611" max="4611" width="25.6640625" style="129" bestFit="1" customWidth="1"/>
    <col min="4612" max="4612" width="14" style="129"/>
    <col min="4613" max="4613" width="10.83203125" style="129" customWidth="1"/>
    <col min="4614" max="4614" width="15.1640625" style="129" customWidth="1"/>
    <col min="4615" max="4615" width="14" style="129"/>
    <col min="4616" max="4616" width="0" style="129" hidden="1" customWidth="1"/>
    <col min="4617" max="4617" width="18.33203125" style="129" bestFit="1" customWidth="1"/>
    <col min="4618" max="4864" width="14" style="129"/>
    <col min="4865" max="4865" width="28.33203125" style="129" bestFit="1" customWidth="1"/>
    <col min="4866" max="4866" width="46.1640625" style="129" customWidth="1"/>
    <col min="4867" max="4867" width="25.6640625" style="129" bestFit="1" customWidth="1"/>
    <col min="4868" max="4868" width="14" style="129"/>
    <col min="4869" max="4869" width="10.83203125" style="129" customWidth="1"/>
    <col min="4870" max="4870" width="15.1640625" style="129" customWidth="1"/>
    <col min="4871" max="4871" width="14" style="129"/>
    <col min="4872" max="4872" width="0" style="129" hidden="1" customWidth="1"/>
    <col min="4873" max="4873" width="18.33203125" style="129" bestFit="1" customWidth="1"/>
    <col min="4874" max="5120" width="14" style="129"/>
    <col min="5121" max="5121" width="28.33203125" style="129" bestFit="1" customWidth="1"/>
    <col min="5122" max="5122" width="46.1640625" style="129" customWidth="1"/>
    <col min="5123" max="5123" width="25.6640625" style="129" bestFit="1" customWidth="1"/>
    <col min="5124" max="5124" width="14" style="129"/>
    <col min="5125" max="5125" width="10.83203125" style="129" customWidth="1"/>
    <col min="5126" max="5126" width="15.1640625" style="129" customWidth="1"/>
    <col min="5127" max="5127" width="14" style="129"/>
    <col min="5128" max="5128" width="0" style="129" hidden="1" customWidth="1"/>
    <col min="5129" max="5129" width="18.33203125" style="129" bestFit="1" customWidth="1"/>
    <col min="5130" max="5376" width="14" style="129"/>
    <col min="5377" max="5377" width="28.33203125" style="129" bestFit="1" customWidth="1"/>
    <col min="5378" max="5378" width="46.1640625" style="129" customWidth="1"/>
    <col min="5379" max="5379" width="25.6640625" style="129" bestFit="1" customWidth="1"/>
    <col min="5380" max="5380" width="14" style="129"/>
    <col min="5381" max="5381" width="10.83203125" style="129" customWidth="1"/>
    <col min="5382" max="5382" width="15.1640625" style="129" customWidth="1"/>
    <col min="5383" max="5383" width="14" style="129"/>
    <col min="5384" max="5384" width="0" style="129" hidden="1" customWidth="1"/>
    <col min="5385" max="5385" width="18.33203125" style="129" bestFit="1" customWidth="1"/>
    <col min="5386" max="5632" width="14" style="129"/>
    <col min="5633" max="5633" width="28.33203125" style="129" bestFit="1" customWidth="1"/>
    <col min="5634" max="5634" width="46.1640625" style="129" customWidth="1"/>
    <col min="5635" max="5635" width="25.6640625" style="129" bestFit="1" customWidth="1"/>
    <col min="5636" max="5636" width="14" style="129"/>
    <col min="5637" max="5637" width="10.83203125" style="129" customWidth="1"/>
    <col min="5638" max="5638" width="15.1640625" style="129" customWidth="1"/>
    <col min="5639" max="5639" width="14" style="129"/>
    <col min="5640" max="5640" width="0" style="129" hidden="1" customWidth="1"/>
    <col min="5641" max="5641" width="18.33203125" style="129" bestFit="1" customWidth="1"/>
    <col min="5642" max="5888" width="14" style="129"/>
    <col min="5889" max="5889" width="28.33203125" style="129" bestFit="1" customWidth="1"/>
    <col min="5890" max="5890" width="46.1640625" style="129" customWidth="1"/>
    <col min="5891" max="5891" width="25.6640625" style="129" bestFit="1" customWidth="1"/>
    <col min="5892" max="5892" width="14" style="129"/>
    <col min="5893" max="5893" width="10.83203125" style="129" customWidth="1"/>
    <col min="5894" max="5894" width="15.1640625" style="129" customWidth="1"/>
    <col min="5895" max="5895" width="14" style="129"/>
    <col min="5896" max="5896" width="0" style="129" hidden="1" customWidth="1"/>
    <col min="5897" max="5897" width="18.33203125" style="129" bestFit="1" customWidth="1"/>
    <col min="5898" max="6144" width="14" style="129"/>
    <col min="6145" max="6145" width="28.33203125" style="129" bestFit="1" customWidth="1"/>
    <col min="6146" max="6146" width="46.1640625" style="129" customWidth="1"/>
    <col min="6147" max="6147" width="25.6640625" style="129" bestFit="1" customWidth="1"/>
    <col min="6148" max="6148" width="14" style="129"/>
    <col min="6149" max="6149" width="10.83203125" style="129" customWidth="1"/>
    <col min="6150" max="6150" width="15.1640625" style="129" customWidth="1"/>
    <col min="6151" max="6151" width="14" style="129"/>
    <col min="6152" max="6152" width="0" style="129" hidden="1" customWidth="1"/>
    <col min="6153" max="6153" width="18.33203125" style="129" bestFit="1" customWidth="1"/>
    <col min="6154" max="6400" width="14" style="129"/>
    <col min="6401" max="6401" width="28.33203125" style="129" bestFit="1" customWidth="1"/>
    <col min="6402" max="6402" width="46.1640625" style="129" customWidth="1"/>
    <col min="6403" max="6403" width="25.6640625" style="129" bestFit="1" customWidth="1"/>
    <col min="6404" max="6404" width="14" style="129"/>
    <col min="6405" max="6405" width="10.83203125" style="129" customWidth="1"/>
    <col min="6406" max="6406" width="15.1640625" style="129" customWidth="1"/>
    <col min="6407" max="6407" width="14" style="129"/>
    <col min="6408" max="6408" width="0" style="129" hidden="1" customWidth="1"/>
    <col min="6409" max="6409" width="18.33203125" style="129" bestFit="1" customWidth="1"/>
    <col min="6410" max="6656" width="14" style="129"/>
    <col min="6657" max="6657" width="28.33203125" style="129" bestFit="1" customWidth="1"/>
    <col min="6658" max="6658" width="46.1640625" style="129" customWidth="1"/>
    <col min="6659" max="6659" width="25.6640625" style="129" bestFit="1" customWidth="1"/>
    <col min="6660" max="6660" width="14" style="129"/>
    <col min="6661" max="6661" width="10.83203125" style="129" customWidth="1"/>
    <col min="6662" max="6662" width="15.1640625" style="129" customWidth="1"/>
    <col min="6663" max="6663" width="14" style="129"/>
    <col min="6664" max="6664" width="0" style="129" hidden="1" customWidth="1"/>
    <col min="6665" max="6665" width="18.33203125" style="129" bestFit="1" customWidth="1"/>
    <col min="6666" max="6912" width="14" style="129"/>
    <col min="6913" max="6913" width="28.33203125" style="129" bestFit="1" customWidth="1"/>
    <col min="6914" max="6914" width="46.1640625" style="129" customWidth="1"/>
    <col min="6915" max="6915" width="25.6640625" style="129" bestFit="1" customWidth="1"/>
    <col min="6916" max="6916" width="14" style="129"/>
    <col min="6917" max="6917" width="10.83203125" style="129" customWidth="1"/>
    <col min="6918" max="6918" width="15.1640625" style="129" customWidth="1"/>
    <col min="6919" max="6919" width="14" style="129"/>
    <col min="6920" max="6920" width="0" style="129" hidden="1" customWidth="1"/>
    <col min="6921" max="6921" width="18.33203125" style="129" bestFit="1" customWidth="1"/>
    <col min="6922" max="7168" width="14" style="129"/>
    <col min="7169" max="7169" width="28.33203125" style="129" bestFit="1" customWidth="1"/>
    <col min="7170" max="7170" width="46.1640625" style="129" customWidth="1"/>
    <col min="7171" max="7171" width="25.6640625" style="129" bestFit="1" customWidth="1"/>
    <col min="7172" max="7172" width="14" style="129"/>
    <col min="7173" max="7173" width="10.83203125" style="129" customWidth="1"/>
    <col min="7174" max="7174" width="15.1640625" style="129" customWidth="1"/>
    <col min="7175" max="7175" width="14" style="129"/>
    <col min="7176" max="7176" width="0" style="129" hidden="1" customWidth="1"/>
    <col min="7177" max="7177" width="18.33203125" style="129" bestFit="1" customWidth="1"/>
    <col min="7178" max="7424" width="14" style="129"/>
    <col min="7425" max="7425" width="28.33203125" style="129" bestFit="1" customWidth="1"/>
    <col min="7426" max="7426" width="46.1640625" style="129" customWidth="1"/>
    <col min="7427" max="7427" width="25.6640625" style="129" bestFit="1" customWidth="1"/>
    <col min="7428" max="7428" width="14" style="129"/>
    <col min="7429" max="7429" width="10.83203125" style="129" customWidth="1"/>
    <col min="7430" max="7430" width="15.1640625" style="129" customWidth="1"/>
    <col min="7431" max="7431" width="14" style="129"/>
    <col min="7432" max="7432" width="0" style="129" hidden="1" customWidth="1"/>
    <col min="7433" max="7433" width="18.33203125" style="129" bestFit="1" customWidth="1"/>
    <col min="7434" max="7680" width="14" style="129"/>
    <col min="7681" max="7681" width="28.33203125" style="129" bestFit="1" customWidth="1"/>
    <col min="7682" max="7682" width="46.1640625" style="129" customWidth="1"/>
    <col min="7683" max="7683" width="25.6640625" style="129" bestFit="1" customWidth="1"/>
    <col min="7684" max="7684" width="14" style="129"/>
    <col min="7685" max="7685" width="10.83203125" style="129" customWidth="1"/>
    <col min="7686" max="7686" width="15.1640625" style="129" customWidth="1"/>
    <col min="7687" max="7687" width="14" style="129"/>
    <col min="7688" max="7688" width="0" style="129" hidden="1" customWidth="1"/>
    <col min="7689" max="7689" width="18.33203125" style="129" bestFit="1" customWidth="1"/>
    <col min="7690" max="7936" width="14" style="129"/>
    <col min="7937" max="7937" width="28.33203125" style="129" bestFit="1" customWidth="1"/>
    <col min="7938" max="7938" width="46.1640625" style="129" customWidth="1"/>
    <col min="7939" max="7939" width="25.6640625" style="129" bestFit="1" customWidth="1"/>
    <col min="7940" max="7940" width="14" style="129"/>
    <col min="7941" max="7941" width="10.83203125" style="129" customWidth="1"/>
    <col min="7942" max="7942" width="15.1640625" style="129" customWidth="1"/>
    <col min="7943" max="7943" width="14" style="129"/>
    <col min="7944" max="7944" width="0" style="129" hidden="1" customWidth="1"/>
    <col min="7945" max="7945" width="18.33203125" style="129" bestFit="1" customWidth="1"/>
    <col min="7946" max="8192" width="14" style="129"/>
    <col min="8193" max="8193" width="28.33203125" style="129" bestFit="1" customWidth="1"/>
    <col min="8194" max="8194" width="46.1640625" style="129" customWidth="1"/>
    <col min="8195" max="8195" width="25.6640625" style="129" bestFit="1" customWidth="1"/>
    <col min="8196" max="8196" width="14" style="129"/>
    <col min="8197" max="8197" width="10.83203125" style="129" customWidth="1"/>
    <col min="8198" max="8198" width="15.1640625" style="129" customWidth="1"/>
    <col min="8199" max="8199" width="14" style="129"/>
    <col min="8200" max="8200" width="0" style="129" hidden="1" customWidth="1"/>
    <col min="8201" max="8201" width="18.33203125" style="129" bestFit="1" customWidth="1"/>
    <col min="8202" max="8448" width="14" style="129"/>
    <col min="8449" max="8449" width="28.33203125" style="129" bestFit="1" customWidth="1"/>
    <col min="8450" max="8450" width="46.1640625" style="129" customWidth="1"/>
    <col min="8451" max="8451" width="25.6640625" style="129" bestFit="1" customWidth="1"/>
    <col min="8452" max="8452" width="14" style="129"/>
    <col min="8453" max="8453" width="10.83203125" style="129" customWidth="1"/>
    <col min="8454" max="8454" width="15.1640625" style="129" customWidth="1"/>
    <col min="8455" max="8455" width="14" style="129"/>
    <col min="8456" max="8456" width="0" style="129" hidden="1" customWidth="1"/>
    <col min="8457" max="8457" width="18.33203125" style="129" bestFit="1" customWidth="1"/>
    <col min="8458" max="8704" width="14" style="129"/>
    <col min="8705" max="8705" width="28.33203125" style="129" bestFit="1" customWidth="1"/>
    <col min="8706" max="8706" width="46.1640625" style="129" customWidth="1"/>
    <col min="8707" max="8707" width="25.6640625" style="129" bestFit="1" customWidth="1"/>
    <col min="8708" max="8708" width="14" style="129"/>
    <col min="8709" max="8709" width="10.83203125" style="129" customWidth="1"/>
    <col min="8710" max="8710" width="15.1640625" style="129" customWidth="1"/>
    <col min="8711" max="8711" width="14" style="129"/>
    <col min="8712" max="8712" width="0" style="129" hidden="1" customWidth="1"/>
    <col min="8713" max="8713" width="18.33203125" style="129" bestFit="1" customWidth="1"/>
    <col min="8714" max="8960" width="14" style="129"/>
    <col min="8961" max="8961" width="28.33203125" style="129" bestFit="1" customWidth="1"/>
    <col min="8962" max="8962" width="46.1640625" style="129" customWidth="1"/>
    <col min="8963" max="8963" width="25.6640625" style="129" bestFit="1" customWidth="1"/>
    <col min="8964" max="8964" width="14" style="129"/>
    <col min="8965" max="8965" width="10.83203125" style="129" customWidth="1"/>
    <col min="8966" max="8966" width="15.1640625" style="129" customWidth="1"/>
    <col min="8967" max="8967" width="14" style="129"/>
    <col min="8968" max="8968" width="0" style="129" hidden="1" customWidth="1"/>
    <col min="8969" max="8969" width="18.33203125" style="129" bestFit="1" customWidth="1"/>
    <col min="8970" max="9216" width="14" style="129"/>
    <col min="9217" max="9217" width="28.33203125" style="129" bestFit="1" customWidth="1"/>
    <col min="9218" max="9218" width="46.1640625" style="129" customWidth="1"/>
    <col min="9219" max="9219" width="25.6640625" style="129" bestFit="1" customWidth="1"/>
    <col min="9220" max="9220" width="14" style="129"/>
    <col min="9221" max="9221" width="10.83203125" style="129" customWidth="1"/>
    <col min="9222" max="9222" width="15.1640625" style="129" customWidth="1"/>
    <col min="9223" max="9223" width="14" style="129"/>
    <col min="9224" max="9224" width="0" style="129" hidden="1" customWidth="1"/>
    <col min="9225" max="9225" width="18.33203125" style="129" bestFit="1" customWidth="1"/>
    <col min="9226" max="9472" width="14" style="129"/>
    <col min="9473" max="9473" width="28.33203125" style="129" bestFit="1" customWidth="1"/>
    <col min="9474" max="9474" width="46.1640625" style="129" customWidth="1"/>
    <col min="9475" max="9475" width="25.6640625" style="129" bestFit="1" customWidth="1"/>
    <col min="9476" max="9476" width="14" style="129"/>
    <col min="9477" max="9477" width="10.83203125" style="129" customWidth="1"/>
    <col min="9478" max="9478" width="15.1640625" style="129" customWidth="1"/>
    <col min="9479" max="9479" width="14" style="129"/>
    <col min="9480" max="9480" width="0" style="129" hidden="1" customWidth="1"/>
    <col min="9481" max="9481" width="18.33203125" style="129" bestFit="1" customWidth="1"/>
    <col min="9482" max="9728" width="14" style="129"/>
    <col min="9729" max="9729" width="28.33203125" style="129" bestFit="1" customWidth="1"/>
    <col min="9730" max="9730" width="46.1640625" style="129" customWidth="1"/>
    <col min="9731" max="9731" width="25.6640625" style="129" bestFit="1" customWidth="1"/>
    <col min="9732" max="9732" width="14" style="129"/>
    <col min="9733" max="9733" width="10.83203125" style="129" customWidth="1"/>
    <col min="9734" max="9734" width="15.1640625" style="129" customWidth="1"/>
    <col min="9735" max="9735" width="14" style="129"/>
    <col min="9736" max="9736" width="0" style="129" hidden="1" customWidth="1"/>
    <col min="9737" max="9737" width="18.33203125" style="129" bestFit="1" customWidth="1"/>
    <col min="9738" max="9984" width="14" style="129"/>
    <col min="9985" max="9985" width="28.33203125" style="129" bestFit="1" customWidth="1"/>
    <col min="9986" max="9986" width="46.1640625" style="129" customWidth="1"/>
    <col min="9987" max="9987" width="25.6640625" style="129" bestFit="1" customWidth="1"/>
    <col min="9988" max="9988" width="14" style="129"/>
    <col min="9989" max="9989" width="10.83203125" style="129" customWidth="1"/>
    <col min="9990" max="9990" width="15.1640625" style="129" customWidth="1"/>
    <col min="9991" max="9991" width="14" style="129"/>
    <col min="9992" max="9992" width="0" style="129" hidden="1" customWidth="1"/>
    <col min="9993" max="9993" width="18.33203125" style="129" bestFit="1" customWidth="1"/>
    <col min="9994" max="10240" width="14" style="129"/>
    <col min="10241" max="10241" width="28.33203125" style="129" bestFit="1" customWidth="1"/>
    <col min="10242" max="10242" width="46.1640625" style="129" customWidth="1"/>
    <col min="10243" max="10243" width="25.6640625" style="129" bestFit="1" customWidth="1"/>
    <col min="10244" max="10244" width="14" style="129"/>
    <col min="10245" max="10245" width="10.83203125" style="129" customWidth="1"/>
    <col min="10246" max="10246" width="15.1640625" style="129" customWidth="1"/>
    <col min="10247" max="10247" width="14" style="129"/>
    <col min="10248" max="10248" width="0" style="129" hidden="1" customWidth="1"/>
    <col min="10249" max="10249" width="18.33203125" style="129" bestFit="1" customWidth="1"/>
    <col min="10250" max="10496" width="14" style="129"/>
    <col min="10497" max="10497" width="28.33203125" style="129" bestFit="1" customWidth="1"/>
    <col min="10498" max="10498" width="46.1640625" style="129" customWidth="1"/>
    <col min="10499" max="10499" width="25.6640625" style="129" bestFit="1" customWidth="1"/>
    <col min="10500" max="10500" width="14" style="129"/>
    <col min="10501" max="10501" width="10.83203125" style="129" customWidth="1"/>
    <col min="10502" max="10502" width="15.1640625" style="129" customWidth="1"/>
    <col min="10503" max="10503" width="14" style="129"/>
    <col min="10504" max="10504" width="0" style="129" hidden="1" customWidth="1"/>
    <col min="10505" max="10505" width="18.33203125" style="129" bestFit="1" customWidth="1"/>
    <col min="10506" max="10752" width="14" style="129"/>
    <col min="10753" max="10753" width="28.33203125" style="129" bestFit="1" customWidth="1"/>
    <col min="10754" max="10754" width="46.1640625" style="129" customWidth="1"/>
    <col min="10755" max="10755" width="25.6640625" style="129" bestFit="1" customWidth="1"/>
    <col min="10756" max="10756" width="14" style="129"/>
    <col min="10757" max="10757" width="10.83203125" style="129" customWidth="1"/>
    <col min="10758" max="10758" width="15.1640625" style="129" customWidth="1"/>
    <col min="10759" max="10759" width="14" style="129"/>
    <col min="10760" max="10760" width="0" style="129" hidden="1" customWidth="1"/>
    <col min="10761" max="10761" width="18.33203125" style="129" bestFit="1" customWidth="1"/>
    <col min="10762" max="11008" width="14" style="129"/>
    <col min="11009" max="11009" width="28.33203125" style="129" bestFit="1" customWidth="1"/>
    <col min="11010" max="11010" width="46.1640625" style="129" customWidth="1"/>
    <col min="11011" max="11011" width="25.6640625" style="129" bestFit="1" customWidth="1"/>
    <col min="11012" max="11012" width="14" style="129"/>
    <col min="11013" max="11013" width="10.83203125" style="129" customWidth="1"/>
    <col min="11014" max="11014" width="15.1640625" style="129" customWidth="1"/>
    <col min="11015" max="11015" width="14" style="129"/>
    <col min="11016" max="11016" width="0" style="129" hidden="1" customWidth="1"/>
    <col min="11017" max="11017" width="18.33203125" style="129" bestFit="1" customWidth="1"/>
    <col min="11018" max="11264" width="14" style="129"/>
    <col min="11265" max="11265" width="28.33203125" style="129" bestFit="1" customWidth="1"/>
    <col min="11266" max="11266" width="46.1640625" style="129" customWidth="1"/>
    <col min="11267" max="11267" width="25.6640625" style="129" bestFit="1" customWidth="1"/>
    <col min="11268" max="11268" width="14" style="129"/>
    <col min="11269" max="11269" width="10.83203125" style="129" customWidth="1"/>
    <col min="11270" max="11270" width="15.1640625" style="129" customWidth="1"/>
    <col min="11271" max="11271" width="14" style="129"/>
    <col min="11272" max="11272" width="0" style="129" hidden="1" customWidth="1"/>
    <col min="11273" max="11273" width="18.33203125" style="129" bestFit="1" customWidth="1"/>
    <col min="11274" max="11520" width="14" style="129"/>
    <col min="11521" max="11521" width="28.33203125" style="129" bestFit="1" customWidth="1"/>
    <col min="11522" max="11522" width="46.1640625" style="129" customWidth="1"/>
    <col min="11523" max="11523" width="25.6640625" style="129" bestFit="1" customWidth="1"/>
    <col min="11524" max="11524" width="14" style="129"/>
    <col min="11525" max="11525" width="10.83203125" style="129" customWidth="1"/>
    <col min="11526" max="11526" width="15.1640625" style="129" customWidth="1"/>
    <col min="11527" max="11527" width="14" style="129"/>
    <col min="11528" max="11528" width="0" style="129" hidden="1" customWidth="1"/>
    <col min="11529" max="11529" width="18.33203125" style="129" bestFit="1" customWidth="1"/>
    <col min="11530" max="11776" width="14" style="129"/>
    <col min="11777" max="11777" width="28.33203125" style="129" bestFit="1" customWidth="1"/>
    <col min="11778" max="11778" width="46.1640625" style="129" customWidth="1"/>
    <col min="11779" max="11779" width="25.6640625" style="129" bestFit="1" customWidth="1"/>
    <col min="11780" max="11780" width="14" style="129"/>
    <col min="11781" max="11781" width="10.83203125" style="129" customWidth="1"/>
    <col min="11782" max="11782" width="15.1640625" style="129" customWidth="1"/>
    <col min="11783" max="11783" width="14" style="129"/>
    <col min="11784" max="11784" width="0" style="129" hidden="1" customWidth="1"/>
    <col min="11785" max="11785" width="18.33203125" style="129" bestFit="1" customWidth="1"/>
    <col min="11786" max="12032" width="14" style="129"/>
    <col min="12033" max="12033" width="28.33203125" style="129" bestFit="1" customWidth="1"/>
    <col min="12034" max="12034" width="46.1640625" style="129" customWidth="1"/>
    <col min="12035" max="12035" width="25.6640625" style="129" bestFit="1" customWidth="1"/>
    <col min="12036" max="12036" width="14" style="129"/>
    <col min="12037" max="12037" width="10.83203125" style="129" customWidth="1"/>
    <col min="12038" max="12038" width="15.1640625" style="129" customWidth="1"/>
    <col min="12039" max="12039" width="14" style="129"/>
    <col min="12040" max="12040" width="0" style="129" hidden="1" customWidth="1"/>
    <col min="12041" max="12041" width="18.33203125" style="129" bestFit="1" customWidth="1"/>
    <col min="12042" max="12288" width="14" style="129"/>
    <col min="12289" max="12289" width="28.33203125" style="129" bestFit="1" customWidth="1"/>
    <col min="12290" max="12290" width="46.1640625" style="129" customWidth="1"/>
    <col min="12291" max="12291" width="25.6640625" style="129" bestFit="1" customWidth="1"/>
    <col min="12292" max="12292" width="14" style="129"/>
    <col min="12293" max="12293" width="10.83203125" style="129" customWidth="1"/>
    <col min="12294" max="12294" width="15.1640625" style="129" customWidth="1"/>
    <col min="12295" max="12295" width="14" style="129"/>
    <col min="12296" max="12296" width="0" style="129" hidden="1" customWidth="1"/>
    <col min="12297" max="12297" width="18.33203125" style="129" bestFit="1" customWidth="1"/>
    <col min="12298" max="12544" width="14" style="129"/>
    <col min="12545" max="12545" width="28.33203125" style="129" bestFit="1" customWidth="1"/>
    <col min="12546" max="12546" width="46.1640625" style="129" customWidth="1"/>
    <col min="12547" max="12547" width="25.6640625" style="129" bestFit="1" customWidth="1"/>
    <col min="12548" max="12548" width="14" style="129"/>
    <col min="12549" max="12549" width="10.83203125" style="129" customWidth="1"/>
    <col min="12550" max="12550" width="15.1640625" style="129" customWidth="1"/>
    <col min="12551" max="12551" width="14" style="129"/>
    <col min="12552" max="12552" width="0" style="129" hidden="1" customWidth="1"/>
    <col min="12553" max="12553" width="18.33203125" style="129" bestFit="1" customWidth="1"/>
    <col min="12554" max="12800" width="14" style="129"/>
    <col min="12801" max="12801" width="28.33203125" style="129" bestFit="1" customWidth="1"/>
    <col min="12802" max="12802" width="46.1640625" style="129" customWidth="1"/>
    <col min="12803" max="12803" width="25.6640625" style="129" bestFit="1" customWidth="1"/>
    <col min="12804" max="12804" width="14" style="129"/>
    <col min="12805" max="12805" width="10.83203125" style="129" customWidth="1"/>
    <col min="12806" max="12806" width="15.1640625" style="129" customWidth="1"/>
    <col min="12807" max="12807" width="14" style="129"/>
    <col min="12808" max="12808" width="0" style="129" hidden="1" customWidth="1"/>
    <col min="12809" max="12809" width="18.33203125" style="129" bestFit="1" customWidth="1"/>
    <col min="12810" max="13056" width="14" style="129"/>
    <col min="13057" max="13057" width="28.33203125" style="129" bestFit="1" customWidth="1"/>
    <col min="13058" max="13058" width="46.1640625" style="129" customWidth="1"/>
    <col min="13059" max="13059" width="25.6640625" style="129" bestFit="1" customWidth="1"/>
    <col min="13060" max="13060" width="14" style="129"/>
    <col min="13061" max="13061" width="10.83203125" style="129" customWidth="1"/>
    <col min="13062" max="13062" width="15.1640625" style="129" customWidth="1"/>
    <col min="13063" max="13063" width="14" style="129"/>
    <col min="13064" max="13064" width="0" style="129" hidden="1" customWidth="1"/>
    <col min="13065" max="13065" width="18.33203125" style="129" bestFit="1" customWidth="1"/>
    <col min="13066" max="13312" width="14" style="129"/>
    <col min="13313" max="13313" width="28.33203125" style="129" bestFit="1" customWidth="1"/>
    <col min="13314" max="13314" width="46.1640625" style="129" customWidth="1"/>
    <col min="13315" max="13315" width="25.6640625" style="129" bestFit="1" customWidth="1"/>
    <col min="13316" max="13316" width="14" style="129"/>
    <col min="13317" max="13317" width="10.83203125" style="129" customWidth="1"/>
    <col min="13318" max="13318" width="15.1640625" style="129" customWidth="1"/>
    <col min="13319" max="13319" width="14" style="129"/>
    <col min="13320" max="13320" width="0" style="129" hidden="1" customWidth="1"/>
    <col min="13321" max="13321" width="18.33203125" style="129" bestFit="1" customWidth="1"/>
    <col min="13322" max="13568" width="14" style="129"/>
    <col min="13569" max="13569" width="28.33203125" style="129" bestFit="1" customWidth="1"/>
    <col min="13570" max="13570" width="46.1640625" style="129" customWidth="1"/>
    <col min="13571" max="13571" width="25.6640625" style="129" bestFit="1" customWidth="1"/>
    <col min="13572" max="13572" width="14" style="129"/>
    <col min="13573" max="13573" width="10.83203125" style="129" customWidth="1"/>
    <col min="13574" max="13574" width="15.1640625" style="129" customWidth="1"/>
    <col min="13575" max="13575" width="14" style="129"/>
    <col min="13576" max="13576" width="0" style="129" hidden="1" customWidth="1"/>
    <col min="13577" max="13577" width="18.33203125" style="129" bestFit="1" customWidth="1"/>
    <col min="13578" max="13824" width="14" style="129"/>
    <col min="13825" max="13825" width="28.33203125" style="129" bestFit="1" customWidth="1"/>
    <col min="13826" max="13826" width="46.1640625" style="129" customWidth="1"/>
    <col min="13827" max="13827" width="25.6640625" style="129" bestFit="1" customWidth="1"/>
    <col min="13828" max="13828" width="14" style="129"/>
    <col min="13829" max="13829" width="10.83203125" style="129" customWidth="1"/>
    <col min="13830" max="13830" width="15.1640625" style="129" customWidth="1"/>
    <col min="13831" max="13831" width="14" style="129"/>
    <col min="13832" max="13832" width="0" style="129" hidden="1" customWidth="1"/>
    <col min="13833" max="13833" width="18.33203125" style="129" bestFit="1" customWidth="1"/>
    <col min="13834" max="14080" width="14" style="129"/>
    <col min="14081" max="14081" width="28.33203125" style="129" bestFit="1" customWidth="1"/>
    <col min="14082" max="14082" width="46.1640625" style="129" customWidth="1"/>
    <col min="14083" max="14083" width="25.6640625" style="129" bestFit="1" customWidth="1"/>
    <col min="14084" max="14084" width="14" style="129"/>
    <col min="14085" max="14085" width="10.83203125" style="129" customWidth="1"/>
    <col min="14086" max="14086" width="15.1640625" style="129" customWidth="1"/>
    <col min="14087" max="14087" width="14" style="129"/>
    <col min="14088" max="14088" width="0" style="129" hidden="1" customWidth="1"/>
    <col min="14089" max="14089" width="18.33203125" style="129" bestFit="1" customWidth="1"/>
    <col min="14090" max="14336" width="14" style="129"/>
    <col min="14337" max="14337" width="28.33203125" style="129" bestFit="1" customWidth="1"/>
    <col min="14338" max="14338" width="46.1640625" style="129" customWidth="1"/>
    <col min="14339" max="14339" width="25.6640625" style="129" bestFit="1" customWidth="1"/>
    <col min="14340" max="14340" width="14" style="129"/>
    <col min="14341" max="14341" width="10.83203125" style="129" customWidth="1"/>
    <col min="14342" max="14342" width="15.1640625" style="129" customWidth="1"/>
    <col min="14343" max="14343" width="14" style="129"/>
    <col min="14344" max="14344" width="0" style="129" hidden="1" customWidth="1"/>
    <col min="14345" max="14345" width="18.33203125" style="129" bestFit="1" customWidth="1"/>
    <col min="14346" max="14592" width="14" style="129"/>
    <col min="14593" max="14593" width="28.33203125" style="129" bestFit="1" customWidth="1"/>
    <col min="14594" max="14594" width="46.1640625" style="129" customWidth="1"/>
    <col min="14595" max="14595" width="25.6640625" style="129" bestFit="1" customWidth="1"/>
    <col min="14596" max="14596" width="14" style="129"/>
    <col min="14597" max="14597" width="10.83203125" style="129" customWidth="1"/>
    <col min="14598" max="14598" width="15.1640625" style="129" customWidth="1"/>
    <col min="14599" max="14599" width="14" style="129"/>
    <col min="14600" max="14600" width="0" style="129" hidden="1" customWidth="1"/>
    <col min="14601" max="14601" width="18.33203125" style="129" bestFit="1" customWidth="1"/>
    <col min="14602" max="14848" width="14" style="129"/>
    <col min="14849" max="14849" width="28.33203125" style="129" bestFit="1" customWidth="1"/>
    <col min="14850" max="14850" width="46.1640625" style="129" customWidth="1"/>
    <col min="14851" max="14851" width="25.6640625" style="129" bestFit="1" customWidth="1"/>
    <col min="14852" max="14852" width="14" style="129"/>
    <col min="14853" max="14853" width="10.83203125" style="129" customWidth="1"/>
    <col min="14854" max="14854" width="15.1640625" style="129" customWidth="1"/>
    <col min="14855" max="14855" width="14" style="129"/>
    <col min="14856" max="14856" width="0" style="129" hidden="1" customWidth="1"/>
    <col min="14857" max="14857" width="18.33203125" style="129" bestFit="1" customWidth="1"/>
    <col min="14858" max="15104" width="14" style="129"/>
    <col min="15105" max="15105" width="28.33203125" style="129" bestFit="1" customWidth="1"/>
    <col min="15106" max="15106" width="46.1640625" style="129" customWidth="1"/>
    <col min="15107" max="15107" width="25.6640625" style="129" bestFit="1" customWidth="1"/>
    <col min="15108" max="15108" width="14" style="129"/>
    <col min="15109" max="15109" width="10.83203125" style="129" customWidth="1"/>
    <col min="15110" max="15110" width="15.1640625" style="129" customWidth="1"/>
    <col min="15111" max="15111" width="14" style="129"/>
    <col min="15112" max="15112" width="0" style="129" hidden="1" customWidth="1"/>
    <col min="15113" max="15113" width="18.33203125" style="129" bestFit="1" customWidth="1"/>
    <col min="15114" max="15360" width="14" style="129"/>
    <col min="15361" max="15361" width="28.33203125" style="129" bestFit="1" customWidth="1"/>
    <col min="15362" max="15362" width="46.1640625" style="129" customWidth="1"/>
    <col min="15363" max="15363" width="25.6640625" style="129" bestFit="1" customWidth="1"/>
    <col min="15364" max="15364" width="14" style="129"/>
    <col min="15365" max="15365" width="10.83203125" style="129" customWidth="1"/>
    <col min="15366" max="15366" width="15.1640625" style="129" customWidth="1"/>
    <col min="15367" max="15367" width="14" style="129"/>
    <col min="15368" max="15368" width="0" style="129" hidden="1" customWidth="1"/>
    <col min="15369" max="15369" width="18.33203125" style="129" bestFit="1" customWidth="1"/>
    <col min="15370" max="15616" width="14" style="129"/>
    <col min="15617" max="15617" width="28.33203125" style="129" bestFit="1" customWidth="1"/>
    <col min="15618" max="15618" width="46.1640625" style="129" customWidth="1"/>
    <col min="15619" max="15619" width="25.6640625" style="129" bestFit="1" customWidth="1"/>
    <col min="15620" max="15620" width="14" style="129"/>
    <col min="15621" max="15621" width="10.83203125" style="129" customWidth="1"/>
    <col min="15622" max="15622" width="15.1640625" style="129" customWidth="1"/>
    <col min="15623" max="15623" width="14" style="129"/>
    <col min="15624" max="15624" width="0" style="129" hidden="1" customWidth="1"/>
    <col min="15625" max="15625" width="18.33203125" style="129" bestFit="1" customWidth="1"/>
    <col min="15626" max="15872" width="14" style="129"/>
    <col min="15873" max="15873" width="28.33203125" style="129" bestFit="1" customWidth="1"/>
    <col min="15874" max="15874" width="46.1640625" style="129" customWidth="1"/>
    <col min="15875" max="15875" width="25.6640625" style="129" bestFit="1" customWidth="1"/>
    <col min="15876" max="15876" width="14" style="129"/>
    <col min="15877" max="15877" width="10.83203125" style="129" customWidth="1"/>
    <col min="15878" max="15878" width="15.1640625" style="129" customWidth="1"/>
    <col min="15879" max="15879" width="14" style="129"/>
    <col min="15880" max="15880" width="0" style="129" hidden="1" customWidth="1"/>
    <col min="15881" max="15881" width="18.33203125" style="129" bestFit="1" customWidth="1"/>
    <col min="15882" max="16128" width="14" style="129"/>
    <col min="16129" max="16129" width="28.33203125" style="129" bestFit="1" customWidth="1"/>
    <col min="16130" max="16130" width="46.1640625" style="129" customWidth="1"/>
    <col min="16131" max="16131" width="25.6640625" style="129" bestFit="1" customWidth="1"/>
    <col min="16132" max="16132" width="14" style="129"/>
    <col min="16133" max="16133" width="10.83203125" style="129" customWidth="1"/>
    <col min="16134" max="16134" width="15.1640625" style="129" customWidth="1"/>
    <col min="16135" max="16135" width="14" style="129"/>
    <col min="16136" max="16136" width="0" style="129" hidden="1" customWidth="1"/>
    <col min="16137" max="16137" width="18.33203125" style="129" bestFit="1" customWidth="1"/>
    <col min="16138" max="16384" width="14" style="129"/>
  </cols>
  <sheetData>
    <row r="1" spans="1:6">
      <c r="A1" s="1313" t="s">
        <v>1084</v>
      </c>
      <c r="B1" s="1314"/>
      <c r="C1" s="1314"/>
      <c r="D1" s="1314"/>
      <c r="E1" s="1314"/>
      <c r="F1" s="1315"/>
    </row>
    <row r="2" spans="1:6" ht="15">
      <c r="A2" s="130" t="s">
        <v>4</v>
      </c>
      <c r="B2" s="1316" t="str">
        <f>CYBER!B2</f>
        <v>MUNICIPIO DE PEREIRA</v>
      </c>
      <c r="C2" s="1311"/>
      <c r="D2" s="1311"/>
      <c r="E2" s="1311"/>
      <c r="F2" s="1312"/>
    </row>
    <row r="3" spans="1:6" ht="15">
      <c r="A3" s="130" t="s">
        <v>5</v>
      </c>
      <c r="B3" s="1311" t="s">
        <v>1042</v>
      </c>
      <c r="C3" s="1311"/>
      <c r="D3" s="1311"/>
      <c r="E3" s="1311"/>
      <c r="F3" s="1312"/>
    </row>
    <row r="4" spans="1:6" ht="15">
      <c r="A4" s="130" t="s">
        <v>6</v>
      </c>
      <c r="B4" s="1311" t="s">
        <v>832</v>
      </c>
      <c r="C4" s="1311"/>
      <c r="D4" s="1311"/>
      <c r="E4" s="1311"/>
      <c r="F4" s="1312"/>
    </row>
    <row r="5" spans="1:6" ht="15">
      <c r="A5" s="130" t="s">
        <v>7</v>
      </c>
      <c r="B5" s="1311" t="str">
        <f>CYBER!B5</f>
        <v>891.480.030-2.</v>
      </c>
      <c r="C5" s="1311"/>
      <c r="D5" s="1311"/>
      <c r="E5" s="1311"/>
      <c r="F5" s="1312"/>
    </row>
    <row r="6" spans="1:6" ht="15">
      <c r="A6" s="130" t="s">
        <v>54</v>
      </c>
      <c r="B6" s="1311" t="s">
        <v>777</v>
      </c>
      <c r="C6" s="1311"/>
      <c r="D6" s="1311"/>
      <c r="E6" s="1311"/>
      <c r="F6" s="1312"/>
    </row>
    <row r="7" spans="1:6" ht="15">
      <c r="A7" s="130" t="s">
        <v>15</v>
      </c>
      <c r="B7" s="1311" t="s">
        <v>16</v>
      </c>
      <c r="C7" s="1311"/>
      <c r="D7" s="1311"/>
      <c r="E7" s="1311"/>
      <c r="F7" s="1312"/>
    </row>
    <row r="8" spans="1:6" ht="30.75" customHeight="1">
      <c r="A8" s="130" t="s">
        <v>2</v>
      </c>
      <c r="B8" s="1311" t="str">
        <f>CYBER!B8</f>
        <v>DESDE LAS 00:00 HORAS DEL 19 DE SEPTIEMBRE DE 2025  HASTA LAS 24:00 HORAS DEL 19 DE SEPTIEMBRE DE 2026</v>
      </c>
      <c r="C8" s="1311"/>
      <c r="D8" s="1311"/>
      <c r="E8" s="1311"/>
      <c r="F8" s="1312"/>
    </row>
    <row r="9" spans="1:6">
      <c r="A9" s="1320" t="s">
        <v>66</v>
      </c>
      <c r="B9" s="1321"/>
      <c r="C9" s="1321"/>
      <c r="D9" s="1321"/>
      <c r="E9" s="1321"/>
      <c r="F9" s="1322"/>
    </row>
    <row r="10" spans="1:6" ht="28">
      <c r="A10" s="136" t="s">
        <v>831</v>
      </c>
      <c r="B10" s="128" t="s">
        <v>839</v>
      </c>
      <c r="C10" s="128" t="s">
        <v>69</v>
      </c>
      <c r="D10" s="128"/>
      <c r="E10" s="128" t="s">
        <v>833</v>
      </c>
      <c r="F10" s="137" t="s">
        <v>72</v>
      </c>
    </row>
    <row r="11" spans="1:6" ht="42">
      <c r="A11" s="1323" t="s">
        <v>1043</v>
      </c>
      <c r="B11" s="138" t="s">
        <v>849</v>
      </c>
      <c r="C11" s="465">
        <f>'RELACION ASEGURADOS'!G148</f>
        <v>62662600</v>
      </c>
      <c r="D11" s="139"/>
      <c r="E11" s="1325" t="s">
        <v>3</v>
      </c>
      <c r="F11" s="1327" t="s">
        <v>3</v>
      </c>
    </row>
    <row r="12" spans="1:6" ht="24.75" customHeight="1">
      <c r="A12" s="1324"/>
      <c r="B12" s="140" t="s">
        <v>840</v>
      </c>
      <c r="C12" s="465">
        <f>'RELACION ASEGURADOS'!H148</f>
        <v>62662600</v>
      </c>
      <c r="D12" s="139"/>
      <c r="E12" s="1326"/>
      <c r="F12" s="1328"/>
    </row>
    <row r="13" spans="1:6" ht="28">
      <c r="A13" s="1324"/>
      <c r="B13" s="138" t="s">
        <v>841</v>
      </c>
      <c r="C13" s="465">
        <f>'RELACION ASEGURADOS'!I148</f>
        <v>62662600</v>
      </c>
      <c r="D13" s="139"/>
      <c r="E13" s="1326"/>
      <c r="F13" s="1328"/>
    </row>
    <row r="14" spans="1:6" ht="28">
      <c r="A14" s="1324"/>
      <c r="B14" s="138" t="s">
        <v>842</v>
      </c>
      <c r="C14" s="465">
        <f>'RELACION ASEGURADOS'!J148</f>
        <v>31331300</v>
      </c>
      <c r="D14" s="139"/>
      <c r="E14" s="1326"/>
      <c r="F14" s="1328"/>
    </row>
    <row r="15" spans="1:6" ht="21.75" customHeight="1">
      <c r="A15" s="1324"/>
      <c r="B15" s="140" t="s">
        <v>857</v>
      </c>
      <c r="C15" s="465">
        <f>'RELACION ASEGURADOS'!K148</f>
        <v>858000000</v>
      </c>
      <c r="D15" s="139"/>
      <c r="E15" s="1326"/>
      <c r="F15" s="1328"/>
    </row>
    <row r="16" spans="1:6" ht="30.75" customHeight="1">
      <c r="A16" s="1324"/>
      <c r="B16" s="140" t="s">
        <v>785</v>
      </c>
      <c r="C16" s="464">
        <f>'RELACION ASEGURADOS'!L148</f>
        <v>858000000</v>
      </c>
      <c r="D16" s="139"/>
      <c r="E16" s="1326"/>
      <c r="F16" s="1328"/>
    </row>
    <row r="17" spans="1:6" ht="27" customHeight="1">
      <c r="A17" s="1324"/>
      <c r="B17" s="140" t="s">
        <v>790</v>
      </c>
      <c r="C17" s="464">
        <f>'RELACION ASEGURADOS'!M148</f>
        <v>2748066750</v>
      </c>
      <c r="D17" s="139"/>
      <c r="E17" s="1326"/>
      <c r="F17" s="1328"/>
    </row>
    <row r="18" spans="1:6" ht="27" customHeight="1">
      <c r="A18" s="1324"/>
      <c r="B18" s="140" t="s">
        <v>792</v>
      </c>
      <c r="C18" s="464">
        <f>'RELACION ASEGURADOS'!N148</f>
        <v>305340750</v>
      </c>
      <c r="D18" s="139"/>
      <c r="E18" s="1326"/>
      <c r="F18" s="1328"/>
    </row>
    <row r="19" spans="1:6" ht="15">
      <c r="A19" s="131"/>
      <c r="B19" s="1329"/>
      <c r="C19" s="1329"/>
      <c r="D19" s="1329"/>
      <c r="E19" s="132" t="s">
        <v>72</v>
      </c>
      <c r="F19" s="133" t="str">
        <f>+F11</f>
        <v xml:space="preserve"> </v>
      </c>
    </row>
    <row r="20" spans="1:6">
      <c r="A20" s="1330" t="s">
        <v>2123</v>
      </c>
      <c r="B20" s="1331"/>
      <c r="C20" s="1331"/>
      <c r="D20" s="1331"/>
      <c r="E20" s="1331"/>
      <c r="F20" s="1332"/>
    </row>
    <row r="21" spans="1:6" ht="40.5" customHeight="1">
      <c r="A21" s="1333" t="s">
        <v>834</v>
      </c>
      <c r="B21" s="1334"/>
      <c r="C21" s="1335" t="s">
        <v>1037</v>
      </c>
      <c r="D21" s="1335"/>
      <c r="E21" s="1335"/>
      <c r="F21" s="1336"/>
    </row>
    <row r="22" spans="1:6">
      <c r="A22" s="1317" t="s">
        <v>835</v>
      </c>
      <c r="B22" s="1318"/>
      <c r="C22" s="1318"/>
      <c r="D22" s="1318"/>
      <c r="E22" s="1318"/>
      <c r="F22" s="1319"/>
    </row>
    <row r="23" spans="1:6">
      <c r="A23" s="141" t="s">
        <v>1</v>
      </c>
      <c r="B23" s="1337" t="s">
        <v>836</v>
      </c>
      <c r="C23" s="1337"/>
      <c r="D23" s="1337" t="s">
        <v>837</v>
      </c>
      <c r="E23" s="1337"/>
      <c r="F23" s="1338"/>
    </row>
    <row r="24" spans="1:6">
      <c r="A24" s="142" t="s">
        <v>844</v>
      </c>
      <c r="B24" s="1339" t="s">
        <v>845</v>
      </c>
      <c r="C24" s="1339"/>
      <c r="D24" s="1339" t="s">
        <v>845</v>
      </c>
      <c r="E24" s="1339"/>
      <c r="F24" s="1340"/>
    </row>
    <row r="25" spans="1:6">
      <c r="A25" s="142" t="s">
        <v>846</v>
      </c>
      <c r="B25" s="1339" t="s">
        <v>845</v>
      </c>
      <c r="C25" s="1339"/>
      <c r="D25" s="1339" t="s">
        <v>845</v>
      </c>
      <c r="E25" s="1339"/>
      <c r="F25" s="1340"/>
    </row>
    <row r="26" spans="1:6">
      <c r="A26" s="142" t="s">
        <v>847</v>
      </c>
      <c r="B26" s="1339" t="s">
        <v>845</v>
      </c>
      <c r="C26" s="1339"/>
      <c r="D26" s="1339" t="s">
        <v>845</v>
      </c>
      <c r="E26" s="1339"/>
      <c r="F26" s="1340"/>
    </row>
    <row r="27" spans="1:6">
      <c r="A27" s="142" t="s">
        <v>848</v>
      </c>
      <c r="B27" s="1339" t="s">
        <v>845</v>
      </c>
      <c r="C27" s="1339"/>
      <c r="D27" s="1339" t="s">
        <v>845</v>
      </c>
      <c r="E27" s="1339"/>
      <c r="F27" s="1340"/>
    </row>
    <row r="28" spans="1:6">
      <c r="A28" s="142" t="s">
        <v>843</v>
      </c>
      <c r="B28" s="1339" t="s">
        <v>845</v>
      </c>
      <c r="C28" s="1339"/>
      <c r="D28" s="1339" t="s">
        <v>845</v>
      </c>
      <c r="E28" s="1339"/>
      <c r="F28" s="1340"/>
    </row>
    <row r="29" spans="1:6" ht="24" customHeight="1">
      <c r="A29" s="135" t="s">
        <v>794</v>
      </c>
      <c r="B29" s="1341" t="s">
        <v>838</v>
      </c>
      <c r="C29" s="1341"/>
      <c r="D29" s="1341"/>
      <c r="E29" s="1341"/>
      <c r="F29" s="1342"/>
    </row>
    <row r="30" spans="1:6" ht="63.75" customHeight="1">
      <c r="A30" s="122" t="s">
        <v>851</v>
      </c>
      <c r="B30" s="1360" t="s">
        <v>852</v>
      </c>
      <c r="C30" s="1360"/>
      <c r="D30" s="1360"/>
      <c r="E30" s="1360"/>
      <c r="F30" s="1361"/>
    </row>
    <row r="31" spans="1:6" ht="150" customHeight="1">
      <c r="A31" s="122" t="s">
        <v>778</v>
      </c>
      <c r="B31" s="1360" t="s">
        <v>856</v>
      </c>
      <c r="C31" s="1360"/>
      <c r="D31" s="1360"/>
      <c r="E31" s="1360"/>
      <c r="F31" s="1361"/>
    </row>
    <row r="32" spans="1:6" ht="300.75" customHeight="1">
      <c r="A32" s="122" t="s">
        <v>779</v>
      </c>
      <c r="B32" s="1343" t="s">
        <v>1039</v>
      </c>
      <c r="C32" s="1343"/>
      <c r="D32" s="1343"/>
      <c r="E32" s="1343"/>
      <c r="F32" s="1344"/>
    </row>
    <row r="33" spans="1:8" ht="45.75" customHeight="1">
      <c r="A33" s="121" t="s">
        <v>780</v>
      </c>
      <c r="B33" s="1360" t="s">
        <v>853</v>
      </c>
      <c r="C33" s="1360"/>
      <c r="D33" s="1360"/>
      <c r="E33" s="1360"/>
      <c r="F33" s="1361"/>
      <c r="H33" s="129">
        <v>3933495</v>
      </c>
    </row>
    <row r="34" spans="1:8" ht="150" customHeight="1">
      <c r="A34" s="122" t="s">
        <v>781</v>
      </c>
      <c r="B34" s="1343" t="s">
        <v>782</v>
      </c>
      <c r="C34" s="1343"/>
      <c r="D34" s="1343"/>
      <c r="E34" s="1343"/>
      <c r="F34" s="1344"/>
    </row>
    <row r="35" spans="1:8" ht="60" customHeight="1">
      <c r="A35" s="121" t="s">
        <v>783</v>
      </c>
      <c r="B35" s="1343" t="s">
        <v>784</v>
      </c>
      <c r="C35" s="1343"/>
      <c r="D35" s="1343"/>
      <c r="E35" s="1343"/>
      <c r="F35" s="1344"/>
    </row>
    <row r="36" spans="1:8" ht="35" customHeight="1">
      <c r="A36" s="123" t="s">
        <v>785</v>
      </c>
      <c r="B36" s="1351" t="s">
        <v>786</v>
      </c>
      <c r="C36" s="1352"/>
      <c r="D36" s="1352"/>
      <c r="E36" s="1352"/>
      <c r="F36" s="1353"/>
    </row>
    <row r="37" spans="1:8">
      <c r="A37" s="123" t="s">
        <v>787</v>
      </c>
      <c r="B37" s="1362">
        <v>6000000</v>
      </c>
      <c r="C37" s="1363"/>
      <c r="D37" s="1363"/>
      <c r="E37" s="1363"/>
      <c r="F37" s="1364"/>
    </row>
    <row r="38" spans="1:8">
      <c r="A38" s="124" t="s">
        <v>788</v>
      </c>
      <c r="B38" s="1365" t="s">
        <v>789</v>
      </c>
      <c r="C38" s="1365"/>
      <c r="D38" s="1365"/>
      <c r="E38" s="1365"/>
      <c r="F38" s="1366"/>
    </row>
    <row r="39" spans="1:8">
      <c r="A39" s="124" t="s">
        <v>790</v>
      </c>
      <c r="B39" s="1365" t="s">
        <v>791</v>
      </c>
      <c r="C39" s="1365"/>
      <c r="D39" s="1365"/>
      <c r="E39" s="1365"/>
      <c r="F39" s="1366"/>
    </row>
    <row r="40" spans="1:8">
      <c r="A40" s="124" t="s">
        <v>792</v>
      </c>
      <c r="B40" s="1365" t="s">
        <v>791</v>
      </c>
      <c r="C40" s="1365"/>
      <c r="D40" s="1365"/>
      <c r="E40" s="1365"/>
      <c r="F40" s="1366"/>
    </row>
    <row r="41" spans="1:8">
      <c r="A41" s="1354" t="s">
        <v>793</v>
      </c>
      <c r="B41" s="1355"/>
      <c r="C41" s="1355"/>
      <c r="D41" s="1355"/>
      <c r="E41" s="1355"/>
      <c r="F41" s="1356"/>
    </row>
    <row r="42" spans="1:8" ht="35" customHeight="1">
      <c r="A42" s="120" t="s">
        <v>795</v>
      </c>
      <c r="B42" s="1351" t="s">
        <v>796</v>
      </c>
      <c r="C42" s="1352"/>
      <c r="D42" s="1352"/>
      <c r="E42" s="1352"/>
      <c r="F42" s="1353"/>
    </row>
    <row r="43" spans="1:8" ht="57.75" customHeight="1">
      <c r="A43" s="120" t="s">
        <v>808</v>
      </c>
      <c r="B43" s="1348" t="s">
        <v>797</v>
      </c>
      <c r="C43" s="1349"/>
      <c r="D43" s="1349"/>
      <c r="E43" s="1349"/>
      <c r="F43" s="1350"/>
    </row>
    <row r="44" spans="1:8" ht="49.5" customHeight="1">
      <c r="A44" s="125" t="s">
        <v>809</v>
      </c>
      <c r="B44" s="1348" t="s">
        <v>854</v>
      </c>
      <c r="C44" s="1349"/>
      <c r="D44" s="1349"/>
      <c r="E44" s="1349"/>
      <c r="F44" s="1350"/>
    </row>
    <row r="45" spans="1:8" ht="72.75" customHeight="1">
      <c r="A45" s="125" t="s">
        <v>829</v>
      </c>
      <c r="B45" s="1348" t="s">
        <v>830</v>
      </c>
      <c r="C45" s="1349"/>
      <c r="D45" s="1349"/>
      <c r="E45" s="1349"/>
      <c r="F45" s="1350"/>
    </row>
    <row r="46" spans="1:8" ht="69.75" customHeight="1">
      <c r="A46" s="125" t="s">
        <v>810</v>
      </c>
      <c r="B46" s="1351" t="s">
        <v>1040</v>
      </c>
      <c r="C46" s="1352"/>
      <c r="D46" s="1352"/>
      <c r="E46" s="1352"/>
      <c r="F46" s="1353"/>
    </row>
    <row r="47" spans="1:8" ht="47.25" customHeight="1">
      <c r="A47" s="125" t="s">
        <v>812</v>
      </c>
      <c r="B47" s="1351" t="s">
        <v>813</v>
      </c>
      <c r="C47" s="1352"/>
      <c r="D47" s="1352"/>
      <c r="E47" s="1352"/>
      <c r="F47" s="1353"/>
    </row>
    <row r="48" spans="1:8" ht="51" customHeight="1">
      <c r="A48" s="127" t="s">
        <v>814</v>
      </c>
      <c r="B48" s="1348" t="s">
        <v>815</v>
      </c>
      <c r="C48" s="1349"/>
      <c r="D48" s="1349"/>
      <c r="E48" s="1349"/>
      <c r="F48" s="1350"/>
    </row>
    <row r="49" spans="1:6" ht="48" customHeight="1">
      <c r="A49" s="125" t="s">
        <v>816</v>
      </c>
      <c r="B49" s="1351" t="s">
        <v>817</v>
      </c>
      <c r="C49" s="1352"/>
      <c r="D49" s="1352"/>
      <c r="E49" s="1352"/>
      <c r="F49" s="1353"/>
    </row>
    <row r="50" spans="1:6" ht="57" customHeight="1">
      <c r="A50" s="125" t="s">
        <v>818</v>
      </c>
      <c r="B50" s="1348" t="s">
        <v>819</v>
      </c>
      <c r="C50" s="1349"/>
      <c r="D50" s="1349"/>
      <c r="E50" s="1349"/>
      <c r="F50" s="1350"/>
    </row>
    <row r="51" spans="1:6" ht="55.5" customHeight="1">
      <c r="A51" s="125" t="s">
        <v>820</v>
      </c>
      <c r="B51" s="1351" t="s">
        <v>821</v>
      </c>
      <c r="C51" s="1352"/>
      <c r="D51" s="1352"/>
      <c r="E51" s="1352"/>
      <c r="F51" s="1353"/>
    </row>
    <row r="52" spans="1:6" ht="54" customHeight="1">
      <c r="A52" s="125" t="s">
        <v>828</v>
      </c>
      <c r="B52" s="1348" t="s">
        <v>822</v>
      </c>
      <c r="C52" s="1349"/>
      <c r="D52" s="1349"/>
      <c r="E52" s="1349"/>
      <c r="F52" s="1350"/>
    </row>
    <row r="53" spans="1:6" ht="84.75" customHeight="1">
      <c r="A53" s="125" t="s">
        <v>823</v>
      </c>
      <c r="B53" s="1348" t="s">
        <v>824</v>
      </c>
      <c r="C53" s="1349"/>
      <c r="D53" s="1349"/>
      <c r="E53" s="1349"/>
      <c r="F53" s="1350"/>
    </row>
    <row r="54" spans="1:6" ht="46.5" customHeight="1">
      <c r="A54" s="125" t="s">
        <v>826</v>
      </c>
      <c r="B54" s="1351" t="s">
        <v>827</v>
      </c>
      <c r="C54" s="1352"/>
      <c r="D54" s="1352"/>
      <c r="E54" s="1352"/>
      <c r="F54" s="1353"/>
    </row>
    <row r="55" spans="1:6" ht="60" customHeight="1">
      <c r="A55" s="125" t="s">
        <v>798</v>
      </c>
      <c r="B55" s="1351" t="s">
        <v>825</v>
      </c>
      <c r="C55" s="1352"/>
      <c r="D55" s="1352"/>
      <c r="E55" s="1352"/>
      <c r="F55" s="1353"/>
    </row>
    <row r="56" spans="1:6" ht="142.5" customHeight="1">
      <c r="A56" s="143" t="s">
        <v>487</v>
      </c>
      <c r="B56" s="1348" t="s">
        <v>679</v>
      </c>
      <c r="C56" s="1349"/>
      <c r="D56" s="1349"/>
      <c r="E56" s="1349"/>
      <c r="F56" s="1350"/>
    </row>
    <row r="57" spans="1:6" ht="65.25" customHeight="1">
      <c r="A57" s="144" t="s">
        <v>550</v>
      </c>
      <c r="B57" s="1348" t="s">
        <v>520</v>
      </c>
      <c r="C57" s="1349"/>
      <c r="D57" s="1349"/>
      <c r="E57" s="1349"/>
      <c r="F57" s="1350"/>
    </row>
    <row r="58" spans="1:6" ht="50.25" customHeight="1">
      <c r="A58" s="145" t="s">
        <v>225</v>
      </c>
      <c r="B58" s="1348" t="s">
        <v>641</v>
      </c>
      <c r="C58" s="1349"/>
      <c r="D58" s="1349"/>
      <c r="E58" s="1349"/>
      <c r="F58" s="1350"/>
    </row>
    <row r="59" spans="1:6" ht="55.5" customHeight="1">
      <c r="A59" s="146" t="s">
        <v>447</v>
      </c>
      <c r="B59" s="1348" t="s">
        <v>448</v>
      </c>
      <c r="C59" s="1349"/>
      <c r="D59" s="1349"/>
      <c r="E59" s="1349"/>
      <c r="F59" s="1350"/>
    </row>
    <row r="60" spans="1:6" ht="57" customHeight="1">
      <c r="A60" s="21" t="s">
        <v>668</v>
      </c>
      <c r="B60" s="1348" t="s">
        <v>669</v>
      </c>
      <c r="C60" s="1349"/>
      <c r="D60" s="1349"/>
      <c r="E60" s="1349"/>
      <c r="F60" s="1350"/>
    </row>
    <row r="61" spans="1:6" ht="39.75" customHeight="1">
      <c r="A61" s="21" t="s">
        <v>404</v>
      </c>
      <c r="B61" s="1348" t="s">
        <v>670</v>
      </c>
      <c r="C61" s="1349"/>
      <c r="D61" s="1349"/>
      <c r="E61" s="1349"/>
      <c r="F61" s="1350"/>
    </row>
    <row r="62" spans="1:6" ht="54" customHeight="1">
      <c r="A62" s="144" t="s">
        <v>667</v>
      </c>
      <c r="B62" s="1348" t="s">
        <v>51</v>
      </c>
      <c r="C62" s="1349"/>
      <c r="D62" s="1349"/>
      <c r="E62" s="1349"/>
      <c r="F62" s="1350"/>
    </row>
    <row r="63" spans="1:6" ht="87.75" customHeight="1">
      <c r="A63" s="144" t="s">
        <v>673</v>
      </c>
      <c r="B63" s="1348" t="s">
        <v>855</v>
      </c>
      <c r="C63" s="1349"/>
      <c r="D63" s="1349"/>
      <c r="E63" s="1349"/>
      <c r="F63" s="1350"/>
    </row>
    <row r="64" spans="1:6" ht="35" customHeight="1">
      <c r="A64" s="146" t="s">
        <v>674</v>
      </c>
      <c r="B64" s="1348" t="s">
        <v>229</v>
      </c>
      <c r="C64" s="1349"/>
      <c r="D64" s="1349"/>
      <c r="E64" s="1349"/>
      <c r="F64" s="1350"/>
    </row>
    <row r="65" spans="1:6" ht="64.5" customHeight="1">
      <c r="A65" s="201" t="s">
        <v>878</v>
      </c>
      <c r="B65" s="1367" t="s">
        <v>869</v>
      </c>
      <c r="C65" s="1368"/>
      <c r="D65" s="1368"/>
      <c r="E65" s="1368"/>
      <c r="F65" s="1369"/>
    </row>
    <row r="66" spans="1:6" ht="51" customHeight="1">
      <c r="A66" s="201" t="s">
        <v>879</v>
      </c>
      <c r="B66" s="1367" t="s">
        <v>870</v>
      </c>
      <c r="C66" s="1368"/>
      <c r="D66" s="1368"/>
      <c r="E66" s="1368"/>
      <c r="F66" s="1369"/>
    </row>
    <row r="67" spans="1:6" ht="35" customHeight="1" thickBot="1">
      <c r="A67" s="202" t="s">
        <v>153</v>
      </c>
      <c r="B67" s="1357" t="s">
        <v>1009</v>
      </c>
      <c r="C67" s="1358"/>
      <c r="D67" s="1358"/>
      <c r="E67" s="1358"/>
      <c r="F67" s="1359"/>
    </row>
    <row r="68" spans="1:6" ht="14.25" customHeight="1">
      <c r="A68" s="1370" t="s">
        <v>461</v>
      </c>
      <c r="B68" s="1371"/>
      <c r="C68" s="1371"/>
      <c r="D68" s="1371"/>
      <c r="E68" s="1371" t="s">
        <v>462</v>
      </c>
      <c r="F68" s="1381"/>
    </row>
    <row r="69" spans="1:6" ht="35.25" customHeight="1" thickBot="1">
      <c r="A69" s="1345" t="s">
        <v>46</v>
      </c>
      <c r="B69" s="1346"/>
      <c r="C69" s="1346"/>
      <c r="D69" s="1346"/>
      <c r="E69" s="1346"/>
      <c r="F69" s="1347"/>
    </row>
    <row r="70" spans="1:6" ht="63.75" customHeight="1">
      <c r="A70" s="147" t="s">
        <v>799</v>
      </c>
      <c r="B70" s="1378" t="s">
        <v>800</v>
      </c>
      <c r="C70" s="1378"/>
      <c r="D70" s="1378"/>
      <c r="E70" s="1382"/>
      <c r="F70" s="1383"/>
    </row>
    <row r="71" spans="1:6" ht="28">
      <c r="A71" s="120" t="s">
        <v>801</v>
      </c>
      <c r="B71" s="1360" t="s">
        <v>802</v>
      </c>
      <c r="C71" s="1360"/>
      <c r="D71" s="1360"/>
      <c r="E71" s="1302"/>
      <c r="F71" s="1384"/>
    </row>
    <row r="72" spans="1:6" ht="38.25" customHeight="1">
      <c r="A72" s="120" t="s">
        <v>803</v>
      </c>
      <c r="B72" s="1379" t="s">
        <v>804</v>
      </c>
      <c r="C72" s="1379"/>
      <c r="D72" s="1379"/>
      <c r="E72" s="1374"/>
      <c r="F72" s="1375"/>
    </row>
    <row r="73" spans="1:6" ht="51" customHeight="1">
      <c r="A73" s="126" t="s">
        <v>805</v>
      </c>
      <c r="B73" s="1380" t="s">
        <v>807</v>
      </c>
      <c r="C73" s="1380"/>
      <c r="D73" s="1380"/>
      <c r="E73" s="1374"/>
      <c r="F73" s="1375"/>
    </row>
    <row r="74" spans="1:6" ht="15.75" customHeight="1" thickBot="1">
      <c r="A74" s="1372" t="s">
        <v>806</v>
      </c>
      <c r="B74" s="1373"/>
      <c r="C74" s="1373"/>
      <c r="D74" s="1373"/>
      <c r="E74" s="1376">
        <f>SUM(E72:E73)</f>
        <v>0</v>
      </c>
      <c r="F74" s="1377"/>
    </row>
  </sheetData>
  <mergeCells count="81">
    <mergeCell ref="A74:D74"/>
    <mergeCell ref="E74:F74"/>
    <mergeCell ref="B71:D71"/>
    <mergeCell ref="E71:F71"/>
    <mergeCell ref="B72:D72"/>
    <mergeCell ref="E72:F72"/>
    <mergeCell ref="B73:D73"/>
    <mergeCell ref="E73:F73"/>
    <mergeCell ref="B67:F67"/>
    <mergeCell ref="A68:D68"/>
    <mergeCell ref="E68:F68"/>
    <mergeCell ref="A69:F69"/>
    <mergeCell ref="B70:D70"/>
    <mergeCell ref="E70:F70"/>
    <mergeCell ref="B66:F66"/>
    <mergeCell ref="B55:F55"/>
    <mergeCell ref="B56:F56"/>
    <mergeCell ref="B57:F57"/>
    <mergeCell ref="B58:F58"/>
    <mergeCell ref="B59:F59"/>
    <mergeCell ref="B60:F60"/>
    <mergeCell ref="B61:F61"/>
    <mergeCell ref="B62:F62"/>
    <mergeCell ref="B63:F63"/>
    <mergeCell ref="B64:F64"/>
    <mergeCell ref="B65:F65"/>
    <mergeCell ref="B54:F54"/>
    <mergeCell ref="B43:F43"/>
    <mergeCell ref="B44:F44"/>
    <mergeCell ref="B45:F45"/>
    <mergeCell ref="B46:F46"/>
    <mergeCell ref="B47:F47"/>
    <mergeCell ref="B48:F48"/>
    <mergeCell ref="B49:F49"/>
    <mergeCell ref="B50:F50"/>
    <mergeCell ref="B51:F51"/>
    <mergeCell ref="B52:F52"/>
    <mergeCell ref="B53:F53"/>
    <mergeCell ref="B42:F42"/>
    <mergeCell ref="B31:F31"/>
    <mergeCell ref="B32:F32"/>
    <mergeCell ref="B33:F33"/>
    <mergeCell ref="B34:F34"/>
    <mergeCell ref="B35:F35"/>
    <mergeCell ref="B36:F36"/>
    <mergeCell ref="B37:F37"/>
    <mergeCell ref="B38:F38"/>
    <mergeCell ref="B39:F39"/>
    <mergeCell ref="B40:F40"/>
    <mergeCell ref="A41:F41"/>
    <mergeCell ref="B30:F30"/>
    <mergeCell ref="B24:C24"/>
    <mergeCell ref="D24:F24"/>
    <mergeCell ref="B25:C25"/>
    <mergeCell ref="D25:F25"/>
    <mergeCell ref="B26:C26"/>
    <mergeCell ref="D26:F26"/>
    <mergeCell ref="B27:C27"/>
    <mergeCell ref="D27:F27"/>
    <mergeCell ref="B28:C28"/>
    <mergeCell ref="D28:F28"/>
    <mergeCell ref="B29:F29"/>
    <mergeCell ref="B23:C23"/>
    <mergeCell ref="D23:F23"/>
    <mergeCell ref="B7:F7"/>
    <mergeCell ref="B8:F8"/>
    <mergeCell ref="A9:F9"/>
    <mergeCell ref="A11:A18"/>
    <mergeCell ref="E11:E18"/>
    <mergeCell ref="F11:F18"/>
    <mergeCell ref="B19:D19"/>
    <mergeCell ref="A20:F20"/>
    <mergeCell ref="A21:B21"/>
    <mergeCell ref="C21:F21"/>
    <mergeCell ref="A22:F22"/>
    <mergeCell ref="B6:F6"/>
    <mergeCell ref="A1:F1"/>
    <mergeCell ref="B2:F2"/>
    <mergeCell ref="B3:F3"/>
    <mergeCell ref="B4:F4"/>
    <mergeCell ref="B5:F5"/>
  </mergeCells>
  <dataValidations disablePrompts="1" count="1">
    <dataValidation type="custom" allowBlank="1" showInputMessage="1" showErrorMessage="1" sqref="A56" xr:uid="{921F5FAF-37A1-420E-B5A3-EF3E1B917201}">
      <formula1>IF(L56=TRUE,TRUE,FALSE)</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431EB-4620-4180-9AEB-5CAFB1D0B93E}">
  <sheetPr codeName="Hoja16">
    <tabColor rgb="FF92D050"/>
  </sheetPr>
  <dimension ref="A1:N987"/>
  <sheetViews>
    <sheetView showGridLines="0" topLeftCell="E1" workbookViewId="0">
      <selection activeCell="N2" sqref="N2"/>
    </sheetView>
  </sheetViews>
  <sheetFormatPr baseColWidth="10" defaultColWidth="14.5" defaultRowHeight="15" customHeight="1"/>
  <cols>
    <col min="1" max="1" width="10.6640625" style="263" customWidth="1"/>
    <col min="2" max="2" width="34.5" style="263" bestFit="1" customWidth="1"/>
    <col min="3" max="3" width="12.5" style="263" customWidth="1"/>
    <col min="4" max="4" width="43.5" style="263" bestFit="1" customWidth="1"/>
    <col min="5" max="5" width="14.5" style="263" customWidth="1"/>
    <col min="6" max="6" width="10.5" style="263" bestFit="1" customWidth="1"/>
    <col min="7" max="8" width="16.5" style="263" customWidth="1"/>
    <col min="9" max="10" width="14.1640625" style="263" bestFit="1" customWidth="1"/>
    <col min="11" max="11" width="12.1640625" style="263" bestFit="1" customWidth="1"/>
    <col min="12" max="12" width="12.33203125" style="263" bestFit="1" customWidth="1"/>
    <col min="13" max="13" width="13.33203125" style="263" customWidth="1"/>
    <col min="14" max="14" width="13.5" style="263" customWidth="1"/>
    <col min="15" max="16384" width="14.5" style="263"/>
  </cols>
  <sheetData>
    <row r="1" spans="1:14" ht="14">
      <c r="A1" s="1408" t="s">
        <v>2120</v>
      </c>
      <c r="B1" s="1408"/>
      <c r="C1" s="1408"/>
      <c r="D1" s="1408"/>
      <c r="E1" s="1408"/>
      <c r="F1" s="1408"/>
      <c r="G1" s="1408"/>
      <c r="H1" s="1408"/>
      <c r="I1" s="1408"/>
      <c r="J1" s="1408"/>
      <c r="K1" s="1408"/>
      <c r="L1" s="1408"/>
      <c r="M1" s="1408"/>
      <c r="N1" s="1408"/>
    </row>
    <row r="2" spans="1:14" ht="14">
      <c r="A2" s="1408" t="s">
        <v>1743</v>
      </c>
      <c r="B2" s="1408"/>
      <c r="C2" s="1408"/>
      <c r="D2" s="1408"/>
      <c r="E2" s="1408"/>
      <c r="F2" s="1408"/>
      <c r="G2" s="1408"/>
      <c r="H2" s="1408"/>
      <c r="I2" s="1408"/>
      <c r="J2" s="1408"/>
      <c r="K2" s="1408"/>
      <c r="L2" s="1408"/>
      <c r="M2" s="1408"/>
      <c r="N2" s="491">
        <v>21910</v>
      </c>
    </row>
    <row r="3" spans="1:14" ht="14">
      <c r="A3" s="1409" t="s">
        <v>1073</v>
      </c>
      <c r="B3" s="1410" t="s">
        <v>1742</v>
      </c>
      <c r="C3" s="1405" t="s">
        <v>858</v>
      </c>
      <c r="D3" s="1405" t="s">
        <v>1741</v>
      </c>
      <c r="E3" s="1405" t="s">
        <v>859</v>
      </c>
      <c r="F3" s="1405" t="s">
        <v>1740</v>
      </c>
      <c r="G3" s="1407" t="s">
        <v>1555</v>
      </c>
      <c r="H3" s="1407"/>
      <c r="I3" s="1407"/>
      <c r="J3" s="1407"/>
      <c r="K3" s="1407"/>
      <c r="L3" s="1407"/>
      <c r="M3" s="1407"/>
      <c r="N3" s="1407"/>
    </row>
    <row r="4" spans="1:14" ht="41.25" customHeight="1">
      <c r="A4" s="1406"/>
      <c r="B4" s="1411"/>
      <c r="C4" s="1406"/>
      <c r="D4" s="1406"/>
      <c r="E4" s="1406"/>
      <c r="F4" s="1406"/>
      <c r="G4" s="489" t="s">
        <v>1556</v>
      </c>
      <c r="H4" s="489" t="s">
        <v>1554</v>
      </c>
      <c r="I4" s="489" t="s">
        <v>1553</v>
      </c>
      <c r="J4" s="489" t="s">
        <v>1552</v>
      </c>
      <c r="K4" s="489" t="s">
        <v>1551</v>
      </c>
      <c r="L4" s="490" t="s">
        <v>2118</v>
      </c>
      <c r="M4" s="490" t="s">
        <v>2119</v>
      </c>
      <c r="N4" s="471" t="s">
        <v>2121</v>
      </c>
    </row>
    <row r="5" spans="1:14" ht="14.25" customHeight="1">
      <c r="A5" s="475">
        <v>1</v>
      </c>
      <c r="B5" s="476" t="s">
        <v>1735</v>
      </c>
      <c r="C5" s="476">
        <v>1010094284</v>
      </c>
      <c r="D5" s="476" t="s">
        <v>1739</v>
      </c>
      <c r="E5" s="477">
        <v>36454</v>
      </c>
      <c r="F5" s="476">
        <v>25</v>
      </c>
      <c r="G5" s="478">
        <f t="shared" ref="G5:G36" si="0">N$2*20</f>
        <v>438200</v>
      </c>
      <c r="H5" s="479">
        <f t="shared" ref="H5" si="1">+$G$5</f>
        <v>438200</v>
      </c>
      <c r="I5" s="479">
        <f>H5</f>
        <v>438200</v>
      </c>
      <c r="J5" s="479">
        <f>I5/2</f>
        <v>219100</v>
      </c>
      <c r="K5" s="479">
        <v>6000000</v>
      </c>
      <c r="L5" s="479">
        <v>6000000</v>
      </c>
      <c r="M5" s="479">
        <v>19217250</v>
      </c>
      <c r="N5" s="479">
        <v>2135250</v>
      </c>
    </row>
    <row r="6" spans="1:14" ht="14.25" customHeight="1">
      <c r="A6" s="480">
        <v>2</v>
      </c>
      <c r="B6" s="476" t="s">
        <v>1735</v>
      </c>
      <c r="C6" s="476">
        <v>22228499</v>
      </c>
      <c r="D6" s="476" t="s">
        <v>1738</v>
      </c>
      <c r="E6" s="481">
        <v>20925</v>
      </c>
      <c r="F6" s="476">
        <v>67</v>
      </c>
      <c r="G6" s="478">
        <f t="shared" si="0"/>
        <v>438200</v>
      </c>
      <c r="H6" s="482">
        <f t="shared" ref="H6:H36" si="2">+$G$5</f>
        <v>438200</v>
      </c>
      <c r="I6" s="479">
        <f>H6</f>
        <v>438200</v>
      </c>
      <c r="J6" s="479">
        <f t="shared" ref="J6:J69" si="3">I6/2</f>
        <v>219100</v>
      </c>
      <c r="K6" s="479">
        <v>6000000</v>
      </c>
      <c r="L6" s="479">
        <v>6000000</v>
      </c>
      <c r="M6" s="479">
        <v>19217250</v>
      </c>
      <c r="N6" s="479">
        <v>2135250</v>
      </c>
    </row>
    <row r="7" spans="1:14" ht="14.25" customHeight="1">
      <c r="A7" s="480">
        <v>3</v>
      </c>
      <c r="B7" s="476" t="s">
        <v>1735</v>
      </c>
      <c r="C7" s="476">
        <v>42084902</v>
      </c>
      <c r="D7" s="476" t="s">
        <v>1737</v>
      </c>
      <c r="E7" s="481">
        <v>21845</v>
      </c>
      <c r="F7" s="476">
        <v>65</v>
      </c>
      <c r="G7" s="478">
        <f t="shared" si="0"/>
        <v>438200</v>
      </c>
      <c r="H7" s="482">
        <f t="shared" si="2"/>
        <v>438200</v>
      </c>
      <c r="I7" s="482">
        <f t="shared" ref="I7:I38" si="4">+$I$5</f>
        <v>438200</v>
      </c>
      <c r="J7" s="479">
        <f t="shared" si="3"/>
        <v>219100</v>
      </c>
      <c r="K7" s="479">
        <v>6000000</v>
      </c>
      <c r="L7" s="479">
        <v>6000000</v>
      </c>
      <c r="M7" s="479">
        <v>19217250</v>
      </c>
      <c r="N7" s="479">
        <v>2135250</v>
      </c>
    </row>
    <row r="8" spans="1:14" ht="14.25" customHeight="1">
      <c r="A8" s="480">
        <v>4</v>
      </c>
      <c r="B8" s="476" t="s">
        <v>1735</v>
      </c>
      <c r="C8" s="476">
        <v>10111269</v>
      </c>
      <c r="D8" s="476" t="s">
        <v>1736</v>
      </c>
      <c r="E8" s="481">
        <v>22698</v>
      </c>
      <c r="F8" s="476">
        <v>62</v>
      </c>
      <c r="G8" s="478">
        <f t="shared" si="0"/>
        <v>438200</v>
      </c>
      <c r="H8" s="482">
        <f t="shared" si="2"/>
        <v>438200</v>
      </c>
      <c r="I8" s="482">
        <f t="shared" si="4"/>
        <v>438200</v>
      </c>
      <c r="J8" s="479">
        <f t="shared" si="3"/>
        <v>219100</v>
      </c>
      <c r="K8" s="479">
        <v>6000000</v>
      </c>
      <c r="L8" s="479">
        <v>6000000</v>
      </c>
      <c r="M8" s="479">
        <v>19217250</v>
      </c>
      <c r="N8" s="479">
        <v>2135250</v>
      </c>
    </row>
    <row r="9" spans="1:14" ht="14.25" customHeight="1">
      <c r="A9" s="480">
        <v>5</v>
      </c>
      <c r="B9" s="476" t="s">
        <v>1735</v>
      </c>
      <c r="C9" s="476">
        <v>10112700</v>
      </c>
      <c r="D9" s="476" t="s">
        <v>1734</v>
      </c>
      <c r="E9" s="481">
        <v>23082</v>
      </c>
      <c r="F9" s="476">
        <v>61</v>
      </c>
      <c r="G9" s="478">
        <f t="shared" si="0"/>
        <v>438200</v>
      </c>
      <c r="H9" s="482">
        <f t="shared" si="2"/>
        <v>438200</v>
      </c>
      <c r="I9" s="482">
        <f t="shared" si="4"/>
        <v>438200</v>
      </c>
      <c r="J9" s="479">
        <f t="shared" si="3"/>
        <v>219100</v>
      </c>
      <c r="K9" s="479">
        <v>6000000</v>
      </c>
      <c r="L9" s="479">
        <v>6000000</v>
      </c>
      <c r="M9" s="479">
        <v>19217250</v>
      </c>
      <c r="N9" s="479">
        <v>2135250</v>
      </c>
    </row>
    <row r="10" spans="1:14" ht="14.25" customHeight="1">
      <c r="A10" s="475">
        <v>6</v>
      </c>
      <c r="B10" s="476" t="s">
        <v>1729</v>
      </c>
      <c r="C10" s="476">
        <v>26553604</v>
      </c>
      <c r="D10" s="476" t="s">
        <v>1733</v>
      </c>
      <c r="E10" s="481">
        <v>22731</v>
      </c>
      <c r="F10" s="476">
        <v>62</v>
      </c>
      <c r="G10" s="478">
        <f t="shared" si="0"/>
        <v>438200</v>
      </c>
      <c r="H10" s="482">
        <f t="shared" si="2"/>
        <v>438200</v>
      </c>
      <c r="I10" s="482">
        <f t="shared" si="4"/>
        <v>438200</v>
      </c>
      <c r="J10" s="479">
        <f t="shared" si="3"/>
        <v>219100</v>
      </c>
      <c r="K10" s="479">
        <v>6000000</v>
      </c>
      <c r="L10" s="479">
        <v>6000000</v>
      </c>
      <c r="M10" s="479">
        <v>19217250</v>
      </c>
      <c r="N10" s="479">
        <v>2135250</v>
      </c>
    </row>
    <row r="11" spans="1:14" ht="14.25" customHeight="1">
      <c r="A11" s="480">
        <v>7</v>
      </c>
      <c r="B11" s="476" t="s">
        <v>1729</v>
      </c>
      <c r="C11" s="476">
        <v>1088267618</v>
      </c>
      <c r="D11" s="476" t="s">
        <v>1732</v>
      </c>
      <c r="E11" s="481">
        <v>25922</v>
      </c>
      <c r="F11" s="476">
        <v>54</v>
      </c>
      <c r="G11" s="478">
        <f t="shared" si="0"/>
        <v>438200</v>
      </c>
      <c r="H11" s="482">
        <f t="shared" si="2"/>
        <v>438200</v>
      </c>
      <c r="I11" s="482">
        <f t="shared" si="4"/>
        <v>438200</v>
      </c>
      <c r="J11" s="479">
        <f t="shared" si="3"/>
        <v>219100</v>
      </c>
      <c r="K11" s="479">
        <v>6000000</v>
      </c>
      <c r="L11" s="479">
        <v>6000000</v>
      </c>
      <c r="M11" s="479">
        <v>19217250</v>
      </c>
      <c r="N11" s="479">
        <v>2135250</v>
      </c>
    </row>
    <row r="12" spans="1:14" ht="14.25" customHeight="1">
      <c r="A12" s="480">
        <v>8</v>
      </c>
      <c r="B12" s="476" t="s">
        <v>1729</v>
      </c>
      <c r="C12" s="476">
        <v>42059673</v>
      </c>
      <c r="D12" s="476" t="s">
        <v>1731</v>
      </c>
      <c r="E12" s="481">
        <v>22498</v>
      </c>
      <c r="F12" s="476">
        <v>63</v>
      </c>
      <c r="G12" s="478">
        <f t="shared" si="0"/>
        <v>438200</v>
      </c>
      <c r="H12" s="482">
        <f t="shared" si="2"/>
        <v>438200</v>
      </c>
      <c r="I12" s="482">
        <f t="shared" si="4"/>
        <v>438200</v>
      </c>
      <c r="J12" s="479">
        <f t="shared" si="3"/>
        <v>219100</v>
      </c>
      <c r="K12" s="479">
        <v>6000000</v>
      </c>
      <c r="L12" s="479">
        <v>6000000</v>
      </c>
      <c r="M12" s="479">
        <v>19217250</v>
      </c>
      <c r="N12" s="479">
        <v>2135250</v>
      </c>
    </row>
    <row r="13" spans="1:14" ht="14.25" customHeight="1">
      <c r="A13" s="480">
        <v>9</v>
      </c>
      <c r="B13" s="476" t="s">
        <v>1729</v>
      </c>
      <c r="C13" s="476">
        <v>10131125</v>
      </c>
      <c r="D13" s="476" t="s">
        <v>1730</v>
      </c>
      <c r="E13" s="481">
        <v>25177</v>
      </c>
      <c r="F13" s="476">
        <v>56</v>
      </c>
      <c r="G13" s="478">
        <f t="shared" si="0"/>
        <v>438200</v>
      </c>
      <c r="H13" s="482">
        <f t="shared" si="2"/>
        <v>438200</v>
      </c>
      <c r="I13" s="482">
        <f t="shared" si="4"/>
        <v>438200</v>
      </c>
      <c r="J13" s="479">
        <f t="shared" si="3"/>
        <v>219100</v>
      </c>
      <c r="K13" s="479">
        <v>6000000</v>
      </c>
      <c r="L13" s="479">
        <v>6000000</v>
      </c>
      <c r="M13" s="479">
        <v>19217250</v>
      </c>
      <c r="N13" s="479">
        <v>2135250</v>
      </c>
    </row>
    <row r="14" spans="1:14" ht="14.25" customHeight="1">
      <c r="A14" s="480">
        <v>10</v>
      </c>
      <c r="B14" s="476" t="s">
        <v>1729</v>
      </c>
      <c r="C14" s="476">
        <v>10098688</v>
      </c>
      <c r="D14" s="476" t="s">
        <v>1728</v>
      </c>
      <c r="E14" s="481">
        <v>21916</v>
      </c>
      <c r="F14" s="476">
        <v>64</v>
      </c>
      <c r="G14" s="478">
        <f t="shared" si="0"/>
        <v>438200</v>
      </c>
      <c r="H14" s="482">
        <f t="shared" si="2"/>
        <v>438200</v>
      </c>
      <c r="I14" s="482">
        <f t="shared" si="4"/>
        <v>438200</v>
      </c>
      <c r="J14" s="479">
        <f t="shared" si="3"/>
        <v>219100</v>
      </c>
      <c r="K14" s="479">
        <v>6000000</v>
      </c>
      <c r="L14" s="479">
        <v>6000000</v>
      </c>
      <c r="M14" s="479">
        <v>19217250</v>
      </c>
      <c r="N14" s="479">
        <v>2135250</v>
      </c>
    </row>
    <row r="15" spans="1:14" ht="14.25" customHeight="1">
      <c r="A15" s="475">
        <v>11</v>
      </c>
      <c r="B15" s="476" t="s">
        <v>1723</v>
      </c>
      <c r="C15" s="476">
        <v>42097105</v>
      </c>
      <c r="D15" s="476" t="s">
        <v>1727</v>
      </c>
      <c r="E15" s="481">
        <v>25523</v>
      </c>
      <c r="F15" s="476">
        <v>55</v>
      </c>
      <c r="G15" s="478">
        <f t="shared" si="0"/>
        <v>438200</v>
      </c>
      <c r="H15" s="482">
        <f t="shared" si="2"/>
        <v>438200</v>
      </c>
      <c r="I15" s="482">
        <f t="shared" si="4"/>
        <v>438200</v>
      </c>
      <c r="J15" s="479">
        <f t="shared" si="3"/>
        <v>219100</v>
      </c>
      <c r="K15" s="479">
        <v>6000000</v>
      </c>
      <c r="L15" s="479">
        <v>6000000</v>
      </c>
      <c r="M15" s="479">
        <v>19217250</v>
      </c>
      <c r="N15" s="479">
        <v>2135250</v>
      </c>
    </row>
    <row r="16" spans="1:14" ht="14.25" customHeight="1">
      <c r="A16" s="480">
        <v>12</v>
      </c>
      <c r="B16" s="476" t="s">
        <v>1723</v>
      </c>
      <c r="C16" s="476">
        <v>10121153</v>
      </c>
      <c r="D16" s="476" t="s">
        <v>1726</v>
      </c>
      <c r="E16" s="481">
        <v>24176</v>
      </c>
      <c r="F16" s="476">
        <v>58</v>
      </c>
      <c r="G16" s="478">
        <f t="shared" si="0"/>
        <v>438200</v>
      </c>
      <c r="H16" s="482">
        <f t="shared" si="2"/>
        <v>438200</v>
      </c>
      <c r="I16" s="482">
        <f t="shared" si="4"/>
        <v>438200</v>
      </c>
      <c r="J16" s="479">
        <f t="shared" si="3"/>
        <v>219100</v>
      </c>
      <c r="K16" s="479">
        <v>6000000</v>
      </c>
      <c r="L16" s="479">
        <v>6000000</v>
      </c>
      <c r="M16" s="479">
        <v>19217250</v>
      </c>
      <c r="N16" s="479">
        <v>2135250</v>
      </c>
    </row>
    <row r="17" spans="1:14" ht="14.25" customHeight="1">
      <c r="A17" s="480">
        <v>13</v>
      </c>
      <c r="B17" s="476" t="s">
        <v>1723</v>
      </c>
      <c r="C17" s="476">
        <v>94434541</v>
      </c>
      <c r="D17" s="476" t="s">
        <v>1725</v>
      </c>
      <c r="E17" s="481">
        <v>29188</v>
      </c>
      <c r="F17" s="476">
        <v>45</v>
      </c>
      <c r="G17" s="478">
        <f t="shared" si="0"/>
        <v>438200</v>
      </c>
      <c r="H17" s="482">
        <f t="shared" si="2"/>
        <v>438200</v>
      </c>
      <c r="I17" s="482">
        <f t="shared" si="4"/>
        <v>438200</v>
      </c>
      <c r="J17" s="479">
        <f t="shared" si="3"/>
        <v>219100</v>
      </c>
      <c r="K17" s="479">
        <v>6000000</v>
      </c>
      <c r="L17" s="479">
        <v>6000000</v>
      </c>
      <c r="M17" s="479">
        <v>19217250</v>
      </c>
      <c r="N17" s="479">
        <v>2135250</v>
      </c>
    </row>
    <row r="18" spans="1:14" ht="14.25" customHeight="1">
      <c r="A18" s="480">
        <v>14</v>
      </c>
      <c r="B18" s="476" t="s">
        <v>1723</v>
      </c>
      <c r="C18" s="476">
        <v>10075800</v>
      </c>
      <c r="D18" s="476" t="s">
        <v>1724</v>
      </c>
      <c r="E18" s="481">
        <v>19336</v>
      </c>
      <c r="F18" s="476">
        <v>72</v>
      </c>
      <c r="G18" s="478">
        <f t="shared" si="0"/>
        <v>438200</v>
      </c>
      <c r="H18" s="482">
        <f t="shared" si="2"/>
        <v>438200</v>
      </c>
      <c r="I18" s="482">
        <f t="shared" si="4"/>
        <v>438200</v>
      </c>
      <c r="J18" s="479">
        <f t="shared" si="3"/>
        <v>219100</v>
      </c>
      <c r="K18" s="479">
        <v>6000000</v>
      </c>
      <c r="L18" s="479">
        <v>6000000</v>
      </c>
      <c r="M18" s="479">
        <v>19217250</v>
      </c>
      <c r="N18" s="479">
        <v>2135250</v>
      </c>
    </row>
    <row r="19" spans="1:14" ht="14.25" customHeight="1">
      <c r="A19" s="480">
        <v>15</v>
      </c>
      <c r="B19" s="476" t="s">
        <v>1723</v>
      </c>
      <c r="C19" s="476">
        <v>51604044</v>
      </c>
      <c r="D19" s="476" t="s">
        <v>1722</v>
      </c>
      <c r="E19" s="481">
        <v>21901</v>
      </c>
      <c r="F19" s="476">
        <v>65</v>
      </c>
      <c r="G19" s="478">
        <f t="shared" si="0"/>
        <v>438200</v>
      </c>
      <c r="H19" s="482">
        <f t="shared" si="2"/>
        <v>438200</v>
      </c>
      <c r="I19" s="482">
        <f t="shared" si="4"/>
        <v>438200</v>
      </c>
      <c r="J19" s="479">
        <f t="shared" si="3"/>
        <v>219100</v>
      </c>
      <c r="K19" s="479">
        <v>6000000</v>
      </c>
      <c r="L19" s="479">
        <v>6000000</v>
      </c>
      <c r="M19" s="479">
        <v>19217250</v>
      </c>
      <c r="N19" s="479">
        <v>2135250</v>
      </c>
    </row>
    <row r="20" spans="1:14" ht="14.25" customHeight="1">
      <c r="A20" s="475">
        <v>16</v>
      </c>
      <c r="B20" s="476" t="s">
        <v>1718</v>
      </c>
      <c r="C20" s="476">
        <v>24474802</v>
      </c>
      <c r="D20" s="476" t="s">
        <v>1721</v>
      </c>
      <c r="E20" s="481">
        <v>17615</v>
      </c>
      <c r="F20" s="476">
        <v>76</v>
      </c>
      <c r="G20" s="478">
        <f t="shared" si="0"/>
        <v>438200</v>
      </c>
      <c r="H20" s="482">
        <f t="shared" si="2"/>
        <v>438200</v>
      </c>
      <c r="I20" s="482">
        <f t="shared" si="4"/>
        <v>438200</v>
      </c>
      <c r="J20" s="479">
        <f t="shared" si="3"/>
        <v>219100</v>
      </c>
      <c r="K20" s="479">
        <v>6000000</v>
      </c>
      <c r="L20" s="479">
        <v>6000000</v>
      </c>
      <c r="M20" s="479">
        <v>19217250</v>
      </c>
      <c r="N20" s="479">
        <v>2135250</v>
      </c>
    </row>
    <row r="21" spans="1:14" ht="14.25" customHeight="1">
      <c r="A21" s="480">
        <v>17</v>
      </c>
      <c r="B21" s="476" t="s">
        <v>1718</v>
      </c>
      <c r="C21" s="476">
        <v>42070492</v>
      </c>
      <c r="D21" s="476" t="s">
        <v>1720</v>
      </c>
      <c r="E21" s="481">
        <v>23638</v>
      </c>
      <c r="F21" s="476">
        <v>60</v>
      </c>
      <c r="G21" s="478">
        <f t="shared" si="0"/>
        <v>438200</v>
      </c>
      <c r="H21" s="482">
        <f t="shared" si="2"/>
        <v>438200</v>
      </c>
      <c r="I21" s="482">
        <f t="shared" si="4"/>
        <v>438200</v>
      </c>
      <c r="J21" s="479">
        <f t="shared" si="3"/>
        <v>219100</v>
      </c>
      <c r="K21" s="479">
        <v>6000000</v>
      </c>
      <c r="L21" s="479">
        <v>6000000</v>
      </c>
      <c r="M21" s="479">
        <v>19217250</v>
      </c>
      <c r="N21" s="479">
        <v>2135250</v>
      </c>
    </row>
    <row r="22" spans="1:14" ht="14.25" customHeight="1">
      <c r="A22" s="480">
        <v>18</v>
      </c>
      <c r="B22" s="476" t="s">
        <v>1718</v>
      </c>
      <c r="C22" s="476">
        <v>10105059</v>
      </c>
      <c r="D22" s="476" t="s">
        <v>1719</v>
      </c>
      <c r="E22" s="481">
        <v>22556</v>
      </c>
      <c r="F22" s="476">
        <v>63</v>
      </c>
      <c r="G22" s="478">
        <f t="shared" si="0"/>
        <v>438200</v>
      </c>
      <c r="H22" s="482">
        <f t="shared" si="2"/>
        <v>438200</v>
      </c>
      <c r="I22" s="482">
        <f t="shared" si="4"/>
        <v>438200</v>
      </c>
      <c r="J22" s="479">
        <f t="shared" si="3"/>
        <v>219100</v>
      </c>
      <c r="K22" s="479">
        <v>6000000</v>
      </c>
      <c r="L22" s="479">
        <v>6000000</v>
      </c>
      <c r="M22" s="479">
        <v>19217250</v>
      </c>
      <c r="N22" s="479">
        <v>2135250</v>
      </c>
    </row>
    <row r="23" spans="1:14" ht="14.25" customHeight="1">
      <c r="A23" s="480">
        <v>19</v>
      </c>
      <c r="B23" s="476" t="s">
        <v>1718</v>
      </c>
      <c r="C23" s="476">
        <v>41314606</v>
      </c>
      <c r="D23" s="476" t="s">
        <v>1717</v>
      </c>
      <c r="E23" s="481">
        <v>16443</v>
      </c>
      <c r="F23" s="476">
        <v>79</v>
      </c>
      <c r="G23" s="478">
        <f t="shared" si="0"/>
        <v>438200</v>
      </c>
      <c r="H23" s="482">
        <f t="shared" si="2"/>
        <v>438200</v>
      </c>
      <c r="I23" s="482">
        <f t="shared" si="4"/>
        <v>438200</v>
      </c>
      <c r="J23" s="479">
        <f t="shared" si="3"/>
        <v>219100</v>
      </c>
      <c r="K23" s="479">
        <v>6000000</v>
      </c>
      <c r="L23" s="479">
        <v>6000000</v>
      </c>
      <c r="M23" s="479">
        <v>19217250</v>
      </c>
      <c r="N23" s="479">
        <v>2135250</v>
      </c>
    </row>
    <row r="24" spans="1:14" ht="14.25" customHeight="1">
      <c r="A24" s="480">
        <v>20</v>
      </c>
      <c r="B24" s="476" t="s">
        <v>1710</v>
      </c>
      <c r="C24" s="476">
        <v>42107769</v>
      </c>
      <c r="D24" s="476" t="s">
        <v>1716</v>
      </c>
      <c r="E24" s="481">
        <v>18788</v>
      </c>
      <c r="F24" s="476">
        <v>73</v>
      </c>
      <c r="G24" s="478">
        <f t="shared" si="0"/>
        <v>438200</v>
      </c>
      <c r="H24" s="482">
        <f t="shared" si="2"/>
        <v>438200</v>
      </c>
      <c r="I24" s="482">
        <f t="shared" si="4"/>
        <v>438200</v>
      </c>
      <c r="J24" s="479">
        <f t="shared" si="3"/>
        <v>219100</v>
      </c>
      <c r="K24" s="479">
        <v>6000000</v>
      </c>
      <c r="L24" s="479">
        <v>6000000</v>
      </c>
      <c r="M24" s="479">
        <v>19217250</v>
      </c>
      <c r="N24" s="479">
        <v>2135250</v>
      </c>
    </row>
    <row r="25" spans="1:14" ht="14.25" customHeight="1">
      <c r="A25" s="475">
        <v>21</v>
      </c>
      <c r="B25" s="476" t="s">
        <v>1712</v>
      </c>
      <c r="C25" s="476">
        <v>93295752</v>
      </c>
      <c r="D25" s="476" t="s">
        <v>1715</v>
      </c>
      <c r="E25" s="481">
        <v>28118</v>
      </c>
      <c r="F25" s="476">
        <v>48</v>
      </c>
      <c r="G25" s="478">
        <f t="shared" si="0"/>
        <v>438200</v>
      </c>
      <c r="H25" s="482">
        <f t="shared" si="2"/>
        <v>438200</v>
      </c>
      <c r="I25" s="482">
        <f t="shared" si="4"/>
        <v>438200</v>
      </c>
      <c r="J25" s="479">
        <f t="shared" si="3"/>
        <v>219100</v>
      </c>
      <c r="K25" s="479">
        <v>6000000</v>
      </c>
      <c r="L25" s="479">
        <v>6000000</v>
      </c>
      <c r="M25" s="479">
        <v>19217250</v>
      </c>
      <c r="N25" s="479">
        <v>2135250</v>
      </c>
    </row>
    <row r="26" spans="1:14" ht="14.25" customHeight="1">
      <c r="A26" s="480">
        <v>22</v>
      </c>
      <c r="B26" s="476" t="s">
        <v>1714</v>
      </c>
      <c r="C26" s="476">
        <v>15912218</v>
      </c>
      <c r="D26" s="476" t="s">
        <v>1713</v>
      </c>
      <c r="E26" s="481">
        <v>21255</v>
      </c>
      <c r="F26" s="476">
        <v>66</v>
      </c>
      <c r="G26" s="478">
        <f t="shared" si="0"/>
        <v>438200</v>
      </c>
      <c r="H26" s="482">
        <f t="shared" si="2"/>
        <v>438200</v>
      </c>
      <c r="I26" s="482">
        <f t="shared" si="4"/>
        <v>438200</v>
      </c>
      <c r="J26" s="479">
        <f t="shared" si="3"/>
        <v>219100</v>
      </c>
      <c r="K26" s="479">
        <v>6000000</v>
      </c>
      <c r="L26" s="479">
        <v>6000000</v>
      </c>
      <c r="M26" s="479">
        <v>19217250</v>
      </c>
      <c r="N26" s="479">
        <v>2135250</v>
      </c>
    </row>
    <row r="27" spans="1:14" ht="14.25" customHeight="1">
      <c r="A27" s="480">
        <v>23</v>
      </c>
      <c r="B27" s="476" t="s">
        <v>1712</v>
      </c>
      <c r="C27" s="476">
        <v>1004734577</v>
      </c>
      <c r="D27" s="476" t="s">
        <v>1711</v>
      </c>
      <c r="E27" s="481">
        <v>37715</v>
      </c>
      <c r="F27" s="476">
        <v>21</v>
      </c>
      <c r="G27" s="478">
        <f t="shared" si="0"/>
        <v>438200</v>
      </c>
      <c r="H27" s="482">
        <f t="shared" si="2"/>
        <v>438200</v>
      </c>
      <c r="I27" s="482">
        <f t="shared" si="4"/>
        <v>438200</v>
      </c>
      <c r="J27" s="479">
        <f t="shared" si="3"/>
        <v>219100</v>
      </c>
      <c r="K27" s="479">
        <v>6000000</v>
      </c>
      <c r="L27" s="479">
        <v>6000000</v>
      </c>
      <c r="M27" s="479">
        <v>19217250</v>
      </c>
      <c r="N27" s="479">
        <v>2135250</v>
      </c>
    </row>
    <row r="28" spans="1:14" ht="14.25" customHeight="1">
      <c r="A28" s="480">
        <v>24</v>
      </c>
      <c r="B28" s="476" t="s">
        <v>1710</v>
      </c>
      <c r="C28" s="476">
        <v>1088304745</v>
      </c>
      <c r="D28" s="476" t="s">
        <v>1709</v>
      </c>
      <c r="E28" s="481">
        <v>27059</v>
      </c>
      <c r="F28" s="476">
        <v>50</v>
      </c>
      <c r="G28" s="478">
        <f t="shared" si="0"/>
        <v>438200</v>
      </c>
      <c r="H28" s="482">
        <f t="shared" si="2"/>
        <v>438200</v>
      </c>
      <c r="I28" s="482">
        <f t="shared" si="4"/>
        <v>438200</v>
      </c>
      <c r="J28" s="479">
        <f t="shared" si="3"/>
        <v>219100</v>
      </c>
      <c r="K28" s="479">
        <v>6000000</v>
      </c>
      <c r="L28" s="479">
        <v>6000000</v>
      </c>
      <c r="M28" s="479">
        <v>19217250</v>
      </c>
      <c r="N28" s="479">
        <v>2135250</v>
      </c>
    </row>
    <row r="29" spans="1:14" ht="14.25" customHeight="1">
      <c r="A29" s="480">
        <v>25</v>
      </c>
      <c r="B29" s="476" t="s">
        <v>1704</v>
      </c>
      <c r="C29" s="476">
        <v>42086056</v>
      </c>
      <c r="D29" s="476" t="s">
        <v>1708</v>
      </c>
      <c r="E29" s="481">
        <v>24883</v>
      </c>
      <c r="F29" s="476">
        <v>56</v>
      </c>
      <c r="G29" s="478">
        <f t="shared" si="0"/>
        <v>438200</v>
      </c>
      <c r="H29" s="482">
        <f t="shared" si="2"/>
        <v>438200</v>
      </c>
      <c r="I29" s="482">
        <f t="shared" si="4"/>
        <v>438200</v>
      </c>
      <c r="J29" s="479">
        <f t="shared" si="3"/>
        <v>219100</v>
      </c>
      <c r="K29" s="479">
        <v>6000000</v>
      </c>
      <c r="L29" s="479">
        <v>6000000</v>
      </c>
      <c r="M29" s="479">
        <v>19217250</v>
      </c>
      <c r="N29" s="479">
        <v>2135250</v>
      </c>
    </row>
    <row r="30" spans="1:14" ht="14.25" customHeight="1">
      <c r="A30" s="475">
        <v>26</v>
      </c>
      <c r="B30" s="476" t="s">
        <v>1704</v>
      </c>
      <c r="C30" s="476">
        <v>34055798</v>
      </c>
      <c r="D30" s="476" t="s">
        <v>1707</v>
      </c>
      <c r="E30" s="481">
        <v>20077</v>
      </c>
      <c r="F30" s="476">
        <v>70</v>
      </c>
      <c r="G30" s="478">
        <f t="shared" si="0"/>
        <v>438200</v>
      </c>
      <c r="H30" s="482">
        <f t="shared" si="2"/>
        <v>438200</v>
      </c>
      <c r="I30" s="482">
        <f t="shared" si="4"/>
        <v>438200</v>
      </c>
      <c r="J30" s="479">
        <f t="shared" si="3"/>
        <v>219100</v>
      </c>
      <c r="K30" s="479">
        <v>6000000</v>
      </c>
      <c r="L30" s="479">
        <v>6000000</v>
      </c>
      <c r="M30" s="479">
        <v>19217250</v>
      </c>
      <c r="N30" s="479">
        <v>2135250</v>
      </c>
    </row>
    <row r="31" spans="1:14" ht="14.25" customHeight="1">
      <c r="A31" s="480">
        <v>27</v>
      </c>
      <c r="B31" s="476" t="s">
        <v>1704</v>
      </c>
      <c r="C31" s="476">
        <v>31915027</v>
      </c>
      <c r="D31" s="476" t="s">
        <v>1706</v>
      </c>
      <c r="E31" s="481">
        <v>20719</v>
      </c>
      <c r="F31" s="476">
        <v>68</v>
      </c>
      <c r="G31" s="478">
        <f t="shared" si="0"/>
        <v>438200</v>
      </c>
      <c r="H31" s="482">
        <f t="shared" si="2"/>
        <v>438200</v>
      </c>
      <c r="I31" s="482">
        <f t="shared" si="4"/>
        <v>438200</v>
      </c>
      <c r="J31" s="479">
        <f t="shared" si="3"/>
        <v>219100</v>
      </c>
      <c r="K31" s="479">
        <v>6000000</v>
      </c>
      <c r="L31" s="479">
        <v>6000000</v>
      </c>
      <c r="M31" s="479">
        <v>19217250</v>
      </c>
      <c r="N31" s="479">
        <v>2135250</v>
      </c>
    </row>
    <row r="32" spans="1:14" ht="14.25" customHeight="1">
      <c r="A32" s="480">
        <v>28</v>
      </c>
      <c r="B32" s="476" t="s">
        <v>1704</v>
      </c>
      <c r="C32" s="476">
        <v>42143959</v>
      </c>
      <c r="D32" s="476" t="s">
        <v>1705</v>
      </c>
      <c r="E32" s="481">
        <v>29835</v>
      </c>
      <c r="F32" s="476">
        <v>43</v>
      </c>
      <c r="G32" s="478">
        <f t="shared" si="0"/>
        <v>438200</v>
      </c>
      <c r="H32" s="482">
        <f t="shared" si="2"/>
        <v>438200</v>
      </c>
      <c r="I32" s="482">
        <f t="shared" si="4"/>
        <v>438200</v>
      </c>
      <c r="J32" s="479">
        <f t="shared" si="3"/>
        <v>219100</v>
      </c>
      <c r="K32" s="479">
        <v>6000000</v>
      </c>
      <c r="L32" s="479">
        <v>6000000</v>
      </c>
      <c r="M32" s="479">
        <v>19217250</v>
      </c>
      <c r="N32" s="479">
        <v>2135250</v>
      </c>
    </row>
    <row r="33" spans="1:14" ht="14.25" customHeight="1">
      <c r="A33" s="480">
        <v>29</v>
      </c>
      <c r="B33" s="476" t="s">
        <v>1704</v>
      </c>
      <c r="C33" s="476">
        <v>1088326490</v>
      </c>
      <c r="D33" s="476" t="s">
        <v>1703</v>
      </c>
      <c r="E33" s="481">
        <v>34813</v>
      </c>
      <c r="F33" s="476">
        <v>29</v>
      </c>
      <c r="G33" s="478">
        <f t="shared" si="0"/>
        <v>438200</v>
      </c>
      <c r="H33" s="482">
        <f t="shared" si="2"/>
        <v>438200</v>
      </c>
      <c r="I33" s="482">
        <f t="shared" si="4"/>
        <v>438200</v>
      </c>
      <c r="J33" s="479">
        <f t="shared" si="3"/>
        <v>219100</v>
      </c>
      <c r="K33" s="479">
        <v>6000000</v>
      </c>
      <c r="L33" s="479">
        <v>6000000</v>
      </c>
      <c r="M33" s="479">
        <v>19217250</v>
      </c>
      <c r="N33" s="479">
        <v>2135250</v>
      </c>
    </row>
    <row r="34" spans="1:14" ht="14.25" customHeight="1">
      <c r="A34" s="480">
        <v>30</v>
      </c>
      <c r="B34" s="476" t="s">
        <v>1700</v>
      </c>
      <c r="C34" s="476">
        <v>7522533</v>
      </c>
      <c r="D34" s="476" t="s">
        <v>1702</v>
      </c>
      <c r="E34" s="481">
        <v>20499</v>
      </c>
      <c r="F34" s="476">
        <v>68</v>
      </c>
      <c r="G34" s="478">
        <f t="shared" si="0"/>
        <v>438200</v>
      </c>
      <c r="H34" s="482">
        <f t="shared" si="2"/>
        <v>438200</v>
      </c>
      <c r="I34" s="482">
        <f t="shared" si="4"/>
        <v>438200</v>
      </c>
      <c r="J34" s="479">
        <f t="shared" si="3"/>
        <v>219100</v>
      </c>
      <c r="K34" s="479">
        <v>6000000</v>
      </c>
      <c r="L34" s="479">
        <v>6000000</v>
      </c>
      <c r="M34" s="479">
        <v>19217250</v>
      </c>
      <c r="N34" s="479">
        <v>2135250</v>
      </c>
    </row>
    <row r="35" spans="1:14" ht="14.25" customHeight="1">
      <c r="A35" s="475">
        <v>31</v>
      </c>
      <c r="B35" s="476" t="s">
        <v>1700</v>
      </c>
      <c r="C35" s="476">
        <v>10124852</v>
      </c>
      <c r="D35" s="476" t="s">
        <v>1701</v>
      </c>
      <c r="E35" s="481">
        <v>24373</v>
      </c>
      <c r="F35" s="476">
        <v>58</v>
      </c>
      <c r="G35" s="478">
        <f t="shared" si="0"/>
        <v>438200</v>
      </c>
      <c r="H35" s="482">
        <f t="shared" si="2"/>
        <v>438200</v>
      </c>
      <c r="I35" s="482">
        <f t="shared" si="4"/>
        <v>438200</v>
      </c>
      <c r="J35" s="479">
        <f t="shared" si="3"/>
        <v>219100</v>
      </c>
      <c r="K35" s="479">
        <v>6000000</v>
      </c>
      <c r="L35" s="479">
        <v>6000000</v>
      </c>
      <c r="M35" s="479">
        <v>19217250</v>
      </c>
      <c r="N35" s="479">
        <v>2135250</v>
      </c>
    </row>
    <row r="36" spans="1:14" ht="14.25" customHeight="1">
      <c r="A36" s="480">
        <v>32</v>
      </c>
      <c r="B36" s="476" t="s">
        <v>1700</v>
      </c>
      <c r="C36" s="476">
        <v>24931072</v>
      </c>
      <c r="D36" s="476" t="s">
        <v>1699</v>
      </c>
      <c r="E36" s="481">
        <v>24142</v>
      </c>
      <c r="F36" s="476">
        <v>58</v>
      </c>
      <c r="G36" s="478">
        <f t="shared" si="0"/>
        <v>438200</v>
      </c>
      <c r="H36" s="482">
        <f t="shared" si="2"/>
        <v>438200</v>
      </c>
      <c r="I36" s="482">
        <f t="shared" si="4"/>
        <v>438200</v>
      </c>
      <c r="J36" s="479">
        <f t="shared" si="3"/>
        <v>219100</v>
      </c>
      <c r="K36" s="479">
        <v>6000000</v>
      </c>
      <c r="L36" s="479">
        <v>6000000</v>
      </c>
      <c r="M36" s="479">
        <v>19217250</v>
      </c>
      <c r="N36" s="479">
        <v>2135250</v>
      </c>
    </row>
    <row r="37" spans="1:14" ht="14.25" customHeight="1">
      <c r="A37" s="480">
        <v>33</v>
      </c>
      <c r="B37" s="476" t="s">
        <v>1696</v>
      </c>
      <c r="C37" s="476">
        <v>10132560</v>
      </c>
      <c r="D37" s="476" t="s">
        <v>1698</v>
      </c>
      <c r="E37" s="481">
        <v>25332</v>
      </c>
      <c r="F37" s="476">
        <v>55</v>
      </c>
      <c r="G37" s="478">
        <f t="shared" ref="G37:G68" si="5">N$2*20</f>
        <v>438200</v>
      </c>
      <c r="H37" s="482">
        <f t="shared" ref="H37:H68" si="6">+$G$5</f>
        <v>438200</v>
      </c>
      <c r="I37" s="482">
        <f t="shared" si="4"/>
        <v>438200</v>
      </c>
      <c r="J37" s="479">
        <f t="shared" si="3"/>
        <v>219100</v>
      </c>
      <c r="K37" s="479">
        <v>6000000</v>
      </c>
      <c r="L37" s="479">
        <v>6000000</v>
      </c>
      <c r="M37" s="479">
        <v>19217250</v>
      </c>
      <c r="N37" s="479">
        <v>2135250</v>
      </c>
    </row>
    <row r="38" spans="1:14" ht="14.25" customHeight="1">
      <c r="A38" s="480">
        <v>34</v>
      </c>
      <c r="B38" s="476" t="s">
        <v>1696</v>
      </c>
      <c r="C38" s="476">
        <v>10028648</v>
      </c>
      <c r="D38" s="476" t="s">
        <v>1697</v>
      </c>
      <c r="E38" s="481">
        <v>27933</v>
      </c>
      <c r="F38" s="476">
        <v>48</v>
      </c>
      <c r="G38" s="478">
        <f t="shared" si="5"/>
        <v>438200</v>
      </c>
      <c r="H38" s="482">
        <f t="shared" si="6"/>
        <v>438200</v>
      </c>
      <c r="I38" s="482">
        <f t="shared" si="4"/>
        <v>438200</v>
      </c>
      <c r="J38" s="479">
        <f t="shared" si="3"/>
        <v>219100</v>
      </c>
      <c r="K38" s="479">
        <v>6000000</v>
      </c>
      <c r="L38" s="479">
        <v>6000000</v>
      </c>
      <c r="M38" s="479">
        <v>19217250</v>
      </c>
      <c r="N38" s="479">
        <v>2135250</v>
      </c>
    </row>
    <row r="39" spans="1:14" ht="14.25" customHeight="1">
      <c r="A39" s="480">
        <v>35</v>
      </c>
      <c r="B39" s="476" t="s">
        <v>1696</v>
      </c>
      <c r="C39" s="476">
        <v>52707248</v>
      </c>
      <c r="D39" s="476" t="s">
        <v>1695</v>
      </c>
      <c r="E39" s="481">
        <v>29303</v>
      </c>
      <c r="F39" s="476">
        <v>44</v>
      </c>
      <c r="G39" s="478">
        <f t="shared" si="5"/>
        <v>438200</v>
      </c>
      <c r="H39" s="482">
        <f t="shared" si="6"/>
        <v>438200</v>
      </c>
      <c r="I39" s="482">
        <f t="shared" ref="I39:I70" si="7">+$I$5</f>
        <v>438200</v>
      </c>
      <c r="J39" s="479">
        <f t="shared" si="3"/>
        <v>219100</v>
      </c>
      <c r="K39" s="479">
        <v>6000000</v>
      </c>
      <c r="L39" s="479">
        <v>6000000</v>
      </c>
      <c r="M39" s="479">
        <v>19217250</v>
      </c>
      <c r="N39" s="479">
        <v>2135250</v>
      </c>
    </row>
    <row r="40" spans="1:14" ht="14.25" customHeight="1">
      <c r="A40" s="475">
        <v>36</v>
      </c>
      <c r="B40" s="476" t="s">
        <v>1690</v>
      </c>
      <c r="C40" s="476">
        <v>26257407</v>
      </c>
      <c r="D40" s="476" t="s">
        <v>1694</v>
      </c>
      <c r="E40" s="483">
        <v>19074</v>
      </c>
      <c r="F40" s="476">
        <v>72</v>
      </c>
      <c r="G40" s="478">
        <f t="shared" si="5"/>
        <v>438200</v>
      </c>
      <c r="H40" s="482">
        <f t="shared" si="6"/>
        <v>438200</v>
      </c>
      <c r="I40" s="482">
        <f t="shared" si="7"/>
        <v>438200</v>
      </c>
      <c r="J40" s="479">
        <f t="shared" si="3"/>
        <v>219100</v>
      </c>
      <c r="K40" s="479">
        <v>6000000</v>
      </c>
      <c r="L40" s="479">
        <v>6000000</v>
      </c>
      <c r="M40" s="479">
        <v>19217250</v>
      </c>
      <c r="N40" s="479">
        <v>2135250</v>
      </c>
    </row>
    <row r="41" spans="1:14" ht="14.25" customHeight="1">
      <c r="A41" s="480">
        <v>37</v>
      </c>
      <c r="B41" s="476" t="s">
        <v>1690</v>
      </c>
      <c r="C41" s="476">
        <v>1088354897</v>
      </c>
      <c r="D41" s="476" t="s">
        <v>1693</v>
      </c>
      <c r="E41" s="481">
        <v>36260</v>
      </c>
      <c r="F41" s="476">
        <v>25</v>
      </c>
      <c r="G41" s="478">
        <f t="shared" si="5"/>
        <v>438200</v>
      </c>
      <c r="H41" s="484">
        <f t="shared" si="6"/>
        <v>438200</v>
      </c>
      <c r="I41" s="484">
        <f t="shared" si="7"/>
        <v>438200</v>
      </c>
      <c r="J41" s="479">
        <f t="shared" si="3"/>
        <v>219100</v>
      </c>
      <c r="K41" s="479">
        <v>6000000</v>
      </c>
      <c r="L41" s="479">
        <v>6000000</v>
      </c>
      <c r="M41" s="479">
        <v>19217250</v>
      </c>
      <c r="N41" s="479">
        <v>2135250</v>
      </c>
    </row>
    <row r="42" spans="1:14" ht="14.25" customHeight="1">
      <c r="A42" s="480">
        <v>38</v>
      </c>
      <c r="B42" s="476" t="s">
        <v>1690</v>
      </c>
      <c r="C42" s="476">
        <v>54256944</v>
      </c>
      <c r="D42" s="476" t="s">
        <v>1692</v>
      </c>
      <c r="E42" s="481">
        <v>24142</v>
      </c>
      <c r="F42" s="476">
        <v>58</v>
      </c>
      <c r="G42" s="478">
        <f t="shared" si="5"/>
        <v>438200</v>
      </c>
      <c r="H42" s="482">
        <f t="shared" si="6"/>
        <v>438200</v>
      </c>
      <c r="I42" s="482">
        <f t="shared" si="7"/>
        <v>438200</v>
      </c>
      <c r="J42" s="479">
        <f t="shared" si="3"/>
        <v>219100</v>
      </c>
      <c r="K42" s="479">
        <v>6000000</v>
      </c>
      <c r="L42" s="479">
        <v>6000000</v>
      </c>
      <c r="M42" s="479">
        <v>19217250</v>
      </c>
      <c r="N42" s="479">
        <v>2135250</v>
      </c>
    </row>
    <row r="43" spans="1:14" ht="14.25" customHeight="1">
      <c r="A43" s="480">
        <v>39</v>
      </c>
      <c r="B43" s="476" t="s">
        <v>1690</v>
      </c>
      <c r="C43" s="476">
        <v>10023935</v>
      </c>
      <c r="D43" s="476" t="s">
        <v>1691</v>
      </c>
      <c r="E43" s="481">
        <v>27473</v>
      </c>
      <c r="F43" s="476">
        <v>49</v>
      </c>
      <c r="G43" s="478">
        <f t="shared" si="5"/>
        <v>438200</v>
      </c>
      <c r="H43" s="482">
        <f t="shared" si="6"/>
        <v>438200</v>
      </c>
      <c r="I43" s="482">
        <f t="shared" si="7"/>
        <v>438200</v>
      </c>
      <c r="J43" s="479">
        <f t="shared" si="3"/>
        <v>219100</v>
      </c>
      <c r="K43" s="479">
        <v>6000000</v>
      </c>
      <c r="L43" s="479">
        <v>6000000</v>
      </c>
      <c r="M43" s="479">
        <v>19217250</v>
      </c>
      <c r="N43" s="479">
        <v>2135250</v>
      </c>
    </row>
    <row r="44" spans="1:14" ht="14.25" customHeight="1">
      <c r="A44" s="480">
        <v>40</v>
      </c>
      <c r="B44" s="476" t="s">
        <v>1690</v>
      </c>
      <c r="C44" s="476">
        <v>1004720039</v>
      </c>
      <c r="D44" s="476" t="s">
        <v>1689</v>
      </c>
      <c r="E44" s="481">
        <v>36289</v>
      </c>
      <c r="F44" s="476">
        <v>25</v>
      </c>
      <c r="G44" s="478">
        <f t="shared" si="5"/>
        <v>438200</v>
      </c>
      <c r="H44" s="482">
        <f t="shared" si="6"/>
        <v>438200</v>
      </c>
      <c r="I44" s="482">
        <f t="shared" si="7"/>
        <v>438200</v>
      </c>
      <c r="J44" s="479">
        <f t="shared" si="3"/>
        <v>219100</v>
      </c>
      <c r="K44" s="479">
        <v>6000000</v>
      </c>
      <c r="L44" s="479">
        <v>6000000</v>
      </c>
      <c r="M44" s="479">
        <v>19217250</v>
      </c>
      <c r="N44" s="479">
        <v>2135250</v>
      </c>
    </row>
    <row r="45" spans="1:14" ht="14.25" customHeight="1">
      <c r="A45" s="475">
        <v>41</v>
      </c>
      <c r="B45" s="476" t="s">
        <v>1684</v>
      </c>
      <c r="C45" s="476">
        <v>42114233</v>
      </c>
      <c r="D45" s="476" t="s">
        <v>1688</v>
      </c>
      <c r="E45" s="481">
        <v>26821</v>
      </c>
      <c r="F45" s="476">
        <v>51</v>
      </c>
      <c r="G45" s="478">
        <f t="shared" si="5"/>
        <v>438200</v>
      </c>
      <c r="H45" s="482">
        <f t="shared" si="6"/>
        <v>438200</v>
      </c>
      <c r="I45" s="482">
        <f t="shared" si="7"/>
        <v>438200</v>
      </c>
      <c r="J45" s="479">
        <f t="shared" si="3"/>
        <v>219100</v>
      </c>
      <c r="K45" s="479">
        <v>6000000</v>
      </c>
      <c r="L45" s="479">
        <v>6000000</v>
      </c>
      <c r="M45" s="479">
        <v>19217250</v>
      </c>
      <c r="N45" s="479">
        <v>2135250</v>
      </c>
    </row>
    <row r="46" spans="1:14" ht="14.25" customHeight="1">
      <c r="A46" s="480">
        <v>42</v>
      </c>
      <c r="B46" s="476" t="s">
        <v>1684</v>
      </c>
      <c r="C46" s="476">
        <v>75158077</v>
      </c>
      <c r="D46" s="476" t="s">
        <v>1687</v>
      </c>
      <c r="E46" s="481">
        <v>27673</v>
      </c>
      <c r="F46" s="476">
        <v>49</v>
      </c>
      <c r="G46" s="478">
        <f t="shared" si="5"/>
        <v>438200</v>
      </c>
      <c r="H46" s="482">
        <f t="shared" si="6"/>
        <v>438200</v>
      </c>
      <c r="I46" s="482">
        <f t="shared" si="7"/>
        <v>438200</v>
      </c>
      <c r="J46" s="479">
        <f t="shared" si="3"/>
        <v>219100</v>
      </c>
      <c r="K46" s="479">
        <v>6000000</v>
      </c>
      <c r="L46" s="479">
        <v>6000000</v>
      </c>
      <c r="M46" s="479">
        <v>19217250</v>
      </c>
      <c r="N46" s="479">
        <v>2135250</v>
      </c>
    </row>
    <row r="47" spans="1:14" ht="14.25" customHeight="1">
      <c r="A47" s="480">
        <v>43</v>
      </c>
      <c r="B47" s="476" t="s">
        <v>1684</v>
      </c>
      <c r="C47" s="476">
        <v>4389314</v>
      </c>
      <c r="D47" s="476" t="s">
        <v>1686</v>
      </c>
      <c r="E47" s="481">
        <v>16626</v>
      </c>
      <c r="F47" s="476">
        <v>79</v>
      </c>
      <c r="G47" s="478">
        <f t="shared" si="5"/>
        <v>438200</v>
      </c>
      <c r="H47" s="482">
        <f t="shared" si="6"/>
        <v>438200</v>
      </c>
      <c r="I47" s="482">
        <f t="shared" si="7"/>
        <v>438200</v>
      </c>
      <c r="J47" s="479">
        <f t="shared" si="3"/>
        <v>219100</v>
      </c>
      <c r="K47" s="479">
        <v>6000000</v>
      </c>
      <c r="L47" s="479">
        <v>6000000</v>
      </c>
      <c r="M47" s="479">
        <v>19217250</v>
      </c>
      <c r="N47" s="479">
        <v>2135250</v>
      </c>
    </row>
    <row r="48" spans="1:14" ht="14.25" customHeight="1">
      <c r="A48" s="480">
        <v>44</v>
      </c>
      <c r="B48" s="476" t="s">
        <v>1684</v>
      </c>
      <c r="C48" s="476">
        <v>1088291198</v>
      </c>
      <c r="D48" s="476" t="s">
        <v>1685</v>
      </c>
      <c r="E48" s="481">
        <v>33431</v>
      </c>
      <c r="F48" s="476">
        <v>33</v>
      </c>
      <c r="G48" s="478">
        <f t="shared" si="5"/>
        <v>438200</v>
      </c>
      <c r="H48" s="482">
        <f t="shared" si="6"/>
        <v>438200</v>
      </c>
      <c r="I48" s="482">
        <f t="shared" si="7"/>
        <v>438200</v>
      </c>
      <c r="J48" s="479">
        <f t="shared" si="3"/>
        <v>219100</v>
      </c>
      <c r="K48" s="479">
        <v>6000000</v>
      </c>
      <c r="L48" s="479">
        <v>6000000</v>
      </c>
      <c r="M48" s="479">
        <v>19217250</v>
      </c>
      <c r="N48" s="479">
        <v>2135250</v>
      </c>
    </row>
    <row r="49" spans="1:14" ht="14.25" customHeight="1">
      <c r="A49" s="480">
        <v>45</v>
      </c>
      <c r="B49" s="476" t="s">
        <v>1684</v>
      </c>
      <c r="C49" s="476">
        <v>1004519145</v>
      </c>
      <c r="D49" s="476" t="s">
        <v>1683</v>
      </c>
      <c r="E49" s="481">
        <v>32214</v>
      </c>
      <c r="F49" s="476">
        <v>36</v>
      </c>
      <c r="G49" s="478">
        <f t="shared" si="5"/>
        <v>438200</v>
      </c>
      <c r="H49" s="482">
        <f t="shared" si="6"/>
        <v>438200</v>
      </c>
      <c r="I49" s="482">
        <f t="shared" si="7"/>
        <v>438200</v>
      </c>
      <c r="J49" s="479">
        <f t="shared" si="3"/>
        <v>219100</v>
      </c>
      <c r="K49" s="479">
        <v>6000000</v>
      </c>
      <c r="L49" s="479">
        <v>6000000</v>
      </c>
      <c r="M49" s="479">
        <v>19217250</v>
      </c>
      <c r="N49" s="479">
        <v>2135250</v>
      </c>
    </row>
    <row r="50" spans="1:14" ht="14.25" customHeight="1">
      <c r="A50" s="475">
        <v>46</v>
      </c>
      <c r="B50" s="476" t="s">
        <v>1678</v>
      </c>
      <c r="C50" s="476">
        <v>4418277</v>
      </c>
      <c r="D50" s="476" t="s">
        <v>1682</v>
      </c>
      <c r="E50" s="481">
        <v>19713</v>
      </c>
      <c r="F50" s="476">
        <v>71</v>
      </c>
      <c r="G50" s="478">
        <f t="shared" si="5"/>
        <v>438200</v>
      </c>
      <c r="H50" s="482">
        <f t="shared" si="6"/>
        <v>438200</v>
      </c>
      <c r="I50" s="482">
        <f t="shared" si="7"/>
        <v>438200</v>
      </c>
      <c r="J50" s="479">
        <f t="shared" si="3"/>
        <v>219100</v>
      </c>
      <c r="K50" s="479">
        <v>6000000</v>
      </c>
      <c r="L50" s="479">
        <v>6000000</v>
      </c>
      <c r="M50" s="479">
        <v>19217250</v>
      </c>
      <c r="N50" s="479">
        <v>2135250</v>
      </c>
    </row>
    <row r="51" spans="1:14" ht="14.25" customHeight="1">
      <c r="A51" s="480">
        <v>47</v>
      </c>
      <c r="B51" s="476" t="s">
        <v>1678</v>
      </c>
      <c r="C51" s="476">
        <v>42680327</v>
      </c>
      <c r="D51" s="476" t="s">
        <v>1681</v>
      </c>
      <c r="E51" s="481">
        <v>24043</v>
      </c>
      <c r="F51" s="476">
        <v>59</v>
      </c>
      <c r="G51" s="478">
        <f t="shared" si="5"/>
        <v>438200</v>
      </c>
      <c r="H51" s="482">
        <f t="shared" si="6"/>
        <v>438200</v>
      </c>
      <c r="I51" s="482">
        <f t="shared" si="7"/>
        <v>438200</v>
      </c>
      <c r="J51" s="479">
        <f t="shared" si="3"/>
        <v>219100</v>
      </c>
      <c r="K51" s="479">
        <v>6000000</v>
      </c>
      <c r="L51" s="479">
        <v>6000000</v>
      </c>
      <c r="M51" s="479">
        <v>19217250</v>
      </c>
      <c r="N51" s="479">
        <v>2135250</v>
      </c>
    </row>
    <row r="52" spans="1:14" ht="14.25" customHeight="1">
      <c r="A52" s="480">
        <v>48</v>
      </c>
      <c r="B52" s="476" t="s">
        <v>1678</v>
      </c>
      <c r="C52" s="476">
        <v>29927836</v>
      </c>
      <c r="D52" s="476" t="s">
        <v>1680</v>
      </c>
      <c r="E52" s="481">
        <v>26098</v>
      </c>
      <c r="F52" s="476">
        <v>53</v>
      </c>
      <c r="G52" s="478">
        <f t="shared" si="5"/>
        <v>438200</v>
      </c>
      <c r="H52" s="482">
        <f t="shared" si="6"/>
        <v>438200</v>
      </c>
      <c r="I52" s="482">
        <f t="shared" si="7"/>
        <v>438200</v>
      </c>
      <c r="J52" s="479">
        <f t="shared" si="3"/>
        <v>219100</v>
      </c>
      <c r="K52" s="479">
        <v>6000000</v>
      </c>
      <c r="L52" s="479">
        <v>6000000</v>
      </c>
      <c r="M52" s="479">
        <v>19217250</v>
      </c>
      <c r="N52" s="479">
        <v>2135250</v>
      </c>
    </row>
    <row r="53" spans="1:14" ht="14.25" customHeight="1">
      <c r="A53" s="480">
        <v>49</v>
      </c>
      <c r="B53" s="476" t="s">
        <v>1678</v>
      </c>
      <c r="C53" s="476">
        <v>42076723</v>
      </c>
      <c r="D53" s="476" t="s">
        <v>1679</v>
      </c>
      <c r="E53" s="481">
        <v>23123</v>
      </c>
      <c r="F53" s="476">
        <v>61</v>
      </c>
      <c r="G53" s="478">
        <f t="shared" si="5"/>
        <v>438200</v>
      </c>
      <c r="H53" s="482">
        <f t="shared" si="6"/>
        <v>438200</v>
      </c>
      <c r="I53" s="482">
        <f t="shared" si="7"/>
        <v>438200</v>
      </c>
      <c r="J53" s="479">
        <f t="shared" si="3"/>
        <v>219100</v>
      </c>
      <c r="K53" s="479">
        <v>6000000</v>
      </c>
      <c r="L53" s="479">
        <v>6000000</v>
      </c>
      <c r="M53" s="479">
        <v>19217250</v>
      </c>
      <c r="N53" s="479">
        <v>2135250</v>
      </c>
    </row>
    <row r="54" spans="1:14" ht="14.25" customHeight="1">
      <c r="A54" s="480">
        <v>50</v>
      </c>
      <c r="B54" s="476" t="s">
        <v>1678</v>
      </c>
      <c r="C54" s="476">
        <v>34996787</v>
      </c>
      <c r="D54" s="476" t="s">
        <v>1677</v>
      </c>
      <c r="E54" s="481">
        <v>24965</v>
      </c>
      <c r="F54" s="476">
        <v>56</v>
      </c>
      <c r="G54" s="478">
        <f t="shared" si="5"/>
        <v>438200</v>
      </c>
      <c r="H54" s="482">
        <f t="shared" si="6"/>
        <v>438200</v>
      </c>
      <c r="I54" s="482">
        <f t="shared" si="7"/>
        <v>438200</v>
      </c>
      <c r="J54" s="479">
        <f t="shared" si="3"/>
        <v>219100</v>
      </c>
      <c r="K54" s="479">
        <v>6000000</v>
      </c>
      <c r="L54" s="479">
        <v>6000000</v>
      </c>
      <c r="M54" s="479">
        <v>19217250</v>
      </c>
      <c r="N54" s="479">
        <v>2135250</v>
      </c>
    </row>
    <row r="55" spans="1:14" ht="14.25" customHeight="1">
      <c r="A55" s="475">
        <v>51</v>
      </c>
      <c r="B55" s="476" t="s">
        <v>1676</v>
      </c>
      <c r="C55" s="476">
        <v>1088271492</v>
      </c>
      <c r="D55" s="476" t="s">
        <v>1675</v>
      </c>
      <c r="E55" s="481">
        <v>36408</v>
      </c>
      <c r="F55" s="476">
        <v>25</v>
      </c>
      <c r="G55" s="478">
        <f t="shared" si="5"/>
        <v>438200</v>
      </c>
      <c r="H55" s="482">
        <f t="shared" si="6"/>
        <v>438200</v>
      </c>
      <c r="I55" s="482">
        <f t="shared" si="7"/>
        <v>438200</v>
      </c>
      <c r="J55" s="479">
        <f t="shared" si="3"/>
        <v>219100</v>
      </c>
      <c r="K55" s="479">
        <v>6000000</v>
      </c>
      <c r="L55" s="479">
        <v>6000000</v>
      </c>
      <c r="M55" s="479">
        <v>19217250</v>
      </c>
      <c r="N55" s="479">
        <v>2135250</v>
      </c>
    </row>
    <row r="56" spans="1:14" ht="14.25" customHeight="1">
      <c r="A56" s="480">
        <v>52</v>
      </c>
      <c r="B56" s="476" t="s">
        <v>1673</v>
      </c>
      <c r="C56" s="476">
        <v>10144192</v>
      </c>
      <c r="D56" s="476" t="s">
        <v>1674</v>
      </c>
      <c r="E56" s="481">
        <v>26514</v>
      </c>
      <c r="F56" s="476">
        <v>52</v>
      </c>
      <c r="G56" s="478">
        <f t="shared" si="5"/>
        <v>438200</v>
      </c>
      <c r="H56" s="482">
        <f t="shared" si="6"/>
        <v>438200</v>
      </c>
      <c r="I56" s="482">
        <f t="shared" si="7"/>
        <v>438200</v>
      </c>
      <c r="J56" s="479">
        <f t="shared" si="3"/>
        <v>219100</v>
      </c>
      <c r="K56" s="479">
        <v>6000000</v>
      </c>
      <c r="L56" s="479">
        <v>6000000</v>
      </c>
      <c r="M56" s="479">
        <v>19217250</v>
      </c>
      <c r="N56" s="479">
        <v>2135250</v>
      </c>
    </row>
    <row r="57" spans="1:14" ht="14.25" customHeight="1">
      <c r="A57" s="480">
        <v>53</v>
      </c>
      <c r="B57" s="476" t="s">
        <v>1673</v>
      </c>
      <c r="C57" s="476">
        <v>1088342664</v>
      </c>
      <c r="D57" s="476" t="s">
        <v>1672</v>
      </c>
      <c r="E57" s="481">
        <v>35571</v>
      </c>
      <c r="F57" s="476">
        <v>27</v>
      </c>
      <c r="G57" s="478">
        <f t="shared" si="5"/>
        <v>438200</v>
      </c>
      <c r="H57" s="482">
        <f t="shared" si="6"/>
        <v>438200</v>
      </c>
      <c r="I57" s="482">
        <f t="shared" si="7"/>
        <v>438200</v>
      </c>
      <c r="J57" s="479">
        <f t="shared" si="3"/>
        <v>219100</v>
      </c>
      <c r="K57" s="479">
        <v>6000000</v>
      </c>
      <c r="L57" s="479">
        <v>6000000</v>
      </c>
      <c r="M57" s="479">
        <v>19217250</v>
      </c>
      <c r="N57" s="479">
        <v>2135250</v>
      </c>
    </row>
    <row r="58" spans="1:14" ht="14.25" customHeight="1">
      <c r="A58" s="480">
        <v>54</v>
      </c>
      <c r="B58" s="476" t="s">
        <v>1671</v>
      </c>
      <c r="C58" s="476">
        <v>24951098</v>
      </c>
      <c r="D58" s="476" t="s">
        <v>1670</v>
      </c>
      <c r="E58" s="481">
        <v>17476</v>
      </c>
      <c r="F58" s="476">
        <v>77</v>
      </c>
      <c r="G58" s="478">
        <f t="shared" si="5"/>
        <v>438200</v>
      </c>
      <c r="H58" s="482">
        <f t="shared" si="6"/>
        <v>438200</v>
      </c>
      <c r="I58" s="482">
        <f t="shared" si="7"/>
        <v>438200</v>
      </c>
      <c r="J58" s="479">
        <f t="shared" si="3"/>
        <v>219100</v>
      </c>
      <c r="K58" s="479">
        <v>6000000</v>
      </c>
      <c r="L58" s="479">
        <v>6000000</v>
      </c>
      <c r="M58" s="479">
        <v>19217250</v>
      </c>
      <c r="N58" s="479">
        <v>2135250</v>
      </c>
    </row>
    <row r="59" spans="1:14" ht="14.25" customHeight="1">
      <c r="A59" s="480">
        <v>55</v>
      </c>
      <c r="B59" s="476" t="s">
        <v>1666</v>
      </c>
      <c r="C59" s="476">
        <v>34059969</v>
      </c>
      <c r="D59" s="476" t="s">
        <v>1669</v>
      </c>
      <c r="E59" s="481">
        <v>21811</v>
      </c>
      <c r="F59" s="476">
        <v>65</v>
      </c>
      <c r="G59" s="478">
        <f t="shared" si="5"/>
        <v>438200</v>
      </c>
      <c r="H59" s="482">
        <f t="shared" si="6"/>
        <v>438200</v>
      </c>
      <c r="I59" s="482">
        <f t="shared" si="7"/>
        <v>438200</v>
      </c>
      <c r="J59" s="479">
        <f t="shared" si="3"/>
        <v>219100</v>
      </c>
      <c r="K59" s="479">
        <v>6000000</v>
      </c>
      <c r="L59" s="479">
        <v>6000000</v>
      </c>
      <c r="M59" s="479">
        <v>19217250</v>
      </c>
      <c r="N59" s="479">
        <v>2135250</v>
      </c>
    </row>
    <row r="60" spans="1:14" ht="14.25" customHeight="1">
      <c r="A60" s="475">
        <v>56</v>
      </c>
      <c r="B60" s="476" t="s">
        <v>1666</v>
      </c>
      <c r="C60" s="476">
        <v>4538235</v>
      </c>
      <c r="D60" s="476" t="s">
        <v>1668</v>
      </c>
      <c r="E60" s="481">
        <v>20623</v>
      </c>
      <c r="F60" s="476">
        <v>68</v>
      </c>
      <c r="G60" s="478">
        <f t="shared" si="5"/>
        <v>438200</v>
      </c>
      <c r="H60" s="482">
        <f t="shared" si="6"/>
        <v>438200</v>
      </c>
      <c r="I60" s="482">
        <f t="shared" si="7"/>
        <v>438200</v>
      </c>
      <c r="J60" s="479">
        <f t="shared" si="3"/>
        <v>219100</v>
      </c>
      <c r="K60" s="479">
        <v>6000000</v>
      </c>
      <c r="L60" s="479">
        <v>6000000</v>
      </c>
      <c r="M60" s="479">
        <v>19217250</v>
      </c>
      <c r="N60" s="479">
        <v>2135250</v>
      </c>
    </row>
    <row r="61" spans="1:14" ht="14.25" customHeight="1">
      <c r="A61" s="480">
        <v>57</v>
      </c>
      <c r="B61" s="476" t="s">
        <v>1666</v>
      </c>
      <c r="C61" s="476">
        <v>34943553</v>
      </c>
      <c r="D61" s="476" t="s">
        <v>1667</v>
      </c>
      <c r="E61" s="481">
        <v>26084</v>
      </c>
      <c r="F61" s="476">
        <v>53</v>
      </c>
      <c r="G61" s="478">
        <f t="shared" si="5"/>
        <v>438200</v>
      </c>
      <c r="H61" s="482">
        <f t="shared" si="6"/>
        <v>438200</v>
      </c>
      <c r="I61" s="482">
        <f t="shared" si="7"/>
        <v>438200</v>
      </c>
      <c r="J61" s="479">
        <f t="shared" si="3"/>
        <v>219100</v>
      </c>
      <c r="K61" s="479">
        <v>6000000</v>
      </c>
      <c r="L61" s="479">
        <v>6000000</v>
      </c>
      <c r="M61" s="479">
        <v>19217250</v>
      </c>
      <c r="N61" s="479">
        <v>2135250</v>
      </c>
    </row>
    <row r="62" spans="1:14" ht="14.25" customHeight="1">
      <c r="A62" s="480">
        <v>58</v>
      </c>
      <c r="B62" s="476" t="s">
        <v>1666</v>
      </c>
      <c r="C62" s="476">
        <v>42071422</v>
      </c>
      <c r="D62" s="476" t="s">
        <v>1665</v>
      </c>
      <c r="E62" s="481">
        <v>22935</v>
      </c>
      <c r="F62" s="476">
        <v>62</v>
      </c>
      <c r="G62" s="478">
        <f t="shared" si="5"/>
        <v>438200</v>
      </c>
      <c r="H62" s="482">
        <f t="shared" si="6"/>
        <v>438200</v>
      </c>
      <c r="I62" s="482">
        <f t="shared" si="7"/>
        <v>438200</v>
      </c>
      <c r="J62" s="479">
        <f t="shared" si="3"/>
        <v>219100</v>
      </c>
      <c r="K62" s="479">
        <v>6000000</v>
      </c>
      <c r="L62" s="479">
        <v>6000000</v>
      </c>
      <c r="M62" s="479">
        <v>19217250</v>
      </c>
      <c r="N62" s="479">
        <v>2135250</v>
      </c>
    </row>
    <row r="63" spans="1:14" ht="14.25" customHeight="1">
      <c r="A63" s="480">
        <v>59</v>
      </c>
      <c r="B63" s="476" t="s">
        <v>1660</v>
      </c>
      <c r="C63" s="476">
        <v>42157651</v>
      </c>
      <c r="D63" s="476" t="s">
        <v>1664</v>
      </c>
      <c r="E63" s="481">
        <v>30812</v>
      </c>
      <c r="F63" s="476">
        <v>40</v>
      </c>
      <c r="G63" s="478">
        <f t="shared" si="5"/>
        <v>438200</v>
      </c>
      <c r="H63" s="482">
        <f t="shared" si="6"/>
        <v>438200</v>
      </c>
      <c r="I63" s="482">
        <f t="shared" si="7"/>
        <v>438200</v>
      </c>
      <c r="J63" s="479">
        <f t="shared" si="3"/>
        <v>219100</v>
      </c>
      <c r="K63" s="479">
        <v>6000000</v>
      </c>
      <c r="L63" s="479">
        <v>6000000</v>
      </c>
      <c r="M63" s="479">
        <v>19217250</v>
      </c>
      <c r="N63" s="479">
        <v>2135250</v>
      </c>
    </row>
    <row r="64" spans="1:14" ht="14.25" customHeight="1">
      <c r="A64" s="480">
        <v>60</v>
      </c>
      <c r="B64" s="476" t="s">
        <v>1660</v>
      </c>
      <c r="C64" s="476">
        <v>25159390</v>
      </c>
      <c r="D64" s="476" t="s">
        <v>1663</v>
      </c>
      <c r="E64" s="481">
        <v>23686</v>
      </c>
      <c r="F64" s="476">
        <v>60</v>
      </c>
      <c r="G64" s="478">
        <f t="shared" si="5"/>
        <v>438200</v>
      </c>
      <c r="H64" s="482">
        <f t="shared" si="6"/>
        <v>438200</v>
      </c>
      <c r="I64" s="482">
        <f t="shared" si="7"/>
        <v>438200</v>
      </c>
      <c r="J64" s="479">
        <f t="shared" si="3"/>
        <v>219100</v>
      </c>
      <c r="K64" s="479">
        <v>6000000</v>
      </c>
      <c r="L64" s="479">
        <v>6000000</v>
      </c>
      <c r="M64" s="479">
        <v>19217250</v>
      </c>
      <c r="N64" s="479">
        <v>2135250</v>
      </c>
    </row>
    <row r="65" spans="1:14" ht="14.25" customHeight="1">
      <c r="A65" s="475">
        <v>61</v>
      </c>
      <c r="B65" s="476" t="s">
        <v>1660</v>
      </c>
      <c r="C65" s="476">
        <v>10090555</v>
      </c>
      <c r="D65" s="476" t="s">
        <v>1662</v>
      </c>
      <c r="E65" s="481">
        <v>21480</v>
      </c>
      <c r="F65" s="476">
        <v>66</v>
      </c>
      <c r="G65" s="478">
        <f t="shared" si="5"/>
        <v>438200</v>
      </c>
      <c r="H65" s="482">
        <f t="shared" si="6"/>
        <v>438200</v>
      </c>
      <c r="I65" s="482">
        <f t="shared" si="7"/>
        <v>438200</v>
      </c>
      <c r="J65" s="479">
        <f t="shared" si="3"/>
        <v>219100</v>
      </c>
      <c r="K65" s="479">
        <v>6000000</v>
      </c>
      <c r="L65" s="479">
        <v>6000000</v>
      </c>
      <c r="M65" s="479">
        <v>19217250</v>
      </c>
      <c r="N65" s="479">
        <v>2135250</v>
      </c>
    </row>
    <row r="66" spans="1:14" ht="14.25" customHeight="1">
      <c r="A66" s="480">
        <v>62</v>
      </c>
      <c r="B66" s="476" t="s">
        <v>1660</v>
      </c>
      <c r="C66" s="476">
        <v>42083505</v>
      </c>
      <c r="D66" s="476" t="s">
        <v>1661</v>
      </c>
      <c r="E66" s="481">
        <v>24482</v>
      </c>
      <c r="F66" s="476">
        <v>57</v>
      </c>
      <c r="G66" s="478">
        <f t="shared" si="5"/>
        <v>438200</v>
      </c>
      <c r="H66" s="482">
        <f t="shared" si="6"/>
        <v>438200</v>
      </c>
      <c r="I66" s="482">
        <f t="shared" si="7"/>
        <v>438200</v>
      </c>
      <c r="J66" s="479">
        <f t="shared" si="3"/>
        <v>219100</v>
      </c>
      <c r="K66" s="479">
        <v>6000000</v>
      </c>
      <c r="L66" s="479">
        <v>6000000</v>
      </c>
      <c r="M66" s="479">
        <v>19217250</v>
      </c>
      <c r="N66" s="479">
        <v>2135250</v>
      </c>
    </row>
    <row r="67" spans="1:14" ht="14.25" customHeight="1">
      <c r="A67" s="480">
        <v>63</v>
      </c>
      <c r="B67" s="476" t="s">
        <v>1660</v>
      </c>
      <c r="C67" s="476">
        <v>42092293</v>
      </c>
      <c r="D67" s="476" t="s">
        <v>1659</v>
      </c>
      <c r="E67" s="481">
        <v>24696</v>
      </c>
      <c r="F67" s="476">
        <v>57</v>
      </c>
      <c r="G67" s="478">
        <f t="shared" si="5"/>
        <v>438200</v>
      </c>
      <c r="H67" s="482">
        <f t="shared" si="6"/>
        <v>438200</v>
      </c>
      <c r="I67" s="482">
        <f t="shared" si="7"/>
        <v>438200</v>
      </c>
      <c r="J67" s="479">
        <f t="shared" si="3"/>
        <v>219100</v>
      </c>
      <c r="K67" s="479">
        <v>6000000</v>
      </c>
      <c r="L67" s="479">
        <v>6000000</v>
      </c>
      <c r="M67" s="479">
        <v>19217250</v>
      </c>
      <c r="N67" s="479">
        <v>2135250</v>
      </c>
    </row>
    <row r="68" spans="1:14" ht="14.25" customHeight="1">
      <c r="A68" s="480">
        <v>64</v>
      </c>
      <c r="B68" s="476" t="s">
        <v>1654</v>
      </c>
      <c r="C68" s="476">
        <v>42097970</v>
      </c>
      <c r="D68" s="476" t="s">
        <v>1658</v>
      </c>
      <c r="E68" s="481">
        <v>25679</v>
      </c>
      <c r="F68" s="476">
        <v>54</v>
      </c>
      <c r="G68" s="478">
        <f t="shared" si="5"/>
        <v>438200</v>
      </c>
      <c r="H68" s="482">
        <f t="shared" si="6"/>
        <v>438200</v>
      </c>
      <c r="I68" s="482">
        <f t="shared" si="7"/>
        <v>438200</v>
      </c>
      <c r="J68" s="479">
        <f t="shared" si="3"/>
        <v>219100</v>
      </c>
      <c r="K68" s="479">
        <v>6000000</v>
      </c>
      <c r="L68" s="479">
        <v>6000000</v>
      </c>
      <c r="M68" s="479">
        <v>19217250</v>
      </c>
      <c r="N68" s="479">
        <v>2135250</v>
      </c>
    </row>
    <row r="69" spans="1:14" ht="14.25" customHeight="1">
      <c r="A69" s="480">
        <v>65</v>
      </c>
      <c r="B69" s="476" t="s">
        <v>1654</v>
      </c>
      <c r="C69" s="476">
        <v>1089930586</v>
      </c>
      <c r="D69" s="476" t="s">
        <v>1657</v>
      </c>
      <c r="E69" s="481">
        <v>38055</v>
      </c>
      <c r="F69" s="476">
        <v>20</v>
      </c>
      <c r="G69" s="478">
        <f t="shared" ref="G69:G100" si="8">N$2*20</f>
        <v>438200</v>
      </c>
      <c r="H69" s="482">
        <f t="shared" ref="H69:H100" si="9">+$G$5</f>
        <v>438200</v>
      </c>
      <c r="I69" s="482">
        <f t="shared" si="7"/>
        <v>438200</v>
      </c>
      <c r="J69" s="479">
        <f t="shared" si="3"/>
        <v>219100</v>
      </c>
      <c r="K69" s="479">
        <v>6000000</v>
      </c>
      <c r="L69" s="479">
        <v>6000000</v>
      </c>
      <c r="M69" s="479">
        <v>19217250</v>
      </c>
      <c r="N69" s="479">
        <v>2135250</v>
      </c>
    </row>
    <row r="70" spans="1:14" ht="14.25" customHeight="1">
      <c r="A70" s="475">
        <v>66</v>
      </c>
      <c r="B70" s="476" t="s">
        <v>1654</v>
      </c>
      <c r="C70" s="476">
        <v>10016796</v>
      </c>
      <c r="D70" s="476" t="s">
        <v>1656</v>
      </c>
      <c r="E70" s="481">
        <v>26309</v>
      </c>
      <c r="F70" s="476">
        <v>52</v>
      </c>
      <c r="G70" s="478">
        <f t="shared" si="8"/>
        <v>438200</v>
      </c>
      <c r="H70" s="482">
        <f t="shared" si="9"/>
        <v>438200</v>
      </c>
      <c r="I70" s="482">
        <f t="shared" si="7"/>
        <v>438200</v>
      </c>
      <c r="J70" s="479">
        <f t="shared" ref="J70:J133" si="10">I70/2</f>
        <v>219100</v>
      </c>
      <c r="K70" s="479">
        <v>6000000</v>
      </c>
      <c r="L70" s="479">
        <v>6000000</v>
      </c>
      <c r="M70" s="479">
        <v>19217250</v>
      </c>
      <c r="N70" s="479">
        <v>2135250</v>
      </c>
    </row>
    <row r="71" spans="1:14" ht="14.25" customHeight="1">
      <c r="A71" s="480">
        <v>67</v>
      </c>
      <c r="B71" s="476" t="s">
        <v>1654</v>
      </c>
      <c r="C71" s="476">
        <v>1088323153</v>
      </c>
      <c r="D71" s="476" t="s">
        <v>1655</v>
      </c>
      <c r="E71" s="481">
        <v>34695</v>
      </c>
      <c r="F71" s="476">
        <v>30</v>
      </c>
      <c r="G71" s="478">
        <f t="shared" si="8"/>
        <v>438200</v>
      </c>
      <c r="H71" s="482">
        <f t="shared" si="9"/>
        <v>438200</v>
      </c>
      <c r="I71" s="482">
        <f t="shared" ref="I71:I134" si="11">+$I$5</f>
        <v>438200</v>
      </c>
      <c r="J71" s="479">
        <f t="shared" si="10"/>
        <v>219100</v>
      </c>
      <c r="K71" s="479">
        <v>6000000</v>
      </c>
      <c r="L71" s="479">
        <v>6000000</v>
      </c>
      <c r="M71" s="479">
        <v>19217250</v>
      </c>
      <c r="N71" s="479">
        <v>2135250</v>
      </c>
    </row>
    <row r="72" spans="1:14" ht="14.25" customHeight="1">
      <c r="A72" s="480">
        <v>68</v>
      </c>
      <c r="B72" s="476" t="s">
        <v>1654</v>
      </c>
      <c r="C72" s="476">
        <v>10118001</v>
      </c>
      <c r="D72" s="476" t="s">
        <v>1653</v>
      </c>
      <c r="E72" s="481">
        <v>23835</v>
      </c>
      <c r="F72" s="476">
        <v>59</v>
      </c>
      <c r="G72" s="478">
        <f t="shared" si="8"/>
        <v>438200</v>
      </c>
      <c r="H72" s="482">
        <f t="shared" si="9"/>
        <v>438200</v>
      </c>
      <c r="I72" s="482">
        <f t="shared" si="11"/>
        <v>438200</v>
      </c>
      <c r="J72" s="479">
        <f t="shared" si="10"/>
        <v>219100</v>
      </c>
      <c r="K72" s="479">
        <v>6000000</v>
      </c>
      <c r="L72" s="479">
        <v>6000000</v>
      </c>
      <c r="M72" s="479">
        <v>19217250</v>
      </c>
      <c r="N72" s="479">
        <v>2135250</v>
      </c>
    </row>
    <row r="73" spans="1:14" ht="14.25" customHeight="1">
      <c r="A73" s="480">
        <v>69</v>
      </c>
      <c r="B73" s="476" t="s">
        <v>1648</v>
      </c>
      <c r="C73" s="476">
        <v>24659216</v>
      </c>
      <c r="D73" s="476" t="s">
        <v>1652</v>
      </c>
      <c r="E73" s="481">
        <v>21885</v>
      </c>
      <c r="F73" s="476">
        <v>65</v>
      </c>
      <c r="G73" s="478">
        <f t="shared" si="8"/>
        <v>438200</v>
      </c>
      <c r="H73" s="484">
        <f t="shared" si="9"/>
        <v>438200</v>
      </c>
      <c r="I73" s="484">
        <f t="shared" si="11"/>
        <v>438200</v>
      </c>
      <c r="J73" s="479">
        <f t="shared" si="10"/>
        <v>219100</v>
      </c>
      <c r="K73" s="479">
        <v>6000000</v>
      </c>
      <c r="L73" s="479">
        <v>6000000</v>
      </c>
      <c r="M73" s="479">
        <v>19217250</v>
      </c>
      <c r="N73" s="479">
        <v>2135250</v>
      </c>
    </row>
    <row r="74" spans="1:14" ht="14.25" customHeight="1">
      <c r="A74" s="480">
        <v>70</v>
      </c>
      <c r="B74" s="476" t="s">
        <v>1648</v>
      </c>
      <c r="C74" s="476">
        <v>10192368</v>
      </c>
      <c r="D74" s="476" t="s">
        <v>1651</v>
      </c>
      <c r="E74" s="481">
        <v>20620</v>
      </c>
      <c r="F74" s="476">
        <v>68</v>
      </c>
      <c r="G74" s="478">
        <f t="shared" si="8"/>
        <v>438200</v>
      </c>
      <c r="H74" s="482">
        <f t="shared" si="9"/>
        <v>438200</v>
      </c>
      <c r="I74" s="482">
        <f t="shared" si="11"/>
        <v>438200</v>
      </c>
      <c r="J74" s="479">
        <f t="shared" si="10"/>
        <v>219100</v>
      </c>
      <c r="K74" s="479">
        <v>6000000</v>
      </c>
      <c r="L74" s="479">
        <v>6000000</v>
      </c>
      <c r="M74" s="479">
        <v>19217250</v>
      </c>
      <c r="N74" s="479">
        <v>2135250</v>
      </c>
    </row>
    <row r="75" spans="1:14" ht="14.25" customHeight="1">
      <c r="A75" s="475">
        <v>71</v>
      </c>
      <c r="B75" s="476" t="s">
        <v>1648</v>
      </c>
      <c r="C75" s="476">
        <v>23560091</v>
      </c>
      <c r="D75" s="476" t="s">
        <v>1650</v>
      </c>
      <c r="E75" s="481">
        <v>21020</v>
      </c>
      <c r="F75" s="476">
        <v>67</v>
      </c>
      <c r="G75" s="478">
        <f t="shared" si="8"/>
        <v>438200</v>
      </c>
      <c r="H75" s="482">
        <f t="shared" si="9"/>
        <v>438200</v>
      </c>
      <c r="I75" s="482">
        <f t="shared" si="11"/>
        <v>438200</v>
      </c>
      <c r="J75" s="479">
        <f t="shared" si="10"/>
        <v>219100</v>
      </c>
      <c r="K75" s="479">
        <v>6000000</v>
      </c>
      <c r="L75" s="479">
        <v>6000000</v>
      </c>
      <c r="M75" s="479">
        <v>19217250</v>
      </c>
      <c r="N75" s="479">
        <v>2135250</v>
      </c>
    </row>
    <row r="76" spans="1:14" ht="14.25" customHeight="1">
      <c r="A76" s="480">
        <v>72</v>
      </c>
      <c r="B76" s="476" t="s">
        <v>1648</v>
      </c>
      <c r="C76" s="476">
        <v>24954384</v>
      </c>
      <c r="D76" s="476" t="s">
        <v>1649</v>
      </c>
      <c r="E76" s="481">
        <v>18766</v>
      </c>
      <c r="F76" s="476">
        <v>73</v>
      </c>
      <c r="G76" s="478">
        <f t="shared" si="8"/>
        <v>438200</v>
      </c>
      <c r="H76" s="482">
        <f t="shared" si="9"/>
        <v>438200</v>
      </c>
      <c r="I76" s="482">
        <f t="shared" si="11"/>
        <v>438200</v>
      </c>
      <c r="J76" s="479">
        <f t="shared" si="10"/>
        <v>219100</v>
      </c>
      <c r="K76" s="479">
        <v>6000000</v>
      </c>
      <c r="L76" s="479">
        <v>6000000</v>
      </c>
      <c r="M76" s="479">
        <v>19217250</v>
      </c>
      <c r="N76" s="479">
        <v>2135250</v>
      </c>
    </row>
    <row r="77" spans="1:14" ht="14.25" customHeight="1">
      <c r="A77" s="480">
        <v>73</v>
      </c>
      <c r="B77" s="476" t="s">
        <v>1648</v>
      </c>
      <c r="C77" s="476">
        <v>18609033</v>
      </c>
      <c r="D77" s="476" t="s">
        <v>1647</v>
      </c>
      <c r="E77" s="481">
        <v>28724</v>
      </c>
      <c r="F77" s="476">
        <v>46</v>
      </c>
      <c r="G77" s="478">
        <f t="shared" si="8"/>
        <v>438200</v>
      </c>
      <c r="H77" s="482">
        <f t="shared" si="9"/>
        <v>438200</v>
      </c>
      <c r="I77" s="482">
        <f t="shared" si="11"/>
        <v>438200</v>
      </c>
      <c r="J77" s="479">
        <f t="shared" si="10"/>
        <v>219100</v>
      </c>
      <c r="K77" s="479">
        <v>6000000</v>
      </c>
      <c r="L77" s="479">
        <v>6000000</v>
      </c>
      <c r="M77" s="479">
        <v>19217250</v>
      </c>
      <c r="N77" s="479">
        <v>2135250</v>
      </c>
    </row>
    <row r="78" spans="1:14" ht="14.25" customHeight="1">
      <c r="A78" s="480">
        <v>74</v>
      </c>
      <c r="B78" s="476" t="s">
        <v>1643</v>
      </c>
      <c r="C78" s="476">
        <v>10005464</v>
      </c>
      <c r="D78" s="476" t="s">
        <v>1646</v>
      </c>
      <c r="E78" s="481">
        <v>28511</v>
      </c>
      <c r="F78" s="476">
        <v>46</v>
      </c>
      <c r="G78" s="478">
        <f t="shared" si="8"/>
        <v>438200</v>
      </c>
      <c r="H78" s="482">
        <f t="shared" si="9"/>
        <v>438200</v>
      </c>
      <c r="I78" s="482">
        <f t="shared" si="11"/>
        <v>438200</v>
      </c>
      <c r="J78" s="479">
        <f t="shared" si="10"/>
        <v>219100</v>
      </c>
      <c r="K78" s="479">
        <v>6000000</v>
      </c>
      <c r="L78" s="479">
        <v>6000000</v>
      </c>
      <c r="M78" s="479">
        <v>19217250</v>
      </c>
      <c r="N78" s="479">
        <v>2135250</v>
      </c>
    </row>
    <row r="79" spans="1:14" ht="14.25" customHeight="1">
      <c r="A79" s="480">
        <v>75</v>
      </c>
      <c r="B79" s="476" t="s">
        <v>1643</v>
      </c>
      <c r="C79" s="476">
        <v>27301424</v>
      </c>
      <c r="D79" s="476" t="s">
        <v>1645</v>
      </c>
      <c r="E79" s="481">
        <v>16258</v>
      </c>
      <c r="F79" s="476">
        <v>80</v>
      </c>
      <c r="G79" s="478">
        <f t="shared" si="8"/>
        <v>438200</v>
      </c>
      <c r="H79" s="482">
        <f t="shared" si="9"/>
        <v>438200</v>
      </c>
      <c r="I79" s="482">
        <f t="shared" si="11"/>
        <v>438200</v>
      </c>
      <c r="J79" s="479">
        <f t="shared" si="10"/>
        <v>219100</v>
      </c>
      <c r="K79" s="479">
        <v>6000000</v>
      </c>
      <c r="L79" s="479">
        <v>6000000</v>
      </c>
      <c r="M79" s="479">
        <v>19217250</v>
      </c>
      <c r="N79" s="479">
        <v>2135250</v>
      </c>
    </row>
    <row r="80" spans="1:14" ht="14.25" customHeight="1">
      <c r="A80" s="475">
        <v>76</v>
      </c>
      <c r="B80" s="476" t="s">
        <v>1643</v>
      </c>
      <c r="C80" s="476">
        <v>10116236</v>
      </c>
      <c r="D80" s="476" t="s">
        <v>1644</v>
      </c>
      <c r="E80" s="481">
        <v>23294</v>
      </c>
      <c r="F80" s="476">
        <v>61</v>
      </c>
      <c r="G80" s="478">
        <f t="shared" si="8"/>
        <v>438200</v>
      </c>
      <c r="H80" s="482">
        <f t="shared" si="9"/>
        <v>438200</v>
      </c>
      <c r="I80" s="482">
        <f t="shared" si="11"/>
        <v>438200</v>
      </c>
      <c r="J80" s="479">
        <f t="shared" si="10"/>
        <v>219100</v>
      </c>
      <c r="K80" s="479">
        <v>6000000</v>
      </c>
      <c r="L80" s="479">
        <v>6000000</v>
      </c>
      <c r="M80" s="479">
        <v>19217250</v>
      </c>
      <c r="N80" s="479">
        <v>2135250</v>
      </c>
    </row>
    <row r="81" spans="1:14" ht="14.25" customHeight="1">
      <c r="A81" s="480">
        <v>77</v>
      </c>
      <c r="B81" s="476" t="s">
        <v>1643</v>
      </c>
      <c r="C81" s="476">
        <v>33916143</v>
      </c>
      <c r="D81" s="476" t="s">
        <v>1642</v>
      </c>
      <c r="E81" s="481">
        <v>24424</v>
      </c>
      <c r="F81" s="476">
        <v>58</v>
      </c>
      <c r="G81" s="478">
        <f t="shared" si="8"/>
        <v>438200</v>
      </c>
      <c r="H81" s="484">
        <f t="shared" si="9"/>
        <v>438200</v>
      </c>
      <c r="I81" s="482">
        <f t="shared" si="11"/>
        <v>438200</v>
      </c>
      <c r="J81" s="479">
        <f t="shared" si="10"/>
        <v>219100</v>
      </c>
      <c r="K81" s="479">
        <v>6000000</v>
      </c>
      <c r="L81" s="479">
        <v>6000000</v>
      </c>
      <c r="M81" s="479">
        <v>19217250</v>
      </c>
      <c r="N81" s="479">
        <v>2135250</v>
      </c>
    </row>
    <row r="82" spans="1:14" ht="14.25" customHeight="1">
      <c r="A82" s="480">
        <v>78</v>
      </c>
      <c r="B82" s="476" t="s">
        <v>1641</v>
      </c>
      <c r="C82" s="476">
        <v>10068117</v>
      </c>
      <c r="D82" s="476" t="s">
        <v>1640</v>
      </c>
      <c r="E82" s="481">
        <v>18299</v>
      </c>
      <c r="F82" s="476">
        <v>74</v>
      </c>
      <c r="G82" s="478">
        <f t="shared" si="8"/>
        <v>438200</v>
      </c>
      <c r="H82" s="482">
        <f t="shared" si="9"/>
        <v>438200</v>
      </c>
      <c r="I82" s="482">
        <f t="shared" si="11"/>
        <v>438200</v>
      </c>
      <c r="J82" s="479">
        <f t="shared" si="10"/>
        <v>219100</v>
      </c>
      <c r="K82" s="479">
        <v>6000000</v>
      </c>
      <c r="L82" s="479">
        <v>6000000</v>
      </c>
      <c r="M82" s="479">
        <v>19217250</v>
      </c>
      <c r="N82" s="479">
        <v>2135250</v>
      </c>
    </row>
    <row r="83" spans="1:14" ht="14.25" customHeight="1">
      <c r="A83" s="480">
        <v>79</v>
      </c>
      <c r="B83" s="476" t="s">
        <v>1637</v>
      </c>
      <c r="C83" s="476">
        <v>1089600088</v>
      </c>
      <c r="D83" s="476" t="s">
        <v>1639</v>
      </c>
      <c r="E83" s="481">
        <v>38460</v>
      </c>
      <c r="F83" s="476">
        <v>19</v>
      </c>
      <c r="G83" s="478">
        <f t="shared" si="8"/>
        <v>438200</v>
      </c>
      <c r="H83" s="482">
        <f t="shared" si="9"/>
        <v>438200</v>
      </c>
      <c r="I83" s="482">
        <f t="shared" si="11"/>
        <v>438200</v>
      </c>
      <c r="J83" s="479">
        <f t="shared" si="10"/>
        <v>219100</v>
      </c>
      <c r="K83" s="479">
        <v>6000000</v>
      </c>
      <c r="L83" s="479">
        <v>6000000</v>
      </c>
      <c r="M83" s="479">
        <v>19217250</v>
      </c>
      <c r="N83" s="479">
        <v>2135250</v>
      </c>
    </row>
    <row r="84" spans="1:14" ht="14.25" customHeight="1">
      <c r="A84" s="480">
        <v>80</v>
      </c>
      <c r="B84" s="476" t="s">
        <v>1637</v>
      </c>
      <c r="C84" s="476">
        <v>1088317251</v>
      </c>
      <c r="D84" s="476" t="s">
        <v>1638</v>
      </c>
      <c r="E84" s="481">
        <v>34448</v>
      </c>
      <c r="F84" s="476">
        <v>30</v>
      </c>
      <c r="G84" s="478">
        <f t="shared" si="8"/>
        <v>438200</v>
      </c>
      <c r="H84" s="482">
        <f t="shared" si="9"/>
        <v>438200</v>
      </c>
      <c r="I84" s="482">
        <f t="shared" si="11"/>
        <v>438200</v>
      </c>
      <c r="J84" s="479">
        <f t="shared" si="10"/>
        <v>219100</v>
      </c>
      <c r="K84" s="479">
        <v>6000000</v>
      </c>
      <c r="L84" s="479">
        <v>6000000</v>
      </c>
      <c r="M84" s="479">
        <v>19217250</v>
      </c>
      <c r="N84" s="479">
        <v>2135250</v>
      </c>
    </row>
    <row r="85" spans="1:14" ht="14.25" customHeight="1">
      <c r="A85" s="475">
        <v>81</v>
      </c>
      <c r="B85" s="476" t="s">
        <v>1637</v>
      </c>
      <c r="C85" s="476">
        <v>52865045</v>
      </c>
      <c r="D85" s="476" t="s">
        <v>1636</v>
      </c>
      <c r="E85" s="481">
        <v>29739</v>
      </c>
      <c r="F85" s="476">
        <v>43</v>
      </c>
      <c r="G85" s="478">
        <f t="shared" si="8"/>
        <v>438200</v>
      </c>
      <c r="H85" s="482">
        <f t="shared" si="9"/>
        <v>438200</v>
      </c>
      <c r="I85" s="482">
        <f t="shared" si="11"/>
        <v>438200</v>
      </c>
      <c r="J85" s="479">
        <f t="shared" si="10"/>
        <v>219100</v>
      </c>
      <c r="K85" s="479">
        <v>6000000</v>
      </c>
      <c r="L85" s="479">
        <v>6000000</v>
      </c>
      <c r="M85" s="479">
        <v>19217250</v>
      </c>
      <c r="N85" s="479">
        <v>2135250</v>
      </c>
    </row>
    <row r="86" spans="1:14" ht="14.25" customHeight="1">
      <c r="A86" s="480">
        <v>82</v>
      </c>
      <c r="B86" s="476" t="s">
        <v>1632</v>
      </c>
      <c r="C86" s="476">
        <v>42058001</v>
      </c>
      <c r="D86" s="476" t="s">
        <v>1635</v>
      </c>
      <c r="E86" s="481">
        <v>21599</v>
      </c>
      <c r="F86" s="476">
        <v>65</v>
      </c>
      <c r="G86" s="478">
        <f t="shared" si="8"/>
        <v>438200</v>
      </c>
      <c r="H86" s="482">
        <f t="shared" si="9"/>
        <v>438200</v>
      </c>
      <c r="I86" s="482">
        <f t="shared" si="11"/>
        <v>438200</v>
      </c>
      <c r="J86" s="479">
        <f t="shared" si="10"/>
        <v>219100</v>
      </c>
      <c r="K86" s="479">
        <v>6000000</v>
      </c>
      <c r="L86" s="479">
        <v>6000000</v>
      </c>
      <c r="M86" s="479">
        <v>19217250</v>
      </c>
      <c r="N86" s="479">
        <v>2135250</v>
      </c>
    </row>
    <row r="87" spans="1:14" ht="14.25" customHeight="1">
      <c r="A87" s="480">
        <v>83</v>
      </c>
      <c r="B87" s="476" t="s">
        <v>1632</v>
      </c>
      <c r="C87" s="476">
        <v>1125793269</v>
      </c>
      <c r="D87" s="476" t="s">
        <v>1634</v>
      </c>
      <c r="E87" s="481">
        <v>28644</v>
      </c>
      <c r="F87" s="476">
        <v>46</v>
      </c>
      <c r="G87" s="478">
        <f t="shared" si="8"/>
        <v>438200</v>
      </c>
      <c r="H87" s="482">
        <f t="shared" si="9"/>
        <v>438200</v>
      </c>
      <c r="I87" s="482">
        <f t="shared" si="11"/>
        <v>438200</v>
      </c>
      <c r="J87" s="479">
        <f t="shared" si="10"/>
        <v>219100</v>
      </c>
      <c r="K87" s="479">
        <v>6000000</v>
      </c>
      <c r="L87" s="479">
        <v>6000000</v>
      </c>
      <c r="M87" s="479">
        <v>19217250</v>
      </c>
      <c r="N87" s="479">
        <v>2135250</v>
      </c>
    </row>
    <row r="88" spans="1:14" ht="14.25" customHeight="1">
      <c r="A88" s="480">
        <v>84</v>
      </c>
      <c r="B88" s="476" t="s">
        <v>1632</v>
      </c>
      <c r="C88" s="476">
        <v>41917614</v>
      </c>
      <c r="D88" s="476" t="s">
        <v>1633</v>
      </c>
      <c r="E88" s="481">
        <v>24689</v>
      </c>
      <c r="F88" s="476">
        <v>57</v>
      </c>
      <c r="G88" s="478">
        <f t="shared" si="8"/>
        <v>438200</v>
      </c>
      <c r="H88" s="482">
        <f t="shared" si="9"/>
        <v>438200</v>
      </c>
      <c r="I88" s="482">
        <f t="shared" si="11"/>
        <v>438200</v>
      </c>
      <c r="J88" s="479">
        <f t="shared" si="10"/>
        <v>219100</v>
      </c>
      <c r="K88" s="479">
        <v>6000000</v>
      </c>
      <c r="L88" s="479">
        <v>6000000</v>
      </c>
      <c r="M88" s="479">
        <v>19217250</v>
      </c>
      <c r="N88" s="479">
        <v>2135250</v>
      </c>
    </row>
    <row r="89" spans="1:14" ht="14.25" customHeight="1">
      <c r="A89" s="480">
        <v>85</v>
      </c>
      <c r="B89" s="476" t="s">
        <v>1632</v>
      </c>
      <c r="C89" s="476">
        <v>21668118</v>
      </c>
      <c r="D89" s="476" t="s">
        <v>1631</v>
      </c>
      <c r="E89" s="481">
        <v>18541</v>
      </c>
      <c r="F89" s="476">
        <v>74</v>
      </c>
      <c r="G89" s="478">
        <f t="shared" si="8"/>
        <v>438200</v>
      </c>
      <c r="H89" s="482">
        <f t="shared" si="9"/>
        <v>438200</v>
      </c>
      <c r="I89" s="482">
        <f t="shared" si="11"/>
        <v>438200</v>
      </c>
      <c r="J89" s="479">
        <f t="shared" si="10"/>
        <v>219100</v>
      </c>
      <c r="K89" s="479">
        <v>6000000</v>
      </c>
      <c r="L89" s="479">
        <v>6000000</v>
      </c>
      <c r="M89" s="479">
        <v>19217250</v>
      </c>
      <c r="N89" s="479">
        <v>2135250</v>
      </c>
    </row>
    <row r="90" spans="1:14" ht="14.25" customHeight="1">
      <c r="A90" s="475">
        <v>86</v>
      </c>
      <c r="B90" s="476" t="s">
        <v>1626</v>
      </c>
      <c r="C90" s="476">
        <v>10088040</v>
      </c>
      <c r="D90" s="476" t="s">
        <v>1630</v>
      </c>
      <c r="E90" s="481">
        <v>20105</v>
      </c>
      <c r="F90" s="476">
        <v>69</v>
      </c>
      <c r="G90" s="478">
        <f t="shared" si="8"/>
        <v>438200</v>
      </c>
      <c r="H90" s="482">
        <f t="shared" si="9"/>
        <v>438200</v>
      </c>
      <c r="I90" s="482">
        <f t="shared" si="11"/>
        <v>438200</v>
      </c>
      <c r="J90" s="479">
        <f t="shared" si="10"/>
        <v>219100</v>
      </c>
      <c r="K90" s="479">
        <v>6000000</v>
      </c>
      <c r="L90" s="479">
        <v>6000000</v>
      </c>
      <c r="M90" s="479">
        <v>19217250</v>
      </c>
      <c r="N90" s="479">
        <v>2135250</v>
      </c>
    </row>
    <row r="91" spans="1:14" ht="14.25" customHeight="1">
      <c r="A91" s="480">
        <v>87</v>
      </c>
      <c r="B91" s="476" t="s">
        <v>1626</v>
      </c>
      <c r="C91" s="476">
        <v>94280953</v>
      </c>
      <c r="D91" s="476" t="s">
        <v>1629</v>
      </c>
      <c r="E91" s="481">
        <v>25870</v>
      </c>
      <c r="F91" s="476">
        <v>54</v>
      </c>
      <c r="G91" s="478">
        <f t="shared" si="8"/>
        <v>438200</v>
      </c>
      <c r="H91" s="482">
        <f t="shared" si="9"/>
        <v>438200</v>
      </c>
      <c r="I91" s="482">
        <f t="shared" si="11"/>
        <v>438200</v>
      </c>
      <c r="J91" s="479">
        <f t="shared" si="10"/>
        <v>219100</v>
      </c>
      <c r="K91" s="479">
        <v>6000000</v>
      </c>
      <c r="L91" s="479">
        <v>6000000</v>
      </c>
      <c r="M91" s="479">
        <v>19217250</v>
      </c>
      <c r="N91" s="479">
        <v>2135250</v>
      </c>
    </row>
    <row r="92" spans="1:14" ht="14.25" customHeight="1">
      <c r="A92" s="480">
        <v>88</v>
      </c>
      <c r="B92" s="476" t="s">
        <v>1626</v>
      </c>
      <c r="C92" s="476">
        <v>34058042</v>
      </c>
      <c r="D92" s="476" t="s">
        <v>1628</v>
      </c>
      <c r="E92" s="481">
        <v>20867</v>
      </c>
      <c r="F92" s="476">
        <v>67</v>
      </c>
      <c r="G92" s="478">
        <f t="shared" si="8"/>
        <v>438200</v>
      </c>
      <c r="H92" s="482">
        <f t="shared" si="9"/>
        <v>438200</v>
      </c>
      <c r="I92" s="482">
        <f t="shared" si="11"/>
        <v>438200</v>
      </c>
      <c r="J92" s="479">
        <f t="shared" si="10"/>
        <v>219100</v>
      </c>
      <c r="K92" s="479">
        <v>6000000</v>
      </c>
      <c r="L92" s="479">
        <v>6000000</v>
      </c>
      <c r="M92" s="479">
        <v>19217250</v>
      </c>
      <c r="N92" s="479">
        <v>2135250</v>
      </c>
    </row>
    <row r="93" spans="1:14" ht="14.25" customHeight="1">
      <c r="A93" s="480">
        <v>89</v>
      </c>
      <c r="B93" s="476" t="s">
        <v>1626</v>
      </c>
      <c r="C93" s="476">
        <v>42148383</v>
      </c>
      <c r="D93" s="476" t="s">
        <v>1627</v>
      </c>
      <c r="E93" s="481">
        <v>30010</v>
      </c>
      <c r="F93" s="476">
        <v>42</v>
      </c>
      <c r="G93" s="478">
        <f t="shared" si="8"/>
        <v>438200</v>
      </c>
      <c r="H93" s="482">
        <f t="shared" si="9"/>
        <v>438200</v>
      </c>
      <c r="I93" s="482">
        <f t="shared" si="11"/>
        <v>438200</v>
      </c>
      <c r="J93" s="479">
        <f t="shared" si="10"/>
        <v>219100</v>
      </c>
      <c r="K93" s="479">
        <v>6000000</v>
      </c>
      <c r="L93" s="479">
        <v>6000000</v>
      </c>
      <c r="M93" s="479">
        <v>19217250</v>
      </c>
      <c r="N93" s="479">
        <v>2135250</v>
      </c>
    </row>
    <row r="94" spans="1:14" ht="14.25" customHeight="1">
      <c r="A94" s="480">
        <v>90</v>
      </c>
      <c r="B94" s="476" t="s">
        <v>1626</v>
      </c>
      <c r="C94" s="476">
        <v>10034602</v>
      </c>
      <c r="D94" s="476" t="s">
        <v>1625</v>
      </c>
      <c r="E94" s="483">
        <v>29729</v>
      </c>
      <c r="F94" s="476">
        <v>43</v>
      </c>
      <c r="G94" s="478">
        <f t="shared" si="8"/>
        <v>438200</v>
      </c>
      <c r="H94" s="482">
        <f t="shared" si="9"/>
        <v>438200</v>
      </c>
      <c r="I94" s="482">
        <f t="shared" si="11"/>
        <v>438200</v>
      </c>
      <c r="J94" s="479">
        <f t="shared" si="10"/>
        <v>219100</v>
      </c>
      <c r="K94" s="479">
        <v>6000000</v>
      </c>
      <c r="L94" s="479">
        <v>6000000</v>
      </c>
      <c r="M94" s="479">
        <v>19217250</v>
      </c>
      <c r="N94" s="479">
        <v>2135250</v>
      </c>
    </row>
    <row r="95" spans="1:14" ht="14.25" customHeight="1">
      <c r="A95" s="475">
        <v>91</v>
      </c>
      <c r="B95" s="476" t="s">
        <v>1621</v>
      </c>
      <c r="C95" s="476">
        <v>42057799</v>
      </c>
      <c r="D95" s="476" t="s">
        <v>1624</v>
      </c>
      <c r="E95" s="481">
        <v>21335</v>
      </c>
      <c r="F95" s="476">
        <v>66</v>
      </c>
      <c r="G95" s="478">
        <f t="shared" si="8"/>
        <v>438200</v>
      </c>
      <c r="H95" s="482">
        <f t="shared" si="9"/>
        <v>438200</v>
      </c>
      <c r="I95" s="482">
        <f t="shared" si="11"/>
        <v>438200</v>
      </c>
      <c r="J95" s="479">
        <f t="shared" si="10"/>
        <v>219100</v>
      </c>
      <c r="K95" s="479">
        <v>6000000</v>
      </c>
      <c r="L95" s="479">
        <v>6000000</v>
      </c>
      <c r="M95" s="479">
        <v>19217250</v>
      </c>
      <c r="N95" s="479">
        <v>2135250</v>
      </c>
    </row>
    <row r="96" spans="1:14" ht="14.25" customHeight="1">
      <c r="A96" s="480">
        <v>92</v>
      </c>
      <c r="B96" s="476" t="s">
        <v>1621</v>
      </c>
      <c r="C96" s="476">
        <v>17151167</v>
      </c>
      <c r="D96" s="476" t="s">
        <v>1623</v>
      </c>
      <c r="E96" s="481">
        <v>16954</v>
      </c>
      <c r="F96" s="476">
        <v>78</v>
      </c>
      <c r="G96" s="478">
        <f t="shared" si="8"/>
        <v>438200</v>
      </c>
      <c r="H96" s="482">
        <f t="shared" si="9"/>
        <v>438200</v>
      </c>
      <c r="I96" s="482">
        <f t="shared" si="11"/>
        <v>438200</v>
      </c>
      <c r="J96" s="479">
        <f t="shared" si="10"/>
        <v>219100</v>
      </c>
      <c r="K96" s="479">
        <v>6000000</v>
      </c>
      <c r="L96" s="479">
        <v>6000000</v>
      </c>
      <c r="M96" s="479">
        <v>19217250</v>
      </c>
      <c r="N96" s="479">
        <v>2135250</v>
      </c>
    </row>
    <row r="97" spans="1:14" ht="14.25" customHeight="1">
      <c r="A97" s="480">
        <v>93</v>
      </c>
      <c r="B97" s="476" t="s">
        <v>1621</v>
      </c>
      <c r="C97" s="476">
        <v>7509006</v>
      </c>
      <c r="D97" s="476" t="s">
        <v>1622</v>
      </c>
      <c r="E97" s="481">
        <v>18270</v>
      </c>
      <c r="F97" s="476">
        <v>74</v>
      </c>
      <c r="G97" s="478">
        <f t="shared" si="8"/>
        <v>438200</v>
      </c>
      <c r="H97" s="482">
        <f t="shared" si="9"/>
        <v>438200</v>
      </c>
      <c r="I97" s="482">
        <f t="shared" si="11"/>
        <v>438200</v>
      </c>
      <c r="J97" s="479">
        <f t="shared" si="10"/>
        <v>219100</v>
      </c>
      <c r="K97" s="479">
        <v>6000000</v>
      </c>
      <c r="L97" s="479">
        <v>6000000</v>
      </c>
      <c r="M97" s="479">
        <v>19217250</v>
      </c>
      <c r="N97" s="479">
        <v>2135250</v>
      </c>
    </row>
    <row r="98" spans="1:14" ht="14.25" customHeight="1">
      <c r="A98" s="480">
        <v>94</v>
      </c>
      <c r="B98" s="476" t="s">
        <v>1621</v>
      </c>
      <c r="C98" s="476">
        <v>1088287480</v>
      </c>
      <c r="D98" s="476" t="s">
        <v>1620</v>
      </c>
      <c r="E98" s="481">
        <v>33321</v>
      </c>
      <c r="F98" s="476">
        <v>33</v>
      </c>
      <c r="G98" s="478">
        <f t="shared" si="8"/>
        <v>438200</v>
      </c>
      <c r="H98" s="482">
        <f t="shared" si="9"/>
        <v>438200</v>
      </c>
      <c r="I98" s="482">
        <f t="shared" si="11"/>
        <v>438200</v>
      </c>
      <c r="J98" s="479">
        <f t="shared" si="10"/>
        <v>219100</v>
      </c>
      <c r="K98" s="479">
        <v>6000000</v>
      </c>
      <c r="L98" s="479">
        <v>6000000</v>
      </c>
      <c r="M98" s="479">
        <v>19217250</v>
      </c>
      <c r="N98" s="479">
        <v>2135250</v>
      </c>
    </row>
    <row r="99" spans="1:14" ht="14.25" customHeight="1">
      <c r="A99" s="480">
        <v>95</v>
      </c>
      <c r="B99" s="476" t="s">
        <v>1615</v>
      </c>
      <c r="C99" s="476">
        <v>14275728</v>
      </c>
      <c r="D99" s="476" t="s">
        <v>1619</v>
      </c>
      <c r="E99" s="481">
        <v>20552</v>
      </c>
      <c r="F99" s="476">
        <v>68</v>
      </c>
      <c r="G99" s="478">
        <f t="shared" si="8"/>
        <v>438200</v>
      </c>
      <c r="H99" s="482">
        <f t="shared" si="9"/>
        <v>438200</v>
      </c>
      <c r="I99" s="482">
        <f t="shared" si="11"/>
        <v>438200</v>
      </c>
      <c r="J99" s="479">
        <f t="shared" si="10"/>
        <v>219100</v>
      </c>
      <c r="K99" s="479">
        <v>6000000</v>
      </c>
      <c r="L99" s="479">
        <v>6000000</v>
      </c>
      <c r="M99" s="479">
        <v>19217250</v>
      </c>
      <c r="N99" s="479">
        <v>2135250</v>
      </c>
    </row>
    <row r="100" spans="1:14" ht="14.25" customHeight="1">
      <c r="A100" s="475">
        <v>96</v>
      </c>
      <c r="B100" s="476" t="s">
        <v>1615</v>
      </c>
      <c r="C100" s="476">
        <v>24955351</v>
      </c>
      <c r="D100" s="476" t="s">
        <v>1618</v>
      </c>
      <c r="E100" s="481">
        <v>26755</v>
      </c>
      <c r="F100" s="476">
        <v>51</v>
      </c>
      <c r="G100" s="478">
        <f t="shared" si="8"/>
        <v>438200</v>
      </c>
      <c r="H100" s="482">
        <f t="shared" si="9"/>
        <v>438200</v>
      </c>
      <c r="I100" s="482">
        <f t="shared" si="11"/>
        <v>438200</v>
      </c>
      <c r="J100" s="479">
        <f t="shared" si="10"/>
        <v>219100</v>
      </c>
      <c r="K100" s="479">
        <v>6000000</v>
      </c>
      <c r="L100" s="479">
        <v>6000000</v>
      </c>
      <c r="M100" s="479">
        <v>19217250</v>
      </c>
      <c r="N100" s="479">
        <v>2135250</v>
      </c>
    </row>
    <row r="101" spans="1:14" ht="14.25" customHeight="1">
      <c r="A101" s="480">
        <v>97</v>
      </c>
      <c r="B101" s="476" t="s">
        <v>1615</v>
      </c>
      <c r="C101" s="476">
        <v>1007353833</v>
      </c>
      <c r="D101" s="476" t="s">
        <v>1617</v>
      </c>
      <c r="E101" s="481">
        <v>22174</v>
      </c>
      <c r="F101" s="476">
        <v>64</v>
      </c>
      <c r="G101" s="478">
        <f t="shared" ref="G101:G132" si="12">N$2*20</f>
        <v>438200</v>
      </c>
      <c r="H101" s="482">
        <f t="shared" ref="H101:H132" si="13">+$G$5</f>
        <v>438200</v>
      </c>
      <c r="I101" s="482">
        <f t="shared" si="11"/>
        <v>438200</v>
      </c>
      <c r="J101" s="479">
        <f t="shared" si="10"/>
        <v>219100</v>
      </c>
      <c r="K101" s="479">
        <v>6000000</v>
      </c>
      <c r="L101" s="479">
        <v>6000000</v>
      </c>
      <c r="M101" s="479">
        <v>19217250</v>
      </c>
      <c r="N101" s="479">
        <v>2135250</v>
      </c>
    </row>
    <row r="102" spans="1:14" ht="14.25" customHeight="1">
      <c r="A102" s="480">
        <v>98</v>
      </c>
      <c r="B102" s="476" t="s">
        <v>1615</v>
      </c>
      <c r="C102" s="476">
        <v>24392143</v>
      </c>
      <c r="D102" s="476" t="s">
        <v>1616</v>
      </c>
      <c r="E102" s="481">
        <v>25219</v>
      </c>
      <c r="F102" s="476">
        <v>55</v>
      </c>
      <c r="G102" s="478">
        <f t="shared" si="12"/>
        <v>438200</v>
      </c>
      <c r="H102" s="482">
        <f t="shared" si="13"/>
        <v>438200</v>
      </c>
      <c r="I102" s="482">
        <f t="shared" si="11"/>
        <v>438200</v>
      </c>
      <c r="J102" s="479">
        <f t="shared" si="10"/>
        <v>219100</v>
      </c>
      <c r="K102" s="479">
        <v>6000000</v>
      </c>
      <c r="L102" s="479">
        <v>6000000</v>
      </c>
      <c r="M102" s="479">
        <v>19217250</v>
      </c>
      <c r="N102" s="479">
        <v>2135250</v>
      </c>
    </row>
    <row r="103" spans="1:14" ht="14.25" customHeight="1">
      <c r="A103" s="480">
        <v>99</v>
      </c>
      <c r="B103" s="476" t="s">
        <v>1615</v>
      </c>
      <c r="C103" s="476">
        <v>1088299939</v>
      </c>
      <c r="D103" s="476" t="s">
        <v>1614</v>
      </c>
      <c r="E103" s="481">
        <v>33679</v>
      </c>
      <c r="F103" s="476">
        <v>32</v>
      </c>
      <c r="G103" s="478">
        <f t="shared" si="12"/>
        <v>438200</v>
      </c>
      <c r="H103" s="484">
        <f t="shared" si="13"/>
        <v>438200</v>
      </c>
      <c r="I103" s="482">
        <f t="shared" si="11"/>
        <v>438200</v>
      </c>
      <c r="J103" s="479">
        <f t="shared" si="10"/>
        <v>219100</v>
      </c>
      <c r="K103" s="479">
        <v>6000000</v>
      </c>
      <c r="L103" s="479">
        <v>6000000</v>
      </c>
      <c r="M103" s="479">
        <v>19217250</v>
      </c>
      <c r="N103" s="479">
        <v>2135250</v>
      </c>
    </row>
    <row r="104" spans="1:14" ht="14.25" customHeight="1">
      <c r="A104" s="480">
        <v>100</v>
      </c>
      <c r="B104" s="476" t="s">
        <v>1609</v>
      </c>
      <c r="C104" s="476">
        <v>42063040</v>
      </c>
      <c r="D104" s="476" t="s">
        <v>1613</v>
      </c>
      <c r="E104" s="481">
        <v>22348</v>
      </c>
      <c r="F104" s="476">
        <v>63</v>
      </c>
      <c r="G104" s="478">
        <f t="shared" si="12"/>
        <v>438200</v>
      </c>
      <c r="H104" s="482">
        <f t="shared" si="13"/>
        <v>438200</v>
      </c>
      <c r="I104" s="482">
        <f t="shared" si="11"/>
        <v>438200</v>
      </c>
      <c r="J104" s="479">
        <f t="shared" si="10"/>
        <v>219100</v>
      </c>
      <c r="K104" s="479">
        <v>6000000</v>
      </c>
      <c r="L104" s="479">
        <v>6000000</v>
      </c>
      <c r="M104" s="479">
        <v>19217250</v>
      </c>
      <c r="N104" s="479">
        <v>2135250</v>
      </c>
    </row>
    <row r="105" spans="1:14" ht="14.25" customHeight="1">
      <c r="A105" s="475">
        <v>101</v>
      </c>
      <c r="B105" s="476" t="s">
        <v>1609</v>
      </c>
      <c r="C105" s="476">
        <v>10007986</v>
      </c>
      <c r="D105" s="476" t="s">
        <v>1612</v>
      </c>
      <c r="E105" s="481">
        <v>28751</v>
      </c>
      <c r="F105" s="476">
        <v>46</v>
      </c>
      <c r="G105" s="478">
        <f t="shared" si="12"/>
        <v>438200</v>
      </c>
      <c r="H105" s="482">
        <f t="shared" si="13"/>
        <v>438200</v>
      </c>
      <c r="I105" s="482">
        <f t="shared" si="11"/>
        <v>438200</v>
      </c>
      <c r="J105" s="479">
        <f t="shared" si="10"/>
        <v>219100</v>
      </c>
      <c r="K105" s="479">
        <v>6000000</v>
      </c>
      <c r="L105" s="479">
        <v>6000000</v>
      </c>
      <c r="M105" s="479">
        <v>19217250</v>
      </c>
      <c r="N105" s="479">
        <v>2135250</v>
      </c>
    </row>
    <row r="106" spans="1:14" ht="14.25" customHeight="1">
      <c r="A106" s="480">
        <v>102</v>
      </c>
      <c r="B106" s="476" t="s">
        <v>1609</v>
      </c>
      <c r="C106" s="476">
        <v>24989587</v>
      </c>
      <c r="D106" s="476" t="s">
        <v>1611</v>
      </c>
      <c r="E106" s="481">
        <v>23907</v>
      </c>
      <c r="F106" s="476">
        <v>59</v>
      </c>
      <c r="G106" s="478">
        <f t="shared" si="12"/>
        <v>438200</v>
      </c>
      <c r="H106" s="484">
        <f t="shared" si="13"/>
        <v>438200</v>
      </c>
      <c r="I106" s="482">
        <f t="shared" si="11"/>
        <v>438200</v>
      </c>
      <c r="J106" s="479">
        <f t="shared" si="10"/>
        <v>219100</v>
      </c>
      <c r="K106" s="479">
        <v>6000000</v>
      </c>
      <c r="L106" s="479">
        <v>6000000</v>
      </c>
      <c r="M106" s="479">
        <v>19217250</v>
      </c>
      <c r="N106" s="479">
        <v>2135250</v>
      </c>
    </row>
    <row r="107" spans="1:14" ht="14.25" customHeight="1">
      <c r="A107" s="480">
        <v>103</v>
      </c>
      <c r="B107" s="476" t="s">
        <v>1609</v>
      </c>
      <c r="C107" s="476">
        <v>42160134</v>
      </c>
      <c r="D107" s="476" t="s">
        <v>1610</v>
      </c>
      <c r="E107" s="481">
        <v>29346</v>
      </c>
      <c r="F107" s="476">
        <v>44</v>
      </c>
      <c r="G107" s="478">
        <f t="shared" si="12"/>
        <v>438200</v>
      </c>
      <c r="H107" s="482">
        <f t="shared" si="13"/>
        <v>438200</v>
      </c>
      <c r="I107" s="482">
        <f t="shared" si="11"/>
        <v>438200</v>
      </c>
      <c r="J107" s="479">
        <f t="shared" si="10"/>
        <v>219100</v>
      </c>
      <c r="K107" s="479">
        <v>6000000</v>
      </c>
      <c r="L107" s="479">
        <v>6000000</v>
      </c>
      <c r="M107" s="479">
        <v>19217250</v>
      </c>
      <c r="N107" s="479">
        <v>2135250</v>
      </c>
    </row>
    <row r="108" spans="1:14" ht="14.25" customHeight="1">
      <c r="A108" s="480">
        <v>104</v>
      </c>
      <c r="B108" s="476" t="s">
        <v>1609</v>
      </c>
      <c r="C108" s="476">
        <v>1004753308</v>
      </c>
      <c r="D108" s="476" t="s">
        <v>1608</v>
      </c>
      <c r="E108" s="481">
        <v>36939</v>
      </c>
      <c r="F108" s="476">
        <v>23</v>
      </c>
      <c r="G108" s="478">
        <f t="shared" si="12"/>
        <v>438200</v>
      </c>
      <c r="H108" s="482">
        <f t="shared" si="13"/>
        <v>438200</v>
      </c>
      <c r="I108" s="482">
        <f t="shared" si="11"/>
        <v>438200</v>
      </c>
      <c r="J108" s="479">
        <f t="shared" si="10"/>
        <v>219100</v>
      </c>
      <c r="K108" s="479">
        <v>6000000</v>
      </c>
      <c r="L108" s="479">
        <v>6000000</v>
      </c>
      <c r="M108" s="479">
        <v>19217250</v>
      </c>
      <c r="N108" s="479">
        <v>2135250</v>
      </c>
    </row>
    <row r="109" spans="1:14" ht="14.25" customHeight="1">
      <c r="A109" s="480">
        <v>105</v>
      </c>
      <c r="B109" s="476" t="s">
        <v>1603</v>
      </c>
      <c r="C109" s="476">
        <v>29137685</v>
      </c>
      <c r="D109" s="476" t="s">
        <v>1607</v>
      </c>
      <c r="E109" s="481">
        <v>29406</v>
      </c>
      <c r="F109" s="476">
        <v>44</v>
      </c>
      <c r="G109" s="478">
        <f t="shared" si="12"/>
        <v>438200</v>
      </c>
      <c r="H109" s="482">
        <f t="shared" si="13"/>
        <v>438200</v>
      </c>
      <c r="I109" s="482">
        <f t="shared" si="11"/>
        <v>438200</v>
      </c>
      <c r="J109" s="479">
        <f t="shared" si="10"/>
        <v>219100</v>
      </c>
      <c r="K109" s="479">
        <v>6000000</v>
      </c>
      <c r="L109" s="479">
        <v>6000000</v>
      </c>
      <c r="M109" s="479">
        <v>19217250</v>
      </c>
      <c r="N109" s="479">
        <v>2135250</v>
      </c>
    </row>
    <row r="110" spans="1:14" ht="14.25" customHeight="1">
      <c r="A110" s="475">
        <v>106</v>
      </c>
      <c r="B110" s="476" t="s">
        <v>1603</v>
      </c>
      <c r="C110" s="476">
        <v>14566474</v>
      </c>
      <c r="D110" s="476" t="s">
        <v>1606</v>
      </c>
      <c r="E110" s="481">
        <v>29877</v>
      </c>
      <c r="F110" s="476">
        <v>43</v>
      </c>
      <c r="G110" s="478">
        <f t="shared" si="12"/>
        <v>438200</v>
      </c>
      <c r="H110" s="482">
        <f t="shared" si="13"/>
        <v>438200</v>
      </c>
      <c r="I110" s="482">
        <f t="shared" si="11"/>
        <v>438200</v>
      </c>
      <c r="J110" s="479">
        <f t="shared" si="10"/>
        <v>219100</v>
      </c>
      <c r="K110" s="479">
        <v>6000000</v>
      </c>
      <c r="L110" s="479">
        <v>6000000</v>
      </c>
      <c r="M110" s="479">
        <v>19217250</v>
      </c>
      <c r="N110" s="479">
        <v>2135250</v>
      </c>
    </row>
    <row r="111" spans="1:14" ht="14.25" customHeight="1">
      <c r="A111" s="480">
        <v>107</v>
      </c>
      <c r="B111" s="476" t="s">
        <v>1603</v>
      </c>
      <c r="C111" s="476">
        <v>18522475</v>
      </c>
      <c r="D111" s="476" t="s">
        <v>1605</v>
      </c>
      <c r="E111" s="481">
        <v>30861</v>
      </c>
      <c r="F111" s="476">
        <v>40</v>
      </c>
      <c r="G111" s="478">
        <f t="shared" si="12"/>
        <v>438200</v>
      </c>
      <c r="H111" s="482">
        <f t="shared" si="13"/>
        <v>438200</v>
      </c>
      <c r="I111" s="482">
        <f t="shared" si="11"/>
        <v>438200</v>
      </c>
      <c r="J111" s="479">
        <f t="shared" si="10"/>
        <v>219100</v>
      </c>
      <c r="K111" s="479">
        <v>6000000</v>
      </c>
      <c r="L111" s="479">
        <v>6000000</v>
      </c>
      <c r="M111" s="479">
        <v>19217250</v>
      </c>
      <c r="N111" s="479">
        <v>2135250</v>
      </c>
    </row>
    <row r="112" spans="1:14" ht="14.25" customHeight="1">
      <c r="A112" s="480">
        <v>108</v>
      </c>
      <c r="B112" s="476" t="s">
        <v>1603</v>
      </c>
      <c r="C112" s="476">
        <v>77015617</v>
      </c>
      <c r="D112" s="476" t="s">
        <v>1604</v>
      </c>
      <c r="E112" s="481">
        <v>23078</v>
      </c>
      <c r="F112" s="476">
        <v>61</v>
      </c>
      <c r="G112" s="478">
        <f t="shared" si="12"/>
        <v>438200</v>
      </c>
      <c r="H112" s="482">
        <f t="shared" si="13"/>
        <v>438200</v>
      </c>
      <c r="I112" s="482">
        <f t="shared" si="11"/>
        <v>438200</v>
      </c>
      <c r="J112" s="479">
        <f t="shared" si="10"/>
        <v>219100</v>
      </c>
      <c r="K112" s="479">
        <v>6000000</v>
      </c>
      <c r="L112" s="479">
        <v>6000000</v>
      </c>
      <c r="M112" s="479">
        <v>19217250</v>
      </c>
      <c r="N112" s="479">
        <v>2135250</v>
      </c>
    </row>
    <row r="113" spans="1:14" ht="14.25" customHeight="1">
      <c r="A113" s="480">
        <v>109</v>
      </c>
      <c r="B113" s="476" t="s">
        <v>1603</v>
      </c>
      <c r="C113" s="476">
        <v>10127604</v>
      </c>
      <c r="D113" s="476" t="s">
        <v>1602</v>
      </c>
      <c r="E113" s="481">
        <v>24646</v>
      </c>
      <c r="F113" s="476">
        <v>57</v>
      </c>
      <c r="G113" s="478">
        <f t="shared" si="12"/>
        <v>438200</v>
      </c>
      <c r="H113" s="482">
        <f t="shared" si="13"/>
        <v>438200</v>
      </c>
      <c r="I113" s="482">
        <f t="shared" si="11"/>
        <v>438200</v>
      </c>
      <c r="J113" s="479">
        <f t="shared" si="10"/>
        <v>219100</v>
      </c>
      <c r="K113" s="479">
        <v>6000000</v>
      </c>
      <c r="L113" s="479">
        <v>6000000</v>
      </c>
      <c r="M113" s="479">
        <v>19217250</v>
      </c>
      <c r="N113" s="479">
        <v>2135250</v>
      </c>
    </row>
    <row r="114" spans="1:14" ht="14.25" customHeight="1">
      <c r="A114" s="480">
        <v>110</v>
      </c>
      <c r="B114" s="476" t="s">
        <v>1597</v>
      </c>
      <c r="C114" s="476">
        <v>25017865</v>
      </c>
      <c r="D114" s="476" t="s">
        <v>1601</v>
      </c>
      <c r="E114" s="481">
        <v>22691</v>
      </c>
      <c r="F114" s="476">
        <v>62</v>
      </c>
      <c r="G114" s="478">
        <f t="shared" si="12"/>
        <v>438200</v>
      </c>
      <c r="H114" s="482">
        <f t="shared" si="13"/>
        <v>438200</v>
      </c>
      <c r="I114" s="482">
        <f t="shared" si="11"/>
        <v>438200</v>
      </c>
      <c r="J114" s="479">
        <f t="shared" si="10"/>
        <v>219100</v>
      </c>
      <c r="K114" s="479">
        <v>6000000</v>
      </c>
      <c r="L114" s="479">
        <v>6000000</v>
      </c>
      <c r="M114" s="479">
        <v>19217250</v>
      </c>
      <c r="N114" s="479">
        <v>2135250</v>
      </c>
    </row>
    <row r="115" spans="1:14" ht="14.25" customHeight="1">
      <c r="A115" s="475">
        <v>111</v>
      </c>
      <c r="B115" s="476" t="s">
        <v>1597</v>
      </c>
      <c r="C115" s="476">
        <v>16206533</v>
      </c>
      <c r="D115" s="476" t="s">
        <v>1600</v>
      </c>
      <c r="E115" s="481">
        <v>20910</v>
      </c>
      <c r="F115" s="476">
        <v>67</v>
      </c>
      <c r="G115" s="478">
        <f t="shared" si="12"/>
        <v>438200</v>
      </c>
      <c r="H115" s="482">
        <f t="shared" si="13"/>
        <v>438200</v>
      </c>
      <c r="I115" s="482">
        <f t="shared" si="11"/>
        <v>438200</v>
      </c>
      <c r="J115" s="479">
        <f t="shared" si="10"/>
        <v>219100</v>
      </c>
      <c r="K115" s="479">
        <v>6000000</v>
      </c>
      <c r="L115" s="479">
        <v>6000000</v>
      </c>
      <c r="M115" s="479">
        <v>19217250</v>
      </c>
      <c r="N115" s="479">
        <v>2135250</v>
      </c>
    </row>
    <row r="116" spans="1:14" ht="14.25" customHeight="1">
      <c r="A116" s="480">
        <v>112</v>
      </c>
      <c r="B116" s="476" t="s">
        <v>1597</v>
      </c>
      <c r="C116" s="476">
        <v>7254836</v>
      </c>
      <c r="D116" s="476" t="s">
        <v>1599</v>
      </c>
      <c r="E116" s="481">
        <v>29554</v>
      </c>
      <c r="F116" s="476">
        <v>44</v>
      </c>
      <c r="G116" s="478">
        <f t="shared" si="12"/>
        <v>438200</v>
      </c>
      <c r="H116" s="482">
        <f t="shared" si="13"/>
        <v>438200</v>
      </c>
      <c r="I116" s="482">
        <f t="shared" si="11"/>
        <v>438200</v>
      </c>
      <c r="J116" s="479">
        <f t="shared" si="10"/>
        <v>219100</v>
      </c>
      <c r="K116" s="479">
        <v>6000000</v>
      </c>
      <c r="L116" s="479">
        <v>6000000</v>
      </c>
      <c r="M116" s="479">
        <v>19217250</v>
      </c>
      <c r="N116" s="479">
        <v>2135250</v>
      </c>
    </row>
    <row r="117" spans="1:14" ht="14.25" customHeight="1">
      <c r="A117" s="480">
        <v>113</v>
      </c>
      <c r="B117" s="476" t="s">
        <v>1597</v>
      </c>
      <c r="C117" s="476">
        <v>1004700288</v>
      </c>
      <c r="D117" s="476" t="s">
        <v>1598</v>
      </c>
      <c r="E117" s="481">
        <v>37315</v>
      </c>
      <c r="F117" s="476">
        <v>22</v>
      </c>
      <c r="G117" s="478">
        <f t="shared" si="12"/>
        <v>438200</v>
      </c>
      <c r="H117" s="482">
        <f t="shared" si="13"/>
        <v>438200</v>
      </c>
      <c r="I117" s="482">
        <f t="shared" si="11"/>
        <v>438200</v>
      </c>
      <c r="J117" s="479">
        <f t="shared" si="10"/>
        <v>219100</v>
      </c>
      <c r="K117" s="479">
        <v>6000000</v>
      </c>
      <c r="L117" s="479">
        <v>6000000</v>
      </c>
      <c r="M117" s="479">
        <v>19217250</v>
      </c>
      <c r="N117" s="479">
        <v>2135250</v>
      </c>
    </row>
    <row r="118" spans="1:14" ht="14.25" customHeight="1">
      <c r="A118" s="480">
        <v>114</v>
      </c>
      <c r="B118" s="476" t="s">
        <v>1597</v>
      </c>
      <c r="C118" s="476">
        <v>31408560</v>
      </c>
      <c r="D118" s="476" t="s">
        <v>1596</v>
      </c>
      <c r="E118" s="481">
        <v>23803</v>
      </c>
      <c r="F118" s="476">
        <v>59</v>
      </c>
      <c r="G118" s="478">
        <f t="shared" si="12"/>
        <v>438200</v>
      </c>
      <c r="H118" s="482">
        <f t="shared" si="13"/>
        <v>438200</v>
      </c>
      <c r="I118" s="482">
        <f t="shared" si="11"/>
        <v>438200</v>
      </c>
      <c r="J118" s="479">
        <f t="shared" si="10"/>
        <v>219100</v>
      </c>
      <c r="K118" s="479">
        <v>6000000</v>
      </c>
      <c r="L118" s="479">
        <v>6000000</v>
      </c>
      <c r="M118" s="479">
        <v>19217250</v>
      </c>
      <c r="N118" s="479">
        <v>2135250</v>
      </c>
    </row>
    <row r="119" spans="1:14" ht="14.25" customHeight="1">
      <c r="A119" s="480">
        <v>115</v>
      </c>
      <c r="B119" s="476" t="s">
        <v>1591</v>
      </c>
      <c r="C119" s="476">
        <v>24529157</v>
      </c>
      <c r="D119" s="476" t="s">
        <v>1595</v>
      </c>
      <c r="E119" s="481">
        <v>26922</v>
      </c>
      <c r="F119" s="476">
        <v>51</v>
      </c>
      <c r="G119" s="478">
        <f t="shared" si="12"/>
        <v>438200</v>
      </c>
      <c r="H119" s="482">
        <f t="shared" si="13"/>
        <v>438200</v>
      </c>
      <c r="I119" s="482">
        <f t="shared" si="11"/>
        <v>438200</v>
      </c>
      <c r="J119" s="479">
        <f t="shared" si="10"/>
        <v>219100</v>
      </c>
      <c r="K119" s="479">
        <v>6000000</v>
      </c>
      <c r="L119" s="479">
        <v>6000000</v>
      </c>
      <c r="M119" s="479">
        <v>19217250</v>
      </c>
      <c r="N119" s="479">
        <v>2135250</v>
      </c>
    </row>
    <row r="120" spans="1:14" ht="14.25" customHeight="1">
      <c r="A120" s="475">
        <v>116</v>
      </c>
      <c r="B120" s="476" t="s">
        <v>1591</v>
      </c>
      <c r="C120" s="476">
        <v>1148691123</v>
      </c>
      <c r="D120" s="476" t="s">
        <v>1594</v>
      </c>
      <c r="E120" s="481">
        <v>33761</v>
      </c>
      <c r="F120" s="476">
        <v>32</v>
      </c>
      <c r="G120" s="478">
        <f t="shared" si="12"/>
        <v>438200</v>
      </c>
      <c r="H120" s="482">
        <f t="shared" si="13"/>
        <v>438200</v>
      </c>
      <c r="I120" s="482">
        <f t="shared" si="11"/>
        <v>438200</v>
      </c>
      <c r="J120" s="479">
        <f t="shared" si="10"/>
        <v>219100</v>
      </c>
      <c r="K120" s="479">
        <v>6000000</v>
      </c>
      <c r="L120" s="479">
        <v>6000000</v>
      </c>
      <c r="M120" s="479">
        <v>19217250</v>
      </c>
      <c r="N120" s="479">
        <v>2135250</v>
      </c>
    </row>
    <row r="121" spans="1:14" ht="14.25" customHeight="1">
      <c r="A121" s="480">
        <v>117</v>
      </c>
      <c r="B121" s="476" t="s">
        <v>1591</v>
      </c>
      <c r="C121" s="476">
        <v>10194811</v>
      </c>
      <c r="D121" s="476" t="s">
        <v>1593</v>
      </c>
      <c r="E121" s="481">
        <v>22122</v>
      </c>
      <c r="F121" s="476">
        <v>64</v>
      </c>
      <c r="G121" s="478">
        <f t="shared" si="12"/>
        <v>438200</v>
      </c>
      <c r="H121" s="482">
        <f t="shared" si="13"/>
        <v>438200</v>
      </c>
      <c r="I121" s="482">
        <f t="shared" si="11"/>
        <v>438200</v>
      </c>
      <c r="J121" s="479">
        <f t="shared" si="10"/>
        <v>219100</v>
      </c>
      <c r="K121" s="479">
        <v>6000000</v>
      </c>
      <c r="L121" s="479">
        <v>6000000</v>
      </c>
      <c r="M121" s="479">
        <v>19217250</v>
      </c>
      <c r="N121" s="479">
        <v>2135250</v>
      </c>
    </row>
    <row r="122" spans="1:14" ht="14.25" customHeight="1">
      <c r="A122" s="480">
        <v>118</v>
      </c>
      <c r="B122" s="476" t="s">
        <v>1591</v>
      </c>
      <c r="C122" s="476">
        <v>1087117113</v>
      </c>
      <c r="D122" s="476" t="s">
        <v>1592</v>
      </c>
      <c r="E122" s="481">
        <v>31831</v>
      </c>
      <c r="F122" s="476">
        <v>37</v>
      </c>
      <c r="G122" s="478">
        <f t="shared" si="12"/>
        <v>438200</v>
      </c>
      <c r="H122" s="482">
        <f t="shared" si="13"/>
        <v>438200</v>
      </c>
      <c r="I122" s="482">
        <f t="shared" si="11"/>
        <v>438200</v>
      </c>
      <c r="J122" s="479">
        <f t="shared" si="10"/>
        <v>219100</v>
      </c>
      <c r="K122" s="479">
        <v>6000000</v>
      </c>
      <c r="L122" s="479">
        <v>6000000</v>
      </c>
      <c r="M122" s="479">
        <v>19217250</v>
      </c>
      <c r="N122" s="479">
        <v>2135250</v>
      </c>
    </row>
    <row r="123" spans="1:14" ht="14.25" customHeight="1">
      <c r="A123" s="480">
        <v>119</v>
      </c>
      <c r="B123" s="476" t="s">
        <v>1591</v>
      </c>
      <c r="C123" s="476">
        <v>89000513</v>
      </c>
      <c r="D123" s="476" t="s">
        <v>1590</v>
      </c>
      <c r="E123" s="481">
        <v>27118</v>
      </c>
      <c r="F123" s="476">
        <v>50</v>
      </c>
      <c r="G123" s="478">
        <f t="shared" si="12"/>
        <v>438200</v>
      </c>
      <c r="H123" s="482">
        <f t="shared" si="13"/>
        <v>438200</v>
      </c>
      <c r="I123" s="482">
        <f t="shared" si="11"/>
        <v>438200</v>
      </c>
      <c r="J123" s="479">
        <f t="shared" si="10"/>
        <v>219100</v>
      </c>
      <c r="K123" s="479">
        <v>6000000</v>
      </c>
      <c r="L123" s="479">
        <v>6000000</v>
      </c>
      <c r="M123" s="479">
        <v>19217250</v>
      </c>
      <c r="N123" s="479">
        <v>2135250</v>
      </c>
    </row>
    <row r="124" spans="1:14" ht="14.25" customHeight="1">
      <c r="A124" s="480">
        <v>120</v>
      </c>
      <c r="B124" s="476" t="s">
        <v>1585</v>
      </c>
      <c r="C124" s="476">
        <v>24948895</v>
      </c>
      <c r="D124" s="476" t="s">
        <v>1589</v>
      </c>
      <c r="E124" s="481">
        <v>18576</v>
      </c>
      <c r="F124" s="476">
        <v>74</v>
      </c>
      <c r="G124" s="478">
        <f t="shared" si="12"/>
        <v>438200</v>
      </c>
      <c r="H124" s="482">
        <f t="shared" si="13"/>
        <v>438200</v>
      </c>
      <c r="I124" s="482">
        <f t="shared" si="11"/>
        <v>438200</v>
      </c>
      <c r="J124" s="479">
        <f t="shared" si="10"/>
        <v>219100</v>
      </c>
      <c r="K124" s="479">
        <v>6000000</v>
      </c>
      <c r="L124" s="479">
        <v>6000000</v>
      </c>
      <c r="M124" s="479">
        <v>19217250</v>
      </c>
      <c r="N124" s="479">
        <v>2135250</v>
      </c>
    </row>
    <row r="125" spans="1:14" ht="14.25" customHeight="1">
      <c r="A125" s="475">
        <v>121</v>
      </c>
      <c r="B125" s="476" t="s">
        <v>1585</v>
      </c>
      <c r="C125" s="476">
        <v>1088237779</v>
      </c>
      <c r="D125" s="476" t="s">
        <v>1588</v>
      </c>
      <c r="E125" s="481">
        <v>31483</v>
      </c>
      <c r="F125" s="476">
        <v>38</v>
      </c>
      <c r="G125" s="478">
        <f t="shared" si="12"/>
        <v>438200</v>
      </c>
      <c r="H125" s="482">
        <f t="shared" si="13"/>
        <v>438200</v>
      </c>
      <c r="I125" s="482">
        <f t="shared" si="11"/>
        <v>438200</v>
      </c>
      <c r="J125" s="479">
        <f t="shared" si="10"/>
        <v>219100</v>
      </c>
      <c r="K125" s="479">
        <v>6000000</v>
      </c>
      <c r="L125" s="479">
        <v>6000000</v>
      </c>
      <c r="M125" s="479">
        <v>19217250</v>
      </c>
      <c r="N125" s="479">
        <v>2135250</v>
      </c>
    </row>
    <row r="126" spans="1:14" ht="14.25" customHeight="1">
      <c r="A126" s="480">
        <v>122</v>
      </c>
      <c r="B126" s="476" t="s">
        <v>1585</v>
      </c>
      <c r="C126" s="476">
        <v>10008106</v>
      </c>
      <c r="D126" s="476" t="s">
        <v>1587</v>
      </c>
      <c r="E126" s="481">
        <v>28746</v>
      </c>
      <c r="F126" s="476">
        <v>46</v>
      </c>
      <c r="G126" s="478">
        <f t="shared" si="12"/>
        <v>438200</v>
      </c>
      <c r="H126" s="482">
        <f t="shared" si="13"/>
        <v>438200</v>
      </c>
      <c r="I126" s="482">
        <f t="shared" si="11"/>
        <v>438200</v>
      </c>
      <c r="J126" s="479">
        <f t="shared" si="10"/>
        <v>219100</v>
      </c>
      <c r="K126" s="479">
        <v>6000000</v>
      </c>
      <c r="L126" s="479">
        <v>6000000</v>
      </c>
      <c r="M126" s="479">
        <v>19217250</v>
      </c>
      <c r="N126" s="479">
        <v>2135250</v>
      </c>
    </row>
    <row r="127" spans="1:14" ht="14.25" customHeight="1">
      <c r="A127" s="480">
        <v>123</v>
      </c>
      <c r="B127" s="476" t="s">
        <v>1585</v>
      </c>
      <c r="C127" s="476">
        <v>1004699669</v>
      </c>
      <c r="D127" s="476" t="s">
        <v>1586</v>
      </c>
      <c r="E127" s="481">
        <v>32846</v>
      </c>
      <c r="F127" s="476">
        <v>35</v>
      </c>
      <c r="G127" s="478">
        <f t="shared" si="12"/>
        <v>438200</v>
      </c>
      <c r="H127" s="482">
        <f t="shared" si="13"/>
        <v>438200</v>
      </c>
      <c r="I127" s="482">
        <f t="shared" si="11"/>
        <v>438200</v>
      </c>
      <c r="J127" s="479">
        <f t="shared" si="10"/>
        <v>219100</v>
      </c>
      <c r="K127" s="479">
        <v>6000000</v>
      </c>
      <c r="L127" s="479">
        <v>6000000</v>
      </c>
      <c r="M127" s="479">
        <v>19217250</v>
      </c>
      <c r="N127" s="479">
        <v>2135250</v>
      </c>
    </row>
    <row r="128" spans="1:14" ht="14.25" customHeight="1">
      <c r="A128" s="480">
        <v>124</v>
      </c>
      <c r="B128" s="476" t="s">
        <v>1585</v>
      </c>
      <c r="C128" s="476">
        <v>24386145</v>
      </c>
      <c r="D128" s="476" t="s">
        <v>1584</v>
      </c>
      <c r="E128" s="481">
        <v>27981</v>
      </c>
      <c r="F128" s="476">
        <v>48</v>
      </c>
      <c r="G128" s="478">
        <f t="shared" si="12"/>
        <v>438200</v>
      </c>
      <c r="H128" s="482">
        <f t="shared" si="13"/>
        <v>438200</v>
      </c>
      <c r="I128" s="482">
        <f t="shared" si="11"/>
        <v>438200</v>
      </c>
      <c r="J128" s="479">
        <f t="shared" si="10"/>
        <v>219100</v>
      </c>
      <c r="K128" s="479">
        <v>6000000</v>
      </c>
      <c r="L128" s="479">
        <v>6000000</v>
      </c>
      <c r="M128" s="479">
        <v>19217250</v>
      </c>
      <c r="N128" s="479">
        <v>2135250</v>
      </c>
    </row>
    <row r="129" spans="1:14" ht="14.25" customHeight="1">
      <c r="A129" s="480">
        <v>125</v>
      </c>
      <c r="B129" s="476" t="s">
        <v>1579</v>
      </c>
      <c r="C129" s="476">
        <v>6112147</v>
      </c>
      <c r="D129" s="476" t="s">
        <v>1583</v>
      </c>
      <c r="E129" s="481">
        <v>26116</v>
      </c>
      <c r="F129" s="476">
        <v>53</v>
      </c>
      <c r="G129" s="478">
        <f t="shared" si="12"/>
        <v>438200</v>
      </c>
      <c r="H129" s="482">
        <f t="shared" si="13"/>
        <v>438200</v>
      </c>
      <c r="I129" s="482">
        <f t="shared" si="11"/>
        <v>438200</v>
      </c>
      <c r="J129" s="479">
        <f t="shared" si="10"/>
        <v>219100</v>
      </c>
      <c r="K129" s="479">
        <v>6000000</v>
      </c>
      <c r="L129" s="479">
        <v>6000000</v>
      </c>
      <c r="M129" s="479">
        <v>19217250</v>
      </c>
      <c r="N129" s="479">
        <v>2135250</v>
      </c>
    </row>
    <row r="130" spans="1:14" ht="14.25" customHeight="1">
      <c r="A130" s="475">
        <v>126</v>
      </c>
      <c r="B130" s="476" t="s">
        <v>1579</v>
      </c>
      <c r="C130" s="476">
        <v>7548932</v>
      </c>
      <c r="D130" s="476" t="s">
        <v>1582</v>
      </c>
      <c r="E130" s="481">
        <v>24159</v>
      </c>
      <c r="F130" s="476">
        <v>58</v>
      </c>
      <c r="G130" s="478">
        <f t="shared" si="12"/>
        <v>438200</v>
      </c>
      <c r="H130" s="482">
        <f t="shared" si="13"/>
        <v>438200</v>
      </c>
      <c r="I130" s="482">
        <f t="shared" si="11"/>
        <v>438200</v>
      </c>
      <c r="J130" s="479">
        <f t="shared" si="10"/>
        <v>219100</v>
      </c>
      <c r="K130" s="479">
        <v>6000000</v>
      </c>
      <c r="L130" s="479">
        <v>6000000</v>
      </c>
      <c r="M130" s="479">
        <v>19217250</v>
      </c>
      <c r="N130" s="479">
        <v>2135250</v>
      </c>
    </row>
    <row r="131" spans="1:14" ht="14.25" customHeight="1">
      <c r="A131" s="480">
        <v>127</v>
      </c>
      <c r="B131" s="476" t="s">
        <v>1579</v>
      </c>
      <c r="C131" s="476">
        <v>10011804</v>
      </c>
      <c r="D131" s="476" t="s">
        <v>1581</v>
      </c>
      <c r="E131" s="481">
        <v>28866</v>
      </c>
      <c r="F131" s="476">
        <v>45</v>
      </c>
      <c r="G131" s="478">
        <f t="shared" si="12"/>
        <v>438200</v>
      </c>
      <c r="H131" s="482">
        <f t="shared" si="13"/>
        <v>438200</v>
      </c>
      <c r="I131" s="482">
        <f t="shared" si="11"/>
        <v>438200</v>
      </c>
      <c r="J131" s="479">
        <f t="shared" si="10"/>
        <v>219100</v>
      </c>
      <c r="K131" s="479">
        <v>6000000</v>
      </c>
      <c r="L131" s="479">
        <v>6000000</v>
      </c>
      <c r="M131" s="479">
        <v>19217250</v>
      </c>
      <c r="N131" s="479">
        <v>2135250</v>
      </c>
    </row>
    <row r="132" spans="1:14" ht="14.25" customHeight="1">
      <c r="A132" s="480">
        <v>128</v>
      </c>
      <c r="B132" s="476" t="s">
        <v>1579</v>
      </c>
      <c r="C132" s="476">
        <v>18492385</v>
      </c>
      <c r="D132" s="476" t="s">
        <v>1580</v>
      </c>
      <c r="E132" s="481">
        <v>29271</v>
      </c>
      <c r="F132" s="476">
        <v>44</v>
      </c>
      <c r="G132" s="478">
        <f t="shared" si="12"/>
        <v>438200</v>
      </c>
      <c r="H132" s="482">
        <f t="shared" si="13"/>
        <v>438200</v>
      </c>
      <c r="I132" s="482">
        <f t="shared" si="11"/>
        <v>438200</v>
      </c>
      <c r="J132" s="479">
        <f t="shared" si="10"/>
        <v>219100</v>
      </c>
      <c r="K132" s="479">
        <v>6000000</v>
      </c>
      <c r="L132" s="479">
        <v>6000000</v>
      </c>
      <c r="M132" s="479">
        <v>19217250</v>
      </c>
      <c r="N132" s="479">
        <v>2135250</v>
      </c>
    </row>
    <row r="133" spans="1:14" ht="14">
      <c r="A133" s="480">
        <v>129</v>
      </c>
      <c r="B133" s="476" t="s">
        <v>1579</v>
      </c>
      <c r="C133" s="476">
        <v>1193473913</v>
      </c>
      <c r="D133" s="476" t="s">
        <v>1578</v>
      </c>
      <c r="E133" s="481">
        <v>37092</v>
      </c>
      <c r="F133" s="476">
        <v>23</v>
      </c>
      <c r="G133" s="478">
        <f t="shared" ref="G133:G147" si="14">N$2*20</f>
        <v>438200</v>
      </c>
      <c r="H133" s="485">
        <f t="shared" ref="H133:H147" si="15">+$G$5</f>
        <v>438200</v>
      </c>
      <c r="I133" s="482">
        <f t="shared" si="11"/>
        <v>438200</v>
      </c>
      <c r="J133" s="479">
        <f t="shared" si="10"/>
        <v>219100</v>
      </c>
      <c r="K133" s="479">
        <v>6000000</v>
      </c>
      <c r="L133" s="479">
        <v>6000000</v>
      </c>
      <c r="M133" s="479">
        <v>19217250</v>
      </c>
      <c r="N133" s="479">
        <v>2135250</v>
      </c>
    </row>
    <row r="134" spans="1:14" ht="14">
      <c r="A134" s="480">
        <v>130</v>
      </c>
      <c r="B134" s="476" t="s">
        <v>1574</v>
      </c>
      <c r="C134" s="476">
        <v>42059810</v>
      </c>
      <c r="D134" s="476" t="s">
        <v>1577</v>
      </c>
      <c r="E134" s="481">
        <v>22096</v>
      </c>
      <c r="F134" s="476">
        <v>64</v>
      </c>
      <c r="G134" s="478">
        <f t="shared" si="14"/>
        <v>438200</v>
      </c>
      <c r="H134" s="485">
        <f t="shared" si="15"/>
        <v>438200</v>
      </c>
      <c r="I134" s="482">
        <f t="shared" si="11"/>
        <v>438200</v>
      </c>
      <c r="J134" s="479">
        <f t="shared" ref="J134:J147" si="16">I134/2</f>
        <v>219100</v>
      </c>
      <c r="K134" s="479">
        <v>6000000</v>
      </c>
      <c r="L134" s="479">
        <v>6000000</v>
      </c>
      <c r="M134" s="479">
        <v>19217250</v>
      </c>
      <c r="N134" s="479">
        <v>2135250</v>
      </c>
    </row>
    <row r="135" spans="1:14" ht="14">
      <c r="A135" s="475">
        <v>131</v>
      </c>
      <c r="B135" s="476" t="s">
        <v>1574</v>
      </c>
      <c r="C135" s="476">
        <v>42016156</v>
      </c>
      <c r="D135" s="476" t="s">
        <v>1576</v>
      </c>
      <c r="E135" s="481">
        <v>28504</v>
      </c>
      <c r="F135" s="476">
        <v>46</v>
      </c>
      <c r="G135" s="478">
        <f t="shared" si="14"/>
        <v>438200</v>
      </c>
      <c r="H135" s="485">
        <f t="shared" si="15"/>
        <v>438200</v>
      </c>
      <c r="I135" s="482">
        <f t="shared" ref="I135:I147" si="17">+$I$5</f>
        <v>438200</v>
      </c>
      <c r="J135" s="479">
        <f t="shared" si="16"/>
        <v>219100</v>
      </c>
      <c r="K135" s="479">
        <v>6000000</v>
      </c>
      <c r="L135" s="479">
        <v>6000000</v>
      </c>
      <c r="M135" s="479">
        <v>19217250</v>
      </c>
      <c r="N135" s="479">
        <v>2135250</v>
      </c>
    </row>
    <row r="136" spans="1:14" ht="14">
      <c r="A136" s="480">
        <v>132</v>
      </c>
      <c r="B136" s="476" t="s">
        <v>1574</v>
      </c>
      <c r="C136" s="476">
        <v>42086127</v>
      </c>
      <c r="D136" s="476" t="s">
        <v>1575</v>
      </c>
      <c r="E136" s="481">
        <v>24844</v>
      </c>
      <c r="F136" s="476">
        <v>56</v>
      </c>
      <c r="G136" s="478">
        <f t="shared" si="14"/>
        <v>438200</v>
      </c>
      <c r="H136" s="485">
        <f t="shared" si="15"/>
        <v>438200</v>
      </c>
      <c r="I136" s="482">
        <f t="shared" si="17"/>
        <v>438200</v>
      </c>
      <c r="J136" s="479">
        <f t="shared" si="16"/>
        <v>219100</v>
      </c>
      <c r="K136" s="479">
        <v>6000000</v>
      </c>
      <c r="L136" s="479">
        <v>6000000</v>
      </c>
      <c r="M136" s="479">
        <v>19217250</v>
      </c>
      <c r="N136" s="479">
        <v>2135250</v>
      </c>
    </row>
    <row r="137" spans="1:14" ht="14">
      <c r="A137" s="480">
        <v>133</v>
      </c>
      <c r="B137" s="476" t="s">
        <v>1574</v>
      </c>
      <c r="C137" s="476">
        <v>10136646</v>
      </c>
      <c r="D137" s="476" t="s">
        <v>1573</v>
      </c>
      <c r="E137" s="481">
        <v>25517</v>
      </c>
      <c r="F137" s="476">
        <v>55</v>
      </c>
      <c r="G137" s="478">
        <f t="shared" si="14"/>
        <v>438200</v>
      </c>
      <c r="H137" s="485">
        <f t="shared" si="15"/>
        <v>438200</v>
      </c>
      <c r="I137" s="482">
        <f t="shared" si="17"/>
        <v>438200</v>
      </c>
      <c r="J137" s="479">
        <f t="shared" si="16"/>
        <v>219100</v>
      </c>
      <c r="K137" s="479">
        <v>6000000</v>
      </c>
      <c r="L137" s="479">
        <v>6000000</v>
      </c>
      <c r="M137" s="479">
        <v>19217250</v>
      </c>
      <c r="N137" s="479">
        <v>2135250</v>
      </c>
    </row>
    <row r="138" spans="1:14" ht="14">
      <c r="A138" s="480">
        <v>134</v>
      </c>
      <c r="B138" s="476" t="s">
        <v>1567</v>
      </c>
      <c r="C138" s="476">
        <v>42059769</v>
      </c>
      <c r="D138" s="476" t="s">
        <v>1572</v>
      </c>
      <c r="E138" s="481">
        <v>22607</v>
      </c>
      <c r="F138" s="476">
        <v>63</v>
      </c>
      <c r="G138" s="478">
        <f t="shared" si="14"/>
        <v>438200</v>
      </c>
      <c r="H138" s="485">
        <f t="shared" si="15"/>
        <v>438200</v>
      </c>
      <c r="I138" s="482">
        <f t="shared" si="17"/>
        <v>438200</v>
      </c>
      <c r="J138" s="479">
        <f t="shared" si="16"/>
        <v>219100</v>
      </c>
      <c r="K138" s="479">
        <v>6000000</v>
      </c>
      <c r="L138" s="479">
        <v>6000000</v>
      </c>
      <c r="M138" s="479">
        <v>19217250</v>
      </c>
      <c r="N138" s="479">
        <v>2135250</v>
      </c>
    </row>
    <row r="139" spans="1:14" ht="14">
      <c r="A139" s="480">
        <v>135</v>
      </c>
      <c r="B139" s="476" t="s">
        <v>1567</v>
      </c>
      <c r="C139" s="476">
        <v>1004682371</v>
      </c>
      <c r="D139" s="476" t="s">
        <v>1571</v>
      </c>
      <c r="E139" s="481">
        <v>32846</v>
      </c>
      <c r="F139" s="476">
        <v>35</v>
      </c>
      <c r="G139" s="478">
        <f t="shared" si="14"/>
        <v>438200</v>
      </c>
      <c r="H139" s="485">
        <f t="shared" si="15"/>
        <v>438200</v>
      </c>
      <c r="I139" s="482">
        <f t="shared" si="17"/>
        <v>438200</v>
      </c>
      <c r="J139" s="479">
        <f t="shared" si="16"/>
        <v>219100</v>
      </c>
      <c r="K139" s="479">
        <v>6000000</v>
      </c>
      <c r="L139" s="479">
        <v>6000000</v>
      </c>
      <c r="M139" s="479">
        <v>19217250</v>
      </c>
      <c r="N139" s="479">
        <v>2135250</v>
      </c>
    </row>
    <row r="140" spans="1:14" ht="14">
      <c r="A140" s="475">
        <v>136</v>
      </c>
      <c r="B140" s="476" t="s">
        <v>1567</v>
      </c>
      <c r="C140" s="476">
        <v>10034317</v>
      </c>
      <c r="D140" s="476" t="s">
        <v>1570</v>
      </c>
      <c r="E140" s="481">
        <v>29650</v>
      </c>
      <c r="F140" s="476">
        <v>43</v>
      </c>
      <c r="G140" s="478">
        <f t="shared" si="14"/>
        <v>438200</v>
      </c>
      <c r="H140" s="485">
        <f t="shared" si="15"/>
        <v>438200</v>
      </c>
      <c r="I140" s="482">
        <f t="shared" si="17"/>
        <v>438200</v>
      </c>
      <c r="J140" s="479">
        <f t="shared" si="16"/>
        <v>219100</v>
      </c>
      <c r="K140" s="479">
        <v>6000000</v>
      </c>
      <c r="L140" s="479">
        <v>6000000</v>
      </c>
      <c r="M140" s="479">
        <v>19217250</v>
      </c>
      <c r="N140" s="479">
        <v>2135250</v>
      </c>
    </row>
    <row r="141" spans="1:14" ht="14">
      <c r="A141" s="480">
        <v>137</v>
      </c>
      <c r="B141" s="476" t="s">
        <v>1569</v>
      </c>
      <c r="C141" s="476">
        <v>24999176</v>
      </c>
      <c r="D141" s="476" t="s">
        <v>1568</v>
      </c>
      <c r="E141" s="481">
        <v>34633</v>
      </c>
      <c r="F141" s="476">
        <v>30</v>
      </c>
      <c r="G141" s="478">
        <f t="shared" si="14"/>
        <v>438200</v>
      </c>
      <c r="H141" s="485">
        <f t="shared" si="15"/>
        <v>438200</v>
      </c>
      <c r="I141" s="482">
        <f t="shared" si="17"/>
        <v>438200</v>
      </c>
      <c r="J141" s="479">
        <f t="shared" si="16"/>
        <v>219100</v>
      </c>
      <c r="K141" s="479">
        <v>6000000</v>
      </c>
      <c r="L141" s="479">
        <v>6000000</v>
      </c>
      <c r="M141" s="479">
        <v>19217250</v>
      </c>
      <c r="N141" s="479">
        <v>2135250</v>
      </c>
    </row>
    <row r="142" spans="1:14" ht="14">
      <c r="A142" s="480">
        <v>138</v>
      </c>
      <c r="B142" s="476" t="s">
        <v>1567</v>
      </c>
      <c r="C142" s="476">
        <v>1088246199</v>
      </c>
      <c r="D142" s="476" t="s">
        <v>1566</v>
      </c>
      <c r="E142" s="481">
        <v>31589</v>
      </c>
      <c r="F142" s="476">
        <v>38</v>
      </c>
      <c r="G142" s="478">
        <f t="shared" si="14"/>
        <v>438200</v>
      </c>
      <c r="H142" s="485">
        <f t="shared" si="15"/>
        <v>438200</v>
      </c>
      <c r="I142" s="482">
        <f t="shared" si="17"/>
        <v>438200</v>
      </c>
      <c r="J142" s="479">
        <f t="shared" si="16"/>
        <v>219100</v>
      </c>
      <c r="K142" s="479">
        <v>6000000</v>
      </c>
      <c r="L142" s="479">
        <v>6000000</v>
      </c>
      <c r="M142" s="479">
        <v>19217250</v>
      </c>
      <c r="N142" s="479">
        <v>2135250</v>
      </c>
    </row>
    <row r="143" spans="1:14" ht="14">
      <c r="A143" s="480">
        <v>139</v>
      </c>
      <c r="B143" s="476" t="s">
        <v>1561</v>
      </c>
      <c r="C143" s="476">
        <v>6110929</v>
      </c>
      <c r="D143" s="476" t="s">
        <v>1565</v>
      </c>
      <c r="E143" s="481">
        <v>23678</v>
      </c>
      <c r="F143" s="476">
        <v>60</v>
      </c>
      <c r="G143" s="478">
        <f t="shared" si="14"/>
        <v>438200</v>
      </c>
      <c r="H143" s="485">
        <f t="shared" si="15"/>
        <v>438200</v>
      </c>
      <c r="I143" s="482">
        <f t="shared" si="17"/>
        <v>438200</v>
      </c>
      <c r="J143" s="479">
        <f t="shared" si="16"/>
        <v>219100</v>
      </c>
      <c r="K143" s="479">
        <v>6000000</v>
      </c>
      <c r="L143" s="479">
        <v>6000000</v>
      </c>
      <c r="M143" s="479">
        <v>19217250</v>
      </c>
      <c r="N143" s="479">
        <v>2135250</v>
      </c>
    </row>
    <row r="144" spans="1:14" ht="14">
      <c r="A144" s="480">
        <v>140</v>
      </c>
      <c r="B144" s="476" t="s">
        <v>1561</v>
      </c>
      <c r="C144" s="476">
        <v>18511108</v>
      </c>
      <c r="D144" s="476" t="s">
        <v>1564</v>
      </c>
      <c r="E144" s="481">
        <v>26914</v>
      </c>
      <c r="F144" s="476">
        <v>51</v>
      </c>
      <c r="G144" s="478">
        <f t="shared" si="14"/>
        <v>438200</v>
      </c>
      <c r="H144" s="486">
        <f t="shared" si="15"/>
        <v>438200</v>
      </c>
      <c r="I144" s="482">
        <f t="shared" si="17"/>
        <v>438200</v>
      </c>
      <c r="J144" s="479">
        <f t="shared" si="16"/>
        <v>219100</v>
      </c>
      <c r="K144" s="479">
        <v>6000000</v>
      </c>
      <c r="L144" s="479">
        <v>6000000</v>
      </c>
      <c r="M144" s="479">
        <v>19217250</v>
      </c>
      <c r="N144" s="479">
        <v>2135250</v>
      </c>
    </row>
    <row r="145" spans="1:14" ht="14.25" customHeight="1">
      <c r="A145" s="480">
        <v>141</v>
      </c>
      <c r="B145" s="476" t="s">
        <v>1561</v>
      </c>
      <c r="C145" s="476">
        <v>42085293</v>
      </c>
      <c r="D145" s="476" t="s">
        <v>1563</v>
      </c>
      <c r="E145" s="481">
        <v>24756</v>
      </c>
      <c r="F145" s="476">
        <v>57</v>
      </c>
      <c r="G145" s="478">
        <f t="shared" si="14"/>
        <v>438200</v>
      </c>
      <c r="H145" s="487">
        <f t="shared" si="15"/>
        <v>438200</v>
      </c>
      <c r="I145" s="482">
        <f t="shared" si="17"/>
        <v>438200</v>
      </c>
      <c r="J145" s="479">
        <f t="shared" si="16"/>
        <v>219100</v>
      </c>
      <c r="K145" s="479">
        <v>6000000</v>
      </c>
      <c r="L145" s="479">
        <v>6000000</v>
      </c>
      <c r="M145" s="479">
        <v>19217250</v>
      </c>
      <c r="N145" s="479">
        <v>2135250</v>
      </c>
    </row>
    <row r="146" spans="1:14" ht="14.25" customHeight="1">
      <c r="A146" s="480">
        <v>142</v>
      </c>
      <c r="B146" s="476" t="s">
        <v>1561</v>
      </c>
      <c r="C146" s="476">
        <v>42069186</v>
      </c>
      <c r="D146" s="476" t="s">
        <v>1562</v>
      </c>
      <c r="E146" s="481">
        <v>22582</v>
      </c>
      <c r="F146" s="476">
        <v>63</v>
      </c>
      <c r="G146" s="478">
        <f t="shared" si="14"/>
        <v>438200</v>
      </c>
      <c r="H146" s="487">
        <f t="shared" si="15"/>
        <v>438200</v>
      </c>
      <c r="I146" s="482">
        <f t="shared" si="17"/>
        <v>438200</v>
      </c>
      <c r="J146" s="479">
        <f t="shared" si="16"/>
        <v>219100</v>
      </c>
      <c r="K146" s="479">
        <v>6000000</v>
      </c>
      <c r="L146" s="479">
        <v>6000000</v>
      </c>
      <c r="M146" s="479">
        <v>19217250</v>
      </c>
      <c r="N146" s="479">
        <v>2135250</v>
      </c>
    </row>
    <row r="147" spans="1:14" ht="14.25" customHeight="1">
      <c r="A147" s="480">
        <v>143</v>
      </c>
      <c r="B147" s="476" t="s">
        <v>1561</v>
      </c>
      <c r="C147" s="476">
        <v>42110330</v>
      </c>
      <c r="D147" s="476" t="s">
        <v>1560</v>
      </c>
      <c r="E147" s="481">
        <v>26826</v>
      </c>
      <c r="F147" s="476">
        <v>51</v>
      </c>
      <c r="G147" s="478">
        <f t="shared" si="14"/>
        <v>438200</v>
      </c>
      <c r="H147" s="487">
        <f t="shared" si="15"/>
        <v>438200</v>
      </c>
      <c r="I147" s="482">
        <f t="shared" si="17"/>
        <v>438200</v>
      </c>
      <c r="J147" s="479">
        <f t="shared" si="16"/>
        <v>219100</v>
      </c>
      <c r="K147" s="479">
        <v>6000000</v>
      </c>
      <c r="L147" s="479">
        <v>6000000</v>
      </c>
      <c r="M147" s="479">
        <v>19217250</v>
      </c>
      <c r="N147" s="479">
        <v>2135250</v>
      </c>
    </row>
    <row r="148" spans="1:14" ht="14.25" customHeight="1">
      <c r="A148" s="1404" t="s">
        <v>2122</v>
      </c>
      <c r="B148" s="1404"/>
      <c r="C148" s="1404"/>
      <c r="D148" s="1404"/>
      <c r="E148" s="1404"/>
      <c r="F148" s="1404"/>
      <c r="G148" s="492">
        <f t="shared" ref="G148:N148" si="18">SUM(G5:G147)</f>
        <v>62662600</v>
      </c>
      <c r="H148" s="492">
        <f t="shared" si="18"/>
        <v>62662600</v>
      </c>
      <c r="I148" s="492">
        <f t="shared" si="18"/>
        <v>62662600</v>
      </c>
      <c r="J148" s="492">
        <f t="shared" si="18"/>
        <v>31331300</v>
      </c>
      <c r="K148" s="492">
        <f t="shared" si="18"/>
        <v>858000000</v>
      </c>
      <c r="L148" s="492">
        <f t="shared" si="18"/>
        <v>858000000</v>
      </c>
      <c r="M148" s="492">
        <f t="shared" si="18"/>
        <v>2748066750</v>
      </c>
      <c r="N148" s="492">
        <f t="shared" si="18"/>
        <v>305340750</v>
      </c>
    </row>
    <row r="149" spans="1:14" ht="14.25" customHeight="1">
      <c r="G149" s="488"/>
    </row>
    <row r="150" spans="1:14" ht="14.25" customHeight="1">
      <c r="G150" s="488"/>
    </row>
    <row r="151" spans="1:14" ht="14.25" customHeight="1">
      <c r="G151" s="488"/>
    </row>
    <row r="152" spans="1:14" ht="14.25" customHeight="1">
      <c r="G152" s="488"/>
    </row>
    <row r="153" spans="1:14" ht="14.25" customHeight="1">
      <c r="G153" s="488"/>
    </row>
    <row r="154" spans="1:14" ht="14.25" customHeight="1">
      <c r="G154" s="488"/>
    </row>
    <row r="155" spans="1:14" ht="14.25" customHeight="1">
      <c r="G155" s="488"/>
    </row>
    <row r="156" spans="1:14" ht="14.25" customHeight="1">
      <c r="G156" s="488"/>
    </row>
    <row r="157" spans="1:14" ht="14.25" customHeight="1">
      <c r="G157" s="488"/>
    </row>
    <row r="158" spans="1:14" ht="14.25" customHeight="1">
      <c r="G158" s="488"/>
    </row>
    <row r="159" spans="1:14" ht="14.25" customHeight="1">
      <c r="G159" s="488"/>
    </row>
    <row r="160" spans="1:14" ht="14.25" customHeight="1">
      <c r="G160" s="488"/>
    </row>
    <row r="161" spans="7:7" ht="14.25" customHeight="1">
      <c r="G161" s="488"/>
    </row>
    <row r="162" spans="7:7" ht="14.25" customHeight="1">
      <c r="G162" s="488"/>
    </row>
    <row r="163" spans="7:7" ht="14.25" customHeight="1">
      <c r="G163" s="488"/>
    </row>
    <row r="164" spans="7:7" ht="14.25" customHeight="1">
      <c r="G164" s="488"/>
    </row>
    <row r="165" spans="7:7" ht="14.25" customHeight="1">
      <c r="G165" s="488"/>
    </row>
    <row r="166" spans="7:7" ht="14.25" customHeight="1">
      <c r="G166" s="488"/>
    </row>
    <row r="167" spans="7:7" ht="14.25" customHeight="1">
      <c r="G167" s="488"/>
    </row>
    <row r="168" spans="7:7" ht="14.25" customHeight="1">
      <c r="G168" s="488"/>
    </row>
    <row r="169" spans="7:7" ht="14.25" customHeight="1">
      <c r="G169" s="488"/>
    </row>
    <row r="170" spans="7:7" ht="14.25" customHeight="1">
      <c r="G170" s="488"/>
    </row>
    <row r="171" spans="7:7" ht="14.25" customHeight="1">
      <c r="G171" s="488"/>
    </row>
    <row r="172" spans="7:7" ht="14.25" customHeight="1">
      <c r="G172" s="488"/>
    </row>
    <row r="173" spans="7:7" ht="14.25" customHeight="1">
      <c r="G173" s="488"/>
    </row>
    <row r="174" spans="7:7" ht="14.25" customHeight="1">
      <c r="G174" s="488"/>
    </row>
    <row r="175" spans="7:7" ht="14.25" customHeight="1">
      <c r="G175" s="488"/>
    </row>
    <row r="176" spans="7:7" ht="14.25" customHeight="1">
      <c r="G176" s="488"/>
    </row>
    <row r="177" spans="7:7" ht="14.25" customHeight="1">
      <c r="G177" s="488"/>
    </row>
    <row r="178" spans="7:7" ht="14.25" customHeight="1">
      <c r="G178" s="488"/>
    </row>
    <row r="179" spans="7:7" ht="14.25" customHeight="1">
      <c r="G179" s="488"/>
    </row>
    <row r="180" spans="7:7" ht="14.25" customHeight="1">
      <c r="G180" s="488"/>
    </row>
    <row r="181" spans="7:7" ht="14.25" customHeight="1">
      <c r="G181" s="488"/>
    </row>
    <row r="182" spans="7:7" ht="14.25" customHeight="1">
      <c r="G182" s="488"/>
    </row>
    <row r="183" spans="7:7" ht="14.25" customHeight="1">
      <c r="G183" s="488"/>
    </row>
    <row r="184" spans="7:7" ht="14.25" customHeight="1">
      <c r="G184" s="488"/>
    </row>
    <row r="185" spans="7:7" ht="14.25" customHeight="1">
      <c r="G185" s="488"/>
    </row>
    <row r="186" spans="7:7" ht="14.25" customHeight="1">
      <c r="G186" s="488"/>
    </row>
    <row r="187" spans="7:7" ht="14.25" customHeight="1">
      <c r="G187" s="488"/>
    </row>
    <row r="188" spans="7:7" ht="14.25" customHeight="1">
      <c r="G188" s="488"/>
    </row>
    <row r="189" spans="7:7" ht="14.25" customHeight="1">
      <c r="G189" s="488"/>
    </row>
    <row r="190" spans="7:7" ht="14.25" customHeight="1">
      <c r="G190" s="488"/>
    </row>
    <row r="191" spans="7:7" ht="14.25" customHeight="1">
      <c r="G191" s="488"/>
    </row>
    <row r="192" spans="7:7" ht="14.25" customHeight="1">
      <c r="G192" s="488"/>
    </row>
    <row r="193" spans="7:7" ht="14.25" customHeight="1">
      <c r="G193" s="488"/>
    </row>
    <row r="194" spans="7:7" ht="14.25" customHeight="1">
      <c r="G194" s="488"/>
    </row>
    <row r="195" spans="7:7" ht="14.25" customHeight="1">
      <c r="G195" s="488"/>
    </row>
    <row r="196" spans="7:7" ht="14.25" customHeight="1">
      <c r="G196" s="488"/>
    </row>
    <row r="197" spans="7:7" ht="14.25" customHeight="1">
      <c r="G197" s="488"/>
    </row>
    <row r="198" spans="7:7" ht="14.25" customHeight="1">
      <c r="G198" s="488"/>
    </row>
    <row r="199" spans="7:7" ht="14.25" customHeight="1">
      <c r="G199" s="488"/>
    </row>
    <row r="200" spans="7:7" ht="14.25" customHeight="1">
      <c r="G200" s="488"/>
    </row>
    <row r="201" spans="7:7" ht="14.25" customHeight="1">
      <c r="G201" s="488"/>
    </row>
    <row r="202" spans="7:7" ht="14.25" customHeight="1">
      <c r="G202" s="488"/>
    </row>
    <row r="203" spans="7:7" ht="14.25" customHeight="1">
      <c r="G203" s="488"/>
    </row>
    <row r="204" spans="7:7" ht="14.25" customHeight="1">
      <c r="G204" s="488"/>
    </row>
    <row r="205" spans="7:7" ht="14.25" customHeight="1">
      <c r="G205" s="488"/>
    </row>
    <row r="206" spans="7:7" ht="14.25" customHeight="1">
      <c r="G206" s="488"/>
    </row>
    <row r="207" spans="7:7" ht="14.25" customHeight="1">
      <c r="G207" s="488"/>
    </row>
    <row r="208" spans="7:7" ht="14.25" customHeight="1">
      <c r="G208" s="488"/>
    </row>
    <row r="209" spans="7:7" ht="14.25" customHeight="1">
      <c r="G209" s="488"/>
    </row>
    <row r="210" spans="7:7" ht="14.25" customHeight="1">
      <c r="G210" s="488"/>
    </row>
    <row r="211" spans="7:7" ht="14.25" customHeight="1">
      <c r="G211" s="488"/>
    </row>
    <row r="212" spans="7:7" ht="14.25" customHeight="1">
      <c r="G212" s="488"/>
    </row>
    <row r="213" spans="7:7" ht="14.25" customHeight="1">
      <c r="G213" s="488"/>
    </row>
    <row r="214" spans="7:7" ht="14.25" customHeight="1">
      <c r="G214" s="488"/>
    </row>
    <row r="215" spans="7:7" ht="14.25" customHeight="1">
      <c r="G215" s="488"/>
    </row>
    <row r="216" spans="7:7" ht="14.25" customHeight="1">
      <c r="G216" s="488"/>
    </row>
    <row r="217" spans="7:7" ht="14.25" customHeight="1">
      <c r="G217" s="488"/>
    </row>
    <row r="218" spans="7:7" ht="14.25" customHeight="1">
      <c r="G218" s="488"/>
    </row>
    <row r="219" spans="7:7" ht="14.25" customHeight="1">
      <c r="G219" s="488"/>
    </row>
    <row r="220" spans="7:7" ht="14.25" customHeight="1">
      <c r="G220" s="488"/>
    </row>
    <row r="221" spans="7:7" ht="14.25" customHeight="1">
      <c r="G221" s="488"/>
    </row>
    <row r="222" spans="7:7" ht="14.25" customHeight="1">
      <c r="G222" s="488"/>
    </row>
    <row r="223" spans="7:7" ht="14.25" customHeight="1">
      <c r="G223" s="488"/>
    </row>
    <row r="224" spans="7:7" ht="14.25" customHeight="1">
      <c r="G224" s="488"/>
    </row>
    <row r="225" spans="7:7" ht="14.25" customHeight="1">
      <c r="G225" s="488"/>
    </row>
    <row r="226" spans="7:7" ht="14.25" customHeight="1">
      <c r="G226" s="488"/>
    </row>
    <row r="227" spans="7:7" ht="14.25" customHeight="1">
      <c r="G227" s="488"/>
    </row>
    <row r="228" spans="7:7" ht="14.25" customHeight="1">
      <c r="G228" s="488"/>
    </row>
    <row r="229" spans="7:7" ht="14.25" customHeight="1">
      <c r="G229" s="488"/>
    </row>
    <row r="230" spans="7:7" ht="14.25" customHeight="1">
      <c r="G230" s="488"/>
    </row>
    <row r="231" spans="7:7" ht="14.25" customHeight="1">
      <c r="G231" s="488"/>
    </row>
    <row r="232" spans="7:7" ht="14.25" customHeight="1">
      <c r="G232" s="488"/>
    </row>
    <row r="233" spans="7:7" ht="14.25" customHeight="1">
      <c r="G233" s="488"/>
    </row>
    <row r="234" spans="7:7" ht="14.25" customHeight="1">
      <c r="G234" s="488"/>
    </row>
    <row r="235" spans="7:7" ht="14.25" customHeight="1">
      <c r="G235" s="488"/>
    </row>
    <row r="236" spans="7:7" ht="14.25" customHeight="1">
      <c r="G236" s="488"/>
    </row>
    <row r="237" spans="7:7" ht="14.25" customHeight="1">
      <c r="G237" s="488"/>
    </row>
    <row r="238" spans="7:7" ht="14.25" customHeight="1">
      <c r="G238" s="488"/>
    </row>
    <row r="239" spans="7:7" ht="14.25" customHeight="1">
      <c r="G239" s="488"/>
    </row>
    <row r="240" spans="7:7" ht="14.25" customHeight="1">
      <c r="G240" s="488"/>
    </row>
    <row r="241" spans="7:7" ht="14.25" customHeight="1">
      <c r="G241" s="488"/>
    </row>
    <row r="242" spans="7:7" ht="14.25" customHeight="1">
      <c r="G242" s="488"/>
    </row>
    <row r="243" spans="7:7" ht="14.25" customHeight="1">
      <c r="G243" s="488"/>
    </row>
    <row r="244" spans="7:7" ht="14.25" customHeight="1">
      <c r="G244" s="488"/>
    </row>
    <row r="245" spans="7:7" ht="14.25" customHeight="1">
      <c r="G245" s="488"/>
    </row>
    <row r="246" spans="7:7" ht="14.25" customHeight="1">
      <c r="G246" s="488"/>
    </row>
    <row r="247" spans="7:7" ht="14.25" customHeight="1">
      <c r="G247" s="488"/>
    </row>
    <row r="248" spans="7:7" ht="14.25" customHeight="1">
      <c r="G248" s="488"/>
    </row>
    <row r="249" spans="7:7" ht="14.25" customHeight="1">
      <c r="G249" s="488"/>
    </row>
    <row r="250" spans="7:7" ht="14.25" customHeight="1">
      <c r="G250" s="488"/>
    </row>
    <row r="251" spans="7:7" ht="14.25" customHeight="1">
      <c r="G251" s="488"/>
    </row>
    <row r="252" spans="7:7" ht="14.25" customHeight="1">
      <c r="G252" s="488"/>
    </row>
    <row r="253" spans="7:7" ht="14.25" customHeight="1">
      <c r="G253" s="488"/>
    </row>
    <row r="254" spans="7:7" ht="14.25" customHeight="1">
      <c r="G254" s="488"/>
    </row>
    <row r="255" spans="7:7" ht="14.25" customHeight="1">
      <c r="G255" s="488"/>
    </row>
    <row r="256" spans="7:7" ht="14.25" customHeight="1">
      <c r="G256" s="488"/>
    </row>
    <row r="257" spans="7:7" ht="14.25" customHeight="1">
      <c r="G257" s="488"/>
    </row>
    <row r="258" spans="7:7" ht="14.25" customHeight="1">
      <c r="G258" s="488"/>
    </row>
    <row r="259" spans="7:7" ht="14.25" customHeight="1">
      <c r="G259" s="488"/>
    </row>
    <row r="260" spans="7:7" ht="14.25" customHeight="1">
      <c r="G260" s="488"/>
    </row>
    <row r="261" spans="7:7" ht="14.25" customHeight="1">
      <c r="G261" s="488"/>
    </row>
    <row r="262" spans="7:7" ht="14.25" customHeight="1">
      <c r="G262" s="488"/>
    </row>
    <row r="263" spans="7:7" ht="14.25" customHeight="1">
      <c r="G263" s="488"/>
    </row>
    <row r="264" spans="7:7" ht="14.25" customHeight="1">
      <c r="G264" s="488"/>
    </row>
    <row r="265" spans="7:7" ht="14.25" customHeight="1">
      <c r="G265" s="488"/>
    </row>
    <row r="266" spans="7:7" ht="14.25" customHeight="1">
      <c r="G266" s="488"/>
    </row>
    <row r="267" spans="7:7" ht="14.25" customHeight="1">
      <c r="G267" s="488"/>
    </row>
    <row r="268" spans="7:7" ht="14.25" customHeight="1">
      <c r="G268" s="488"/>
    </row>
    <row r="269" spans="7:7" ht="14.25" customHeight="1">
      <c r="G269" s="488"/>
    </row>
    <row r="270" spans="7:7" ht="14.25" customHeight="1">
      <c r="G270" s="488"/>
    </row>
    <row r="271" spans="7:7" ht="14.25" customHeight="1">
      <c r="G271" s="488"/>
    </row>
    <row r="272" spans="7:7" ht="14.25" customHeight="1">
      <c r="G272" s="488"/>
    </row>
    <row r="273" spans="7:7" ht="14.25" customHeight="1">
      <c r="G273" s="488"/>
    </row>
    <row r="274" spans="7:7" ht="14.25" customHeight="1">
      <c r="G274" s="488"/>
    </row>
    <row r="275" spans="7:7" ht="14.25" customHeight="1">
      <c r="G275" s="488"/>
    </row>
    <row r="276" spans="7:7" ht="14.25" customHeight="1">
      <c r="G276" s="488"/>
    </row>
    <row r="277" spans="7:7" ht="14.25" customHeight="1">
      <c r="G277" s="488"/>
    </row>
    <row r="278" spans="7:7" ht="14.25" customHeight="1">
      <c r="G278" s="488"/>
    </row>
    <row r="279" spans="7:7" ht="14.25" customHeight="1">
      <c r="G279" s="488"/>
    </row>
    <row r="280" spans="7:7" ht="14.25" customHeight="1">
      <c r="G280" s="488"/>
    </row>
    <row r="281" spans="7:7" ht="14.25" customHeight="1">
      <c r="G281" s="488"/>
    </row>
    <row r="282" spans="7:7" ht="14.25" customHeight="1">
      <c r="G282" s="488"/>
    </row>
    <row r="283" spans="7:7" ht="14.25" customHeight="1">
      <c r="G283" s="488"/>
    </row>
    <row r="284" spans="7:7" ht="14.25" customHeight="1">
      <c r="G284" s="488"/>
    </row>
    <row r="285" spans="7:7" ht="14.25" customHeight="1">
      <c r="G285" s="488"/>
    </row>
    <row r="286" spans="7:7" ht="14.25" customHeight="1">
      <c r="G286" s="488"/>
    </row>
    <row r="287" spans="7:7" ht="14.25" customHeight="1">
      <c r="G287" s="488"/>
    </row>
    <row r="288" spans="7:7" ht="14.25" customHeight="1">
      <c r="G288" s="488"/>
    </row>
    <row r="289" spans="7:7" ht="14.25" customHeight="1">
      <c r="G289" s="488"/>
    </row>
    <row r="290" spans="7:7" ht="14.25" customHeight="1">
      <c r="G290" s="488"/>
    </row>
    <row r="291" spans="7:7" ht="14.25" customHeight="1">
      <c r="G291" s="488"/>
    </row>
    <row r="292" spans="7:7" ht="14.25" customHeight="1">
      <c r="G292" s="488"/>
    </row>
    <row r="293" spans="7:7" ht="14.25" customHeight="1">
      <c r="G293" s="488"/>
    </row>
    <row r="294" spans="7:7" ht="14.25" customHeight="1">
      <c r="G294" s="488"/>
    </row>
    <row r="295" spans="7:7" ht="14.25" customHeight="1">
      <c r="G295" s="488"/>
    </row>
    <row r="296" spans="7:7" ht="14.25" customHeight="1">
      <c r="G296" s="488"/>
    </row>
    <row r="297" spans="7:7" ht="14.25" customHeight="1">
      <c r="G297" s="488"/>
    </row>
    <row r="298" spans="7:7" ht="14.25" customHeight="1">
      <c r="G298" s="488"/>
    </row>
    <row r="299" spans="7:7" ht="14.25" customHeight="1">
      <c r="G299" s="488"/>
    </row>
    <row r="300" spans="7:7" ht="14.25" customHeight="1">
      <c r="G300" s="488"/>
    </row>
    <row r="301" spans="7:7" ht="14.25" customHeight="1">
      <c r="G301" s="488"/>
    </row>
    <row r="302" spans="7:7" ht="14.25" customHeight="1">
      <c r="G302" s="488"/>
    </row>
    <row r="303" spans="7:7" ht="14.25" customHeight="1">
      <c r="G303" s="488"/>
    </row>
    <row r="304" spans="7:7" ht="14.25" customHeight="1">
      <c r="G304" s="488"/>
    </row>
    <row r="305" spans="7:7" ht="14.25" customHeight="1">
      <c r="G305" s="488"/>
    </row>
    <row r="306" spans="7:7" ht="14.25" customHeight="1">
      <c r="G306" s="488"/>
    </row>
    <row r="307" spans="7:7" ht="14.25" customHeight="1">
      <c r="G307" s="488"/>
    </row>
    <row r="308" spans="7:7" ht="14.25" customHeight="1">
      <c r="G308" s="488"/>
    </row>
    <row r="309" spans="7:7" ht="14.25" customHeight="1">
      <c r="G309" s="488"/>
    </row>
    <row r="310" spans="7:7" ht="14.25" customHeight="1">
      <c r="G310" s="488"/>
    </row>
    <row r="311" spans="7:7" ht="14.25" customHeight="1">
      <c r="G311" s="488"/>
    </row>
    <row r="312" spans="7:7" ht="14.25" customHeight="1">
      <c r="G312" s="488"/>
    </row>
    <row r="313" spans="7:7" ht="14.25" customHeight="1">
      <c r="G313" s="488"/>
    </row>
    <row r="314" spans="7:7" ht="14.25" customHeight="1">
      <c r="G314" s="488"/>
    </row>
    <row r="315" spans="7:7" ht="14.25" customHeight="1">
      <c r="G315" s="488"/>
    </row>
    <row r="316" spans="7:7" ht="14.25" customHeight="1">
      <c r="G316" s="488"/>
    </row>
    <row r="317" spans="7:7" ht="14.25" customHeight="1">
      <c r="G317" s="488"/>
    </row>
    <row r="318" spans="7:7" ht="14.25" customHeight="1">
      <c r="G318" s="488"/>
    </row>
    <row r="319" spans="7:7" ht="14.25" customHeight="1">
      <c r="G319" s="488"/>
    </row>
    <row r="320" spans="7:7" ht="14.25" customHeight="1">
      <c r="G320" s="488"/>
    </row>
    <row r="321" spans="7:7" ht="14.25" customHeight="1">
      <c r="G321" s="488"/>
    </row>
    <row r="322" spans="7:7" ht="14.25" customHeight="1">
      <c r="G322" s="488"/>
    </row>
    <row r="323" spans="7:7" ht="14.25" customHeight="1">
      <c r="G323" s="488"/>
    </row>
    <row r="324" spans="7:7" ht="14.25" customHeight="1">
      <c r="G324" s="488"/>
    </row>
    <row r="325" spans="7:7" ht="14.25" customHeight="1">
      <c r="G325" s="488"/>
    </row>
    <row r="326" spans="7:7" ht="14.25" customHeight="1">
      <c r="G326" s="488"/>
    </row>
    <row r="327" spans="7:7" ht="14.25" customHeight="1">
      <c r="G327" s="488"/>
    </row>
    <row r="328" spans="7:7" ht="14.25" customHeight="1">
      <c r="G328" s="488"/>
    </row>
    <row r="329" spans="7:7" ht="14.25" customHeight="1">
      <c r="G329" s="488"/>
    </row>
    <row r="330" spans="7:7" ht="14.25" customHeight="1">
      <c r="G330" s="488"/>
    </row>
    <row r="331" spans="7:7" ht="15.75" customHeight="1"/>
    <row r="332" spans="7:7" ht="15.75" customHeight="1"/>
    <row r="333" spans="7:7" ht="15.75" customHeight="1"/>
    <row r="334" spans="7:7" ht="15.75" customHeight="1"/>
    <row r="335" spans="7:7" ht="15.75" customHeight="1"/>
    <row r="336" spans="7:7"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sheetData>
  <autoFilter ref="A4:N148" xr:uid="{C02D49F2-57A5-4848-8FD3-76B4474EA7A7}"/>
  <mergeCells count="10">
    <mergeCell ref="A148:F148"/>
    <mergeCell ref="F3:F4"/>
    <mergeCell ref="G3:N3"/>
    <mergeCell ref="A1:N1"/>
    <mergeCell ref="A2:M2"/>
    <mergeCell ref="A3:A4"/>
    <mergeCell ref="B3:B4"/>
    <mergeCell ref="C3:C4"/>
    <mergeCell ref="D3:D4"/>
    <mergeCell ref="E3:E4"/>
  </mergeCells>
  <pageMargins left="0.7" right="0.7" top="0.75" bottom="0.75" header="0" footer="0"/>
  <pageSetup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EAD93-01CC-4966-AAD3-A6D38949A9B9}">
  <sheetPr codeName="Hoja17"/>
  <dimension ref="A1:F54"/>
  <sheetViews>
    <sheetView topLeftCell="A34" workbookViewId="0">
      <selection activeCell="A36" sqref="A36"/>
    </sheetView>
  </sheetViews>
  <sheetFormatPr baseColWidth="10" defaultColWidth="14" defaultRowHeight="14"/>
  <cols>
    <col min="1" max="1" width="39.1640625" style="134" customWidth="1"/>
    <col min="2" max="2" width="46.1640625" style="134" customWidth="1"/>
    <col min="3" max="3" width="25.6640625" style="134" bestFit="1" customWidth="1"/>
    <col min="4" max="4" width="14" style="134"/>
    <col min="5" max="5" width="10.83203125" style="134" customWidth="1"/>
    <col min="6" max="6" width="15.1640625" style="129" customWidth="1"/>
    <col min="7" max="7" width="14" style="129"/>
    <col min="8" max="8" width="0" style="129" hidden="1" customWidth="1"/>
    <col min="9" max="9" width="18.33203125" style="129" bestFit="1" customWidth="1"/>
    <col min="10" max="256" width="14" style="129"/>
    <col min="257" max="257" width="28.33203125" style="129" bestFit="1" customWidth="1"/>
    <col min="258" max="258" width="46.1640625" style="129" customWidth="1"/>
    <col min="259" max="259" width="25.6640625" style="129" bestFit="1" customWidth="1"/>
    <col min="260" max="260" width="14" style="129"/>
    <col min="261" max="261" width="10.83203125" style="129" customWidth="1"/>
    <col min="262" max="262" width="15.1640625" style="129" customWidth="1"/>
    <col min="263" max="263" width="14" style="129"/>
    <col min="264" max="264" width="0" style="129" hidden="1" customWidth="1"/>
    <col min="265" max="265" width="18.33203125" style="129" bestFit="1" customWidth="1"/>
    <col min="266" max="512" width="14" style="129"/>
    <col min="513" max="513" width="28.33203125" style="129" bestFit="1" customWidth="1"/>
    <col min="514" max="514" width="46.1640625" style="129" customWidth="1"/>
    <col min="515" max="515" width="25.6640625" style="129" bestFit="1" customWidth="1"/>
    <col min="516" max="516" width="14" style="129"/>
    <col min="517" max="517" width="10.83203125" style="129" customWidth="1"/>
    <col min="518" max="518" width="15.1640625" style="129" customWidth="1"/>
    <col min="519" max="519" width="14" style="129"/>
    <col min="520" max="520" width="0" style="129" hidden="1" customWidth="1"/>
    <col min="521" max="521" width="18.33203125" style="129" bestFit="1" customWidth="1"/>
    <col min="522" max="768" width="14" style="129"/>
    <col min="769" max="769" width="28.33203125" style="129" bestFit="1" customWidth="1"/>
    <col min="770" max="770" width="46.1640625" style="129" customWidth="1"/>
    <col min="771" max="771" width="25.6640625" style="129" bestFit="1" customWidth="1"/>
    <col min="772" max="772" width="14" style="129"/>
    <col min="773" max="773" width="10.83203125" style="129" customWidth="1"/>
    <col min="774" max="774" width="15.1640625" style="129" customWidth="1"/>
    <col min="775" max="775" width="14" style="129"/>
    <col min="776" max="776" width="0" style="129" hidden="1" customWidth="1"/>
    <col min="777" max="777" width="18.33203125" style="129" bestFit="1" customWidth="1"/>
    <col min="778" max="1024" width="14" style="129"/>
    <col min="1025" max="1025" width="28.33203125" style="129" bestFit="1" customWidth="1"/>
    <col min="1026" max="1026" width="46.1640625" style="129" customWidth="1"/>
    <col min="1027" max="1027" width="25.6640625" style="129" bestFit="1" customWidth="1"/>
    <col min="1028" max="1028" width="14" style="129"/>
    <col min="1029" max="1029" width="10.83203125" style="129" customWidth="1"/>
    <col min="1030" max="1030" width="15.1640625" style="129" customWidth="1"/>
    <col min="1031" max="1031" width="14" style="129"/>
    <col min="1032" max="1032" width="0" style="129" hidden="1" customWidth="1"/>
    <col min="1033" max="1033" width="18.33203125" style="129" bestFit="1" customWidth="1"/>
    <col min="1034" max="1280" width="14" style="129"/>
    <col min="1281" max="1281" width="28.33203125" style="129" bestFit="1" customWidth="1"/>
    <col min="1282" max="1282" width="46.1640625" style="129" customWidth="1"/>
    <col min="1283" max="1283" width="25.6640625" style="129" bestFit="1" customWidth="1"/>
    <col min="1284" max="1284" width="14" style="129"/>
    <col min="1285" max="1285" width="10.83203125" style="129" customWidth="1"/>
    <col min="1286" max="1286" width="15.1640625" style="129" customWidth="1"/>
    <col min="1287" max="1287" width="14" style="129"/>
    <col min="1288" max="1288" width="0" style="129" hidden="1" customWidth="1"/>
    <col min="1289" max="1289" width="18.33203125" style="129" bestFit="1" customWidth="1"/>
    <col min="1290" max="1536" width="14" style="129"/>
    <col min="1537" max="1537" width="28.33203125" style="129" bestFit="1" customWidth="1"/>
    <col min="1538" max="1538" width="46.1640625" style="129" customWidth="1"/>
    <col min="1539" max="1539" width="25.6640625" style="129" bestFit="1" customWidth="1"/>
    <col min="1540" max="1540" width="14" style="129"/>
    <col min="1541" max="1541" width="10.83203125" style="129" customWidth="1"/>
    <col min="1542" max="1542" width="15.1640625" style="129" customWidth="1"/>
    <col min="1543" max="1543" width="14" style="129"/>
    <col min="1544" max="1544" width="0" style="129" hidden="1" customWidth="1"/>
    <col min="1545" max="1545" width="18.33203125" style="129" bestFit="1" customWidth="1"/>
    <col min="1546" max="1792" width="14" style="129"/>
    <col min="1793" max="1793" width="28.33203125" style="129" bestFit="1" customWidth="1"/>
    <col min="1794" max="1794" width="46.1640625" style="129" customWidth="1"/>
    <col min="1795" max="1795" width="25.6640625" style="129" bestFit="1" customWidth="1"/>
    <col min="1796" max="1796" width="14" style="129"/>
    <col min="1797" max="1797" width="10.83203125" style="129" customWidth="1"/>
    <col min="1798" max="1798" width="15.1640625" style="129" customWidth="1"/>
    <col min="1799" max="1799" width="14" style="129"/>
    <col min="1800" max="1800" width="0" style="129" hidden="1" customWidth="1"/>
    <col min="1801" max="1801" width="18.33203125" style="129" bestFit="1" customWidth="1"/>
    <col min="1802" max="2048" width="14" style="129"/>
    <col min="2049" max="2049" width="28.33203125" style="129" bestFit="1" customWidth="1"/>
    <col min="2050" max="2050" width="46.1640625" style="129" customWidth="1"/>
    <col min="2051" max="2051" width="25.6640625" style="129" bestFit="1" customWidth="1"/>
    <col min="2052" max="2052" width="14" style="129"/>
    <col min="2053" max="2053" width="10.83203125" style="129" customWidth="1"/>
    <col min="2054" max="2054" width="15.1640625" style="129" customWidth="1"/>
    <col min="2055" max="2055" width="14" style="129"/>
    <col min="2056" max="2056" width="0" style="129" hidden="1" customWidth="1"/>
    <col min="2057" max="2057" width="18.33203125" style="129" bestFit="1" customWidth="1"/>
    <col min="2058" max="2304" width="14" style="129"/>
    <col min="2305" max="2305" width="28.33203125" style="129" bestFit="1" customWidth="1"/>
    <col min="2306" max="2306" width="46.1640625" style="129" customWidth="1"/>
    <col min="2307" max="2307" width="25.6640625" style="129" bestFit="1" customWidth="1"/>
    <col min="2308" max="2308" width="14" style="129"/>
    <col min="2309" max="2309" width="10.83203125" style="129" customWidth="1"/>
    <col min="2310" max="2310" width="15.1640625" style="129" customWidth="1"/>
    <col min="2311" max="2311" width="14" style="129"/>
    <col min="2312" max="2312" width="0" style="129" hidden="1" customWidth="1"/>
    <col min="2313" max="2313" width="18.33203125" style="129" bestFit="1" customWidth="1"/>
    <col min="2314" max="2560" width="14" style="129"/>
    <col min="2561" max="2561" width="28.33203125" style="129" bestFit="1" customWidth="1"/>
    <col min="2562" max="2562" width="46.1640625" style="129" customWidth="1"/>
    <col min="2563" max="2563" width="25.6640625" style="129" bestFit="1" customWidth="1"/>
    <col min="2564" max="2564" width="14" style="129"/>
    <col min="2565" max="2565" width="10.83203125" style="129" customWidth="1"/>
    <col min="2566" max="2566" width="15.1640625" style="129" customWidth="1"/>
    <col min="2567" max="2567" width="14" style="129"/>
    <col min="2568" max="2568" width="0" style="129" hidden="1" customWidth="1"/>
    <col min="2569" max="2569" width="18.33203125" style="129" bestFit="1" customWidth="1"/>
    <col min="2570" max="2816" width="14" style="129"/>
    <col min="2817" max="2817" width="28.33203125" style="129" bestFit="1" customWidth="1"/>
    <col min="2818" max="2818" width="46.1640625" style="129" customWidth="1"/>
    <col min="2819" max="2819" width="25.6640625" style="129" bestFit="1" customWidth="1"/>
    <col min="2820" max="2820" width="14" style="129"/>
    <col min="2821" max="2821" width="10.83203125" style="129" customWidth="1"/>
    <col min="2822" max="2822" width="15.1640625" style="129" customWidth="1"/>
    <col min="2823" max="2823" width="14" style="129"/>
    <col min="2824" max="2824" width="0" style="129" hidden="1" customWidth="1"/>
    <col min="2825" max="2825" width="18.33203125" style="129" bestFit="1" customWidth="1"/>
    <col min="2826" max="3072" width="14" style="129"/>
    <col min="3073" max="3073" width="28.33203125" style="129" bestFit="1" customWidth="1"/>
    <col min="3074" max="3074" width="46.1640625" style="129" customWidth="1"/>
    <col min="3075" max="3075" width="25.6640625" style="129" bestFit="1" customWidth="1"/>
    <col min="3076" max="3076" width="14" style="129"/>
    <col min="3077" max="3077" width="10.83203125" style="129" customWidth="1"/>
    <col min="3078" max="3078" width="15.1640625" style="129" customWidth="1"/>
    <col min="3079" max="3079" width="14" style="129"/>
    <col min="3080" max="3080" width="0" style="129" hidden="1" customWidth="1"/>
    <col min="3081" max="3081" width="18.33203125" style="129" bestFit="1" customWidth="1"/>
    <col min="3082" max="3328" width="14" style="129"/>
    <col min="3329" max="3329" width="28.33203125" style="129" bestFit="1" customWidth="1"/>
    <col min="3330" max="3330" width="46.1640625" style="129" customWidth="1"/>
    <col min="3331" max="3331" width="25.6640625" style="129" bestFit="1" customWidth="1"/>
    <col min="3332" max="3332" width="14" style="129"/>
    <col min="3333" max="3333" width="10.83203125" style="129" customWidth="1"/>
    <col min="3334" max="3334" width="15.1640625" style="129" customWidth="1"/>
    <col min="3335" max="3335" width="14" style="129"/>
    <col min="3336" max="3336" width="0" style="129" hidden="1" customWidth="1"/>
    <col min="3337" max="3337" width="18.33203125" style="129" bestFit="1" customWidth="1"/>
    <col min="3338" max="3584" width="14" style="129"/>
    <col min="3585" max="3585" width="28.33203125" style="129" bestFit="1" customWidth="1"/>
    <col min="3586" max="3586" width="46.1640625" style="129" customWidth="1"/>
    <col min="3587" max="3587" width="25.6640625" style="129" bestFit="1" customWidth="1"/>
    <col min="3588" max="3588" width="14" style="129"/>
    <col min="3589" max="3589" width="10.83203125" style="129" customWidth="1"/>
    <col min="3590" max="3590" width="15.1640625" style="129" customWidth="1"/>
    <col min="3591" max="3591" width="14" style="129"/>
    <col min="3592" max="3592" width="0" style="129" hidden="1" customWidth="1"/>
    <col min="3593" max="3593" width="18.33203125" style="129" bestFit="1" customWidth="1"/>
    <col min="3594" max="3840" width="14" style="129"/>
    <col min="3841" max="3841" width="28.33203125" style="129" bestFit="1" customWidth="1"/>
    <col min="3842" max="3842" width="46.1640625" style="129" customWidth="1"/>
    <col min="3843" max="3843" width="25.6640625" style="129" bestFit="1" customWidth="1"/>
    <col min="3844" max="3844" width="14" style="129"/>
    <col min="3845" max="3845" width="10.83203125" style="129" customWidth="1"/>
    <col min="3846" max="3846" width="15.1640625" style="129" customWidth="1"/>
    <col min="3847" max="3847" width="14" style="129"/>
    <col min="3848" max="3848" width="0" style="129" hidden="1" customWidth="1"/>
    <col min="3849" max="3849" width="18.33203125" style="129" bestFit="1" customWidth="1"/>
    <col min="3850" max="4096" width="14" style="129"/>
    <col min="4097" max="4097" width="28.33203125" style="129" bestFit="1" customWidth="1"/>
    <col min="4098" max="4098" width="46.1640625" style="129" customWidth="1"/>
    <col min="4099" max="4099" width="25.6640625" style="129" bestFit="1" customWidth="1"/>
    <col min="4100" max="4100" width="14" style="129"/>
    <col min="4101" max="4101" width="10.83203125" style="129" customWidth="1"/>
    <col min="4102" max="4102" width="15.1640625" style="129" customWidth="1"/>
    <col min="4103" max="4103" width="14" style="129"/>
    <col min="4104" max="4104" width="0" style="129" hidden="1" customWidth="1"/>
    <col min="4105" max="4105" width="18.33203125" style="129" bestFit="1" customWidth="1"/>
    <col min="4106" max="4352" width="14" style="129"/>
    <col min="4353" max="4353" width="28.33203125" style="129" bestFit="1" customWidth="1"/>
    <col min="4354" max="4354" width="46.1640625" style="129" customWidth="1"/>
    <col min="4355" max="4355" width="25.6640625" style="129" bestFit="1" customWidth="1"/>
    <col min="4356" max="4356" width="14" style="129"/>
    <col min="4357" max="4357" width="10.83203125" style="129" customWidth="1"/>
    <col min="4358" max="4358" width="15.1640625" style="129" customWidth="1"/>
    <col min="4359" max="4359" width="14" style="129"/>
    <col min="4360" max="4360" width="0" style="129" hidden="1" customWidth="1"/>
    <col min="4361" max="4361" width="18.33203125" style="129" bestFit="1" customWidth="1"/>
    <col min="4362" max="4608" width="14" style="129"/>
    <col min="4609" max="4609" width="28.33203125" style="129" bestFit="1" customWidth="1"/>
    <col min="4610" max="4610" width="46.1640625" style="129" customWidth="1"/>
    <col min="4611" max="4611" width="25.6640625" style="129" bestFit="1" customWidth="1"/>
    <col min="4612" max="4612" width="14" style="129"/>
    <col min="4613" max="4613" width="10.83203125" style="129" customWidth="1"/>
    <col min="4614" max="4614" width="15.1640625" style="129" customWidth="1"/>
    <col min="4615" max="4615" width="14" style="129"/>
    <col min="4616" max="4616" width="0" style="129" hidden="1" customWidth="1"/>
    <col min="4617" max="4617" width="18.33203125" style="129" bestFit="1" customWidth="1"/>
    <col min="4618" max="4864" width="14" style="129"/>
    <col min="4865" max="4865" width="28.33203125" style="129" bestFit="1" customWidth="1"/>
    <col min="4866" max="4866" width="46.1640625" style="129" customWidth="1"/>
    <col min="4867" max="4867" width="25.6640625" style="129" bestFit="1" customWidth="1"/>
    <col min="4868" max="4868" width="14" style="129"/>
    <col min="4869" max="4869" width="10.83203125" style="129" customWidth="1"/>
    <col min="4870" max="4870" width="15.1640625" style="129" customWidth="1"/>
    <col min="4871" max="4871" width="14" style="129"/>
    <col min="4872" max="4872" width="0" style="129" hidden="1" customWidth="1"/>
    <col min="4873" max="4873" width="18.33203125" style="129" bestFit="1" customWidth="1"/>
    <col min="4874" max="5120" width="14" style="129"/>
    <col min="5121" max="5121" width="28.33203125" style="129" bestFit="1" customWidth="1"/>
    <col min="5122" max="5122" width="46.1640625" style="129" customWidth="1"/>
    <col min="5123" max="5123" width="25.6640625" style="129" bestFit="1" customWidth="1"/>
    <col min="5124" max="5124" width="14" style="129"/>
    <col min="5125" max="5125" width="10.83203125" style="129" customWidth="1"/>
    <col min="5126" max="5126" width="15.1640625" style="129" customWidth="1"/>
    <col min="5127" max="5127" width="14" style="129"/>
    <col min="5128" max="5128" width="0" style="129" hidden="1" customWidth="1"/>
    <col min="5129" max="5129" width="18.33203125" style="129" bestFit="1" customWidth="1"/>
    <col min="5130" max="5376" width="14" style="129"/>
    <col min="5377" max="5377" width="28.33203125" style="129" bestFit="1" customWidth="1"/>
    <col min="5378" max="5378" width="46.1640625" style="129" customWidth="1"/>
    <col min="5379" max="5379" width="25.6640625" style="129" bestFit="1" customWidth="1"/>
    <col min="5380" max="5380" width="14" style="129"/>
    <col min="5381" max="5381" width="10.83203125" style="129" customWidth="1"/>
    <col min="5382" max="5382" width="15.1640625" style="129" customWidth="1"/>
    <col min="5383" max="5383" width="14" style="129"/>
    <col min="5384" max="5384" width="0" style="129" hidden="1" customWidth="1"/>
    <col min="5385" max="5385" width="18.33203125" style="129" bestFit="1" customWidth="1"/>
    <col min="5386" max="5632" width="14" style="129"/>
    <col min="5633" max="5633" width="28.33203125" style="129" bestFit="1" customWidth="1"/>
    <col min="5634" max="5634" width="46.1640625" style="129" customWidth="1"/>
    <col min="5635" max="5635" width="25.6640625" style="129" bestFit="1" customWidth="1"/>
    <col min="5636" max="5636" width="14" style="129"/>
    <col min="5637" max="5637" width="10.83203125" style="129" customWidth="1"/>
    <col min="5638" max="5638" width="15.1640625" style="129" customWidth="1"/>
    <col min="5639" max="5639" width="14" style="129"/>
    <col min="5640" max="5640" width="0" style="129" hidden="1" customWidth="1"/>
    <col min="5641" max="5641" width="18.33203125" style="129" bestFit="1" customWidth="1"/>
    <col min="5642" max="5888" width="14" style="129"/>
    <col min="5889" max="5889" width="28.33203125" style="129" bestFit="1" customWidth="1"/>
    <col min="5890" max="5890" width="46.1640625" style="129" customWidth="1"/>
    <col min="5891" max="5891" width="25.6640625" style="129" bestFit="1" customWidth="1"/>
    <col min="5892" max="5892" width="14" style="129"/>
    <col min="5893" max="5893" width="10.83203125" style="129" customWidth="1"/>
    <col min="5894" max="5894" width="15.1640625" style="129" customWidth="1"/>
    <col min="5895" max="5895" width="14" style="129"/>
    <col min="5896" max="5896" width="0" style="129" hidden="1" customWidth="1"/>
    <col min="5897" max="5897" width="18.33203125" style="129" bestFit="1" customWidth="1"/>
    <col min="5898" max="6144" width="14" style="129"/>
    <col min="6145" max="6145" width="28.33203125" style="129" bestFit="1" customWidth="1"/>
    <col min="6146" max="6146" width="46.1640625" style="129" customWidth="1"/>
    <col min="6147" max="6147" width="25.6640625" style="129" bestFit="1" customWidth="1"/>
    <col min="6148" max="6148" width="14" style="129"/>
    <col min="6149" max="6149" width="10.83203125" style="129" customWidth="1"/>
    <col min="6150" max="6150" width="15.1640625" style="129" customWidth="1"/>
    <col min="6151" max="6151" width="14" style="129"/>
    <col min="6152" max="6152" width="0" style="129" hidden="1" customWidth="1"/>
    <col min="6153" max="6153" width="18.33203125" style="129" bestFit="1" customWidth="1"/>
    <col min="6154" max="6400" width="14" style="129"/>
    <col min="6401" max="6401" width="28.33203125" style="129" bestFit="1" customWidth="1"/>
    <col min="6402" max="6402" width="46.1640625" style="129" customWidth="1"/>
    <col min="6403" max="6403" width="25.6640625" style="129" bestFit="1" customWidth="1"/>
    <col min="6404" max="6404" width="14" style="129"/>
    <col min="6405" max="6405" width="10.83203125" style="129" customWidth="1"/>
    <col min="6406" max="6406" width="15.1640625" style="129" customWidth="1"/>
    <col min="6407" max="6407" width="14" style="129"/>
    <col min="6408" max="6408" width="0" style="129" hidden="1" customWidth="1"/>
    <col min="6409" max="6409" width="18.33203125" style="129" bestFit="1" customWidth="1"/>
    <col min="6410" max="6656" width="14" style="129"/>
    <col min="6657" max="6657" width="28.33203125" style="129" bestFit="1" customWidth="1"/>
    <col min="6658" max="6658" width="46.1640625" style="129" customWidth="1"/>
    <col min="6659" max="6659" width="25.6640625" style="129" bestFit="1" customWidth="1"/>
    <col min="6660" max="6660" width="14" style="129"/>
    <col min="6661" max="6661" width="10.83203125" style="129" customWidth="1"/>
    <col min="6662" max="6662" width="15.1640625" style="129" customWidth="1"/>
    <col min="6663" max="6663" width="14" style="129"/>
    <col min="6664" max="6664" width="0" style="129" hidden="1" customWidth="1"/>
    <col min="6665" max="6665" width="18.33203125" style="129" bestFit="1" customWidth="1"/>
    <col min="6666" max="6912" width="14" style="129"/>
    <col min="6913" max="6913" width="28.33203125" style="129" bestFit="1" customWidth="1"/>
    <col min="6914" max="6914" width="46.1640625" style="129" customWidth="1"/>
    <col min="6915" max="6915" width="25.6640625" style="129" bestFit="1" customWidth="1"/>
    <col min="6916" max="6916" width="14" style="129"/>
    <col min="6917" max="6917" width="10.83203125" style="129" customWidth="1"/>
    <col min="6918" max="6918" width="15.1640625" style="129" customWidth="1"/>
    <col min="6919" max="6919" width="14" style="129"/>
    <col min="6920" max="6920" width="0" style="129" hidden="1" customWidth="1"/>
    <col min="6921" max="6921" width="18.33203125" style="129" bestFit="1" customWidth="1"/>
    <col min="6922" max="7168" width="14" style="129"/>
    <col min="7169" max="7169" width="28.33203125" style="129" bestFit="1" customWidth="1"/>
    <col min="7170" max="7170" width="46.1640625" style="129" customWidth="1"/>
    <col min="7171" max="7171" width="25.6640625" style="129" bestFit="1" customWidth="1"/>
    <col min="7172" max="7172" width="14" style="129"/>
    <col min="7173" max="7173" width="10.83203125" style="129" customWidth="1"/>
    <col min="7174" max="7174" width="15.1640625" style="129" customWidth="1"/>
    <col min="7175" max="7175" width="14" style="129"/>
    <col min="7176" max="7176" width="0" style="129" hidden="1" customWidth="1"/>
    <col min="7177" max="7177" width="18.33203125" style="129" bestFit="1" customWidth="1"/>
    <col min="7178" max="7424" width="14" style="129"/>
    <col min="7425" max="7425" width="28.33203125" style="129" bestFit="1" customWidth="1"/>
    <col min="7426" max="7426" width="46.1640625" style="129" customWidth="1"/>
    <col min="7427" max="7427" width="25.6640625" style="129" bestFit="1" customWidth="1"/>
    <col min="7428" max="7428" width="14" style="129"/>
    <col min="7429" max="7429" width="10.83203125" style="129" customWidth="1"/>
    <col min="7430" max="7430" width="15.1640625" style="129" customWidth="1"/>
    <col min="7431" max="7431" width="14" style="129"/>
    <col min="7432" max="7432" width="0" style="129" hidden="1" customWidth="1"/>
    <col min="7433" max="7433" width="18.33203125" style="129" bestFit="1" customWidth="1"/>
    <col min="7434" max="7680" width="14" style="129"/>
    <col min="7681" max="7681" width="28.33203125" style="129" bestFit="1" customWidth="1"/>
    <col min="7682" max="7682" width="46.1640625" style="129" customWidth="1"/>
    <col min="7683" max="7683" width="25.6640625" style="129" bestFit="1" customWidth="1"/>
    <col min="7684" max="7684" width="14" style="129"/>
    <col min="7685" max="7685" width="10.83203125" style="129" customWidth="1"/>
    <col min="7686" max="7686" width="15.1640625" style="129" customWidth="1"/>
    <col min="7687" max="7687" width="14" style="129"/>
    <col min="7688" max="7688" width="0" style="129" hidden="1" customWidth="1"/>
    <col min="7689" max="7689" width="18.33203125" style="129" bestFit="1" customWidth="1"/>
    <col min="7690" max="7936" width="14" style="129"/>
    <col min="7937" max="7937" width="28.33203125" style="129" bestFit="1" customWidth="1"/>
    <col min="7938" max="7938" width="46.1640625" style="129" customWidth="1"/>
    <col min="7939" max="7939" width="25.6640625" style="129" bestFit="1" customWidth="1"/>
    <col min="7940" max="7940" width="14" style="129"/>
    <col min="7941" max="7941" width="10.83203125" style="129" customWidth="1"/>
    <col min="7942" max="7942" width="15.1640625" style="129" customWidth="1"/>
    <col min="7943" max="7943" width="14" style="129"/>
    <col min="7944" max="7944" width="0" style="129" hidden="1" customWidth="1"/>
    <col min="7945" max="7945" width="18.33203125" style="129" bestFit="1" customWidth="1"/>
    <col min="7946" max="8192" width="14" style="129"/>
    <col min="8193" max="8193" width="28.33203125" style="129" bestFit="1" customWidth="1"/>
    <col min="8194" max="8194" width="46.1640625" style="129" customWidth="1"/>
    <col min="8195" max="8195" width="25.6640625" style="129" bestFit="1" customWidth="1"/>
    <col min="8196" max="8196" width="14" style="129"/>
    <col min="8197" max="8197" width="10.83203125" style="129" customWidth="1"/>
    <col min="8198" max="8198" width="15.1640625" style="129" customWidth="1"/>
    <col min="8199" max="8199" width="14" style="129"/>
    <col min="8200" max="8200" width="0" style="129" hidden="1" customWidth="1"/>
    <col min="8201" max="8201" width="18.33203125" style="129" bestFit="1" customWidth="1"/>
    <col min="8202" max="8448" width="14" style="129"/>
    <col min="8449" max="8449" width="28.33203125" style="129" bestFit="1" customWidth="1"/>
    <col min="8450" max="8450" width="46.1640625" style="129" customWidth="1"/>
    <col min="8451" max="8451" width="25.6640625" style="129" bestFit="1" customWidth="1"/>
    <col min="8452" max="8452" width="14" style="129"/>
    <col min="8453" max="8453" width="10.83203125" style="129" customWidth="1"/>
    <col min="8454" max="8454" width="15.1640625" style="129" customWidth="1"/>
    <col min="8455" max="8455" width="14" style="129"/>
    <col min="8456" max="8456" width="0" style="129" hidden="1" customWidth="1"/>
    <col min="8457" max="8457" width="18.33203125" style="129" bestFit="1" customWidth="1"/>
    <col min="8458" max="8704" width="14" style="129"/>
    <col min="8705" max="8705" width="28.33203125" style="129" bestFit="1" customWidth="1"/>
    <col min="8706" max="8706" width="46.1640625" style="129" customWidth="1"/>
    <col min="8707" max="8707" width="25.6640625" style="129" bestFit="1" customWidth="1"/>
    <col min="8708" max="8708" width="14" style="129"/>
    <col min="8709" max="8709" width="10.83203125" style="129" customWidth="1"/>
    <col min="8710" max="8710" width="15.1640625" style="129" customWidth="1"/>
    <col min="8711" max="8711" width="14" style="129"/>
    <col min="8712" max="8712" width="0" style="129" hidden="1" customWidth="1"/>
    <col min="8713" max="8713" width="18.33203125" style="129" bestFit="1" customWidth="1"/>
    <col min="8714" max="8960" width="14" style="129"/>
    <col min="8961" max="8961" width="28.33203125" style="129" bestFit="1" customWidth="1"/>
    <col min="8962" max="8962" width="46.1640625" style="129" customWidth="1"/>
    <col min="8963" max="8963" width="25.6640625" style="129" bestFit="1" customWidth="1"/>
    <col min="8964" max="8964" width="14" style="129"/>
    <col min="8965" max="8965" width="10.83203125" style="129" customWidth="1"/>
    <col min="8966" max="8966" width="15.1640625" style="129" customWidth="1"/>
    <col min="8967" max="8967" width="14" style="129"/>
    <col min="8968" max="8968" width="0" style="129" hidden="1" customWidth="1"/>
    <col min="8969" max="8969" width="18.33203125" style="129" bestFit="1" customWidth="1"/>
    <col min="8970" max="9216" width="14" style="129"/>
    <col min="9217" max="9217" width="28.33203125" style="129" bestFit="1" customWidth="1"/>
    <col min="9218" max="9218" width="46.1640625" style="129" customWidth="1"/>
    <col min="9219" max="9219" width="25.6640625" style="129" bestFit="1" customWidth="1"/>
    <col min="9220" max="9220" width="14" style="129"/>
    <col min="9221" max="9221" width="10.83203125" style="129" customWidth="1"/>
    <col min="9222" max="9222" width="15.1640625" style="129" customWidth="1"/>
    <col min="9223" max="9223" width="14" style="129"/>
    <col min="9224" max="9224" width="0" style="129" hidden="1" customWidth="1"/>
    <col min="9225" max="9225" width="18.33203125" style="129" bestFit="1" customWidth="1"/>
    <col min="9226" max="9472" width="14" style="129"/>
    <col min="9473" max="9473" width="28.33203125" style="129" bestFit="1" customWidth="1"/>
    <col min="9474" max="9474" width="46.1640625" style="129" customWidth="1"/>
    <col min="9475" max="9475" width="25.6640625" style="129" bestFit="1" customWidth="1"/>
    <col min="9476" max="9476" width="14" style="129"/>
    <col min="9477" max="9477" width="10.83203125" style="129" customWidth="1"/>
    <col min="9478" max="9478" width="15.1640625" style="129" customWidth="1"/>
    <col min="9479" max="9479" width="14" style="129"/>
    <col min="9480" max="9480" width="0" style="129" hidden="1" customWidth="1"/>
    <col min="9481" max="9481" width="18.33203125" style="129" bestFit="1" customWidth="1"/>
    <col min="9482" max="9728" width="14" style="129"/>
    <col min="9729" max="9729" width="28.33203125" style="129" bestFit="1" customWidth="1"/>
    <col min="9730" max="9730" width="46.1640625" style="129" customWidth="1"/>
    <col min="9731" max="9731" width="25.6640625" style="129" bestFit="1" customWidth="1"/>
    <col min="9732" max="9732" width="14" style="129"/>
    <col min="9733" max="9733" width="10.83203125" style="129" customWidth="1"/>
    <col min="9734" max="9734" width="15.1640625" style="129" customWidth="1"/>
    <col min="9735" max="9735" width="14" style="129"/>
    <col min="9736" max="9736" width="0" style="129" hidden="1" customWidth="1"/>
    <col min="9737" max="9737" width="18.33203125" style="129" bestFit="1" customWidth="1"/>
    <col min="9738" max="9984" width="14" style="129"/>
    <col min="9985" max="9985" width="28.33203125" style="129" bestFit="1" customWidth="1"/>
    <col min="9986" max="9986" width="46.1640625" style="129" customWidth="1"/>
    <col min="9987" max="9987" width="25.6640625" style="129" bestFit="1" customWidth="1"/>
    <col min="9988" max="9988" width="14" style="129"/>
    <col min="9989" max="9989" width="10.83203125" style="129" customWidth="1"/>
    <col min="9990" max="9990" width="15.1640625" style="129" customWidth="1"/>
    <col min="9991" max="9991" width="14" style="129"/>
    <col min="9992" max="9992" width="0" style="129" hidden="1" customWidth="1"/>
    <col min="9993" max="9993" width="18.33203125" style="129" bestFit="1" customWidth="1"/>
    <col min="9994" max="10240" width="14" style="129"/>
    <col min="10241" max="10241" width="28.33203125" style="129" bestFit="1" customWidth="1"/>
    <col min="10242" max="10242" width="46.1640625" style="129" customWidth="1"/>
    <col min="10243" max="10243" width="25.6640625" style="129" bestFit="1" customWidth="1"/>
    <col min="10244" max="10244" width="14" style="129"/>
    <col min="10245" max="10245" width="10.83203125" style="129" customWidth="1"/>
    <col min="10246" max="10246" width="15.1640625" style="129" customWidth="1"/>
    <col min="10247" max="10247" width="14" style="129"/>
    <col min="10248" max="10248" width="0" style="129" hidden="1" customWidth="1"/>
    <col min="10249" max="10249" width="18.33203125" style="129" bestFit="1" customWidth="1"/>
    <col min="10250" max="10496" width="14" style="129"/>
    <col min="10497" max="10497" width="28.33203125" style="129" bestFit="1" customWidth="1"/>
    <col min="10498" max="10498" width="46.1640625" style="129" customWidth="1"/>
    <col min="10499" max="10499" width="25.6640625" style="129" bestFit="1" customWidth="1"/>
    <col min="10500" max="10500" width="14" style="129"/>
    <col min="10501" max="10501" width="10.83203125" style="129" customWidth="1"/>
    <col min="10502" max="10502" width="15.1640625" style="129" customWidth="1"/>
    <col min="10503" max="10503" width="14" style="129"/>
    <col min="10504" max="10504" width="0" style="129" hidden="1" customWidth="1"/>
    <col min="10505" max="10505" width="18.33203125" style="129" bestFit="1" customWidth="1"/>
    <col min="10506" max="10752" width="14" style="129"/>
    <col min="10753" max="10753" width="28.33203125" style="129" bestFit="1" customWidth="1"/>
    <col min="10754" max="10754" width="46.1640625" style="129" customWidth="1"/>
    <col min="10755" max="10755" width="25.6640625" style="129" bestFit="1" customWidth="1"/>
    <col min="10756" max="10756" width="14" style="129"/>
    <col min="10757" max="10757" width="10.83203125" style="129" customWidth="1"/>
    <col min="10758" max="10758" width="15.1640625" style="129" customWidth="1"/>
    <col min="10759" max="10759" width="14" style="129"/>
    <col min="10760" max="10760" width="0" style="129" hidden="1" customWidth="1"/>
    <col min="10761" max="10761" width="18.33203125" style="129" bestFit="1" customWidth="1"/>
    <col min="10762" max="11008" width="14" style="129"/>
    <col min="11009" max="11009" width="28.33203125" style="129" bestFit="1" customWidth="1"/>
    <col min="11010" max="11010" width="46.1640625" style="129" customWidth="1"/>
    <col min="11011" max="11011" width="25.6640625" style="129" bestFit="1" customWidth="1"/>
    <col min="11012" max="11012" width="14" style="129"/>
    <col min="11013" max="11013" width="10.83203125" style="129" customWidth="1"/>
    <col min="11014" max="11014" width="15.1640625" style="129" customWidth="1"/>
    <col min="11015" max="11015" width="14" style="129"/>
    <col min="11016" max="11016" width="0" style="129" hidden="1" customWidth="1"/>
    <col min="11017" max="11017" width="18.33203125" style="129" bestFit="1" customWidth="1"/>
    <col min="11018" max="11264" width="14" style="129"/>
    <col min="11265" max="11265" width="28.33203125" style="129" bestFit="1" customWidth="1"/>
    <col min="11266" max="11266" width="46.1640625" style="129" customWidth="1"/>
    <col min="11267" max="11267" width="25.6640625" style="129" bestFit="1" customWidth="1"/>
    <col min="11268" max="11268" width="14" style="129"/>
    <col min="11269" max="11269" width="10.83203125" style="129" customWidth="1"/>
    <col min="11270" max="11270" width="15.1640625" style="129" customWidth="1"/>
    <col min="11271" max="11271" width="14" style="129"/>
    <col min="11272" max="11272" width="0" style="129" hidden="1" customWidth="1"/>
    <col min="11273" max="11273" width="18.33203125" style="129" bestFit="1" customWidth="1"/>
    <col min="11274" max="11520" width="14" style="129"/>
    <col min="11521" max="11521" width="28.33203125" style="129" bestFit="1" customWidth="1"/>
    <col min="11522" max="11522" width="46.1640625" style="129" customWidth="1"/>
    <col min="11523" max="11523" width="25.6640625" style="129" bestFit="1" customWidth="1"/>
    <col min="11524" max="11524" width="14" style="129"/>
    <col min="11525" max="11525" width="10.83203125" style="129" customWidth="1"/>
    <col min="11526" max="11526" width="15.1640625" style="129" customWidth="1"/>
    <col min="11527" max="11527" width="14" style="129"/>
    <col min="11528" max="11528" width="0" style="129" hidden="1" customWidth="1"/>
    <col min="11529" max="11529" width="18.33203125" style="129" bestFit="1" customWidth="1"/>
    <col min="11530" max="11776" width="14" style="129"/>
    <col min="11777" max="11777" width="28.33203125" style="129" bestFit="1" customWidth="1"/>
    <col min="11778" max="11778" width="46.1640625" style="129" customWidth="1"/>
    <col min="11779" max="11779" width="25.6640625" style="129" bestFit="1" customWidth="1"/>
    <col min="11780" max="11780" width="14" style="129"/>
    <col min="11781" max="11781" width="10.83203125" style="129" customWidth="1"/>
    <col min="11782" max="11782" width="15.1640625" style="129" customWidth="1"/>
    <col min="11783" max="11783" width="14" style="129"/>
    <col min="11784" max="11784" width="0" style="129" hidden="1" customWidth="1"/>
    <col min="11785" max="11785" width="18.33203125" style="129" bestFit="1" customWidth="1"/>
    <col min="11786" max="12032" width="14" style="129"/>
    <col min="12033" max="12033" width="28.33203125" style="129" bestFit="1" customWidth="1"/>
    <col min="12034" max="12034" width="46.1640625" style="129" customWidth="1"/>
    <col min="12035" max="12035" width="25.6640625" style="129" bestFit="1" customWidth="1"/>
    <col min="12036" max="12036" width="14" style="129"/>
    <col min="12037" max="12037" width="10.83203125" style="129" customWidth="1"/>
    <col min="12038" max="12038" width="15.1640625" style="129" customWidth="1"/>
    <col min="12039" max="12039" width="14" style="129"/>
    <col min="12040" max="12040" width="0" style="129" hidden="1" customWidth="1"/>
    <col min="12041" max="12041" width="18.33203125" style="129" bestFit="1" customWidth="1"/>
    <col min="12042" max="12288" width="14" style="129"/>
    <col min="12289" max="12289" width="28.33203125" style="129" bestFit="1" customWidth="1"/>
    <col min="12290" max="12290" width="46.1640625" style="129" customWidth="1"/>
    <col min="12291" max="12291" width="25.6640625" style="129" bestFit="1" customWidth="1"/>
    <col min="12292" max="12292" width="14" style="129"/>
    <col min="12293" max="12293" width="10.83203125" style="129" customWidth="1"/>
    <col min="12294" max="12294" width="15.1640625" style="129" customWidth="1"/>
    <col min="12295" max="12295" width="14" style="129"/>
    <col min="12296" max="12296" width="0" style="129" hidden="1" customWidth="1"/>
    <col min="12297" max="12297" width="18.33203125" style="129" bestFit="1" customWidth="1"/>
    <col min="12298" max="12544" width="14" style="129"/>
    <col min="12545" max="12545" width="28.33203125" style="129" bestFit="1" customWidth="1"/>
    <col min="12546" max="12546" width="46.1640625" style="129" customWidth="1"/>
    <col min="12547" max="12547" width="25.6640625" style="129" bestFit="1" customWidth="1"/>
    <col min="12548" max="12548" width="14" style="129"/>
    <col min="12549" max="12549" width="10.83203125" style="129" customWidth="1"/>
    <col min="12550" max="12550" width="15.1640625" style="129" customWidth="1"/>
    <col min="12551" max="12551" width="14" style="129"/>
    <col min="12552" max="12552" width="0" style="129" hidden="1" customWidth="1"/>
    <col min="12553" max="12553" width="18.33203125" style="129" bestFit="1" customWidth="1"/>
    <col min="12554" max="12800" width="14" style="129"/>
    <col min="12801" max="12801" width="28.33203125" style="129" bestFit="1" customWidth="1"/>
    <col min="12802" max="12802" width="46.1640625" style="129" customWidth="1"/>
    <col min="12803" max="12803" width="25.6640625" style="129" bestFit="1" customWidth="1"/>
    <col min="12804" max="12804" width="14" style="129"/>
    <col min="12805" max="12805" width="10.83203125" style="129" customWidth="1"/>
    <col min="12806" max="12806" width="15.1640625" style="129" customWidth="1"/>
    <col min="12807" max="12807" width="14" style="129"/>
    <col min="12808" max="12808" width="0" style="129" hidden="1" customWidth="1"/>
    <col min="12809" max="12809" width="18.33203125" style="129" bestFit="1" customWidth="1"/>
    <col min="12810" max="13056" width="14" style="129"/>
    <col min="13057" max="13057" width="28.33203125" style="129" bestFit="1" customWidth="1"/>
    <col min="13058" max="13058" width="46.1640625" style="129" customWidth="1"/>
    <col min="13059" max="13059" width="25.6640625" style="129" bestFit="1" customWidth="1"/>
    <col min="13060" max="13060" width="14" style="129"/>
    <col min="13061" max="13061" width="10.83203125" style="129" customWidth="1"/>
    <col min="13062" max="13062" width="15.1640625" style="129" customWidth="1"/>
    <col min="13063" max="13063" width="14" style="129"/>
    <col min="13064" max="13064" width="0" style="129" hidden="1" customWidth="1"/>
    <col min="13065" max="13065" width="18.33203125" style="129" bestFit="1" customWidth="1"/>
    <col min="13066" max="13312" width="14" style="129"/>
    <col min="13313" max="13313" width="28.33203125" style="129" bestFit="1" customWidth="1"/>
    <col min="13314" max="13314" width="46.1640625" style="129" customWidth="1"/>
    <col min="13315" max="13315" width="25.6640625" style="129" bestFit="1" customWidth="1"/>
    <col min="13316" max="13316" width="14" style="129"/>
    <col min="13317" max="13317" width="10.83203125" style="129" customWidth="1"/>
    <col min="13318" max="13318" width="15.1640625" style="129" customWidth="1"/>
    <col min="13319" max="13319" width="14" style="129"/>
    <col min="13320" max="13320" width="0" style="129" hidden="1" customWidth="1"/>
    <col min="13321" max="13321" width="18.33203125" style="129" bestFit="1" customWidth="1"/>
    <col min="13322" max="13568" width="14" style="129"/>
    <col min="13569" max="13569" width="28.33203125" style="129" bestFit="1" customWidth="1"/>
    <col min="13570" max="13570" width="46.1640625" style="129" customWidth="1"/>
    <col min="13571" max="13571" width="25.6640625" style="129" bestFit="1" customWidth="1"/>
    <col min="13572" max="13572" width="14" style="129"/>
    <col min="13573" max="13573" width="10.83203125" style="129" customWidth="1"/>
    <col min="13574" max="13574" width="15.1640625" style="129" customWidth="1"/>
    <col min="13575" max="13575" width="14" style="129"/>
    <col min="13576" max="13576" width="0" style="129" hidden="1" customWidth="1"/>
    <col min="13577" max="13577" width="18.33203125" style="129" bestFit="1" customWidth="1"/>
    <col min="13578" max="13824" width="14" style="129"/>
    <col min="13825" max="13825" width="28.33203125" style="129" bestFit="1" customWidth="1"/>
    <col min="13826" max="13826" width="46.1640625" style="129" customWidth="1"/>
    <col min="13827" max="13827" width="25.6640625" style="129" bestFit="1" customWidth="1"/>
    <col min="13828" max="13828" width="14" style="129"/>
    <col min="13829" max="13829" width="10.83203125" style="129" customWidth="1"/>
    <col min="13830" max="13830" width="15.1640625" style="129" customWidth="1"/>
    <col min="13831" max="13831" width="14" style="129"/>
    <col min="13832" max="13832" width="0" style="129" hidden="1" customWidth="1"/>
    <col min="13833" max="13833" width="18.33203125" style="129" bestFit="1" customWidth="1"/>
    <col min="13834" max="14080" width="14" style="129"/>
    <col min="14081" max="14081" width="28.33203125" style="129" bestFit="1" customWidth="1"/>
    <col min="14082" max="14082" width="46.1640625" style="129" customWidth="1"/>
    <col min="14083" max="14083" width="25.6640625" style="129" bestFit="1" customWidth="1"/>
    <col min="14084" max="14084" width="14" style="129"/>
    <col min="14085" max="14085" width="10.83203125" style="129" customWidth="1"/>
    <col min="14086" max="14086" width="15.1640625" style="129" customWidth="1"/>
    <col min="14087" max="14087" width="14" style="129"/>
    <col min="14088" max="14088" width="0" style="129" hidden="1" customWidth="1"/>
    <col min="14089" max="14089" width="18.33203125" style="129" bestFit="1" customWidth="1"/>
    <col min="14090" max="14336" width="14" style="129"/>
    <col min="14337" max="14337" width="28.33203125" style="129" bestFit="1" customWidth="1"/>
    <col min="14338" max="14338" width="46.1640625" style="129" customWidth="1"/>
    <col min="14339" max="14339" width="25.6640625" style="129" bestFit="1" customWidth="1"/>
    <col min="14340" max="14340" width="14" style="129"/>
    <col min="14341" max="14341" width="10.83203125" style="129" customWidth="1"/>
    <col min="14342" max="14342" width="15.1640625" style="129" customWidth="1"/>
    <col min="14343" max="14343" width="14" style="129"/>
    <col min="14344" max="14344" width="0" style="129" hidden="1" customWidth="1"/>
    <col min="14345" max="14345" width="18.33203125" style="129" bestFit="1" customWidth="1"/>
    <col min="14346" max="14592" width="14" style="129"/>
    <col min="14593" max="14593" width="28.33203125" style="129" bestFit="1" customWidth="1"/>
    <col min="14594" max="14594" width="46.1640625" style="129" customWidth="1"/>
    <col min="14595" max="14595" width="25.6640625" style="129" bestFit="1" customWidth="1"/>
    <col min="14596" max="14596" width="14" style="129"/>
    <col min="14597" max="14597" width="10.83203125" style="129" customWidth="1"/>
    <col min="14598" max="14598" width="15.1640625" style="129" customWidth="1"/>
    <col min="14599" max="14599" width="14" style="129"/>
    <col min="14600" max="14600" width="0" style="129" hidden="1" customWidth="1"/>
    <col min="14601" max="14601" width="18.33203125" style="129" bestFit="1" customWidth="1"/>
    <col min="14602" max="14848" width="14" style="129"/>
    <col min="14849" max="14849" width="28.33203125" style="129" bestFit="1" customWidth="1"/>
    <col min="14850" max="14850" width="46.1640625" style="129" customWidth="1"/>
    <col min="14851" max="14851" width="25.6640625" style="129" bestFit="1" customWidth="1"/>
    <col min="14852" max="14852" width="14" style="129"/>
    <col min="14853" max="14853" width="10.83203125" style="129" customWidth="1"/>
    <col min="14854" max="14854" width="15.1640625" style="129" customWidth="1"/>
    <col min="14855" max="14855" width="14" style="129"/>
    <col min="14856" max="14856" width="0" style="129" hidden="1" customWidth="1"/>
    <col min="14857" max="14857" width="18.33203125" style="129" bestFit="1" customWidth="1"/>
    <col min="14858" max="15104" width="14" style="129"/>
    <col min="15105" max="15105" width="28.33203125" style="129" bestFit="1" customWidth="1"/>
    <col min="15106" max="15106" width="46.1640625" style="129" customWidth="1"/>
    <col min="15107" max="15107" width="25.6640625" style="129" bestFit="1" customWidth="1"/>
    <col min="15108" max="15108" width="14" style="129"/>
    <col min="15109" max="15109" width="10.83203125" style="129" customWidth="1"/>
    <col min="15110" max="15110" width="15.1640625" style="129" customWidth="1"/>
    <col min="15111" max="15111" width="14" style="129"/>
    <col min="15112" max="15112" width="0" style="129" hidden="1" customWidth="1"/>
    <col min="15113" max="15113" width="18.33203125" style="129" bestFit="1" customWidth="1"/>
    <col min="15114" max="15360" width="14" style="129"/>
    <col min="15361" max="15361" width="28.33203125" style="129" bestFit="1" customWidth="1"/>
    <col min="15362" max="15362" width="46.1640625" style="129" customWidth="1"/>
    <col min="15363" max="15363" width="25.6640625" style="129" bestFit="1" customWidth="1"/>
    <col min="15364" max="15364" width="14" style="129"/>
    <col min="15365" max="15365" width="10.83203125" style="129" customWidth="1"/>
    <col min="15366" max="15366" width="15.1640625" style="129" customWidth="1"/>
    <col min="15367" max="15367" width="14" style="129"/>
    <col min="15368" max="15368" width="0" style="129" hidden="1" customWidth="1"/>
    <col min="15369" max="15369" width="18.33203125" style="129" bestFit="1" customWidth="1"/>
    <col min="15370" max="15616" width="14" style="129"/>
    <col min="15617" max="15617" width="28.33203125" style="129" bestFit="1" customWidth="1"/>
    <col min="15618" max="15618" width="46.1640625" style="129" customWidth="1"/>
    <col min="15619" max="15619" width="25.6640625" style="129" bestFit="1" customWidth="1"/>
    <col min="15620" max="15620" width="14" style="129"/>
    <col min="15621" max="15621" width="10.83203125" style="129" customWidth="1"/>
    <col min="15622" max="15622" width="15.1640625" style="129" customWidth="1"/>
    <col min="15623" max="15623" width="14" style="129"/>
    <col min="15624" max="15624" width="0" style="129" hidden="1" customWidth="1"/>
    <col min="15625" max="15625" width="18.33203125" style="129" bestFit="1" customWidth="1"/>
    <col min="15626" max="15872" width="14" style="129"/>
    <col min="15873" max="15873" width="28.33203125" style="129" bestFit="1" customWidth="1"/>
    <col min="15874" max="15874" width="46.1640625" style="129" customWidth="1"/>
    <col min="15875" max="15875" width="25.6640625" style="129" bestFit="1" customWidth="1"/>
    <col min="15876" max="15876" width="14" style="129"/>
    <col min="15877" max="15877" width="10.83203125" style="129" customWidth="1"/>
    <col min="15878" max="15878" width="15.1640625" style="129" customWidth="1"/>
    <col min="15879" max="15879" width="14" style="129"/>
    <col min="15880" max="15880" width="0" style="129" hidden="1" customWidth="1"/>
    <col min="15881" max="15881" width="18.33203125" style="129" bestFit="1" customWidth="1"/>
    <col min="15882" max="16128" width="14" style="129"/>
    <col min="16129" max="16129" width="28.33203125" style="129" bestFit="1" customWidth="1"/>
    <col min="16130" max="16130" width="46.1640625" style="129" customWidth="1"/>
    <col min="16131" max="16131" width="25.6640625" style="129" bestFit="1" customWidth="1"/>
    <col min="16132" max="16132" width="14" style="129"/>
    <col min="16133" max="16133" width="10.83203125" style="129" customWidth="1"/>
    <col min="16134" max="16134" width="15.1640625" style="129" customWidth="1"/>
    <col min="16135" max="16135" width="14" style="129"/>
    <col min="16136" max="16136" width="0" style="129" hidden="1" customWidth="1"/>
    <col min="16137" max="16137" width="18.33203125" style="129" bestFit="1" customWidth="1"/>
    <col min="16138" max="16384" width="14" style="129"/>
  </cols>
  <sheetData>
    <row r="1" spans="1:6">
      <c r="A1" s="1313" t="s">
        <v>1086</v>
      </c>
      <c r="B1" s="1314"/>
      <c r="C1" s="1314"/>
      <c r="D1" s="1314"/>
      <c r="E1" s="1314"/>
      <c r="F1" s="1315"/>
    </row>
    <row r="2" spans="1:6" ht="15">
      <c r="A2" s="130" t="s">
        <v>4</v>
      </c>
      <c r="B2" s="1316" t="str">
        <f>CYBER!B2</f>
        <v>MUNICIPIO DE PEREIRA</v>
      </c>
      <c r="C2" s="1311"/>
      <c r="D2" s="1311"/>
      <c r="E2" s="1311"/>
      <c r="F2" s="1312"/>
    </row>
    <row r="3" spans="1:6" ht="15">
      <c r="A3" s="130" t="s">
        <v>5</v>
      </c>
      <c r="B3" s="1311" t="s">
        <v>1088</v>
      </c>
      <c r="C3" s="1311"/>
      <c r="D3" s="1311"/>
      <c r="E3" s="1311"/>
      <c r="F3" s="1312"/>
    </row>
    <row r="4" spans="1:6" ht="15">
      <c r="A4" s="130" t="s">
        <v>6</v>
      </c>
      <c r="B4" s="1311" t="s">
        <v>1045</v>
      </c>
      <c r="C4" s="1311"/>
      <c r="D4" s="1311"/>
      <c r="E4" s="1311"/>
      <c r="F4" s="1312"/>
    </row>
    <row r="5" spans="1:6" ht="15">
      <c r="A5" s="130" t="s">
        <v>7</v>
      </c>
      <c r="B5" s="1311" t="str">
        <f>CYBER!B5</f>
        <v>891.480.030-2.</v>
      </c>
      <c r="C5" s="1311"/>
      <c r="D5" s="1311"/>
      <c r="E5" s="1311"/>
      <c r="F5" s="1312"/>
    </row>
    <row r="6" spans="1:6" ht="15">
      <c r="A6" s="130" t="s">
        <v>54</v>
      </c>
      <c r="B6" s="1311" t="s">
        <v>777</v>
      </c>
      <c r="C6" s="1311"/>
      <c r="D6" s="1311"/>
      <c r="E6" s="1311"/>
      <c r="F6" s="1312"/>
    </row>
    <row r="7" spans="1:6" ht="15">
      <c r="A7" s="130" t="s">
        <v>15</v>
      </c>
      <c r="B7" s="1311" t="s">
        <v>16</v>
      </c>
      <c r="C7" s="1311"/>
      <c r="D7" s="1311"/>
      <c r="E7" s="1311"/>
      <c r="F7" s="1312"/>
    </row>
    <row r="8" spans="1:6" ht="30.75" customHeight="1">
      <c r="A8" s="130" t="s">
        <v>2</v>
      </c>
      <c r="B8" s="1311" t="str">
        <f>CYBER!B8</f>
        <v>DESDE LAS 00:00 HORAS DEL 19 DE SEPTIEMBRE DE 2025  HASTA LAS 24:00 HORAS DEL 19 DE SEPTIEMBRE DE 2026</v>
      </c>
      <c r="C8" s="1311"/>
      <c r="D8" s="1311"/>
      <c r="E8" s="1311"/>
      <c r="F8" s="1312"/>
    </row>
    <row r="9" spans="1:6">
      <c r="A9" s="1320" t="s">
        <v>66</v>
      </c>
      <c r="B9" s="1321"/>
      <c r="C9" s="1321"/>
      <c r="D9" s="1321"/>
      <c r="E9" s="1321"/>
      <c r="F9" s="1322"/>
    </row>
    <row r="10" spans="1:6" ht="28">
      <c r="A10" s="136" t="s">
        <v>831</v>
      </c>
      <c r="B10" s="128" t="s">
        <v>839</v>
      </c>
      <c r="C10" s="128" t="s">
        <v>69</v>
      </c>
      <c r="D10" s="128"/>
      <c r="E10" s="128" t="s">
        <v>833</v>
      </c>
      <c r="F10" s="137" t="s">
        <v>72</v>
      </c>
    </row>
    <row r="11" spans="1:6" ht="42">
      <c r="A11" s="1323" t="s">
        <v>1046</v>
      </c>
      <c r="B11" s="138" t="s">
        <v>849</v>
      </c>
      <c r="C11" s="464">
        <f>'RELACION DEUDORES'!G16</f>
        <v>49157504</v>
      </c>
      <c r="D11" s="139"/>
      <c r="E11" s="1325" t="s">
        <v>3</v>
      </c>
      <c r="F11" s="1327" t="s">
        <v>3</v>
      </c>
    </row>
    <row r="12" spans="1:6" ht="24.75" customHeight="1">
      <c r="A12" s="1324"/>
      <c r="B12" s="140" t="s">
        <v>840</v>
      </c>
      <c r="C12" s="464">
        <f>C11</f>
        <v>49157504</v>
      </c>
      <c r="D12" s="139"/>
      <c r="E12" s="1326"/>
      <c r="F12" s="1328"/>
    </row>
    <row r="13" spans="1:6" ht="15">
      <c r="A13" s="1412" t="s">
        <v>1047</v>
      </c>
      <c r="B13" s="1413"/>
      <c r="C13" s="1413"/>
      <c r="D13" s="1414"/>
      <c r="E13" s="132" t="s">
        <v>72</v>
      </c>
      <c r="F13" s="133" t="str">
        <f>+F11</f>
        <v xml:space="preserve"> </v>
      </c>
    </row>
    <row r="14" spans="1:6">
      <c r="A14" s="1330" t="s">
        <v>2125</v>
      </c>
      <c r="B14" s="1331"/>
      <c r="C14" s="1331"/>
      <c r="D14" s="1331"/>
      <c r="E14" s="1331"/>
      <c r="F14" s="1332"/>
    </row>
    <row r="15" spans="1:6" ht="40.5" customHeight="1">
      <c r="A15" s="1333" t="s">
        <v>834</v>
      </c>
      <c r="B15" s="1334"/>
      <c r="C15" s="1335" t="s">
        <v>1044</v>
      </c>
      <c r="D15" s="1335"/>
      <c r="E15" s="1335"/>
      <c r="F15" s="1336"/>
    </row>
    <row r="16" spans="1:6">
      <c r="A16" s="1317" t="s">
        <v>835</v>
      </c>
      <c r="B16" s="1318"/>
      <c r="C16" s="1318"/>
      <c r="D16" s="1318"/>
      <c r="E16" s="1318"/>
      <c r="F16" s="1319"/>
    </row>
    <row r="17" spans="1:6">
      <c r="A17" s="141" t="s">
        <v>1</v>
      </c>
      <c r="B17" s="1337" t="s">
        <v>836</v>
      </c>
      <c r="C17" s="1337"/>
      <c r="D17" s="1337" t="s">
        <v>837</v>
      </c>
      <c r="E17" s="1337"/>
      <c r="F17" s="1338"/>
    </row>
    <row r="18" spans="1:6">
      <c r="A18" s="142" t="s">
        <v>844</v>
      </c>
      <c r="B18" s="1339" t="s">
        <v>845</v>
      </c>
      <c r="C18" s="1339"/>
      <c r="D18" s="1339" t="s">
        <v>845</v>
      </c>
      <c r="E18" s="1339"/>
      <c r="F18" s="1340"/>
    </row>
    <row r="19" spans="1:6">
      <c r="A19" s="142" t="s">
        <v>846</v>
      </c>
      <c r="B19" s="1339" t="s">
        <v>845</v>
      </c>
      <c r="C19" s="1339"/>
      <c r="D19" s="1339" t="s">
        <v>845</v>
      </c>
      <c r="E19" s="1339"/>
      <c r="F19" s="1340"/>
    </row>
    <row r="20" spans="1:6" ht="24" customHeight="1">
      <c r="A20" s="135" t="s">
        <v>794</v>
      </c>
      <c r="B20" s="1341" t="s">
        <v>1048</v>
      </c>
      <c r="C20" s="1341"/>
      <c r="D20" s="1341"/>
      <c r="E20" s="1341"/>
      <c r="F20" s="1342"/>
    </row>
    <row r="21" spans="1:6" ht="63.75" customHeight="1">
      <c r="A21" s="122" t="s">
        <v>851</v>
      </c>
      <c r="B21" s="1360" t="s">
        <v>852</v>
      </c>
      <c r="C21" s="1360"/>
      <c r="D21" s="1360"/>
      <c r="E21" s="1360"/>
      <c r="F21" s="1361"/>
    </row>
    <row r="22" spans="1:6" ht="150" customHeight="1">
      <c r="A22" s="122" t="s">
        <v>778</v>
      </c>
      <c r="B22" s="1360" t="s">
        <v>856</v>
      </c>
      <c r="C22" s="1360"/>
      <c r="D22" s="1360"/>
      <c r="E22" s="1360"/>
      <c r="F22" s="1361"/>
    </row>
    <row r="23" spans="1:6">
      <c r="A23" s="1354" t="s">
        <v>793</v>
      </c>
      <c r="B23" s="1355"/>
      <c r="C23" s="1355"/>
      <c r="D23" s="1355"/>
      <c r="E23" s="1355"/>
      <c r="F23" s="1356"/>
    </row>
    <row r="24" spans="1:6" ht="35" customHeight="1">
      <c r="A24" s="120" t="s">
        <v>795</v>
      </c>
      <c r="B24" s="1351" t="s">
        <v>796</v>
      </c>
      <c r="C24" s="1352"/>
      <c r="D24" s="1352"/>
      <c r="E24" s="1352"/>
      <c r="F24" s="1353"/>
    </row>
    <row r="25" spans="1:6" ht="57.75" customHeight="1">
      <c r="A25" s="120" t="s">
        <v>808</v>
      </c>
      <c r="B25" s="1348" t="s">
        <v>797</v>
      </c>
      <c r="C25" s="1349"/>
      <c r="D25" s="1349"/>
      <c r="E25" s="1349"/>
      <c r="F25" s="1350"/>
    </row>
    <row r="26" spans="1:6" ht="49.5" customHeight="1">
      <c r="A26" s="125" t="s">
        <v>809</v>
      </c>
      <c r="B26" s="1348" t="s">
        <v>854</v>
      </c>
      <c r="C26" s="1349"/>
      <c r="D26" s="1349"/>
      <c r="E26" s="1349"/>
      <c r="F26" s="1350"/>
    </row>
    <row r="27" spans="1:6" ht="72.75" customHeight="1">
      <c r="A27" s="125" t="s">
        <v>829</v>
      </c>
      <c r="B27" s="1348" t="s">
        <v>830</v>
      </c>
      <c r="C27" s="1349"/>
      <c r="D27" s="1349"/>
      <c r="E27" s="1349"/>
      <c r="F27" s="1350"/>
    </row>
    <row r="28" spans="1:6" ht="69.75" customHeight="1">
      <c r="A28" s="125" t="s">
        <v>810</v>
      </c>
      <c r="B28" s="1351" t="s">
        <v>1040</v>
      </c>
      <c r="C28" s="1352"/>
      <c r="D28" s="1352"/>
      <c r="E28" s="1352"/>
      <c r="F28" s="1353"/>
    </row>
    <row r="29" spans="1:6" ht="47.25" customHeight="1">
      <c r="A29" s="125" t="s">
        <v>812</v>
      </c>
      <c r="B29" s="1351" t="s">
        <v>813</v>
      </c>
      <c r="C29" s="1352"/>
      <c r="D29" s="1352"/>
      <c r="E29" s="1352"/>
      <c r="F29" s="1353"/>
    </row>
    <row r="30" spans="1:6" ht="51" customHeight="1">
      <c r="A30" s="127" t="s">
        <v>814</v>
      </c>
      <c r="B30" s="1348" t="s">
        <v>815</v>
      </c>
      <c r="C30" s="1349"/>
      <c r="D30" s="1349"/>
      <c r="E30" s="1349"/>
      <c r="F30" s="1350"/>
    </row>
    <row r="31" spans="1:6" ht="48" customHeight="1">
      <c r="A31" s="125" t="s">
        <v>816</v>
      </c>
      <c r="B31" s="1351" t="s">
        <v>817</v>
      </c>
      <c r="C31" s="1352"/>
      <c r="D31" s="1352"/>
      <c r="E31" s="1352"/>
      <c r="F31" s="1353"/>
    </row>
    <row r="32" spans="1:6" ht="57" customHeight="1">
      <c r="A32" s="125" t="s">
        <v>818</v>
      </c>
      <c r="B32" s="1348" t="s">
        <v>819</v>
      </c>
      <c r="C32" s="1349"/>
      <c r="D32" s="1349"/>
      <c r="E32" s="1349"/>
      <c r="F32" s="1350"/>
    </row>
    <row r="33" spans="1:6" ht="55.5" customHeight="1">
      <c r="A33" s="125" t="s">
        <v>820</v>
      </c>
      <c r="B33" s="1351" t="s">
        <v>821</v>
      </c>
      <c r="C33" s="1352"/>
      <c r="D33" s="1352"/>
      <c r="E33" s="1352"/>
      <c r="F33" s="1353"/>
    </row>
    <row r="34" spans="1:6" ht="54" customHeight="1">
      <c r="A34" s="125" t="s">
        <v>828</v>
      </c>
      <c r="B34" s="1348" t="s">
        <v>822</v>
      </c>
      <c r="C34" s="1349"/>
      <c r="D34" s="1349"/>
      <c r="E34" s="1349"/>
      <c r="F34" s="1350"/>
    </row>
    <row r="35" spans="1:6" ht="84.75" customHeight="1">
      <c r="A35" s="125" t="s">
        <v>823</v>
      </c>
      <c r="B35" s="1348" t="s">
        <v>824</v>
      </c>
      <c r="C35" s="1349"/>
      <c r="D35" s="1349"/>
      <c r="E35" s="1349"/>
      <c r="F35" s="1350"/>
    </row>
    <row r="36" spans="1:6" ht="60" customHeight="1">
      <c r="A36" s="125" t="s">
        <v>798</v>
      </c>
      <c r="B36" s="1351" t="s">
        <v>825</v>
      </c>
      <c r="C36" s="1352"/>
      <c r="D36" s="1352"/>
      <c r="E36" s="1352"/>
      <c r="F36" s="1353"/>
    </row>
    <row r="37" spans="1:6" ht="142.5" customHeight="1">
      <c r="A37" s="143" t="s">
        <v>487</v>
      </c>
      <c r="B37" s="1348" t="s">
        <v>679</v>
      </c>
      <c r="C37" s="1349"/>
      <c r="D37" s="1349"/>
      <c r="E37" s="1349"/>
      <c r="F37" s="1350"/>
    </row>
    <row r="38" spans="1:6" ht="65.25" customHeight="1">
      <c r="A38" s="144" t="s">
        <v>550</v>
      </c>
      <c r="B38" s="1348" t="s">
        <v>520</v>
      </c>
      <c r="C38" s="1349"/>
      <c r="D38" s="1349"/>
      <c r="E38" s="1349"/>
      <c r="F38" s="1350"/>
    </row>
    <row r="39" spans="1:6" ht="50.25" customHeight="1">
      <c r="A39" s="145" t="s">
        <v>225</v>
      </c>
      <c r="B39" s="1348" t="s">
        <v>641</v>
      </c>
      <c r="C39" s="1349"/>
      <c r="D39" s="1349"/>
      <c r="E39" s="1349"/>
      <c r="F39" s="1350"/>
    </row>
    <row r="40" spans="1:6" ht="55.5" customHeight="1">
      <c r="A40" s="146" t="s">
        <v>447</v>
      </c>
      <c r="B40" s="1348" t="s">
        <v>448</v>
      </c>
      <c r="C40" s="1349"/>
      <c r="D40" s="1349"/>
      <c r="E40" s="1349"/>
      <c r="F40" s="1350"/>
    </row>
    <row r="41" spans="1:6" ht="57" customHeight="1">
      <c r="A41" s="21" t="s">
        <v>668</v>
      </c>
      <c r="B41" s="1348" t="s">
        <v>669</v>
      </c>
      <c r="C41" s="1349"/>
      <c r="D41" s="1349"/>
      <c r="E41" s="1349"/>
      <c r="F41" s="1350"/>
    </row>
    <row r="42" spans="1:6" ht="39.75" customHeight="1">
      <c r="A42" s="21" t="s">
        <v>404</v>
      </c>
      <c r="B42" s="1348" t="s">
        <v>670</v>
      </c>
      <c r="C42" s="1349"/>
      <c r="D42" s="1349"/>
      <c r="E42" s="1349"/>
      <c r="F42" s="1350"/>
    </row>
    <row r="43" spans="1:6" ht="54" customHeight="1">
      <c r="A43" s="144" t="s">
        <v>667</v>
      </c>
      <c r="B43" s="1348" t="s">
        <v>51</v>
      </c>
      <c r="C43" s="1349"/>
      <c r="D43" s="1349"/>
      <c r="E43" s="1349"/>
      <c r="F43" s="1350"/>
    </row>
    <row r="44" spans="1:6" ht="87.75" customHeight="1">
      <c r="A44" s="144" t="s">
        <v>673</v>
      </c>
      <c r="B44" s="1348" t="s">
        <v>855</v>
      </c>
      <c r="C44" s="1349"/>
      <c r="D44" s="1349"/>
      <c r="E44" s="1349"/>
      <c r="F44" s="1350"/>
    </row>
    <row r="45" spans="1:6" ht="35" customHeight="1">
      <c r="A45" s="146" t="s">
        <v>674</v>
      </c>
      <c r="B45" s="1348" t="s">
        <v>229</v>
      </c>
      <c r="C45" s="1349"/>
      <c r="D45" s="1349"/>
      <c r="E45" s="1349"/>
      <c r="F45" s="1350"/>
    </row>
    <row r="46" spans="1:6" ht="64.5" customHeight="1">
      <c r="A46" s="201" t="s">
        <v>878</v>
      </c>
      <c r="B46" s="1367" t="s">
        <v>869</v>
      </c>
      <c r="C46" s="1368"/>
      <c r="D46" s="1368"/>
      <c r="E46" s="1368"/>
      <c r="F46" s="1369"/>
    </row>
    <row r="47" spans="1:6" ht="51" customHeight="1">
      <c r="A47" s="201" t="s">
        <v>879</v>
      </c>
      <c r="B47" s="1367" t="s">
        <v>870</v>
      </c>
      <c r="C47" s="1368"/>
      <c r="D47" s="1368"/>
      <c r="E47" s="1368"/>
      <c r="F47" s="1369"/>
    </row>
    <row r="48" spans="1:6" ht="35" customHeight="1" thickBot="1">
      <c r="A48" s="202" t="s">
        <v>153</v>
      </c>
      <c r="B48" s="1357" t="s">
        <v>1009</v>
      </c>
      <c r="C48" s="1358"/>
      <c r="D48" s="1358"/>
      <c r="E48" s="1358"/>
      <c r="F48" s="1359"/>
    </row>
    <row r="49" spans="1:6" ht="14.25" customHeight="1">
      <c r="A49" s="1370" t="s">
        <v>461</v>
      </c>
      <c r="B49" s="1371"/>
      <c r="C49" s="1371"/>
      <c r="D49" s="1371"/>
      <c r="E49" s="1371" t="s">
        <v>462</v>
      </c>
      <c r="F49" s="1381"/>
    </row>
    <row r="50" spans="1:6" ht="35.25" customHeight="1" thickBot="1">
      <c r="A50" s="1345" t="s">
        <v>46</v>
      </c>
      <c r="B50" s="1346"/>
      <c r="C50" s="1346"/>
      <c r="D50" s="1346"/>
      <c r="E50" s="1346"/>
      <c r="F50" s="1347"/>
    </row>
    <row r="51" spans="1:6" ht="56.25" customHeight="1">
      <c r="A51" s="121" t="s">
        <v>780</v>
      </c>
      <c r="B51" s="1378" t="s">
        <v>853</v>
      </c>
      <c r="C51" s="1378"/>
      <c r="D51" s="1378"/>
      <c r="E51" s="1378"/>
      <c r="F51" s="1378"/>
    </row>
    <row r="52" spans="1:6" ht="87.75" customHeight="1">
      <c r="A52" s="121" t="s">
        <v>783</v>
      </c>
      <c r="B52" s="1378" t="s">
        <v>784</v>
      </c>
      <c r="C52" s="1378"/>
      <c r="D52" s="1378"/>
      <c r="E52" s="1378"/>
      <c r="F52" s="1378"/>
    </row>
    <row r="53" spans="1:6" ht="63.75" customHeight="1">
      <c r="A53" s="147" t="s">
        <v>799</v>
      </c>
      <c r="B53" s="1378" t="s">
        <v>800</v>
      </c>
      <c r="C53" s="1378"/>
      <c r="D53" s="1378"/>
      <c r="E53" s="1382"/>
      <c r="F53" s="1383"/>
    </row>
    <row r="54" spans="1:6" ht="15.75" customHeight="1" thickBot="1">
      <c r="A54" s="1372" t="s">
        <v>806</v>
      </c>
      <c r="B54" s="1373"/>
      <c r="C54" s="1373"/>
      <c r="D54" s="1373"/>
      <c r="E54" s="1376"/>
      <c r="F54" s="1377"/>
    </row>
  </sheetData>
  <mergeCells count="63">
    <mergeCell ref="A13:D13"/>
    <mergeCell ref="B48:F48"/>
    <mergeCell ref="A49:D49"/>
    <mergeCell ref="E49:F49"/>
    <mergeCell ref="A50:F50"/>
    <mergeCell ref="B42:F42"/>
    <mergeCell ref="B43:F43"/>
    <mergeCell ref="B44:F44"/>
    <mergeCell ref="B45:F45"/>
    <mergeCell ref="B46:F46"/>
    <mergeCell ref="B47:F47"/>
    <mergeCell ref="B36:F36"/>
    <mergeCell ref="B38:F38"/>
    <mergeCell ref="B39:F39"/>
    <mergeCell ref="B40:F40"/>
    <mergeCell ref="B41:F41"/>
    <mergeCell ref="A54:D54"/>
    <mergeCell ref="E54:F54"/>
    <mergeCell ref="B53:D53"/>
    <mergeCell ref="E53:F53"/>
    <mergeCell ref="B32:F32"/>
    <mergeCell ref="B33:F33"/>
    <mergeCell ref="B34:F34"/>
    <mergeCell ref="B35:F35"/>
    <mergeCell ref="B37:F37"/>
    <mergeCell ref="B51:D51"/>
    <mergeCell ref="E51:F51"/>
    <mergeCell ref="B52:D52"/>
    <mergeCell ref="E52:F52"/>
    <mergeCell ref="B27:F27"/>
    <mergeCell ref="B28:F28"/>
    <mergeCell ref="B29:F29"/>
    <mergeCell ref="B30:F30"/>
    <mergeCell ref="B31:F31"/>
    <mergeCell ref="A23:F23"/>
    <mergeCell ref="B24:F24"/>
    <mergeCell ref="B22:F22"/>
    <mergeCell ref="B25:F25"/>
    <mergeCell ref="B26:F26"/>
    <mergeCell ref="B20:F20"/>
    <mergeCell ref="B21:F21"/>
    <mergeCell ref="B18:C18"/>
    <mergeCell ref="D18:F18"/>
    <mergeCell ref="B19:C19"/>
    <mergeCell ref="D19:F19"/>
    <mergeCell ref="A1:F1"/>
    <mergeCell ref="B2:F2"/>
    <mergeCell ref="B3:F3"/>
    <mergeCell ref="B4:F4"/>
    <mergeCell ref="B5:F5"/>
    <mergeCell ref="B6:F6"/>
    <mergeCell ref="B7:F7"/>
    <mergeCell ref="B8:F8"/>
    <mergeCell ref="A9:F9"/>
    <mergeCell ref="A11:A12"/>
    <mergeCell ref="E11:E12"/>
    <mergeCell ref="F11:F12"/>
    <mergeCell ref="A14:F14"/>
    <mergeCell ref="A15:B15"/>
    <mergeCell ref="C15:F15"/>
    <mergeCell ref="A16:F16"/>
    <mergeCell ref="B17:C17"/>
    <mergeCell ref="D17:F17"/>
  </mergeCells>
  <dataValidations disablePrompts="1" count="1">
    <dataValidation type="custom" allowBlank="1" showInputMessage="1" showErrorMessage="1" sqref="A37" xr:uid="{21D121E4-8F7E-44AB-AEA1-6DCA661E8C0E}">
      <formula1>IF(L37=TRUE,TRUE,FALSE)</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05F12-B3B3-4B50-A486-8578F4E83C42}">
  <sheetPr codeName="Hoja18">
    <tabColor rgb="FF92D050"/>
  </sheetPr>
  <dimension ref="A1:X995"/>
  <sheetViews>
    <sheetView showGridLines="0" workbookViewId="0">
      <selection activeCell="E17" sqref="E17"/>
    </sheetView>
  </sheetViews>
  <sheetFormatPr baseColWidth="10" defaultColWidth="14.5" defaultRowHeight="15" customHeight="1"/>
  <cols>
    <col min="1" max="1" width="6.83203125" style="274" customWidth="1"/>
    <col min="2" max="2" width="34.5" style="274" customWidth="1"/>
    <col min="3" max="3" width="9.83203125" style="274" bestFit="1" customWidth="1"/>
    <col min="4" max="4" width="14.5" style="274" customWidth="1"/>
    <col min="5" max="5" width="13.5" style="274" customWidth="1"/>
    <col min="6" max="6" width="12.5" style="274" customWidth="1"/>
    <col min="7" max="7" width="16" style="274" customWidth="1"/>
    <col min="8" max="24" width="10" style="274" customWidth="1"/>
    <col min="25" max="256" width="14.5" style="274"/>
    <col min="257" max="257" width="6.83203125" style="274" customWidth="1"/>
    <col min="258" max="258" width="34.5" style="274" customWidth="1"/>
    <col min="259" max="259" width="33.5" style="274" customWidth="1"/>
    <col min="260" max="260" width="14.5" style="274"/>
    <col min="261" max="261" width="13.5" style="274" customWidth="1"/>
    <col min="262" max="262" width="12.5" style="274" customWidth="1"/>
    <col min="263" max="263" width="16" style="274" customWidth="1"/>
    <col min="264" max="280" width="10" style="274" customWidth="1"/>
    <col min="281" max="512" width="14.5" style="274"/>
    <col min="513" max="513" width="6.83203125" style="274" customWidth="1"/>
    <col min="514" max="514" width="34.5" style="274" customWidth="1"/>
    <col min="515" max="515" width="33.5" style="274" customWidth="1"/>
    <col min="516" max="516" width="14.5" style="274"/>
    <col min="517" max="517" width="13.5" style="274" customWidth="1"/>
    <col min="518" max="518" width="12.5" style="274" customWidth="1"/>
    <col min="519" max="519" width="16" style="274" customWidth="1"/>
    <col min="520" max="536" width="10" style="274" customWidth="1"/>
    <col min="537" max="768" width="14.5" style="274"/>
    <col min="769" max="769" width="6.83203125" style="274" customWidth="1"/>
    <col min="770" max="770" width="34.5" style="274" customWidth="1"/>
    <col min="771" max="771" width="33.5" style="274" customWidth="1"/>
    <col min="772" max="772" width="14.5" style="274"/>
    <col min="773" max="773" width="13.5" style="274" customWidth="1"/>
    <col min="774" max="774" width="12.5" style="274" customWidth="1"/>
    <col min="775" max="775" width="16" style="274" customWidth="1"/>
    <col min="776" max="792" width="10" style="274" customWidth="1"/>
    <col min="793" max="1024" width="14.5" style="274"/>
    <col min="1025" max="1025" width="6.83203125" style="274" customWidth="1"/>
    <col min="1026" max="1026" width="34.5" style="274" customWidth="1"/>
    <col min="1027" max="1027" width="33.5" style="274" customWidth="1"/>
    <col min="1028" max="1028" width="14.5" style="274"/>
    <col min="1029" max="1029" width="13.5" style="274" customWidth="1"/>
    <col min="1030" max="1030" width="12.5" style="274" customWidth="1"/>
    <col min="1031" max="1031" width="16" style="274" customWidth="1"/>
    <col min="1032" max="1048" width="10" style="274" customWidth="1"/>
    <col min="1049" max="1280" width="14.5" style="274"/>
    <col min="1281" max="1281" width="6.83203125" style="274" customWidth="1"/>
    <col min="1282" max="1282" width="34.5" style="274" customWidth="1"/>
    <col min="1283" max="1283" width="33.5" style="274" customWidth="1"/>
    <col min="1284" max="1284" width="14.5" style="274"/>
    <col min="1285" max="1285" width="13.5" style="274" customWidth="1"/>
    <col min="1286" max="1286" width="12.5" style="274" customWidth="1"/>
    <col min="1287" max="1287" width="16" style="274" customWidth="1"/>
    <col min="1288" max="1304" width="10" style="274" customWidth="1"/>
    <col min="1305" max="1536" width="14.5" style="274"/>
    <col min="1537" max="1537" width="6.83203125" style="274" customWidth="1"/>
    <col min="1538" max="1538" width="34.5" style="274" customWidth="1"/>
    <col min="1539" max="1539" width="33.5" style="274" customWidth="1"/>
    <col min="1540" max="1540" width="14.5" style="274"/>
    <col min="1541" max="1541" width="13.5" style="274" customWidth="1"/>
    <col min="1542" max="1542" width="12.5" style="274" customWidth="1"/>
    <col min="1543" max="1543" width="16" style="274" customWidth="1"/>
    <col min="1544" max="1560" width="10" style="274" customWidth="1"/>
    <col min="1561" max="1792" width="14.5" style="274"/>
    <col min="1793" max="1793" width="6.83203125" style="274" customWidth="1"/>
    <col min="1794" max="1794" width="34.5" style="274" customWidth="1"/>
    <col min="1795" max="1795" width="33.5" style="274" customWidth="1"/>
    <col min="1796" max="1796" width="14.5" style="274"/>
    <col min="1797" max="1797" width="13.5" style="274" customWidth="1"/>
    <col min="1798" max="1798" width="12.5" style="274" customWidth="1"/>
    <col min="1799" max="1799" width="16" style="274" customWidth="1"/>
    <col min="1800" max="1816" width="10" style="274" customWidth="1"/>
    <col min="1817" max="2048" width="14.5" style="274"/>
    <col min="2049" max="2049" width="6.83203125" style="274" customWidth="1"/>
    <col min="2050" max="2050" width="34.5" style="274" customWidth="1"/>
    <col min="2051" max="2051" width="33.5" style="274" customWidth="1"/>
    <col min="2052" max="2052" width="14.5" style="274"/>
    <col min="2053" max="2053" width="13.5" style="274" customWidth="1"/>
    <col min="2054" max="2054" width="12.5" style="274" customWidth="1"/>
    <col min="2055" max="2055" width="16" style="274" customWidth="1"/>
    <col min="2056" max="2072" width="10" style="274" customWidth="1"/>
    <col min="2073" max="2304" width="14.5" style="274"/>
    <col min="2305" max="2305" width="6.83203125" style="274" customWidth="1"/>
    <col min="2306" max="2306" width="34.5" style="274" customWidth="1"/>
    <col min="2307" max="2307" width="33.5" style="274" customWidth="1"/>
    <col min="2308" max="2308" width="14.5" style="274"/>
    <col min="2309" max="2309" width="13.5" style="274" customWidth="1"/>
    <col min="2310" max="2310" width="12.5" style="274" customWidth="1"/>
    <col min="2311" max="2311" width="16" style="274" customWidth="1"/>
    <col min="2312" max="2328" width="10" style="274" customWidth="1"/>
    <col min="2329" max="2560" width="14.5" style="274"/>
    <col min="2561" max="2561" width="6.83203125" style="274" customWidth="1"/>
    <col min="2562" max="2562" width="34.5" style="274" customWidth="1"/>
    <col min="2563" max="2563" width="33.5" style="274" customWidth="1"/>
    <col min="2564" max="2564" width="14.5" style="274"/>
    <col min="2565" max="2565" width="13.5" style="274" customWidth="1"/>
    <col min="2566" max="2566" width="12.5" style="274" customWidth="1"/>
    <col min="2567" max="2567" width="16" style="274" customWidth="1"/>
    <col min="2568" max="2584" width="10" style="274" customWidth="1"/>
    <col min="2585" max="2816" width="14.5" style="274"/>
    <col min="2817" max="2817" width="6.83203125" style="274" customWidth="1"/>
    <col min="2818" max="2818" width="34.5" style="274" customWidth="1"/>
    <col min="2819" max="2819" width="33.5" style="274" customWidth="1"/>
    <col min="2820" max="2820" width="14.5" style="274"/>
    <col min="2821" max="2821" width="13.5" style="274" customWidth="1"/>
    <col min="2822" max="2822" width="12.5" style="274" customWidth="1"/>
    <col min="2823" max="2823" width="16" style="274" customWidth="1"/>
    <col min="2824" max="2840" width="10" style="274" customWidth="1"/>
    <col min="2841" max="3072" width="14.5" style="274"/>
    <col min="3073" max="3073" width="6.83203125" style="274" customWidth="1"/>
    <col min="3074" max="3074" width="34.5" style="274" customWidth="1"/>
    <col min="3075" max="3075" width="33.5" style="274" customWidth="1"/>
    <col min="3076" max="3076" width="14.5" style="274"/>
    <col min="3077" max="3077" width="13.5" style="274" customWidth="1"/>
    <col min="3078" max="3078" width="12.5" style="274" customWidth="1"/>
    <col min="3079" max="3079" width="16" style="274" customWidth="1"/>
    <col min="3080" max="3096" width="10" style="274" customWidth="1"/>
    <col min="3097" max="3328" width="14.5" style="274"/>
    <col min="3329" max="3329" width="6.83203125" style="274" customWidth="1"/>
    <col min="3330" max="3330" width="34.5" style="274" customWidth="1"/>
    <col min="3331" max="3331" width="33.5" style="274" customWidth="1"/>
    <col min="3332" max="3332" width="14.5" style="274"/>
    <col min="3333" max="3333" width="13.5" style="274" customWidth="1"/>
    <col min="3334" max="3334" width="12.5" style="274" customWidth="1"/>
    <col min="3335" max="3335" width="16" style="274" customWidth="1"/>
    <col min="3336" max="3352" width="10" style="274" customWidth="1"/>
    <col min="3353" max="3584" width="14.5" style="274"/>
    <col min="3585" max="3585" width="6.83203125" style="274" customWidth="1"/>
    <col min="3586" max="3586" width="34.5" style="274" customWidth="1"/>
    <col min="3587" max="3587" width="33.5" style="274" customWidth="1"/>
    <col min="3588" max="3588" width="14.5" style="274"/>
    <col min="3589" max="3589" width="13.5" style="274" customWidth="1"/>
    <col min="3590" max="3590" width="12.5" style="274" customWidth="1"/>
    <col min="3591" max="3591" width="16" style="274" customWidth="1"/>
    <col min="3592" max="3608" width="10" style="274" customWidth="1"/>
    <col min="3609" max="3840" width="14.5" style="274"/>
    <col min="3841" max="3841" width="6.83203125" style="274" customWidth="1"/>
    <col min="3842" max="3842" width="34.5" style="274" customWidth="1"/>
    <col min="3843" max="3843" width="33.5" style="274" customWidth="1"/>
    <col min="3844" max="3844" width="14.5" style="274"/>
    <col min="3845" max="3845" width="13.5" style="274" customWidth="1"/>
    <col min="3846" max="3846" width="12.5" style="274" customWidth="1"/>
    <col min="3847" max="3847" width="16" style="274" customWidth="1"/>
    <col min="3848" max="3864" width="10" style="274" customWidth="1"/>
    <col min="3865" max="4096" width="14.5" style="274"/>
    <col min="4097" max="4097" width="6.83203125" style="274" customWidth="1"/>
    <col min="4098" max="4098" width="34.5" style="274" customWidth="1"/>
    <col min="4099" max="4099" width="33.5" style="274" customWidth="1"/>
    <col min="4100" max="4100" width="14.5" style="274"/>
    <col min="4101" max="4101" width="13.5" style="274" customWidth="1"/>
    <col min="4102" max="4102" width="12.5" style="274" customWidth="1"/>
    <col min="4103" max="4103" width="16" style="274" customWidth="1"/>
    <col min="4104" max="4120" width="10" style="274" customWidth="1"/>
    <col min="4121" max="4352" width="14.5" style="274"/>
    <col min="4353" max="4353" width="6.83203125" style="274" customWidth="1"/>
    <col min="4354" max="4354" width="34.5" style="274" customWidth="1"/>
    <col min="4355" max="4355" width="33.5" style="274" customWidth="1"/>
    <col min="4356" max="4356" width="14.5" style="274"/>
    <col min="4357" max="4357" width="13.5" style="274" customWidth="1"/>
    <col min="4358" max="4358" width="12.5" style="274" customWidth="1"/>
    <col min="4359" max="4359" width="16" style="274" customWidth="1"/>
    <col min="4360" max="4376" width="10" style="274" customWidth="1"/>
    <col min="4377" max="4608" width="14.5" style="274"/>
    <col min="4609" max="4609" width="6.83203125" style="274" customWidth="1"/>
    <col min="4610" max="4610" width="34.5" style="274" customWidth="1"/>
    <col min="4611" max="4611" width="33.5" style="274" customWidth="1"/>
    <col min="4612" max="4612" width="14.5" style="274"/>
    <col min="4613" max="4613" width="13.5" style="274" customWidth="1"/>
    <col min="4614" max="4614" width="12.5" style="274" customWidth="1"/>
    <col min="4615" max="4615" width="16" style="274" customWidth="1"/>
    <col min="4616" max="4632" width="10" style="274" customWidth="1"/>
    <col min="4633" max="4864" width="14.5" style="274"/>
    <col min="4865" max="4865" width="6.83203125" style="274" customWidth="1"/>
    <col min="4866" max="4866" width="34.5" style="274" customWidth="1"/>
    <col min="4867" max="4867" width="33.5" style="274" customWidth="1"/>
    <col min="4868" max="4868" width="14.5" style="274"/>
    <col min="4869" max="4869" width="13.5" style="274" customWidth="1"/>
    <col min="4870" max="4870" width="12.5" style="274" customWidth="1"/>
    <col min="4871" max="4871" width="16" style="274" customWidth="1"/>
    <col min="4872" max="4888" width="10" style="274" customWidth="1"/>
    <col min="4889" max="5120" width="14.5" style="274"/>
    <col min="5121" max="5121" width="6.83203125" style="274" customWidth="1"/>
    <col min="5122" max="5122" width="34.5" style="274" customWidth="1"/>
    <col min="5123" max="5123" width="33.5" style="274" customWidth="1"/>
    <col min="5124" max="5124" width="14.5" style="274"/>
    <col min="5125" max="5125" width="13.5" style="274" customWidth="1"/>
    <col min="5126" max="5126" width="12.5" style="274" customWidth="1"/>
    <col min="5127" max="5127" width="16" style="274" customWidth="1"/>
    <col min="5128" max="5144" width="10" style="274" customWidth="1"/>
    <col min="5145" max="5376" width="14.5" style="274"/>
    <col min="5377" max="5377" width="6.83203125" style="274" customWidth="1"/>
    <col min="5378" max="5378" width="34.5" style="274" customWidth="1"/>
    <col min="5379" max="5379" width="33.5" style="274" customWidth="1"/>
    <col min="5380" max="5380" width="14.5" style="274"/>
    <col min="5381" max="5381" width="13.5" style="274" customWidth="1"/>
    <col min="5382" max="5382" width="12.5" style="274" customWidth="1"/>
    <col min="5383" max="5383" width="16" style="274" customWidth="1"/>
    <col min="5384" max="5400" width="10" style="274" customWidth="1"/>
    <col min="5401" max="5632" width="14.5" style="274"/>
    <col min="5633" max="5633" width="6.83203125" style="274" customWidth="1"/>
    <col min="5634" max="5634" width="34.5" style="274" customWidth="1"/>
    <col min="5635" max="5635" width="33.5" style="274" customWidth="1"/>
    <col min="5636" max="5636" width="14.5" style="274"/>
    <col min="5637" max="5637" width="13.5" style="274" customWidth="1"/>
    <col min="5638" max="5638" width="12.5" style="274" customWidth="1"/>
    <col min="5639" max="5639" width="16" style="274" customWidth="1"/>
    <col min="5640" max="5656" width="10" style="274" customWidth="1"/>
    <col min="5657" max="5888" width="14.5" style="274"/>
    <col min="5889" max="5889" width="6.83203125" style="274" customWidth="1"/>
    <col min="5890" max="5890" width="34.5" style="274" customWidth="1"/>
    <col min="5891" max="5891" width="33.5" style="274" customWidth="1"/>
    <col min="5892" max="5892" width="14.5" style="274"/>
    <col min="5893" max="5893" width="13.5" style="274" customWidth="1"/>
    <col min="5894" max="5894" width="12.5" style="274" customWidth="1"/>
    <col min="5895" max="5895" width="16" style="274" customWidth="1"/>
    <col min="5896" max="5912" width="10" style="274" customWidth="1"/>
    <col min="5913" max="6144" width="14.5" style="274"/>
    <col min="6145" max="6145" width="6.83203125" style="274" customWidth="1"/>
    <col min="6146" max="6146" width="34.5" style="274" customWidth="1"/>
    <col min="6147" max="6147" width="33.5" style="274" customWidth="1"/>
    <col min="6148" max="6148" width="14.5" style="274"/>
    <col min="6149" max="6149" width="13.5" style="274" customWidth="1"/>
    <col min="6150" max="6150" width="12.5" style="274" customWidth="1"/>
    <col min="6151" max="6151" width="16" style="274" customWidth="1"/>
    <col min="6152" max="6168" width="10" style="274" customWidth="1"/>
    <col min="6169" max="6400" width="14.5" style="274"/>
    <col min="6401" max="6401" width="6.83203125" style="274" customWidth="1"/>
    <col min="6402" max="6402" width="34.5" style="274" customWidth="1"/>
    <col min="6403" max="6403" width="33.5" style="274" customWidth="1"/>
    <col min="6404" max="6404" width="14.5" style="274"/>
    <col min="6405" max="6405" width="13.5" style="274" customWidth="1"/>
    <col min="6406" max="6406" width="12.5" style="274" customWidth="1"/>
    <col min="6407" max="6407" width="16" style="274" customWidth="1"/>
    <col min="6408" max="6424" width="10" style="274" customWidth="1"/>
    <col min="6425" max="6656" width="14.5" style="274"/>
    <col min="6657" max="6657" width="6.83203125" style="274" customWidth="1"/>
    <col min="6658" max="6658" width="34.5" style="274" customWidth="1"/>
    <col min="6659" max="6659" width="33.5" style="274" customWidth="1"/>
    <col min="6660" max="6660" width="14.5" style="274"/>
    <col min="6661" max="6661" width="13.5" style="274" customWidth="1"/>
    <col min="6662" max="6662" width="12.5" style="274" customWidth="1"/>
    <col min="6663" max="6663" width="16" style="274" customWidth="1"/>
    <col min="6664" max="6680" width="10" style="274" customWidth="1"/>
    <col min="6681" max="6912" width="14.5" style="274"/>
    <col min="6913" max="6913" width="6.83203125" style="274" customWidth="1"/>
    <col min="6914" max="6914" width="34.5" style="274" customWidth="1"/>
    <col min="6915" max="6915" width="33.5" style="274" customWidth="1"/>
    <col min="6916" max="6916" width="14.5" style="274"/>
    <col min="6917" max="6917" width="13.5" style="274" customWidth="1"/>
    <col min="6918" max="6918" width="12.5" style="274" customWidth="1"/>
    <col min="6919" max="6919" width="16" style="274" customWidth="1"/>
    <col min="6920" max="6936" width="10" style="274" customWidth="1"/>
    <col min="6937" max="7168" width="14.5" style="274"/>
    <col min="7169" max="7169" width="6.83203125" style="274" customWidth="1"/>
    <col min="7170" max="7170" width="34.5" style="274" customWidth="1"/>
    <col min="7171" max="7171" width="33.5" style="274" customWidth="1"/>
    <col min="7172" max="7172" width="14.5" style="274"/>
    <col min="7173" max="7173" width="13.5" style="274" customWidth="1"/>
    <col min="7174" max="7174" width="12.5" style="274" customWidth="1"/>
    <col min="7175" max="7175" width="16" style="274" customWidth="1"/>
    <col min="7176" max="7192" width="10" style="274" customWidth="1"/>
    <col min="7193" max="7424" width="14.5" style="274"/>
    <col min="7425" max="7425" width="6.83203125" style="274" customWidth="1"/>
    <col min="7426" max="7426" width="34.5" style="274" customWidth="1"/>
    <col min="7427" max="7427" width="33.5" style="274" customWidth="1"/>
    <col min="7428" max="7428" width="14.5" style="274"/>
    <col min="7429" max="7429" width="13.5" style="274" customWidth="1"/>
    <col min="7430" max="7430" width="12.5" style="274" customWidth="1"/>
    <col min="7431" max="7431" width="16" style="274" customWidth="1"/>
    <col min="7432" max="7448" width="10" style="274" customWidth="1"/>
    <col min="7449" max="7680" width="14.5" style="274"/>
    <col min="7681" max="7681" width="6.83203125" style="274" customWidth="1"/>
    <col min="7682" max="7682" width="34.5" style="274" customWidth="1"/>
    <col min="7683" max="7683" width="33.5" style="274" customWidth="1"/>
    <col min="7684" max="7684" width="14.5" style="274"/>
    <col min="7685" max="7685" width="13.5" style="274" customWidth="1"/>
    <col min="7686" max="7686" width="12.5" style="274" customWidth="1"/>
    <col min="7687" max="7687" width="16" style="274" customWidth="1"/>
    <col min="7688" max="7704" width="10" style="274" customWidth="1"/>
    <col min="7705" max="7936" width="14.5" style="274"/>
    <col min="7937" max="7937" width="6.83203125" style="274" customWidth="1"/>
    <col min="7938" max="7938" width="34.5" style="274" customWidth="1"/>
    <col min="7939" max="7939" width="33.5" style="274" customWidth="1"/>
    <col min="7940" max="7940" width="14.5" style="274"/>
    <col min="7941" max="7941" width="13.5" style="274" customWidth="1"/>
    <col min="7942" max="7942" width="12.5" style="274" customWidth="1"/>
    <col min="7943" max="7943" width="16" style="274" customWidth="1"/>
    <col min="7944" max="7960" width="10" style="274" customWidth="1"/>
    <col min="7961" max="8192" width="14.5" style="274"/>
    <col min="8193" max="8193" width="6.83203125" style="274" customWidth="1"/>
    <col min="8194" max="8194" width="34.5" style="274" customWidth="1"/>
    <col min="8195" max="8195" width="33.5" style="274" customWidth="1"/>
    <col min="8196" max="8196" width="14.5" style="274"/>
    <col min="8197" max="8197" width="13.5" style="274" customWidth="1"/>
    <col min="8198" max="8198" width="12.5" style="274" customWidth="1"/>
    <col min="8199" max="8199" width="16" style="274" customWidth="1"/>
    <col min="8200" max="8216" width="10" style="274" customWidth="1"/>
    <col min="8217" max="8448" width="14.5" style="274"/>
    <col min="8449" max="8449" width="6.83203125" style="274" customWidth="1"/>
    <col min="8450" max="8450" width="34.5" style="274" customWidth="1"/>
    <col min="8451" max="8451" width="33.5" style="274" customWidth="1"/>
    <col min="8452" max="8452" width="14.5" style="274"/>
    <col min="8453" max="8453" width="13.5" style="274" customWidth="1"/>
    <col min="8454" max="8454" width="12.5" style="274" customWidth="1"/>
    <col min="8455" max="8455" width="16" style="274" customWidth="1"/>
    <col min="8456" max="8472" width="10" style="274" customWidth="1"/>
    <col min="8473" max="8704" width="14.5" style="274"/>
    <col min="8705" max="8705" width="6.83203125" style="274" customWidth="1"/>
    <col min="8706" max="8706" width="34.5" style="274" customWidth="1"/>
    <col min="8707" max="8707" width="33.5" style="274" customWidth="1"/>
    <col min="8708" max="8708" width="14.5" style="274"/>
    <col min="8709" max="8709" width="13.5" style="274" customWidth="1"/>
    <col min="8710" max="8710" width="12.5" style="274" customWidth="1"/>
    <col min="8711" max="8711" width="16" style="274" customWidth="1"/>
    <col min="8712" max="8728" width="10" style="274" customWidth="1"/>
    <col min="8729" max="8960" width="14.5" style="274"/>
    <col min="8961" max="8961" width="6.83203125" style="274" customWidth="1"/>
    <col min="8962" max="8962" width="34.5" style="274" customWidth="1"/>
    <col min="8963" max="8963" width="33.5" style="274" customWidth="1"/>
    <col min="8964" max="8964" width="14.5" style="274"/>
    <col min="8965" max="8965" width="13.5" style="274" customWidth="1"/>
    <col min="8966" max="8966" width="12.5" style="274" customWidth="1"/>
    <col min="8967" max="8967" width="16" style="274" customWidth="1"/>
    <col min="8968" max="8984" width="10" style="274" customWidth="1"/>
    <col min="8985" max="9216" width="14.5" style="274"/>
    <col min="9217" max="9217" width="6.83203125" style="274" customWidth="1"/>
    <col min="9218" max="9218" width="34.5" style="274" customWidth="1"/>
    <col min="9219" max="9219" width="33.5" style="274" customWidth="1"/>
    <col min="9220" max="9220" width="14.5" style="274"/>
    <col min="9221" max="9221" width="13.5" style="274" customWidth="1"/>
    <col min="9222" max="9222" width="12.5" style="274" customWidth="1"/>
    <col min="9223" max="9223" width="16" style="274" customWidth="1"/>
    <col min="9224" max="9240" width="10" style="274" customWidth="1"/>
    <col min="9241" max="9472" width="14.5" style="274"/>
    <col min="9473" max="9473" width="6.83203125" style="274" customWidth="1"/>
    <col min="9474" max="9474" width="34.5" style="274" customWidth="1"/>
    <col min="9475" max="9475" width="33.5" style="274" customWidth="1"/>
    <col min="9476" max="9476" width="14.5" style="274"/>
    <col min="9477" max="9477" width="13.5" style="274" customWidth="1"/>
    <col min="9478" max="9478" width="12.5" style="274" customWidth="1"/>
    <col min="9479" max="9479" width="16" style="274" customWidth="1"/>
    <col min="9480" max="9496" width="10" style="274" customWidth="1"/>
    <col min="9497" max="9728" width="14.5" style="274"/>
    <col min="9729" max="9729" width="6.83203125" style="274" customWidth="1"/>
    <col min="9730" max="9730" width="34.5" style="274" customWidth="1"/>
    <col min="9731" max="9731" width="33.5" style="274" customWidth="1"/>
    <col min="9732" max="9732" width="14.5" style="274"/>
    <col min="9733" max="9733" width="13.5" style="274" customWidth="1"/>
    <col min="9734" max="9734" width="12.5" style="274" customWidth="1"/>
    <col min="9735" max="9735" width="16" style="274" customWidth="1"/>
    <col min="9736" max="9752" width="10" style="274" customWidth="1"/>
    <col min="9753" max="9984" width="14.5" style="274"/>
    <col min="9985" max="9985" width="6.83203125" style="274" customWidth="1"/>
    <col min="9986" max="9986" width="34.5" style="274" customWidth="1"/>
    <col min="9987" max="9987" width="33.5" style="274" customWidth="1"/>
    <col min="9988" max="9988" width="14.5" style="274"/>
    <col min="9989" max="9989" width="13.5" style="274" customWidth="1"/>
    <col min="9990" max="9990" width="12.5" style="274" customWidth="1"/>
    <col min="9991" max="9991" width="16" style="274" customWidth="1"/>
    <col min="9992" max="10008" width="10" style="274" customWidth="1"/>
    <col min="10009" max="10240" width="14.5" style="274"/>
    <col min="10241" max="10241" width="6.83203125" style="274" customWidth="1"/>
    <col min="10242" max="10242" width="34.5" style="274" customWidth="1"/>
    <col min="10243" max="10243" width="33.5" style="274" customWidth="1"/>
    <col min="10244" max="10244" width="14.5" style="274"/>
    <col min="10245" max="10245" width="13.5" style="274" customWidth="1"/>
    <col min="10246" max="10246" width="12.5" style="274" customWidth="1"/>
    <col min="10247" max="10247" width="16" style="274" customWidth="1"/>
    <col min="10248" max="10264" width="10" style="274" customWidth="1"/>
    <col min="10265" max="10496" width="14.5" style="274"/>
    <col min="10497" max="10497" width="6.83203125" style="274" customWidth="1"/>
    <col min="10498" max="10498" width="34.5" style="274" customWidth="1"/>
    <col min="10499" max="10499" width="33.5" style="274" customWidth="1"/>
    <col min="10500" max="10500" width="14.5" style="274"/>
    <col min="10501" max="10501" width="13.5" style="274" customWidth="1"/>
    <col min="10502" max="10502" width="12.5" style="274" customWidth="1"/>
    <col min="10503" max="10503" width="16" style="274" customWidth="1"/>
    <col min="10504" max="10520" width="10" style="274" customWidth="1"/>
    <col min="10521" max="10752" width="14.5" style="274"/>
    <col min="10753" max="10753" width="6.83203125" style="274" customWidth="1"/>
    <col min="10754" max="10754" width="34.5" style="274" customWidth="1"/>
    <col min="10755" max="10755" width="33.5" style="274" customWidth="1"/>
    <col min="10756" max="10756" width="14.5" style="274"/>
    <col min="10757" max="10757" width="13.5" style="274" customWidth="1"/>
    <col min="10758" max="10758" width="12.5" style="274" customWidth="1"/>
    <col min="10759" max="10759" width="16" style="274" customWidth="1"/>
    <col min="10760" max="10776" width="10" style="274" customWidth="1"/>
    <col min="10777" max="11008" width="14.5" style="274"/>
    <col min="11009" max="11009" width="6.83203125" style="274" customWidth="1"/>
    <col min="11010" max="11010" width="34.5" style="274" customWidth="1"/>
    <col min="11011" max="11011" width="33.5" style="274" customWidth="1"/>
    <col min="11012" max="11012" width="14.5" style="274"/>
    <col min="11013" max="11013" width="13.5" style="274" customWidth="1"/>
    <col min="11014" max="11014" width="12.5" style="274" customWidth="1"/>
    <col min="11015" max="11015" width="16" style="274" customWidth="1"/>
    <col min="11016" max="11032" width="10" style="274" customWidth="1"/>
    <col min="11033" max="11264" width="14.5" style="274"/>
    <col min="11265" max="11265" width="6.83203125" style="274" customWidth="1"/>
    <col min="11266" max="11266" width="34.5" style="274" customWidth="1"/>
    <col min="11267" max="11267" width="33.5" style="274" customWidth="1"/>
    <col min="11268" max="11268" width="14.5" style="274"/>
    <col min="11269" max="11269" width="13.5" style="274" customWidth="1"/>
    <col min="11270" max="11270" width="12.5" style="274" customWidth="1"/>
    <col min="11271" max="11271" width="16" style="274" customWidth="1"/>
    <col min="11272" max="11288" width="10" style="274" customWidth="1"/>
    <col min="11289" max="11520" width="14.5" style="274"/>
    <col min="11521" max="11521" width="6.83203125" style="274" customWidth="1"/>
    <col min="11522" max="11522" width="34.5" style="274" customWidth="1"/>
    <col min="11523" max="11523" width="33.5" style="274" customWidth="1"/>
    <col min="11524" max="11524" width="14.5" style="274"/>
    <col min="11525" max="11525" width="13.5" style="274" customWidth="1"/>
    <col min="11526" max="11526" width="12.5" style="274" customWidth="1"/>
    <col min="11527" max="11527" width="16" style="274" customWidth="1"/>
    <col min="11528" max="11544" width="10" style="274" customWidth="1"/>
    <col min="11545" max="11776" width="14.5" style="274"/>
    <col min="11777" max="11777" width="6.83203125" style="274" customWidth="1"/>
    <col min="11778" max="11778" width="34.5" style="274" customWidth="1"/>
    <col min="11779" max="11779" width="33.5" style="274" customWidth="1"/>
    <col min="11780" max="11780" width="14.5" style="274"/>
    <col min="11781" max="11781" width="13.5" style="274" customWidth="1"/>
    <col min="11782" max="11782" width="12.5" style="274" customWidth="1"/>
    <col min="11783" max="11783" width="16" style="274" customWidth="1"/>
    <col min="11784" max="11800" width="10" style="274" customWidth="1"/>
    <col min="11801" max="12032" width="14.5" style="274"/>
    <col min="12033" max="12033" width="6.83203125" style="274" customWidth="1"/>
    <col min="12034" max="12034" width="34.5" style="274" customWidth="1"/>
    <col min="12035" max="12035" width="33.5" style="274" customWidth="1"/>
    <col min="12036" max="12036" width="14.5" style="274"/>
    <col min="12037" max="12037" width="13.5" style="274" customWidth="1"/>
    <col min="12038" max="12038" width="12.5" style="274" customWidth="1"/>
    <col min="12039" max="12039" width="16" style="274" customWidth="1"/>
    <col min="12040" max="12056" width="10" style="274" customWidth="1"/>
    <col min="12057" max="12288" width="14.5" style="274"/>
    <col min="12289" max="12289" width="6.83203125" style="274" customWidth="1"/>
    <col min="12290" max="12290" width="34.5" style="274" customWidth="1"/>
    <col min="12291" max="12291" width="33.5" style="274" customWidth="1"/>
    <col min="12292" max="12292" width="14.5" style="274"/>
    <col min="12293" max="12293" width="13.5" style="274" customWidth="1"/>
    <col min="12294" max="12294" width="12.5" style="274" customWidth="1"/>
    <col min="12295" max="12295" width="16" style="274" customWidth="1"/>
    <col min="12296" max="12312" width="10" style="274" customWidth="1"/>
    <col min="12313" max="12544" width="14.5" style="274"/>
    <col min="12545" max="12545" width="6.83203125" style="274" customWidth="1"/>
    <col min="12546" max="12546" width="34.5" style="274" customWidth="1"/>
    <col min="12547" max="12547" width="33.5" style="274" customWidth="1"/>
    <col min="12548" max="12548" width="14.5" style="274"/>
    <col min="12549" max="12549" width="13.5" style="274" customWidth="1"/>
    <col min="12550" max="12550" width="12.5" style="274" customWidth="1"/>
    <col min="12551" max="12551" width="16" style="274" customWidth="1"/>
    <col min="12552" max="12568" width="10" style="274" customWidth="1"/>
    <col min="12569" max="12800" width="14.5" style="274"/>
    <col min="12801" max="12801" width="6.83203125" style="274" customWidth="1"/>
    <col min="12802" max="12802" width="34.5" style="274" customWidth="1"/>
    <col min="12803" max="12803" width="33.5" style="274" customWidth="1"/>
    <col min="12804" max="12804" width="14.5" style="274"/>
    <col min="12805" max="12805" width="13.5" style="274" customWidth="1"/>
    <col min="12806" max="12806" width="12.5" style="274" customWidth="1"/>
    <col min="12807" max="12807" width="16" style="274" customWidth="1"/>
    <col min="12808" max="12824" width="10" style="274" customWidth="1"/>
    <col min="12825" max="13056" width="14.5" style="274"/>
    <col min="13057" max="13057" width="6.83203125" style="274" customWidth="1"/>
    <col min="13058" max="13058" width="34.5" style="274" customWidth="1"/>
    <col min="13059" max="13059" width="33.5" style="274" customWidth="1"/>
    <col min="13060" max="13060" width="14.5" style="274"/>
    <col min="13061" max="13061" width="13.5" style="274" customWidth="1"/>
    <col min="13062" max="13062" width="12.5" style="274" customWidth="1"/>
    <col min="13063" max="13063" width="16" style="274" customWidth="1"/>
    <col min="13064" max="13080" width="10" style="274" customWidth="1"/>
    <col min="13081" max="13312" width="14.5" style="274"/>
    <col min="13313" max="13313" width="6.83203125" style="274" customWidth="1"/>
    <col min="13314" max="13314" width="34.5" style="274" customWidth="1"/>
    <col min="13315" max="13315" width="33.5" style="274" customWidth="1"/>
    <col min="13316" max="13316" width="14.5" style="274"/>
    <col min="13317" max="13317" width="13.5" style="274" customWidth="1"/>
    <col min="13318" max="13318" width="12.5" style="274" customWidth="1"/>
    <col min="13319" max="13319" width="16" style="274" customWidth="1"/>
    <col min="13320" max="13336" width="10" style="274" customWidth="1"/>
    <col min="13337" max="13568" width="14.5" style="274"/>
    <col min="13569" max="13569" width="6.83203125" style="274" customWidth="1"/>
    <col min="13570" max="13570" width="34.5" style="274" customWidth="1"/>
    <col min="13571" max="13571" width="33.5" style="274" customWidth="1"/>
    <col min="13572" max="13572" width="14.5" style="274"/>
    <col min="13573" max="13573" width="13.5" style="274" customWidth="1"/>
    <col min="13574" max="13574" width="12.5" style="274" customWidth="1"/>
    <col min="13575" max="13575" width="16" style="274" customWidth="1"/>
    <col min="13576" max="13592" width="10" style="274" customWidth="1"/>
    <col min="13593" max="13824" width="14.5" style="274"/>
    <col min="13825" max="13825" width="6.83203125" style="274" customWidth="1"/>
    <col min="13826" max="13826" width="34.5" style="274" customWidth="1"/>
    <col min="13827" max="13827" width="33.5" style="274" customWidth="1"/>
    <col min="13828" max="13828" width="14.5" style="274"/>
    <col min="13829" max="13829" width="13.5" style="274" customWidth="1"/>
    <col min="13830" max="13830" width="12.5" style="274" customWidth="1"/>
    <col min="13831" max="13831" width="16" style="274" customWidth="1"/>
    <col min="13832" max="13848" width="10" style="274" customWidth="1"/>
    <col min="13849" max="14080" width="14.5" style="274"/>
    <col min="14081" max="14081" width="6.83203125" style="274" customWidth="1"/>
    <col min="14082" max="14082" width="34.5" style="274" customWidth="1"/>
    <col min="14083" max="14083" width="33.5" style="274" customWidth="1"/>
    <col min="14084" max="14084" width="14.5" style="274"/>
    <col min="14085" max="14085" width="13.5" style="274" customWidth="1"/>
    <col min="14086" max="14086" width="12.5" style="274" customWidth="1"/>
    <col min="14087" max="14087" width="16" style="274" customWidth="1"/>
    <col min="14088" max="14104" width="10" style="274" customWidth="1"/>
    <col min="14105" max="14336" width="14.5" style="274"/>
    <col min="14337" max="14337" width="6.83203125" style="274" customWidth="1"/>
    <col min="14338" max="14338" width="34.5" style="274" customWidth="1"/>
    <col min="14339" max="14339" width="33.5" style="274" customWidth="1"/>
    <col min="14340" max="14340" width="14.5" style="274"/>
    <col min="14341" max="14341" width="13.5" style="274" customWidth="1"/>
    <col min="14342" max="14342" width="12.5" style="274" customWidth="1"/>
    <col min="14343" max="14343" width="16" style="274" customWidth="1"/>
    <col min="14344" max="14360" width="10" style="274" customWidth="1"/>
    <col min="14361" max="14592" width="14.5" style="274"/>
    <col min="14593" max="14593" width="6.83203125" style="274" customWidth="1"/>
    <col min="14594" max="14594" width="34.5" style="274" customWidth="1"/>
    <col min="14595" max="14595" width="33.5" style="274" customWidth="1"/>
    <col min="14596" max="14596" width="14.5" style="274"/>
    <col min="14597" max="14597" width="13.5" style="274" customWidth="1"/>
    <col min="14598" max="14598" width="12.5" style="274" customWidth="1"/>
    <col min="14599" max="14599" width="16" style="274" customWidth="1"/>
    <col min="14600" max="14616" width="10" style="274" customWidth="1"/>
    <col min="14617" max="14848" width="14.5" style="274"/>
    <col min="14849" max="14849" width="6.83203125" style="274" customWidth="1"/>
    <col min="14850" max="14850" width="34.5" style="274" customWidth="1"/>
    <col min="14851" max="14851" width="33.5" style="274" customWidth="1"/>
    <col min="14852" max="14852" width="14.5" style="274"/>
    <col min="14853" max="14853" width="13.5" style="274" customWidth="1"/>
    <col min="14854" max="14854" width="12.5" style="274" customWidth="1"/>
    <col min="14855" max="14855" width="16" style="274" customWidth="1"/>
    <col min="14856" max="14872" width="10" style="274" customWidth="1"/>
    <col min="14873" max="15104" width="14.5" style="274"/>
    <col min="15105" max="15105" width="6.83203125" style="274" customWidth="1"/>
    <col min="15106" max="15106" width="34.5" style="274" customWidth="1"/>
    <col min="15107" max="15107" width="33.5" style="274" customWidth="1"/>
    <col min="15108" max="15108" width="14.5" style="274"/>
    <col min="15109" max="15109" width="13.5" style="274" customWidth="1"/>
    <col min="15110" max="15110" width="12.5" style="274" customWidth="1"/>
    <col min="15111" max="15111" width="16" style="274" customWidth="1"/>
    <col min="15112" max="15128" width="10" style="274" customWidth="1"/>
    <col min="15129" max="15360" width="14.5" style="274"/>
    <col min="15361" max="15361" width="6.83203125" style="274" customWidth="1"/>
    <col min="15362" max="15362" width="34.5" style="274" customWidth="1"/>
    <col min="15363" max="15363" width="33.5" style="274" customWidth="1"/>
    <col min="15364" max="15364" width="14.5" style="274"/>
    <col min="15365" max="15365" width="13.5" style="274" customWidth="1"/>
    <col min="15366" max="15366" width="12.5" style="274" customWidth="1"/>
    <col min="15367" max="15367" width="16" style="274" customWidth="1"/>
    <col min="15368" max="15384" width="10" style="274" customWidth="1"/>
    <col min="15385" max="15616" width="14.5" style="274"/>
    <col min="15617" max="15617" width="6.83203125" style="274" customWidth="1"/>
    <col min="15618" max="15618" width="34.5" style="274" customWidth="1"/>
    <col min="15619" max="15619" width="33.5" style="274" customWidth="1"/>
    <col min="15620" max="15620" width="14.5" style="274"/>
    <col min="15621" max="15621" width="13.5" style="274" customWidth="1"/>
    <col min="15622" max="15622" width="12.5" style="274" customWidth="1"/>
    <col min="15623" max="15623" width="16" style="274" customWidth="1"/>
    <col min="15624" max="15640" width="10" style="274" customWidth="1"/>
    <col min="15641" max="15872" width="14.5" style="274"/>
    <col min="15873" max="15873" width="6.83203125" style="274" customWidth="1"/>
    <col min="15874" max="15874" width="34.5" style="274" customWidth="1"/>
    <col min="15875" max="15875" width="33.5" style="274" customWidth="1"/>
    <col min="15876" max="15876" width="14.5" style="274"/>
    <col min="15877" max="15877" width="13.5" style="274" customWidth="1"/>
    <col min="15878" max="15878" width="12.5" style="274" customWidth="1"/>
    <col min="15879" max="15879" width="16" style="274" customWidth="1"/>
    <col min="15880" max="15896" width="10" style="274" customWidth="1"/>
    <col min="15897" max="16128" width="14.5" style="274"/>
    <col min="16129" max="16129" width="6.83203125" style="274" customWidth="1"/>
    <col min="16130" max="16130" width="34.5" style="274" customWidth="1"/>
    <col min="16131" max="16131" width="33.5" style="274" customWidth="1"/>
    <col min="16132" max="16132" width="14.5" style="274"/>
    <col min="16133" max="16133" width="13.5" style="274" customWidth="1"/>
    <col min="16134" max="16134" width="12.5" style="274" customWidth="1"/>
    <col min="16135" max="16135" width="16" style="274" customWidth="1"/>
    <col min="16136" max="16152" width="10" style="274" customWidth="1"/>
    <col min="16153" max="16384" width="14.5" style="274"/>
  </cols>
  <sheetData>
    <row r="1" spans="1:24" ht="22.5" customHeight="1" thickBot="1">
      <c r="A1" s="1417" t="s">
        <v>2126</v>
      </c>
      <c r="B1" s="1418"/>
      <c r="C1" s="1418"/>
      <c r="D1" s="1418"/>
      <c r="E1" s="1418"/>
      <c r="F1" s="1418"/>
      <c r="G1" s="1419"/>
    </row>
    <row r="2" spans="1:24" ht="16">
      <c r="A2" s="1420" t="s">
        <v>1744</v>
      </c>
      <c r="B2" s="1421"/>
      <c r="C2" s="1421"/>
      <c r="D2" s="1421"/>
      <c r="E2" s="1421"/>
      <c r="F2" s="1421"/>
      <c r="G2" s="1422"/>
    </row>
    <row r="3" spans="1:24" ht="15.75" customHeight="1" thickBot="1">
      <c r="A3" s="1423" t="s">
        <v>1745</v>
      </c>
      <c r="B3" s="1424"/>
      <c r="C3" s="1424"/>
      <c r="D3" s="1424"/>
      <c r="E3" s="1424"/>
      <c r="F3" s="1424"/>
      <c r="G3" s="1425"/>
    </row>
    <row r="4" spans="1:24" ht="25.5" customHeight="1" thickBot="1">
      <c r="A4" s="517" t="s">
        <v>1746</v>
      </c>
      <c r="B4" s="514" t="s">
        <v>2130</v>
      </c>
      <c r="C4" s="514" t="s">
        <v>858</v>
      </c>
      <c r="D4" s="515" t="s">
        <v>1747</v>
      </c>
      <c r="E4" s="514" t="s">
        <v>1748</v>
      </c>
      <c r="F4" s="514" t="s">
        <v>1749</v>
      </c>
      <c r="G4" s="516" t="s">
        <v>1750</v>
      </c>
    </row>
    <row r="5" spans="1:24" ht="15.75" customHeight="1">
      <c r="A5" s="275" t="s">
        <v>1751</v>
      </c>
      <c r="B5" s="276" t="s">
        <v>1752</v>
      </c>
      <c r="C5" s="277">
        <v>1403907</v>
      </c>
      <c r="D5" s="277"/>
      <c r="E5" s="277">
        <v>6379643</v>
      </c>
      <c r="F5" s="278">
        <v>5719364</v>
      </c>
      <c r="G5" s="279">
        <v>12099007</v>
      </c>
      <c r="H5" s="280"/>
      <c r="I5" s="280"/>
      <c r="J5" s="280"/>
      <c r="K5" s="280"/>
      <c r="L5" s="280"/>
      <c r="M5" s="280"/>
      <c r="N5" s="280"/>
      <c r="O5" s="280"/>
      <c r="P5" s="280"/>
      <c r="Q5" s="280"/>
      <c r="R5" s="280"/>
      <c r="S5" s="280"/>
      <c r="T5" s="280"/>
      <c r="U5" s="280"/>
      <c r="V5" s="280"/>
      <c r="W5" s="280"/>
      <c r="X5" s="280"/>
    </row>
    <row r="6" spans="1:24" ht="19.5" customHeight="1">
      <c r="A6" s="281" t="s">
        <v>1753</v>
      </c>
      <c r="B6" s="282" t="s">
        <v>1754</v>
      </c>
      <c r="C6" s="283">
        <v>75039035</v>
      </c>
      <c r="D6" s="283">
        <v>6413332</v>
      </c>
      <c r="E6" s="284">
        <v>5513607</v>
      </c>
      <c r="F6" s="285">
        <v>4751226</v>
      </c>
      <c r="G6" s="286">
        <v>10264833</v>
      </c>
      <c r="H6" s="280"/>
      <c r="I6" s="280"/>
      <c r="J6" s="280"/>
      <c r="K6" s="280"/>
      <c r="L6" s="280"/>
      <c r="M6" s="280"/>
      <c r="N6" s="280"/>
      <c r="O6" s="280"/>
      <c r="P6" s="280"/>
      <c r="Q6" s="280"/>
      <c r="R6" s="280"/>
      <c r="S6" s="280"/>
      <c r="T6" s="280"/>
      <c r="U6" s="280"/>
      <c r="V6" s="280"/>
      <c r="W6" s="280"/>
      <c r="X6" s="280"/>
    </row>
    <row r="7" spans="1:24" ht="19.5" customHeight="1" thickBot="1">
      <c r="A7" s="1426"/>
      <c r="B7" s="1427"/>
      <c r="C7" s="287" t="s">
        <v>75</v>
      </c>
      <c r="D7" s="288" t="s">
        <v>1755</v>
      </c>
      <c r="E7" s="288">
        <v>11893250</v>
      </c>
      <c r="F7" s="289">
        <v>10470590</v>
      </c>
      <c r="G7" s="290">
        <v>22363840</v>
      </c>
      <c r="H7" s="280"/>
      <c r="I7" s="280"/>
      <c r="J7" s="280"/>
      <c r="K7" s="280"/>
      <c r="L7" s="280"/>
      <c r="M7" s="280"/>
      <c r="N7" s="280"/>
      <c r="O7" s="280"/>
      <c r="P7" s="280"/>
      <c r="Q7" s="280"/>
      <c r="R7" s="280"/>
      <c r="S7" s="280"/>
      <c r="T7" s="280"/>
      <c r="U7" s="280"/>
      <c r="V7" s="280"/>
      <c r="W7" s="280"/>
      <c r="X7" s="280"/>
    </row>
    <row r="8" spans="1:24" ht="24.75" customHeight="1" thickBot="1">
      <c r="A8" s="517" t="s">
        <v>1746</v>
      </c>
      <c r="B8" s="514" t="s">
        <v>2130</v>
      </c>
      <c r="C8" s="514" t="s">
        <v>858</v>
      </c>
      <c r="D8" s="515" t="s">
        <v>1747</v>
      </c>
      <c r="E8" s="514" t="s">
        <v>1748</v>
      </c>
      <c r="F8" s="514" t="s">
        <v>1749</v>
      </c>
      <c r="G8" s="516" t="s">
        <v>1750</v>
      </c>
      <c r="H8" s="280"/>
      <c r="I8" s="280"/>
      <c r="J8" s="280"/>
      <c r="K8" s="280"/>
      <c r="L8" s="280"/>
      <c r="M8" s="280"/>
      <c r="N8" s="280"/>
      <c r="O8" s="280"/>
      <c r="P8" s="280"/>
      <c r="Q8" s="280"/>
      <c r="R8" s="280"/>
      <c r="S8" s="280"/>
      <c r="T8" s="280"/>
      <c r="U8" s="280"/>
      <c r="V8" s="280"/>
      <c r="W8" s="280"/>
      <c r="X8" s="280"/>
    </row>
    <row r="9" spans="1:24" ht="16.5" customHeight="1">
      <c r="A9" s="291" t="s">
        <v>1756</v>
      </c>
      <c r="B9" s="292" t="s">
        <v>1757</v>
      </c>
      <c r="C9" s="293">
        <v>18500834</v>
      </c>
      <c r="D9" s="293">
        <v>4335000</v>
      </c>
      <c r="E9" s="277">
        <v>801962</v>
      </c>
      <c r="F9" s="277">
        <v>116873</v>
      </c>
      <c r="G9" s="279">
        <v>918835</v>
      </c>
      <c r="H9" s="280"/>
      <c r="I9" s="280"/>
      <c r="J9" s="280"/>
      <c r="K9" s="280"/>
      <c r="L9" s="280"/>
      <c r="M9" s="280"/>
      <c r="N9" s="280"/>
      <c r="O9" s="280"/>
      <c r="P9" s="280"/>
      <c r="Q9" s="280"/>
      <c r="R9" s="280"/>
      <c r="S9" s="280"/>
      <c r="T9" s="280"/>
      <c r="U9" s="280"/>
      <c r="V9" s="280"/>
      <c r="W9" s="280"/>
      <c r="X9" s="280"/>
    </row>
    <row r="10" spans="1:24" ht="15.75" customHeight="1">
      <c r="A10" s="281" t="s">
        <v>1758</v>
      </c>
      <c r="B10" s="294" t="s">
        <v>1757</v>
      </c>
      <c r="C10" s="283">
        <v>18500834</v>
      </c>
      <c r="D10" s="283">
        <v>4485000</v>
      </c>
      <c r="E10" s="284">
        <v>733493</v>
      </c>
      <c r="F10" s="284">
        <v>92997</v>
      </c>
      <c r="G10" s="286">
        <v>826490</v>
      </c>
    </row>
    <row r="11" spans="1:24" ht="19.5" customHeight="1">
      <c r="A11" s="281" t="s">
        <v>1759</v>
      </c>
      <c r="B11" s="294" t="s">
        <v>1760</v>
      </c>
      <c r="C11" s="283">
        <v>25192959</v>
      </c>
      <c r="D11" s="283">
        <v>5010000</v>
      </c>
      <c r="E11" s="295">
        <v>10000</v>
      </c>
      <c r="F11" s="284">
        <v>7483230</v>
      </c>
      <c r="G11" s="286">
        <v>7493230</v>
      </c>
      <c r="H11" s="280"/>
      <c r="I11" s="280"/>
      <c r="J11" s="280"/>
      <c r="K11" s="280"/>
      <c r="L11" s="280"/>
      <c r="M11" s="280"/>
      <c r="N11" s="280"/>
      <c r="O11" s="280"/>
      <c r="P11" s="280"/>
      <c r="Q11" s="280"/>
      <c r="R11" s="280"/>
      <c r="S11" s="280"/>
      <c r="T11" s="280"/>
      <c r="U11" s="280"/>
      <c r="V11" s="280"/>
      <c r="W11" s="280"/>
      <c r="X11" s="280"/>
    </row>
    <row r="12" spans="1:24" ht="19.5" customHeight="1">
      <c r="A12" s="281" t="s">
        <v>1761</v>
      </c>
      <c r="B12" s="294" t="s">
        <v>1762</v>
      </c>
      <c r="C12" s="283">
        <v>42056431</v>
      </c>
      <c r="D12" s="283">
        <v>4305000</v>
      </c>
      <c r="E12" s="284">
        <v>2768001</v>
      </c>
      <c r="F12" s="284">
        <v>2150079</v>
      </c>
      <c r="G12" s="286">
        <v>4918080</v>
      </c>
      <c r="H12" s="280"/>
      <c r="I12" s="280"/>
      <c r="J12" s="280"/>
      <c r="K12" s="280"/>
      <c r="L12" s="280"/>
      <c r="M12" s="280"/>
      <c r="N12" s="280"/>
      <c r="O12" s="280"/>
      <c r="P12" s="280"/>
      <c r="Q12" s="280"/>
      <c r="R12" s="280"/>
      <c r="S12" s="280"/>
      <c r="T12" s="280"/>
      <c r="U12" s="280"/>
      <c r="V12" s="280"/>
      <c r="W12" s="280"/>
      <c r="X12" s="280"/>
    </row>
    <row r="13" spans="1:24" ht="19.5" customHeight="1">
      <c r="A13" s="281" t="s">
        <v>1763</v>
      </c>
      <c r="B13" s="294" t="s">
        <v>1764</v>
      </c>
      <c r="C13" s="283">
        <v>24952646</v>
      </c>
      <c r="D13" s="283">
        <v>4560000</v>
      </c>
      <c r="E13" s="284">
        <v>1683796</v>
      </c>
      <c r="F13" s="284">
        <v>380954</v>
      </c>
      <c r="G13" s="286">
        <v>2064750</v>
      </c>
      <c r="H13" s="280"/>
      <c r="I13" s="280"/>
      <c r="J13" s="280"/>
      <c r="K13" s="280"/>
      <c r="L13" s="280"/>
      <c r="M13" s="280"/>
      <c r="N13" s="280"/>
      <c r="O13" s="280"/>
      <c r="P13" s="280"/>
      <c r="Q13" s="280"/>
      <c r="R13" s="280"/>
      <c r="S13" s="280"/>
      <c r="T13" s="280"/>
      <c r="U13" s="280"/>
      <c r="V13" s="280"/>
      <c r="W13" s="280"/>
      <c r="X13" s="280"/>
    </row>
    <row r="14" spans="1:24" ht="19.5" customHeight="1">
      <c r="A14" s="296" t="s">
        <v>1765</v>
      </c>
      <c r="B14" s="297" t="s">
        <v>1766</v>
      </c>
      <c r="C14" s="298">
        <v>24538321</v>
      </c>
      <c r="D14" s="298">
        <v>4395000</v>
      </c>
      <c r="E14" s="299">
        <v>4341622</v>
      </c>
      <c r="F14" s="299">
        <v>6230657</v>
      </c>
      <c r="G14" s="300">
        <v>10572279</v>
      </c>
      <c r="H14" s="280"/>
      <c r="I14" s="280"/>
      <c r="J14" s="280"/>
      <c r="K14" s="280"/>
      <c r="L14" s="280"/>
      <c r="M14" s="280"/>
      <c r="N14" s="280"/>
      <c r="O14" s="280"/>
      <c r="P14" s="280"/>
      <c r="Q14" s="280"/>
      <c r="R14" s="280"/>
      <c r="S14" s="280"/>
      <c r="T14" s="280"/>
      <c r="U14" s="280"/>
      <c r="V14" s="280"/>
      <c r="W14" s="280"/>
      <c r="X14" s="280"/>
    </row>
    <row r="15" spans="1:24" ht="19.5" customHeight="1">
      <c r="A15" s="1415"/>
      <c r="B15" s="1416"/>
      <c r="C15" s="301" t="s">
        <v>1755</v>
      </c>
      <c r="D15" s="302" t="s">
        <v>1755</v>
      </c>
      <c r="E15" s="303">
        <f>SUM(E9:E14)</f>
        <v>10338874</v>
      </c>
      <c r="F15" s="303">
        <f>SUM(F9:F14)</f>
        <v>16454790</v>
      </c>
      <c r="G15" s="304">
        <f>SUM(G9:G14)</f>
        <v>26793664</v>
      </c>
      <c r="H15" s="280"/>
      <c r="I15" s="280"/>
      <c r="J15" s="280"/>
      <c r="K15" s="280"/>
      <c r="L15" s="280"/>
      <c r="M15" s="280"/>
      <c r="N15" s="280"/>
      <c r="O15" s="280"/>
      <c r="P15" s="280"/>
      <c r="Q15" s="280"/>
      <c r="R15" s="280"/>
      <c r="S15" s="280"/>
      <c r="T15" s="280"/>
      <c r="U15" s="280"/>
      <c r="V15" s="280"/>
      <c r="W15" s="280"/>
      <c r="X15" s="280"/>
    </row>
    <row r="16" spans="1:24" ht="19.5" customHeight="1" thickBot="1">
      <c r="A16" s="305"/>
      <c r="B16" s="306"/>
      <c r="C16" s="306"/>
      <c r="D16" s="307" t="s">
        <v>75</v>
      </c>
      <c r="E16" s="308">
        <f>E7+E15</f>
        <v>22232124</v>
      </c>
      <c r="F16" s="308">
        <f>F15+F7</f>
        <v>26925380</v>
      </c>
      <c r="G16" s="309">
        <f>G15+G7</f>
        <v>49157504</v>
      </c>
      <c r="H16" s="280"/>
      <c r="I16" s="280"/>
      <c r="J16" s="280"/>
      <c r="K16" s="280"/>
      <c r="L16" s="280"/>
      <c r="M16" s="280"/>
      <c r="N16" s="280"/>
      <c r="O16" s="280"/>
      <c r="P16" s="280"/>
      <c r="Q16" s="280"/>
      <c r="R16" s="280"/>
      <c r="S16" s="280"/>
      <c r="T16" s="280"/>
      <c r="U16" s="280"/>
      <c r="V16" s="280"/>
      <c r="W16" s="280"/>
      <c r="X16" s="280"/>
    </row>
    <row r="17" spans="3:24" ht="19.5" customHeight="1">
      <c r="E17" s="310"/>
      <c r="G17" s="311"/>
      <c r="H17" s="280"/>
      <c r="I17" s="280"/>
      <c r="J17" s="280"/>
      <c r="K17" s="280"/>
      <c r="L17" s="280"/>
      <c r="M17" s="280"/>
      <c r="N17" s="280"/>
      <c r="O17" s="280"/>
      <c r="P17" s="280"/>
      <c r="Q17" s="280"/>
      <c r="R17" s="280"/>
      <c r="S17" s="280"/>
      <c r="T17" s="280"/>
      <c r="U17" s="280"/>
      <c r="V17" s="280"/>
      <c r="W17" s="280"/>
      <c r="X17" s="280"/>
    </row>
    <row r="18" spans="3:24" ht="15.75" customHeight="1">
      <c r="C18" s="311"/>
    </row>
    <row r="19" spans="3:24" ht="15.75" customHeight="1"/>
    <row r="20" spans="3:24" ht="15.75" customHeight="1"/>
    <row r="21" spans="3:24" ht="15.75" customHeight="1"/>
    <row r="22" spans="3:24" ht="15.75" customHeight="1"/>
    <row r="23" spans="3:24" ht="15.75" customHeight="1"/>
    <row r="24" spans="3:24" ht="15.75" customHeight="1"/>
    <row r="25" spans="3:24" ht="15.75" customHeight="1"/>
    <row r="26" spans="3:24" ht="15.75" customHeight="1"/>
    <row r="27" spans="3:24" ht="15.75" customHeight="1"/>
    <row r="28" spans="3:24" ht="15.75" customHeight="1"/>
    <row r="29" spans="3:24" ht="15.75" customHeight="1"/>
    <row r="30" spans="3:24" ht="15.75" customHeight="1"/>
    <row r="31" spans="3:24" ht="15.75" customHeight="1"/>
    <row r="32" spans="3:2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spans="8:24" ht="15.75" customHeight="1"/>
    <row r="82" spans="8:24" ht="15.75" customHeight="1"/>
    <row r="83" spans="8:24" ht="15.75" customHeight="1"/>
    <row r="84" spans="8:24" ht="15.75" customHeight="1"/>
    <row r="85" spans="8:24" ht="15.75" customHeight="1"/>
    <row r="86" spans="8:24" ht="15.75" customHeight="1">
      <c r="H86" s="280"/>
      <c r="I86" s="280"/>
      <c r="J86" s="280"/>
      <c r="K86" s="280"/>
      <c r="L86" s="280"/>
      <c r="M86" s="280"/>
      <c r="N86" s="280"/>
      <c r="O86" s="280"/>
      <c r="P86" s="280"/>
      <c r="Q86" s="280"/>
      <c r="R86" s="280"/>
      <c r="S86" s="280"/>
      <c r="T86" s="280"/>
      <c r="U86" s="280"/>
      <c r="V86" s="280"/>
      <c r="W86" s="280"/>
      <c r="X86" s="280"/>
    </row>
    <row r="87" spans="8:24" ht="15.75" customHeight="1"/>
    <row r="88" spans="8:24" ht="15.75" customHeight="1"/>
    <row r="89" spans="8:24" ht="15.75" customHeight="1"/>
    <row r="90" spans="8:24" ht="15.75" customHeight="1"/>
    <row r="91" spans="8:24" ht="15.75" customHeight="1"/>
    <row r="92" spans="8:24" ht="15.75" customHeight="1"/>
    <row r="93" spans="8:24" ht="15.75" customHeight="1"/>
    <row r="94" spans="8:24" ht="15.75" customHeight="1"/>
    <row r="95" spans="8:24" ht="15.75" customHeight="1"/>
    <row r="96" spans="8:24"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5">
    <mergeCell ref="A15:B15"/>
    <mergeCell ref="A1:G1"/>
    <mergeCell ref="A2:G2"/>
    <mergeCell ref="A3:G3"/>
    <mergeCell ref="A7:B7"/>
  </mergeCells>
  <pageMargins left="0.7" right="0.7" top="0.75" bottom="0.75" header="0" footer="0"/>
  <pageSetup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65368-863F-4C51-B70A-2B13BD01D6CE}">
  <sheetPr codeName="Hoja19"/>
  <dimension ref="A1:F54"/>
  <sheetViews>
    <sheetView topLeftCell="A35" workbookViewId="0">
      <selection activeCell="B37" sqref="B37:F37"/>
    </sheetView>
  </sheetViews>
  <sheetFormatPr baseColWidth="10" defaultColWidth="14" defaultRowHeight="14"/>
  <cols>
    <col min="1" max="1" width="39.1640625" style="134" customWidth="1"/>
    <col min="2" max="2" width="46.1640625" style="134" customWidth="1"/>
    <col min="3" max="3" width="25.6640625" style="134" bestFit="1" customWidth="1"/>
    <col min="4" max="4" width="14" style="134"/>
    <col min="5" max="5" width="10.83203125" style="134" customWidth="1"/>
    <col min="6" max="6" width="15.1640625" style="129" customWidth="1"/>
    <col min="7" max="7" width="14" style="129"/>
    <col min="8" max="8" width="0" style="129" hidden="1" customWidth="1"/>
    <col min="9" max="9" width="18.33203125" style="129" bestFit="1" customWidth="1"/>
    <col min="10" max="256" width="14" style="129"/>
    <col min="257" max="257" width="28.33203125" style="129" bestFit="1" customWidth="1"/>
    <col min="258" max="258" width="46.1640625" style="129" customWidth="1"/>
    <col min="259" max="259" width="25.6640625" style="129" bestFit="1" customWidth="1"/>
    <col min="260" max="260" width="14" style="129"/>
    <col min="261" max="261" width="10.83203125" style="129" customWidth="1"/>
    <col min="262" max="262" width="15.1640625" style="129" customWidth="1"/>
    <col min="263" max="263" width="14" style="129"/>
    <col min="264" max="264" width="0" style="129" hidden="1" customWidth="1"/>
    <col min="265" max="265" width="18.33203125" style="129" bestFit="1" customWidth="1"/>
    <col min="266" max="512" width="14" style="129"/>
    <col min="513" max="513" width="28.33203125" style="129" bestFit="1" customWidth="1"/>
    <col min="514" max="514" width="46.1640625" style="129" customWidth="1"/>
    <col min="515" max="515" width="25.6640625" style="129" bestFit="1" customWidth="1"/>
    <col min="516" max="516" width="14" style="129"/>
    <col min="517" max="517" width="10.83203125" style="129" customWidth="1"/>
    <col min="518" max="518" width="15.1640625" style="129" customWidth="1"/>
    <col min="519" max="519" width="14" style="129"/>
    <col min="520" max="520" width="0" style="129" hidden="1" customWidth="1"/>
    <col min="521" max="521" width="18.33203125" style="129" bestFit="1" customWidth="1"/>
    <col min="522" max="768" width="14" style="129"/>
    <col min="769" max="769" width="28.33203125" style="129" bestFit="1" customWidth="1"/>
    <col min="770" max="770" width="46.1640625" style="129" customWidth="1"/>
    <col min="771" max="771" width="25.6640625" style="129" bestFit="1" customWidth="1"/>
    <col min="772" max="772" width="14" style="129"/>
    <col min="773" max="773" width="10.83203125" style="129" customWidth="1"/>
    <col min="774" max="774" width="15.1640625" style="129" customWidth="1"/>
    <col min="775" max="775" width="14" style="129"/>
    <col min="776" max="776" width="0" style="129" hidden="1" customWidth="1"/>
    <col min="777" max="777" width="18.33203125" style="129" bestFit="1" customWidth="1"/>
    <col min="778" max="1024" width="14" style="129"/>
    <col min="1025" max="1025" width="28.33203125" style="129" bestFit="1" customWidth="1"/>
    <col min="1026" max="1026" width="46.1640625" style="129" customWidth="1"/>
    <col min="1027" max="1027" width="25.6640625" style="129" bestFit="1" customWidth="1"/>
    <col min="1028" max="1028" width="14" style="129"/>
    <col min="1029" max="1029" width="10.83203125" style="129" customWidth="1"/>
    <col min="1030" max="1030" width="15.1640625" style="129" customWidth="1"/>
    <col min="1031" max="1031" width="14" style="129"/>
    <col min="1032" max="1032" width="0" style="129" hidden="1" customWidth="1"/>
    <col min="1033" max="1033" width="18.33203125" style="129" bestFit="1" customWidth="1"/>
    <col min="1034" max="1280" width="14" style="129"/>
    <col min="1281" max="1281" width="28.33203125" style="129" bestFit="1" customWidth="1"/>
    <col min="1282" max="1282" width="46.1640625" style="129" customWidth="1"/>
    <col min="1283" max="1283" width="25.6640625" style="129" bestFit="1" customWidth="1"/>
    <col min="1284" max="1284" width="14" style="129"/>
    <col min="1285" max="1285" width="10.83203125" style="129" customWidth="1"/>
    <col min="1286" max="1286" width="15.1640625" style="129" customWidth="1"/>
    <col min="1287" max="1287" width="14" style="129"/>
    <col min="1288" max="1288" width="0" style="129" hidden="1" customWidth="1"/>
    <col min="1289" max="1289" width="18.33203125" style="129" bestFit="1" customWidth="1"/>
    <col min="1290" max="1536" width="14" style="129"/>
    <col min="1537" max="1537" width="28.33203125" style="129" bestFit="1" customWidth="1"/>
    <col min="1538" max="1538" width="46.1640625" style="129" customWidth="1"/>
    <col min="1539" max="1539" width="25.6640625" style="129" bestFit="1" customWidth="1"/>
    <col min="1540" max="1540" width="14" style="129"/>
    <col min="1541" max="1541" width="10.83203125" style="129" customWidth="1"/>
    <col min="1542" max="1542" width="15.1640625" style="129" customWidth="1"/>
    <col min="1543" max="1543" width="14" style="129"/>
    <col min="1544" max="1544" width="0" style="129" hidden="1" customWidth="1"/>
    <col min="1545" max="1545" width="18.33203125" style="129" bestFit="1" customWidth="1"/>
    <col min="1546" max="1792" width="14" style="129"/>
    <col min="1793" max="1793" width="28.33203125" style="129" bestFit="1" customWidth="1"/>
    <col min="1794" max="1794" width="46.1640625" style="129" customWidth="1"/>
    <col min="1795" max="1795" width="25.6640625" style="129" bestFit="1" customWidth="1"/>
    <col min="1796" max="1796" width="14" style="129"/>
    <col min="1797" max="1797" width="10.83203125" style="129" customWidth="1"/>
    <col min="1798" max="1798" width="15.1640625" style="129" customWidth="1"/>
    <col min="1799" max="1799" width="14" style="129"/>
    <col min="1800" max="1800" width="0" style="129" hidden="1" customWidth="1"/>
    <col min="1801" max="1801" width="18.33203125" style="129" bestFit="1" customWidth="1"/>
    <col min="1802" max="2048" width="14" style="129"/>
    <col min="2049" max="2049" width="28.33203125" style="129" bestFit="1" customWidth="1"/>
    <col min="2050" max="2050" width="46.1640625" style="129" customWidth="1"/>
    <col min="2051" max="2051" width="25.6640625" style="129" bestFit="1" customWidth="1"/>
    <col min="2052" max="2052" width="14" style="129"/>
    <col min="2053" max="2053" width="10.83203125" style="129" customWidth="1"/>
    <col min="2054" max="2054" width="15.1640625" style="129" customWidth="1"/>
    <col min="2055" max="2055" width="14" style="129"/>
    <col min="2056" max="2056" width="0" style="129" hidden="1" customWidth="1"/>
    <col min="2057" max="2057" width="18.33203125" style="129" bestFit="1" customWidth="1"/>
    <col min="2058" max="2304" width="14" style="129"/>
    <col min="2305" max="2305" width="28.33203125" style="129" bestFit="1" customWidth="1"/>
    <col min="2306" max="2306" width="46.1640625" style="129" customWidth="1"/>
    <col min="2307" max="2307" width="25.6640625" style="129" bestFit="1" customWidth="1"/>
    <col min="2308" max="2308" width="14" style="129"/>
    <col min="2309" max="2309" width="10.83203125" style="129" customWidth="1"/>
    <col min="2310" max="2310" width="15.1640625" style="129" customWidth="1"/>
    <col min="2311" max="2311" width="14" style="129"/>
    <col min="2312" max="2312" width="0" style="129" hidden="1" customWidth="1"/>
    <col min="2313" max="2313" width="18.33203125" style="129" bestFit="1" customWidth="1"/>
    <col min="2314" max="2560" width="14" style="129"/>
    <col min="2561" max="2561" width="28.33203125" style="129" bestFit="1" customWidth="1"/>
    <col min="2562" max="2562" width="46.1640625" style="129" customWidth="1"/>
    <col min="2563" max="2563" width="25.6640625" style="129" bestFit="1" customWidth="1"/>
    <col min="2564" max="2564" width="14" style="129"/>
    <col min="2565" max="2565" width="10.83203125" style="129" customWidth="1"/>
    <col min="2566" max="2566" width="15.1640625" style="129" customWidth="1"/>
    <col min="2567" max="2567" width="14" style="129"/>
    <col min="2568" max="2568" width="0" style="129" hidden="1" customWidth="1"/>
    <col min="2569" max="2569" width="18.33203125" style="129" bestFit="1" customWidth="1"/>
    <col min="2570" max="2816" width="14" style="129"/>
    <col min="2817" max="2817" width="28.33203125" style="129" bestFit="1" customWidth="1"/>
    <col min="2818" max="2818" width="46.1640625" style="129" customWidth="1"/>
    <col min="2819" max="2819" width="25.6640625" style="129" bestFit="1" customWidth="1"/>
    <col min="2820" max="2820" width="14" style="129"/>
    <col min="2821" max="2821" width="10.83203125" style="129" customWidth="1"/>
    <col min="2822" max="2822" width="15.1640625" style="129" customWidth="1"/>
    <col min="2823" max="2823" width="14" style="129"/>
    <col min="2824" max="2824" width="0" style="129" hidden="1" customWidth="1"/>
    <col min="2825" max="2825" width="18.33203125" style="129" bestFit="1" customWidth="1"/>
    <col min="2826" max="3072" width="14" style="129"/>
    <col min="3073" max="3073" width="28.33203125" style="129" bestFit="1" customWidth="1"/>
    <col min="3074" max="3074" width="46.1640625" style="129" customWidth="1"/>
    <col min="3075" max="3075" width="25.6640625" style="129" bestFit="1" customWidth="1"/>
    <col min="3076" max="3076" width="14" style="129"/>
    <col min="3077" max="3077" width="10.83203125" style="129" customWidth="1"/>
    <col min="3078" max="3078" width="15.1640625" style="129" customWidth="1"/>
    <col min="3079" max="3079" width="14" style="129"/>
    <col min="3080" max="3080" width="0" style="129" hidden="1" customWidth="1"/>
    <col min="3081" max="3081" width="18.33203125" style="129" bestFit="1" customWidth="1"/>
    <col min="3082" max="3328" width="14" style="129"/>
    <col min="3329" max="3329" width="28.33203125" style="129" bestFit="1" customWidth="1"/>
    <col min="3330" max="3330" width="46.1640625" style="129" customWidth="1"/>
    <col min="3331" max="3331" width="25.6640625" style="129" bestFit="1" customWidth="1"/>
    <col min="3332" max="3332" width="14" style="129"/>
    <col min="3333" max="3333" width="10.83203125" style="129" customWidth="1"/>
    <col min="3334" max="3334" width="15.1640625" style="129" customWidth="1"/>
    <col min="3335" max="3335" width="14" style="129"/>
    <col min="3336" max="3336" width="0" style="129" hidden="1" customWidth="1"/>
    <col min="3337" max="3337" width="18.33203125" style="129" bestFit="1" customWidth="1"/>
    <col min="3338" max="3584" width="14" style="129"/>
    <col min="3585" max="3585" width="28.33203125" style="129" bestFit="1" customWidth="1"/>
    <col min="3586" max="3586" width="46.1640625" style="129" customWidth="1"/>
    <col min="3587" max="3587" width="25.6640625" style="129" bestFit="1" customWidth="1"/>
    <col min="3588" max="3588" width="14" style="129"/>
    <col min="3589" max="3589" width="10.83203125" style="129" customWidth="1"/>
    <col min="3590" max="3590" width="15.1640625" style="129" customWidth="1"/>
    <col min="3591" max="3591" width="14" style="129"/>
    <col min="3592" max="3592" width="0" style="129" hidden="1" customWidth="1"/>
    <col min="3593" max="3593" width="18.33203125" style="129" bestFit="1" customWidth="1"/>
    <col min="3594" max="3840" width="14" style="129"/>
    <col min="3841" max="3841" width="28.33203125" style="129" bestFit="1" customWidth="1"/>
    <col min="3842" max="3842" width="46.1640625" style="129" customWidth="1"/>
    <col min="3843" max="3843" width="25.6640625" style="129" bestFit="1" customWidth="1"/>
    <col min="3844" max="3844" width="14" style="129"/>
    <col min="3845" max="3845" width="10.83203125" style="129" customWidth="1"/>
    <col min="3846" max="3846" width="15.1640625" style="129" customWidth="1"/>
    <col min="3847" max="3847" width="14" style="129"/>
    <col min="3848" max="3848" width="0" style="129" hidden="1" customWidth="1"/>
    <col min="3849" max="3849" width="18.33203125" style="129" bestFit="1" customWidth="1"/>
    <col min="3850" max="4096" width="14" style="129"/>
    <col min="4097" max="4097" width="28.33203125" style="129" bestFit="1" customWidth="1"/>
    <col min="4098" max="4098" width="46.1640625" style="129" customWidth="1"/>
    <col min="4099" max="4099" width="25.6640625" style="129" bestFit="1" customWidth="1"/>
    <col min="4100" max="4100" width="14" style="129"/>
    <col min="4101" max="4101" width="10.83203125" style="129" customWidth="1"/>
    <col min="4102" max="4102" width="15.1640625" style="129" customWidth="1"/>
    <col min="4103" max="4103" width="14" style="129"/>
    <col min="4104" max="4104" width="0" style="129" hidden="1" customWidth="1"/>
    <col min="4105" max="4105" width="18.33203125" style="129" bestFit="1" customWidth="1"/>
    <col min="4106" max="4352" width="14" style="129"/>
    <col min="4353" max="4353" width="28.33203125" style="129" bestFit="1" customWidth="1"/>
    <col min="4354" max="4354" width="46.1640625" style="129" customWidth="1"/>
    <col min="4355" max="4355" width="25.6640625" style="129" bestFit="1" customWidth="1"/>
    <col min="4356" max="4356" width="14" style="129"/>
    <col min="4357" max="4357" width="10.83203125" style="129" customWidth="1"/>
    <col min="4358" max="4358" width="15.1640625" style="129" customWidth="1"/>
    <col min="4359" max="4359" width="14" style="129"/>
    <col min="4360" max="4360" width="0" style="129" hidden="1" customWidth="1"/>
    <col min="4361" max="4361" width="18.33203125" style="129" bestFit="1" customWidth="1"/>
    <col min="4362" max="4608" width="14" style="129"/>
    <col min="4609" max="4609" width="28.33203125" style="129" bestFit="1" customWidth="1"/>
    <col min="4610" max="4610" width="46.1640625" style="129" customWidth="1"/>
    <col min="4611" max="4611" width="25.6640625" style="129" bestFit="1" customWidth="1"/>
    <col min="4612" max="4612" width="14" style="129"/>
    <col min="4613" max="4613" width="10.83203125" style="129" customWidth="1"/>
    <col min="4614" max="4614" width="15.1640625" style="129" customWidth="1"/>
    <col min="4615" max="4615" width="14" style="129"/>
    <col min="4616" max="4616" width="0" style="129" hidden="1" customWidth="1"/>
    <col min="4617" max="4617" width="18.33203125" style="129" bestFit="1" customWidth="1"/>
    <col min="4618" max="4864" width="14" style="129"/>
    <col min="4865" max="4865" width="28.33203125" style="129" bestFit="1" customWidth="1"/>
    <col min="4866" max="4866" width="46.1640625" style="129" customWidth="1"/>
    <col min="4867" max="4867" width="25.6640625" style="129" bestFit="1" customWidth="1"/>
    <col min="4868" max="4868" width="14" style="129"/>
    <col min="4869" max="4869" width="10.83203125" style="129" customWidth="1"/>
    <col min="4870" max="4870" width="15.1640625" style="129" customWidth="1"/>
    <col min="4871" max="4871" width="14" style="129"/>
    <col min="4872" max="4872" width="0" style="129" hidden="1" customWidth="1"/>
    <col min="4873" max="4873" width="18.33203125" style="129" bestFit="1" customWidth="1"/>
    <col min="4874" max="5120" width="14" style="129"/>
    <col min="5121" max="5121" width="28.33203125" style="129" bestFit="1" customWidth="1"/>
    <col min="5122" max="5122" width="46.1640625" style="129" customWidth="1"/>
    <col min="5123" max="5123" width="25.6640625" style="129" bestFit="1" customWidth="1"/>
    <col min="5124" max="5124" width="14" style="129"/>
    <col min="5125" max="5125" width="10.83203125" style="129" customWidth="1"/>
    <col min="5126" max="5126" width="15.1640625" style="129" customWidth="1"/>
    <col min="5127" max="5127" width="14" style="129"/>
    <col min="5128" max="5128" width="0" style="129" hidden="1" customWidth="1"/>
    <col min="5129" max="5129" width="18.33203125" style="129" bestFit="1" customWidth="1"/>
    <col min="5130" max="5376" width="14" style="129"/>
    <col min="5377" max="5377" width="28.33203125" style="129" bestFit="1" customWidth="1"/>
    <col min="5378" max="5378" width="46.1640625" style="129" customWidth="1"/>
    <col min="5379" max="5379" width="25.6640625" style="129" bestFit="1" customWidth="1"/>
    <col min="5380" max="5380" width="14" style="129"/>
    <col min="5381" max="5381" width="10.83203125" style="129" customWidth="1"/>
    <col min="5382" max="5382" width="15.1640625" style="129" customWidth="1"/>
    <col min="5383" max="5383" width="14" style="129"/>
    <col min="5384" max="5384" width="0" style="129" hidden="1" customWidth="1"/>
    <col min="5385" max="5385" width="18.33203125" style="129" bestFit="1" customWidth="1"/>
    <col min="5386" max="5632" width="14" style="129"/>
    <col min="5633" max="5633" width="28.33203125" style="129" bestFit="1" customWidth="1"/>
    <col min="5634" max="5634" width="46.1640625" style="129" customWidth="1"/>
    <col min="5635" max="5635" width="25.6640625" style="129" bestFit="1" customWidth="1"/>
    <col min="5636" max="5636" width="14" style="129"/>
    <col min="5637" max="5637" width="10.83203125" style="129" customWidth="1"/>
    <col min="5638" max="5638" width="15.1640625" style="129" customWidth="1"/>
    <col min="5639" max="5639" width="14" style="129"/>
    <col min="5640" max="5640" width="0" style="129" hidden="1" customWidth="1"/>
    <col min="5641" max="5641" width="18.33203125" style="129" bestFit="1" customWidth="1"/>
    <col min="5642" max="5888" width="14" style="129"/>
    <col min="5889" max="5889" width="28.33203125" style="129" bestFit="1" customWidth="1"/>
    <col min="5890" max="5890" width="46.1640625" style="129" customWidth="1"/>
    <col min="5891" max="5891" width="25.6640625" style="129" bestFit="1" customWidth="1"/>
    <col min="5892" max="5892" width="14" style="129"/>
    <col min="5893" max="5893" width="10.83203125" style="129" customWidth="1"/>
    <col min="5894" max="5894" width="15.1640625" style="129" customWidth="1"/>
    <col min="5895" max="5895" width="14" style="129"/>
    <col min="5896" max="5896" width="0" style="129" hidden="1" customWidth="1"/>
    <col min="5897" max="5897" width="18.33203125" style="129" bestFit="1" customWidth="1"/>
    <col min="5898" max="6144" width="14" style="129"/>
    <col min="6145" max="6145" width="28.33203125" style="129" bestFit="1" customWidth="1"/>
    <col min="6146" max="6146" width="46.1640625" style="129" customWidth="1"/>
    <col min="6147" max="6147" width="25.6640625" style="129" bestFit="1" customWidth="1"/>
    <col min="6148" max="6148" width="14" style="129"/>
    <col min="6149" max="6149" width="10.83203125" style="129" customWidth="1"/>
    <col min="6150" max="6150" width="15.1640625" style="129" customWidth="1"/>
    <col min="6151" max="6151" width="14" style="129"/>
    <col min="6152" max="6152" width="0" style="129" hidden="1" customWidth="1"/>
    <col min="6153" max="6153" width="18.33203125" style="129" bestFit="1" customWidth="1"/>
    <col min="6154" max="6400" width="14" style="129"/>
    <col min="6401" max="6401" width="28.33203125" style="129" bestFit="1" customWidth="1"/>
    <col min="6402" max="6402" width="46.1640625" style="129" customWidth="1"/>
    <col min="6403" max="6403" width="25.6640625" style="129" bestFit="1" customWidth="1"/>
    <col min="6404" max="6404" width="14" style="129"/>
    <col min="6405" max="6405" width="10.83203125" style="129" customWidth="1"/>
    <col min="6406" max="6406" width="15.1640625" style="129" customWidth="1"/>
    <col min="6407" max="6407" width="14" style="129"/>
    <col min="6408" max="6408" width="0" style="129" hidden="1" customWidth="1"/>
    <col min="6409" max="6409" width="18.33203125" style="129" bestFit="1" customWidth="1"/>
    <col min="6410" max="6656" width="14" style="129"/>
    <col min="6657" max="6657" width="28.33203125" style="129" bestFit="1" customWidth="1"/>
    <col min="6658" max="6658" width="46.1640625" style="129" customWidth="1"/>
    <col min="6659" max="6659" width="25.6640625" style="129" bestFit="1" customWidth="1"/>
    <col min="6660" max="6660" width="14" style="129"/>
    <col min="6661" max="6661" width="10.83203125" style="129" customWidth="1"/>
    <col min="6662" max="6662" width="15.1640625" style="129" customWidth="1"/>
    <col min="6663" max="6663" width="14" style="129"/>
    <col min="6664" max="6664" width="0" style="129" hidden="1" customWidth="1"/>
    <col min="6665" max="6665" width="18.33203125" style="129" bestFit="1" customWidth="1"/>
    <col min="6666" max="6912" width="14" style="129"/>
    <col min="6913" max="6913" width="28.33203125" style="129" bestFit="1" customWidth="1"/>
    <col min="6914" max="6914" width="46.1640625" style="129" customWidth="1"/>
    <col min="6915" max="6915" width="25.6640625" style="129" bestFit="1" customWidth="1"/>
    <col min="6916" max="6916" width="14" style="129"/>
    <col min="6917" max="6917" width="10.83203125" style="129" customWidth="1"/>
    <col min="6918" max="6918" width="15.1640625" style="129" customWidth="1"/>
    <col min="6919" max="6919" width="14" style="129"/>
    <col min="6920" max="6920" width="0" style="129" hidden="1" customWidth="1"/>
    <col min="6921" max="6921" width="18.33203125" style="129" bestFit="1" customWidth="1"/>
    <col min="6922" max="7168" width="14" style="129"/>
    <col min="7169" max="7169" width="28.33203125" style="129" bestFit="1" customWidth="1"/>
    <col min="7170" max="7170" width="46.1640625" style="129" customWidth="1"/>
    <col min="7171" max="7171" width="25.6640625" style="129" bestFit="1" customWidth="1"/>
    <col min="7172" max="7172" width="14" style="129"/>
    <col min="7173" max="7173" width="10.83203125" style="129" customWidth="1"/>
    <col min="7174" max="7174" width="15.1640625" style="129" customWidth="1"/>
    <col min="7175" max="7175" width="14" style="129"/>
    <col min="7176" max="7176" width="0" style="129" hidden="1" customWidth="1"/>
    <col min="7177" max="7177" width="18.33203125" style="129" bestFit="1" customWidth="1"/>
    <col min="7178" max="7424" width="14" style="129"/>
    <col min="7425" max="7425" width="28.33203125" style="129" bestFit="1" customWidth="1"/>
    <col min="7426" max="7426" width="46.1640625" style="129" customWidth="1"/>
    <col min="7427" max="7427" width="25.6640625" style="129" bestFit="1" customWidth="1"/>
    <col min="7428" max="7428" width="14" style="129"/>
    <col min="7429" max="7429" width="10.83203125" style="129" customWidth="1"/>
    <col min="7430" max="7430" width="15.1640625" style="129" customWidth="1"/>
    <col min="7431" max="7431" width="14" style="129"/>
    <col min="7432" max="7432" width="0" style="129" hidden="1" customWidth="1"/>
    <col min="7433" max="7433" width="18.33203125" style="129" bestFit="1" customWidth="1"/>
    <col min="7434" max="7680" width="14" style="129"/>
    <col min="7681" max="7681" width="28.33203125" style="129" bestFit="1" customWidth="1"/>
    <col min="7682" max="7682" width="46.1640625" style="129" customWidth="1"/>
    <col min="7683" max="7683" width="25.6640625" style="129" bestFit="1" customWidth="1"/>
    <col min="7684" max="7684" width="14" style="129"/>
    <col min="7685" max="7685" width="10.83203125" style="129" customWidth="1"/>
    <col min="7686" max="7686" width="15.1640625" style="129" customWidth="1"/>
    <col min="7687" max="7687" width="14" style="129"/>
    <col min="7688" max="7688" width="0" style="129" hidden="1" customWidth="1"/>
    <col min="7689" max="7689" width="18.33203125" style="129" bestFit="1" customWidth="1"/>
    <col min="7690" max="7936" width="14" style="129"/>
    <col min="7937" max="7937" width="28.33203125" style="129" bestFit="1" customWidth="1"/>
    <col min="7938" max="7938" width="46.1640625" style="129" customWidth="1"/>
    <col min="7939" max="7939" width="25.6640625" style="129" bestFit="1" customWidth="1"/>
    <col min="7940" max="7940" width="14" style="129"/>
    <col min="7941" max="7941" width="10.83203125" style="129" customWidth="1"/>
    <col min="7942" max="7942" width="15.1640625" style="129" customWidth="1"/>
    <col min="7943" max="7943" width="14" style="129"/>
    <col min="7944" max="7944" width="0" style="129" hidden="1" customWidth="1"/>
    <col min="7945" max="7945" width="18.33203125" style="129" bestFit="1" customWidth="1"/>
    <col min="7946" max="8192" width="14" style="129"/>
    <col min="8193" max="8193" width="28.33203125" style="129" bestFit="1" customWidth="1"/>
    <col min="8194" max="8194" width="46.1640625" style="129" customWidth="1"/>
    <col min="8195" max="8195" width="25.6640625" style="129" bestFit="1" customWidth="1"/>
    <col min="8196" max="8196" width="14" style="129"/>
    <col min="8197" max="8197" width="10.83203125" style="129" customWidth="1"/>
    <col min="8198" max="8198" width="15.1640625" style="129" customWidth="1"/>
    <col min="8199" max="8199" width="14" style="129"/>
    <col min="8200" max="8200" width="0" style="129" hidden="1" customWidth="1"/>
    <col min="8201" max="8201" width="18.33203125" style="129" bestFit="1" customWidth="1"/>
    <col min="8202" max="8448" width="14" style="129"/>
    <col min="8449" max="8449" width="28.33203125" style="129" bestFit="1" customWidth="1"/>
    <col min="8450" max="8450" width="46.1640625" style="129" customWidth="1"/>
    <col min="8451" max="8451" width="25.6640625" style="129" bestFit="1" customWidth="1"/>
    <col min="8452" max="8452" width="14" style="129"/>
    <col min="8453" max="8453" width="10.83203125" style="129" customWidth="1"/>
    <col min="8454" max="8454" width="15.1640625" style="129" customWidth="1"/>
    <col min="8455" max="8455" width="14" style="129"/>
    <col min="8456" max="8456" width="0" style="129" hidden="1" customWidth="1"/>
    <col min="8457" max="8457" width="18.33203125" style="129" bestFit="1" customWidth="1"/>
    <col min="8458" max="8704" width="14" style="129"/>
    <col min="8705" max="8705" width="28.33203125" style="129" bestFit="1" customWidth="1"/>
    <col min="8706" max="8706" width="46.1640625" style="129" customWidth="1"/>
    <col min="8707" max="8707" width="25.6640625" style="129" bestFit="1" customWidth="1"/>
    <col min="8708" max="8708" width="14" style="129"/>
    <col min="8709" max="8709" width="10.83203125" style="129" customWidth="1"/>
    <col min="8710" max="8710" width="15.1640625" style="129" customWidth="1"/>
    <col min="8711" max="8711" width="14" style="129"/>
    <col min="8712" max="8712" width="0" style="129" hidden="1" customWidth="1"/>
    <col min="8713" max="8713" width="18.33203125" style="129" bestFit="1" customWidth="1"/>
    <col min="8714" max="8960" width="14" style="129"/>
    <col min="8961" max="8961" width="28.33203125" style="129" bestFit="1" customWidth="1"/>
    <col min="8962" max="8962" width="46.1640625" style="129" customWidth="1"/>
    <col min="8963" max="8963" width="25.6640625" style="129" bestFit="1" customWidth="1"/>
    <col min="8964" max="8964" width="14" style="129"/>
    <col min="8965" max="8965" width="10.83203125" style="129" customWidth="1"/>
    <col min="8966" max="8966" width="15.1640625" style="129" customWidth="1"/>
    <col min="8967" max="8967" width="14" style="129"/>
    <col min="8968" max="8968" width="0" style="129" hidden="1" customWidth="1"/>
    <col min="8969" max="8969" width="18.33203125" style="129" bestFit="1" customWidth="1"/>
    <col min="8970" max="9216" width="14" style="129"/>
    <col min="9217" max="9217" width="28.33203125" style="129" bestFit="1" customWidth="1"/>
    <col min="9218" max="9218" width="46.1640625" style="129" customWidth="1"/>
    <col min="9219" max="9219" width="25.6640625" style="129" bestFit="1" customWidth="1"/>
    <col min="9220" max="9220" width="14" style="129"/>
    <col min="9221" max="9221" width="10.83203125" style="129" customWidth="1"/>
    <col min="9222" max="9222" width="15.1640625" style="129" customWidth="1"/>
    <col min="9223" max="9223" width="14" style="129"/>
    <col min="9224" max="9224" width="0" style="129" hidden="1" customWidth="1"/>
    <col min="9225" max="9225" width="18.33203125" style="129" bestFit="1" customWidth="1"/>
    <col min="9226" max="9472" width="14" style="129"/>
    <col min="9473" max="9473" width="28.33203125" style="129" bestFit="1" customWidth="1"/>
    <col min="9474" max="9474" width="46.1640625" style="129" customWidth="1"/>
    <col min="9475" max="9475" width="25.6640625" style="129" bestFit="1" customWidth="1"/>
    <col min="9476" max="9476" width="14" style="129"/>
    <col min="9477" max="9477" width="10.83203125" style="129" customWidth="1"/>
    <col min="9478" max="9478" width="15.1640625" style="129" customWidth="1"/>
    <col min="9479" max="9479" width="14" style="129"/>
    <col min="9480" max="9480" width="0" style="129" hidden="1" customWidth="1"/>
    <col min="9481" max="9481" width="18.33203125" style="129" bestFit="1" customWidth="1"/>
    <col min="9482" max="9728" width="14" style="129"/>
    <col min="9729" max="9729" width="28.33203125" style="129" bestFit="1" customWidth="1"/>
    <col min="9730" max="9730" width="46.1640625" style="129" customWidth="1"/>
    <col min="9731" max="9731" width="25.6640625" style="129" bestFit="1" customWidth="1"/>
    <col min="9732" max="9732" width="14" style="129"/>
    <col min="9733" max="9733" width="10.83203125" style="129" customWidth="1"/>
    <col min="9734" max="9734" width="15.1640625" style="129" customWidth="1"/>
    <col min="9735" max="9735" width="14" style="129"/>
    <col min="9736" max="9736" width="0" style="129" hidden="1" customWidth="1"/>
    <col min="9737" max="9737" width="18.33203125" style="129" bestFit="1" customWidth="1"/>
    <col min="9738" max="9984" width="14" style="129"/>
    <col min="9985" max="9985" width="28.33203125" style="129" bestFit="1" customWidth="1"/>
    <col min="9986" max="9986" width="46.1640625" style="129" customWidth="1"/>
    <col min="9987" max="9987" width="25.6640625" style="129" bestFit="1" customWidth="1"/>
    <col min="9988" max="9988" width="14" style="129"/>
    <col min="9989" max="9989" width="10.83203125" style="129" customWidth="1"/>
    <col min="9990" max="9990" width="15.1640625" style="129" customWidth="1"/>
    <col min="9991" max="9991" width="14" style="129"/>
    <col min="9992" max="9992" width="0" style="129" hidden="1" customWidth="1"/>
    <col min="9993" max="9993" width="18.33203125" style="129" bestFit="1" customWidth="1"/>
    <col min="9994" max="10240" width="14" style="129"/>
    <col min="10241" max="10241" width="28.33203125" style="129" bestFit="1" customWidth="1"/>
    <col min="10242" max="10242" width="46.1640625" style="129" customWidth="1"/>
    <col min="10243" max="10243" width="25.6640625" style="129" bestFit="1" customWidth="1"/>
    <col min="10244" max="10244" width="14" style="129"/>
    <col min="10245" max="10245" width="10.83203125" style="129" customWidth="1"/>
    <col min="10246" max="10246" width="15.1640625" style="129" customWidth="1"/>
    <col min="10247" max="10247" width="14" style="129"/>
    <col min="10248" max="10248" width="0" style="129" hidden="1" customWidth="1"/>
    <col min="10249" max="10249" width="18.33203125" style="129" bestFit="1" customWidth="1"/>
    <col min="10250" max="10496" width="14" style="129"/>
    <col min="10497" max="10497" width="28.33203125" style="129" bestFit="1" customWidth="1"/>
    <col min="10498" max="10498" width="46.1640625" style="129" customWidth="1"/>
    <col min="10499" max="10499" width="25.6640625" style="129" bestFit="1" customWidth="1"/>
    <col min="10500" max="10500" width="14" style="129"/>
    <col min="10501" max="10501" width="10.83203125" style="129" customWidth="1"/>
    <col min="10502" max="10502" width="15.1640625" style="129" customWidth="1"/>
    <col min="10503" max="10503" width="14" style="129"/>
    <col min="10504" max="10504" width="0" style="129" hidden="1" customWidth="1"/>
    <col min="10505" max="10505" width="18.33203125" style="129" bestFit="1" customWidth="1"/>
    <col min="10506" max="10752" width="14" style="129"/>
    <col min="10753" max="10753" width="28.33203125" style="129" bestFit="1" customWidth="1"/>
    <col min="10754" max="10754" width="46.1640625" style="129" customWidth="1"/>
    <col min="10755" max="10755" width="25.6640625" style="129" bestFit="1" customWidth="1"/>
    <col min="10756" max="10756" width="14" style="129"/>
    <col min="10757" max="10757" width="10.83203125" style="129" customWidth="1"/>
    <col min="10758" max="10758" width="15.1640625" style="129" customWidth="1"/>
    <col min="10759" max="10759" width="14" style="129"/>
    <col min="10760" max="10760" width="0" style="129" hidden="1" customWidth="1"/>
    <col min="10761" max="10761" width="18.33203125" style="129" bestFit="1" customWidth="1"/>
    <col min="10762" max="11008" width="14" style="129"/>
    <col min="11009" max="11009" width="28.33203125" style="129" bestFit="1" customWidth="1"/>
    <col min="11010" max="11010" width="46.1640625" style="129" customWidth="1"/>
    <col min="11011" max="11011" width="25.6640625" style="129" bestFit="1" customWidth="1"/>
    <col min="11012" max="11012" width="14" style="129"/>
    <col min="11013" max="11013" width="10.83203125" style="129" customWidth="1"/>
    <col min="11014" max="11014" width="15.1640625" style="129" customWidth="1"/>
    <col min="11015" max="11015" width="14" style="129"/>
    <col min="11016" max="11016" width="0" style="129" hidden="1" customWidth="1"/>
    <col min="11017" max="11017" width="18.33203125" style="129" bestFit="1" customWidth="1"/>
    <col min="11018" max="11264" width="14" style="129"/>
    <col min="11265" max="11265" width="28.33203125" style="129" bestFit="1" customWidth="1"/>
    <col min="11266" max="11266" width="46.1640625" style="129" customWidth="1"/>
    <col min="11267" max="11267" width="25.6640625" style="129" bestFit="1" customWidth="1"/>
    <col min="11268" max="11268" width="14" style="129"/>
    <col min="11269" max="11269" width="10.83203125" style="129" customWidth="1"/>
    <col min="11270" max="11270" width="15.1640625" style="129" customWidth="1"/>
    <col min="11271" max="11271" width="14" style="129"/>
    <col min="11272" max="11272" width="0" style="129" hidden="1" customWidth="1"/>
    <col min="11273" max="11273" width="18.33203125" style="129" bestFit="1" customWidth="1"/>
    <col min="11274" max="11520" width="14" style="129"/>
    <col min="11521" max="11521" width="28.33203125" style="129" bestFit="1" customWidth="1"/>
    <col min="11522" max="11522" width="46.1640625" style="129" customWidth="1"/>
    <col min="11523" max="11523" width="25.6640625" style="129" bestFit="1" customWidth="1"/>
    <col min="11524" max="11524" width="14" style="129"/>
    <col min="11525" max="11525" width="10.83203125" style="129" customWidth="1"/>
    <col min="11526" max="11526" width="15.1640625" style="129" customWidth="1"/>
    <col min="11527" max="11527" width="14" style="129"/>
    <col min="11528" max="11528" width="0" style="129" hidden="1" customWidth="1"/>
    <col min="11529" max="11529" width="18.33203125" style="129" bestFit="1" customWidth="1"/>
    <col min="11530" max="11776" width="14" style="129"/>
    <col min="11777" max="11777" width="28.33203125" style="129" bestFit="1" customWidth="1"/>
    <col min="11778" max="11778" width="46.1640625" style="129" customWidth="1"/>
    <col min="11779" max="11779" width="25.6640625" style="129" bestFit="1" customWidth="1"/>
    <col min="11780" max="11780" width="14" style="129"/>
    <col min="11781" max="11781" width="10.83203125" style="129" customWidth="1"/>
    <col min="11782" max="11782" width="15.1640625" style="129" customWidth="1"/>
    <col min="11783" max="11783" width="14" style="129"/>
    <col min="11784" max="11784" width="0" style="129" hidden="1" customWidth="1"/>
    <col min="11785" max="11785" width="18.33203125" style="129" bestFit="1" customWidth="1"/>
    <col min="11786" max="12032" width="14" style="129"/>
    <col min="12033" max="12033" width="28.33203125" style="129" bestFit="1" customWidth="1"/>
    <col min="12034" max="12034" width="46.1640625" style="129" customWidth="1"/>
    <col min="12035" max="12035" width="25.6640625" style="129" bestFit="1" customWidth="1"/>
    <col min="12036" max="12036" width="14" style="129"/>
    <col min="12037" max="12037" width="10.83203125" style="129" customWidth="1"/>
    <col min="12038" max="12038" width="15.1640625" style="129" customWidth="1"/>
    <col min="12039" max="12039" width="14" style="129"/>
    <col min="12040" max="12040" width="0" style="129" hidden="1" customWidth="1"/>
    <col min="12041" max="12041" width="18.33203125" style="129" bestFit="1" customWidth="1"/>
    <col min="12042" max="12288" width="14" style="129"/>
    <col min="12289" max="12289" width="28.33203125" style="129" bestFit="1" customWidth="1"/>
    <col min="12290" max="12290" width="46.1640625" style="129" customWidth="1"/>
    <col min="12291" max="12291" width="25.6640625" style="129" bestFit="1" customWidth="1"/>
    <col min="12292" max="12292" width="14" style="129"/>
    <col min="12293" max="12293" width="10.83203125" style="129" customWidth="1"/>
    <col min="12294" max="12294" width="15.1640625" style="129" customWidth="1"/>
    <col min="12295" max="12295" width="14" style="129"/>
    <col min="12296" max="12296" width="0" style="129" hidden="1" customWidth="1"/>
    <col min="12297" max="12297" width="18.33203125" style="129" bestFit="1" customWidth="1"/>
    <col min="12298" max="12544" width="14" style="129"/>
    <col min="12545" max="12545" width="28.33203125" style="129" bestFit="1" customWidth="1"/>
    <col min="12546" max="12546" width="46.1640625" style="129" customWidth="1"/>
    <col min="12547" max="12547" width="25.6640625" style="129" bestFit="1" customWidth="1"/>
    <col min="12548" max="12548" width="14" style="129"/>
    <col min="12549" max="12549" width="10.83203125" style="129" customWidth="1"/>
    <col min="12550" max="12550" width="15.1640625" style="129" customWidth="1"/>
    <col min="12551" max="12551" width="14" style="129"/>
    <col min="12552" max="12552" width="0" style="129" hidden="1" customWidth="1"/>
    <col min="12553" max="12553" width="18.33203125" style="129" bestFit="1" customWidth="1"/>
    <col min="12554" max="12800" width="14" style="129"/>
    <col min="12801" max="12801" width="28.33203125" style="129" bestFit="1" customWidth="1"/>
    <col min="12802" max="12802" width="46.1640625" style="129" customWidth="1"/>
    <col min="12803" max="12803" width="25.6640625" style="129" bestFit="1" customWidth="1"/>
    <col min="12804" max="12804" width="14" style="129"/>
    <col min="12805" max="12805" width="10.83203125" style="129" customWidth="1"/>
    <col min="12806" max="12806" width="15.1640625" style="129" customWidth="1"/>
    <col min="12807" max="12807" width="14" style="129"/>
    <col min="12808" max="12808" width="0" style="129" hidden="1" customWidth="1"/>
    <col min="12809" max="12809" width="18.33203125" style="129" bestFit="1" customWidth="1"/>
    <col min="12810" max="13056" width="14" style="129"/>
    <col min="13057" max="13057" width="28.33203125" style="129" bestFit="1" customWidth="1"/>
    <col min="13058" max="13058" width="46.1640625" style="129" customWidth="1"/>
    <col min="13059" max="13059" width="25.6640625" style="129" bestFit="1" customWidth="1"/>
    <col min="13060" max="13060" width="14" style="129"/>
    <col min="13061" max="13061" width="10.83203125" style="129" customWidth="1"/>
    <col min="13062" max="13062" width="15.1640625" style="129" customWidth="1"/>
    <col min="13063" max="13063" width="14" style="129"/>
    <col min="13064" max="13064" width="0" style="129" hidden="1" customWidth="1"/>
    <col min="13065" max="13065" width="18.33203125" style="129" bestFit="1" customWidth="1"/>
    <col min="13066" max="13312" width="14" style="129"/>
    <col min="13313" max="13313" width="28.33203125" style="129" bestFit="1" customWidth="1"/>
    <col min="13314" max="13314" width="46.1640625" style="129" customWidth="1"/>
    <col min="13315" max="13315" width="25.6640625" style="129" bestFit="1" customWidth="1"/>
    <col min="13316" max="13316" width="14" style="129"/>
    <col min="13317" max="13317" width="10.83203125" style="129" customWidth="1"/>
    <col min="13318" max="13318" width="15.1640625" style="129" customWidth="1"/>
    <col min="13319" max="13319" width="14" style="129"/>
    <col min="13320" max="13320" width="0" style="129" hidden="1" customWidth="1"/>
    <col min="13321" max="13321" width="18.33203125" style="129" bestFit="1" customWidth="1"/>
    <col min="13322" max="13568" width="14" style="129"/>
    <col min="13569" max="13569" width="28.33203125" style="129" bestFit="1" customWidth="1"/>
    <col min="13570" max="13570" width="46.1640625" style="129" customWidth="1"/>
    <col min="13571" max="13571" width="25.6640625" style="129" bestFit="1" customWidth="1"/>
    <col min="13572" max="13572" width="14" style="129"/>
    <col min="13573" max="13573" width="10.83203125" style="129" customWidth="1"/>
    <col min="13574" max="13574" width="15.1640625" style="129" customWidth="1"/>
    <col min="13575" max="13575" width="14" style="129"/>
    <col min="13576" max="13576" width="0" style="129" hidden="1" customWidth="1"/>
    <col min="13577" max="13577" width="18.33203125" style="129" bestFit="1" customWidth="1"/>
    <col min="13578" max="13824" width="14" style="129"/>
    <col min="13825" max="13825" width="28.33203125" style="129" bestFit="1" customWidth="1"/>
    <col min="13826" max="13826" width="46.1640625" style="129" customWidth="1"/>
    <col min="13827" max="13827" width="25.6640625" style="129" bestFit="1" customWidth="1"/>
    <col min="13828" max="13828" width="14" style="129"/>
    <col min="13829" max="13829" width="10.83203125" style="129" customWidth="1"/>
    <col min="13830" max="13830" width="15.1640625" style="129" customWidth="1"/>
    <col min="13831" max="13831" width="14" style="129"/>
    <col min="13832" max="13832" width="0" style="129" hidden="1" customWidth="1"/>
    <col min="13833" max="13833" width="18.33203125" style="129" bestFit="1" customWidth="1"/>
    <col min="13834" max="14080" width="14" style="129"/>
    <col min="14081" max="14081" width="28.33203125" style="129" bestFit="1" customWidth="1"/>
    <col min="14082" max="14082" width="46.1640625" style="129" customWidth="1"/>
    <col min="14083" max="14083" width="25.6640625" style="129" bestFit="1" customWidth="1"/>
    <col min="14084" max="14084" width="14" style="129"/>
    <col min="14085" max="14085" width="10.83203125" style="129" customWidth="1"/>
    <col min="14086" max="14086" width="15.1640625" style="129" customWidth="1"/>
    <col min="14087" max="14087" width="14" style="129"/>
    <col min="14088" max="14088" width="0" style="129" hidden="1" customWidth="1"/>
    <col min="14089" max="14089" width="18.33203125" style="129" bestFit="1" customWidth="1"/>
    <col min="14090" max="14336" width="14" style="129"/>
    <col min="14337" max="14337" width="28.33203125" style="129" bestFit="1" customWidth="1"/>
    <col min="14338" max="14338" width="46.1640625" style="129" customWidth="1"/>
    <col min="14339" max="14339" width="25.6640625" style="129" bestFit="1" customWidth="1"/>
    <col min="14340" max="14340" width="14" style="129"/>
    <col min="14341" max="14341" width="10.83203125" style="129" customWidth="1"/>
    <col min="14342" max="14342" width="15.1640625" style="129" customWidth="1"/>
    <col min="14343" max="14343" width="14" style="129"/>
    <col min="14344" max="14344" width="0" style="129" hidden="1" customWidth="1"/>
    <col min="14345" max="14345" width="18.33203125" style="129" bestFit="1" customWidth="1"/>
    <col min="14346" max="14592" width="14" style="129"/>
    <col min="14593" max="14593" width="28.33203125" style="129" bestFit="1" customWidth="1"/>
    <col min="14594" max="14594" width="46.1640625" style="129" customWidth="1"/>
    <col min="14595" max="14595" width="25.6640625" style="129" bestFit="1" customWidth="1"/>
    <col min="14596" max="14596" width="14" style="129"/>
    <col min="14597" max="14597" width="10.83203125" style="129" customWidth="1"/>
    <col min="14598" max="14598" width="15.1640625" style="129" customWidth="1"/>
    <col min="14599" max="14599" width="14" style="129"/>
    <col min="14600" max="14600" width="0" style="129" hidden="1" customWidth="1"/>
    <col min="14601" max="14601" width="18.33203125" style="129" bestFit="1" customWidth="1"/>
    <col min="14602" max="14848" width="14" style="129"/>
    <col min="14849" max="14849" width="28.33203125" style="129" bestFit="1" customWidth="1"/>
    <col min="14850" max="14850" width="46.1640625" style="129" customWidth="1"/>
    <col min="14851" max="14851" width="25.6640625" style="129" bestFit="1" customWidth="1"/>
    <col min="14852" max="14852" width="14" style="129"/>
    <col min="14853" max="14853" width="10.83203125" style="129" customWidth="1"/>
    <col min="14854" max="14854" width="15.1640625" style="129" customWidth="1"/>
    <col min="14855" max="14855" width="14" style="129"/>
    <col min="14856" max="14856" width="0" style="129" hidden="1" customWidth="1"/>
    <col min="14857" max="14857" width="18.33203125" style="129" bestFit="1" customWidth="1"/>
    <col min="14858" max="15104" width="14" style="129"/>
    <col min="15105" max="15105" width="28.33203125" style="129" bestFit="1" customWidth="1"/>
    <col min="15106" max="15106" width="46.1640625" style="129" customWidth="1"/>
    <col min="15107" max="15107" width="25.6640625" style="129" bestFit="1" customWidth="1"/>
    <col min="15108" max="15108" width="14" style="129"/>
    <col min="15109" max="15109" width="10.83203125" style="129" customWidth="1"/>
    <col min="15110" max="15110" width="15.1640625" style="129" customWidth="1"/>
    <col min="15111" max="15111" width="14" style="129"/>
    <col min="15112" max="15112" width="0" style="129" hidden="1" customWidth="1"/>
    <col min="15113" max="15113" width="18.33203125" style="129" bestFit="1" customWidth="1"/>
    <col min="15114" max="15360" width="14" style="129"/>
    <col min="15361" max="15361" width="28.33203125" style="129" bestFit="1" customWidth="1"/>
    <col min="15362" max="15362" width="46.1640625" style="129" customWidth="1"/>
    <col min="15363" max="15363" width="25.6640625" style="129" bestFit="1" customWidth="1"/>
    <col min="15364" max="15364" width="14" style="129"/>
    <col min="15365" max="15365" width="10.83203125" style="129" customWidth="1"/>
    <col min="15366" max="15366" width="15.1640625" style="129" customWidth="1"/>
    <col min="15367" max="15367" width="14" style="129"/>
    <col min="15368" max="15368" width="0" style="129" hidden="1" customWidth="1"/>
    <col min="15369" max="15369" width="18.33203125" style="129" bestFit="1" customWidth="1"/>
    <col min="15370" max="15616" width="14" style="129"/>
    <col min="15617" max="15617" width="28.33203125" style="129" bestFit="1" customWidth="1"/>
    <col min="15618" max="15618" width="46.1640625" style="129" customWidth="1"/>
    <col min="15619" max="15619" width="25.6640625" style="129" bestFit="1" customWidth="1"/>
    <col min="15620" max="15620" width="14" style="129"/>
    <col min="15621" max="15621" width="10.83203125" style="129" customWidth="1"/>
    <col min="15622" max="15622" width="15.1640625" style="129" customWidth="1"/>
    <col min="15623" max="15623" width="14" style="129"/>
    <col min="15624" max="15624" width="0" style="129" hidden="1" customWidth="1"/>
    <col min="15625" max="15625" width="18.33203125" style="129" bestFit="1" customWidth="1"/>
    <col min="15626" max="15872" width="14" style="129"/>
    <col min="15873" max="15873" width="28.33203125" style="129" bestFit="1" customWidth="1"/>
    <col min="15874" max="15874" width="46.1640625" style="129" customWidth="1"/>
    <col min="15875" max="15875" width="25.6640625" style="129" bestFit="1" customWidth="1"/>
    <col min="15876" max="15876" width="14" style="129"/>
    <col min="15877" max="15877" width="10.83203125" style="129" customWidth="1"/>
    <col min="15878" max="15878" width="15.1640625" style="129" customWidth="1"/>
    <col min="15879" max="15879" width="14" style="129"/>
    <col min="15880" max="15880" width="0" style="129" hidden="1" customWidth="1"/>
    <col min="15881" max="15881" width="18.33203125" style="129" bestFit="1" customWidth="1"/>
    <col min="15882" max="16128" width="14" style="129"/>
    <col min="16129" max="16129" width="28.33203125" style="129" bestFit="1" customWidth="1"/>
    <col min="16130" max="16130" width="46.1640625" style="129" customWidth="1"/>
    <col min="16131" max="16131" width="25.6640625" style="129" bestFit="1" customWidth="1"/>
    <col min="16132" max="16132" width="14" style="129"/>
    <col min="16133" max="16133" width="10.83203125" style="129" customWidth="1"/>
    <col min="16134" max="16134" width="15.1640625" style="129" customWidth="1"/>
    <col min="16135" max="16135" width="14" style="129"/>
    <col min="16136" max="16136" width="0" style="129" hidden="1" customWidth="1"/>
    <col min="16137" max="16137" width="18.33203125" style="129" bestFit="1" customWidth="1"/>
    <col min="16138" max="16384" width="14" style="129"/>
  </cols>
  <sheetData>
    <row r="1" spans="1:6">
      <c r="A1" s="1313" t="s">
        <v>1087</v>
      </c>
      <c r="B1" s="1314"/>
      <c r="C1" s="1314"/>
      <c r="D1" s="1314"/>
      <c r="E1" s="1314"/>
      <c r="F1" s="1315"/>
    </row>
    <row r="2" spans="1:6" ht="15">
      <c r="A2" s="130" t="s">
        <v>4</v>
      </c>
      <c r="B2" s="1316" t="str">
        <f>CYBER!B2</f>
        <v>MUNICIPIO DE PEREIRA</v>
      </c>
      <c r="C2" s="1311"/>
      <c r="D2" s="1311"/>
      <c r="E2" s="1311"/>
      <c r="F2" s="1312"/>
    </row>
    <row r="3" spans="1:6" ht="15">
      <c r="A3" s="130" t="s">
        <v>5</v>
      </c>
      <c r="B3" s="1311" t="s">
        <v>1088</v>
      </c>
      <c r="C3" s="1311"/>
      <c r="D3" s="1311"/>
      <c r="E3" s="1311"/>
      <c r="F3" s="1312"/>
    </row>
    <row r="4" spans="1:6" ht="15">
      <c r="A4" s="130" t="s">
        <v>6</v>
      </c>
      <c r="B4" s="1311" t="s">
        <v>1045</v>
      </c>
      <c r="C4" s="1311"/>
      <c r="D4" s="1311"/>
      <c r="E4" s="1311"/>
      <c r="F4" s="1312"/>
    </row>
    <row r="5" spans="1:6" ht="15">
      <c r="A5" s="130" t="s">
        <v>7</v>
      </c>
      <c r="B5" s="1311" t="str">
        <f>CYBER!B5</f>
        <v>891.480.030-2.</v>
      </c>
      <c r="C5" s="1311"/>
      <c r="D5" s="1311"/>
      <c r="E5" s="1311"/>
      <c r="F5" s="1312"/>
    </row>
    <row r="6" spans="1:6" ht="15">
      <c r="A6" s="130" t="s">
        <v>54</v>
      </c>
      <c r="B6" s="1311" t="s">
        <v>777</v>
      </c>
      <c r="C6" s="1311"/>
      <c r="D6" s="1311"/>
      <c r="E6" s="1311"/>
      <c r="F6" s="1312"/>
    </row>
    <row r="7" spans="1:6" ht="15">
      <c r="A7" s="130" t="s">
        <v>15</v>
      </c>
      <c r="B7" s="1311" t="s">
        <v>16</v>
      </c>
      <c r="C7" s="1311"/>
      <c r="D7" s="1311"/>
      <c r="E7" s="1311"/>
      <c r="F7" s="1312"/>
    </row>
    <row r="8" spans="1:6" ht="30.75" customHeight="1">
      <c r="A8" s="130" t="s">
        <v>2</v>
      </c>
      <c r="B8" s="1311" t="str">
        <f>CYBER!B8</f>
        <v>DESDE LAS 00:00 HORAS DEL 19 DE SEPTIEMBRE DE 2025  HASTA LAS 24:00 HORAS DEL 19 DE SEPTIEMBRE DE 2026</v>
      </c>
      <c r="C8" s="1311"/>
      <c r="D8" s="1311"/>
      <c r="E8" s="1311"/>
      <c r="F8" s="1312"/>
    </row>
    <row r="9" spans="1:6">
      <c r="A9" s="1320" t="s">
        <v>66</v>
      </c>
      <c r="B9" s="1321"/>
      <c r="C9" s="1321"/>
      <c r="D9" s="1321"/>
      <c r="E9" s="1321"/>
      <c r="F9" s="1322"/>
    </row>
    <row r="10" spans="1:6" ht="28">
      <c r="A10" s="136" t="s">
        <v>831</v>
      </c>
      <c r="B10" s="128" t="s">
        <v>839</v>
      </c>
      <c r="C10" s="128" t="s">
        <v>69</v>
      </c>
      <c r="D10" s="128"/>
      <c r="E10" s="128" t="s">
        <v>833</v>
      </c>
      <c r="F10" s="137" t="s">
        <v>72</v>
      </c>
    </row>
    <row r="11" spans="1:6" ht="42">
      <c r="A11" s="1323" t="s">
        <v>1049</v>
      </c>
      <c r="B11" s="138" t="s">
        <v>849</v>
      </c>
      <c r="C11" s="464">
        <f>'RELACION DEUDORES 2'!C28</f>
        <v>989660941</v>
      </c>
      <c r="D11" s="139"/>
      <c r="E11" s="1325" t="s">
        <v>3</v>
      </c>
      <c r="F11" s="1327" t="s">
        <v>3</v>
      </c>
    </row>
    <row r="12" spans="1:6" ht="24.75" customHeight="1">
      <c r="A12" s="1324"/>
      <c r="B12" s="140" t="s">
        <v>840</v>
      </c>
      <c r="C12" s="464">
        <f>C11</f>
        <v>989660941</v>
      </c>
      <c r="D12" s="139"/>
      <c r="E12" s="1326"/>
      <c r="F12" s="1328"/>
    </row>
    <row r="13" spans="1:6" ht="15">
      <c r="A13" s="1428" t="s">
        <v>1047</v>
      </c>
      <c r="B13" s="1429"/>
      <c r="C13" s="1429"/>
      <c r="D13" s="1430"/>
      <c r="E13" s="132" t="s">
        <v>72</v>
      </c>
      <c r="F13" s="133" t="str">
        <f>+F11</f>
        <v xml:space="preserve"> </v>
      </c>
    </row>
    <row r="14" spans="1:6">
      <c r="A14" s="1330" t="s">
        <v>2127</v>
      </c>
      <c r="B14" s="1331"/>
      <c r="C14" s="1331"/>
      <c r="D14" s="1331"/>
      <c r="E14" s="1331"/>
      <c r="F14" s="1332"/>
    </row>
    <row r="15" spans="1:6" ht="40.5" customHeight="1">
      <c r="A15" s="1333" t="s">
        <v>834</v>
      </c>
      <c r="B15" s="1334"/>
      <c r="C15" s="1335" t="s">
        <v>1044</v>
      </c>
      <c r="D15" s="1335"/>
      <c r="E15" s="1335"/>
      <c r="F15" s="1336"/>
    </row>
    <row r="16" spans="1:6">
      <c r="A16" s="1317" t="s">
        <v>835</v>
      </c>
      <c r="B16" s="1318"/>
      <c r="C16" s="1318"/>
      <c r="D16" s="1318"/>
      <c r="E16" s="1318"/>
      <c r="F16" s="1319"/>
    </row>
    <row r="17" spans="1:6">
      <c r="A17" s="141" t="s">
        <v>1</v>
      </c>
      <c r="B17" s="1337" t="s">
        <v>836</v>
      </c>
      <c r="C17" s="1337"/>
      <c r="D17" s="1337" t="s">
        <v>837</v>
      </c>
      <c r="E17" s="1337"/>
      <c r="F17" s="1338"/>
    </row>
    <row r="18" spans="1:6">
      <c r="A18" s="142" t="s">
        <v>844</v>
      </c>
      <c r="B18" s="1339" t="s">
        <v>845</v>
      </c>
      <c r="C18" s="1339"/>
      <c r="D18" s="1339" t="s">
        <v>845</v>
      </c>
      <c r="E18" s="1339"/>
      <c r="F18" s="1340"/>
    </row>
    <row r="19" spans="1:6">
      <c r="A19" s="142" t="s">
        <v>846</v>
      </c>
      <c r="B19" s="1339" t="s">
        <v>845</v>
      </c>
      <c r="C19" s="1339"/>
      <c r="D19" s="1339" t="s">
        <v>845</v>
      </c>
      <c r="E19" s="1339"/>
      <c r="F19" s="1340"/>
    </row>
    <row r="20" spans="1:6" ht="24" customHeight="1">
      <c r="A20" s="135" t="s">
        <v>794</v>
      </c>
      <c r="B20" s="1341" t="s">
        <v>1048</v>
      </c>
      <c r="C20" s="1341"/>
      <c r="D20" s="1341"/>
      <c r="E20" s="1341"/>
      <c r="F20" s="1342"/>
    </row>
    <row r="21" spans="1:6" ht="63.75" customHeight="1">
      <c r="A21" s="122" t="s">
        <v>851</v>
      </c>
      <c r="B21" s="1360" t="s">
        <v>852</v>
      </c>
      <c r="C21" s="1360"/>
      <c r="D21" s="1360"/>
      <c r="E21" s="1360"/>
      <c r="F21" s="1361"/>
    </row>
    <row r="22" spans="1:6" ht="150" customHeight="1">
      <c r="A22" s="122" t="s">
        <v>778</v>
      </c>
      <c r="B22" s="1360" t="s">
        <v>856</v>
      </c>
      <c r="C22" s="1360"/>
      <c r="D22" s="1360"/>
      <c r="E22" s="1360"/>
      <c r="F22" s="1361"/>
    </row>
    <row r="23" spans="1:6">
      <c r="A23" s="1354" t="s">
        <v>793</v>
      </c>
      <c r="B23" s="1355"/>
      <c r="C23" s="1355"/>
      <c r="D23" s="1355"/>
      <c r="E23" s="1355"/>
      <c r="F23" s="1356"/>
    </row>
    <row r="24" spans="1:6" ht="35" customHeight="1">
      <c r="A24" s="120" t="s">
        <v>795</v>
      </c>
      <c r="B24" s="1351" t="s">
        <v>796</v>
      </c>
      <c r="C24" s="1352"/>
      <c r="D24" s="1352"/>
      <c r="E24" s="1352"/>
      <c r="F24" s="1353"/>
    </row>
    <row r="25" spans="1:6" ht="57.75" customHeight="1">
      <c r="A25" s="120" t="s">
        <v>808</v>
      </c>
      <c r="B25" s="1348" t="s">
        <v>797</v>
      </c>
      <c r="C25" s="1349"/>
      <c r="D25" s="1349"/>
      <c r="E25" s="1349"/>
      <c r="F25" s="1350"/>
    </row>
    <row r="26" spans="1:6" ht="49.5" customHeight="1">
      <c r="A26" s="125" t="s">
        <v>809</v>
      </c>
      <c r="B26" s="1348" t="s">
        <v>854</v>
      </c>
      <c r="C26" s="1349"/>
      <c r="D26" s="1349"/>
      <c r="E26" s="1349"/>
      <c r="F26" s="1350"/>
    </row>
    <row r="27" spans="1:6" ht="72.75" customHeight="1">
      <c r="A27" s="125" t="s">
        <v>829</v>
      </c>
      <c r="B27" s="1348" t="s">
        <v>830</v>
      </c>
      <c r="C27" s="1349"/>
      <c r="D27" s="1349"/>
      <c r="E27" s="1349"/>
      <c r="F27" s="1350"/>
    </row>
    <row r="28" spans="1:6" ht="69.75" customHeight="1">
      <c r="A28" s="125" t="s">
        <v>810</v>
      </c>
      <c r="B28" s="1351" t="s">
        <v>1040</v>
      </c>
      <c r="C28" s="1352"/>
      <c r="D28" s="1352"/>
      <c r="E28" s="1352"/>
      <c r="F28" s="1353"/>
    </row>
    <row r="29" spans="1:6" ht="47.25" customHeight="1">
      <c r="A29" s="125" t="s">
        <v>812</v>
      </c>
      <c r="B29" s="1351" t="s">
        <v>813</v>
      </c>
      <c r="C29" s="1352"/>
      <c r="D29" s="1352"/>
      <c r="E29" s="1352"/>
      <c r="F29" s="1353"/>
    </row>
    <row r="30" spans="1:6" ht="51" customHeight="1">
      <c r="A30" s="127" t="s">
        <v>814</v>
      </c>
      <c r="B30" s="1348" t="s">
        <v>815</v>
      </c>
      <c r="C30" s="1349"/>
      <c r="D30" s="1349"/>
      <c r="E30" s="1349"/>
      <c r="F30" s="1350"/>
    </row>
    <row r="31" spans="1:6" ht="48" customHeight="1">
      <c r="A31" s="125" t="s">
        <v>816</v>
      </c>
      <c r="B31" s="1351" t="s">
        <v>817</v>
      </c>
      <c r="C31" s="1352"/>
      <c r="D31" s="1352"/>
      <c r="E31" s="1352"/>
      <c r="F31" s="1353"/>
    </row>
    <row r="32" spans="1:6" ht="57" customHeight="1">
      <c r="A32" s="125" t="s">
        <v>818</v>
      </c>
      <c r="B32" s="1348" t="s">
        <v>819</v>
      </c>
      <c r="C32" s="1349"/>
      <c r="D32" s="1349"/>
      <c r="E32" s="1349"/>
      <c r="F32" s="1350"/>
    </row>
    <row r="33" spans="1:6" ht="55.5" customHeight="1">
      <c r="A33" s="125" t="s">
        <v>820</v>
      </c>
      <c r="B33" s="1351" t="s">
        <v>821</v>
      </c>
      <c r="C33" s="1352"/>
      <c r="D33" s="1352"/>
      <c r="E33" s="1352"/>
      <c r="F33" s="1353"/>
    </row>
    <row r="34" spans="1:6" ht="54" customHeight="1">
      <c r="A34" s="125" t="s">
        <v>828</v>
      </c>
      <c r="B34" s="1348" t="s">
        <v>822</v>
      </c>
      <c r="C34" s="1349"/>
      <c r="D34" s="1349"/>
      <c r="E34" s="1349"/>
      <c r="F34" s="1350"/>
    </row>
    <row r="35" spans="1:6" ht="84.75" customHeight="1">
      <c r="A35" s="125" t="s">
        <v>823</v>
      </c>
      <c r="B35" s="1348" t="s">
        <v>824</v>
      </c>
      <c r="C35" s="1349"/>
      <c r="D35" s="1349"/>
      <c r="E35" s="1349"/>
      <c r="F35" s="1350"/>
    </row>
    <row r="36" spans="1:6" ht="60" customHeight="1">
      <c r="A36" s="125" t="s">
        <v>798</v>
      </c>
      <c r="B36" s="1351" t="s">
        <v>825</v>
      </c>
      <c r="C36" s="1352"/>
      <c r="D36" s="1352"/>
      <c r="E36" s="1352"/>
      <c r="F36" s="1353"/>
    </row>
    <row r="37" spans="1:6" ht="142.5" customHeight="1">
      <c r="A37" s="143" t="s">
        <v>487</v>
      </c>
      <c r="B37" s="1348" t="s">
        <v>679</v>
      </c>
      <c r="C37" s="1349"/>
      <c r="D37" s="1349"/>
      <c r="E37" s="1349"/>
      <c r="F37" s="1350"/>
    </row>
    <row r="38" spans="1:6" ht="65.25" customHeight="1">
      <c r="A38" s="144" t="s">
        <v>550</v>
      </c>
      <c r="B38" s="1348" t="s">
        <v>520</v>
      </c>
      <c r="C38" s="1349"/>
      <c r="D38" s="1349"/>
      <c r="E38" s="1349"/>
      <c r="F38" s="1350"/>
    </row>
    <row r="39" spans="1:6" ht="50.25" customHeight="1">
      <c r="A39" s="145" t="s">
        <v>225</v>
      </c>
      <c r="B39" s="1348" t="s">
        <v>641</v>
      </c>
      <c r="C39" s="1349"/>
      <c r="D39" s="1349"/>
      <c r="E39" s="1349"/>
      <c r="F39" s="1350"/>
    </row>
    <row r="40" spans="1:6" ht="55.5" customHeight="1">
      <c r="A40" s="146" t="s">
        <v>447</v>
      </c>
      <c r="B40" s="1348" t="s">
        <v>448</v>
      </c>
      <c r="C40" s="1349"/>
      <c r="D40" s="1349"/>
      <c r="E40" s="1349"/>
      <c r="F40" s="1350"/>
    </row>
    <row r="41" spans="1:6" ht="57" customHeight="1">
      <c r="A41" s="21" t="s">
        <v>668</v>
      </c>
      <c r="B41" s="1348" t="s">
        <v>669</v>
      </c>
      <c r="C41" s="1349"/>
      <c r="D41" s="1349"/>
      <c r="E41" s="1349"/>
      <c r="F41" s="1350"/>
    </row>
    <row r="42" spans="1:6" ht="39.75" customHeight="1">
      <c r="A42" s="21" t="s">
        <v>404</v>
      </c>
      <c r="B42" s="1348" t="s">
        <v>670</v>
      </c>
      <c r="C42" s="1349"/>
      <c r="D42" s="1349"/>
      <c r="E42" s="1349"/>
      <c r="F42" s="1350"/>
    </row>
    <row r="43" spans="1:6" ht="54" customHeight="1">
      <c r="A43" s="144" t="s">
        <v>667</v>
      </c>
      <c r="B43" s="1348" t="s">
        <v>51</v>
      </c>
      <c r="C43" s="1349"/>
      <c r="D43" s="1349"/>
      <c r="E43" s="1349"/>
      <c r="F43" s="1350"/>
    </row>
    <row r="44" spans="1:6" ht="87.75" customHeight="1">
      <c r="A44" s="144" t="s">
        <v>673</v>
      </c>
      <c r="B44" s="1348" t="s">
        <v>855</v>
      </c>
      <c r="C44" s="1349"/>
      <c r="D44" s="1349"/>
      <c r="E44" s="1349"/>
      <c r="F44" s="1350"/>
    </row>
    <row r="45" spans="1:6" ht="35" customHeight="1">
      <c r="A45" s="146" t="s">
        <v>674</v>
      </c>
      <c r="B45" s="1348" t="s">
        <v>229</v>
      </c>
      <c r="C45" s="1349"/>
      <c r="D45" s="1349"/>
      <c r="E45" s="1349"/>
      <c r="F45" s="1350"/>
    </row>
    <row r="46" spans="1:6" ht="64.5" customHeight="1">
      <c r="A46" s="201" t="s">
        <v>878</v>
      </c>
      <c r="B46" s="1367" t="s">
        <v>869</v>
      </c>
      <c r="C46" s="1368"/>
      <c r="D46" s="1368"/>
      <c r="E46" s="1368"/>
      <c r="F46" s="1369"/>
    </row>
    <row r="47" spans="1:6" ht="51" customHeight="1">
      <c r="A47" s="201" t="s">
        <v>879</v>
      </c>
      <c r="B47" s="1367" t="s">
        <v>870</v>
      </c>
      <c r="C47" s="1368"/>
      <c r="D47" s="1368"/>
      <c r="E47" s="1368"/>
      <c r="F47" s="1369"/>
    </row>
    <row r="48" spans="1:6" ht="35" customHeight="1" thickBot="1">
      <c r="A48" s="202" t="s">
        <v>153</v>
      </c>
      <c r="B48" s="1357" t="s">
        <v>1009</v>
      </c>
      <c r="C48" s="1358"/>
      <c r="D48" s="1358"/>
      <c r="E48" s="1358"/>
      <c r="F48" s="1359"/>
    </row>
    <row r="49" spans="1:6" ht="14.25" customHeight="1">
      <c r="A49" s="1370" t="s">
        <v>461</v>
      </c>
      <c r="B49" s="1371"/>
      <c r="C49" s="1371"/>
      <c r="D49" s="1371"/>
      <c r="E49" s="1371" t="s">
        <v>462</v>
      </c>
      <c r="F49" s="1381"/>
    </row>
    <row r="50" spans="1:6" ht="35.25" customHeight="1" thickBot="1">
      <c r="A50" s="1345" t="s">
        <v>46</v>
      </c>
      <c r="B50" s="1346"/>
      <c r="C50" s="1346"/>
      <c r="D50" s="1346"/>
      <c r="E50" s="1346"/>
      <c r="F50" s="1347"/>
    </row>
    <row r="51" spans="1:6" ht="51" customHeight="1">
      <c r="A51" s="121" t="s">
        <v>780</v>
      </c>
      <c r="B51" s="1378" t="s">
        <v>853</v>
      </c>
      <c r="C51" s="1378"/>
      <c r="D51" s="1378"/>
      <c r="E51" s="1378"/>
      <c r="F51" s="1378"/>
    </row>
    <row r="52" spans="1:6" ht="83.25" customHeight="1">
      <c r="A52" s="121" t="s">
        <v>783</v>
      </c>
      <c r="B52" s="1378" t="s">
        <v>784</v>
      </c>
      <c r="C52" s="1378"/>
      <c r="D52" s="1378"/>
      <c r="E52" s="1378"/>
      <c r="F52" s="1378"/>
    </row>
    <row r="53" spans="1:6" ht="63.75" customHeight="1">
      <c r="A53" s="147" t="s">
        <v>799</v>
      </c>
      <c r="B53" s="1378" t="s">
        <v>800</v>
      </c>
      <c r="C53" s="1378"/>
      <c r="D53" s="1378"/>
      <c r="E53" s="1382"/>
      <c r="F53" s="1383"/>
    </row>
    <row r="54" spans="1:6" ht="15.75" customHeight="1" thickBot="1">
      <c r="A54" s="1372" t="s">
        <v>806</v>
      </c>
      <c r="B54" s="1373"/>
      <c r="C54" s="1373"/>
      <c r="D54" s="1373"/>
      <c r="E54" s="1376"/>
      <c r="F54" s="1377"/>
    </row>
  </sheetData>
  <mergeCells count="63">
    <mergeCell ref="A54:D54"/>
    <mergeCell ref="E54:F54"/>
    <mergeCell ref="B43:F43"/>
    <mergeCell ref="B44:F44"/>
    <mergeCell ref="B45:F45"/>
    <mergeCell ref="B46:F46"/>
    <mergeCell ref="B47:F47"/>
    <mergeCell ref="B48:F48"/>
    <mergeCell ref="A49:D49"/>
    <mergeCell ref="E49:F49"/>
    <mergeCell ref="A50:F50"/>
    <mergeCell ref="B53:D53"/>
    <mergeCell ref="E53:F53"/>
    <mergeCell ref="B51:D51"/>
    <mergeCell ref="E51:F51"/>
    <mergeCell ref="B52:D52"/>
    <mergeCell ref="B42:F42"/>
    <mergeCell ref="B32:F32"/>
    <mergeCell ref="B33:F33"/>
    <mergeCell ref="B34:F34"/>
    <mergeCell ref="B35:F35"/>
    <mergeCell ref="B36:F36"/>
    <mergeCell ref="B37:F37"/>
    <mergeCell ref="B38:F38"/>
    <mergeCell ref="B39:F39"/>
    <mergeCell ref="B40:F40"/>
    <mergeCell ref="B41:F41"/>
    <mergeCell ref="B31:F31"/>
    <mergeCell ref="B22:F22"/>
    <mergeCell ref="A23:F23"/>
    <mergeCell ref="B24:F24"/>
    <mergeCell ref="B25:F25"/>
    <mergeCell ref="B26:F26"/>
    <mergeCell ref="B27:F27"/>
    <mergeCell ref="B28:F28"/>
    <mergeCell ref="B29:F29"/>
    <mergeCell ref="B30:F30"/>
    <mergeCell ref="B18:C18"/>
    <mergeCell ref="D18:F18"/>
    <mergeCell ref="B19:C19"/>
    <mergeCell ref="D19:F19"/>
    <mergeCell ref="B20:F20"/>
    <mergeCell ref="A15:B15"/>
    <mergeCell ref="C15:F15"/>
    <mergeCell ref="A16:F16"/>
    <mergeCell ref="B17:C17"/>
    <mergeCell ref="D17:F17"/>
    <mergeCell ref="E52:F52"/>
    <mergeCell ref="B6:F6"/>
    <mergeCell ref="A1:F1"/>
    <mergeCell ref="B2:F2"/>
    <mergeCell ref="B3:F3"/>
    <mergeCell ref="B4:F4"/>
    <mergeCell ref="B5:F5"/>
    <mergeCell ref="B7:F7"/>
    <mergeCell ref="B8:F8"/>
    <mergeCell ref="A9:F9"/>
    <mergeCell ref="A11:A12"/>
    <mergeCell ref="E11:E12"/>
    <mergeCell ref="F11:F12"/>
    <mergeCell ref="B21:F21"/>
    <mergeCell ref="A13:D13"/>
    <mergeCell ref="A14:F14"/>
  </mergeCells>
  <dataValidations disablePrompts="1" count="1">
    <dataValidation type="custom" allowBlank="1" showInputMessage="1" showErrorMessage="1" sqref="A37" xr:uid="{3211CEF7-21AE-4A23-B7A7-09C5DA3671AD}">
      <formula1>IF(L37=TRUE,TRUE,FALSE)</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31CA5-ACBF-4DC2-A0F9-A571D29C9339}">
  <sheetPr codeName="Hoja20">
    <tabColor rgb="FF92D050"/>
  </sheetPr>
  <dimension ref="A1:D960"/>
  <sheetViews>
    <sheetView showGridLines="0" workbookViewId="0">
      <selection activeCell="A3" sqref="A3:D3"/>
    </sheetView>
  </sheetViews>
  <sheetFormatPr baseColWidth="10" defaultColWidth="14.5" defaultRowHeight="15" customHeight="1"/>
  <cols>
    <col min="1" max="1" width="9.83203125" style="313" bestFit="1" customWidth="1"/>
    <col min="2" max="2" width="32.83203125" style="253" customWidth="1"/>
    <col min="3" max="3" width="18.5" style="312" customWidth="1"/>
    <col min="4" max="4" width="24" style="253" customWidth="1"/>
    <col min="5" max="23" width="10" style="253" customWidth="1"/>
    <col min="24" max="16384" width="14.5" style="253"/>
  </cols>
  <sheetData>
    <row r="1" spans="1:4" ht="18.75" customHeight="1">
      <c r="A1" s="1431" t="s">
        <v>2128</v>
      </c>
      <c r="B1" s="1432"/>
      <c r="C1" s="1432"/>
      <c r="D1" s="1433"/>
    </row>
    <row r="2" spans="1:4" ht="18.75" customHeight="1">
      <c r="A2" s="1434"/>
      <c r="B2" s="1435"/>
      <c r="C2" s="1435"/>
      <c r="D2" s="1436"/>
    </row>
    <row r="3" spans="1:4">
      <c r="A3" s="511" t="s">
        <v>1821</v>
      </c>
      <c r="B3" s="512" t="s">
        <v>1820</v>
      </c>
      <c r="C3" s="513" t="s">
        <v>1750</v>
      </c>
      <c r="D3" s="512" t="s">
        <v>1819</v>
      </c>
    </row>
    <row r="4" spans="1:4">
      <c r="A4" s="323" t="s">
        <v>1818</v>
      </c>
      <c r="B4" s="321" t="s">
        <v>1817</v>
      </c>
      <c r="C4" s="322">
        <v>25804607</v>
      </c>
      <c r="D4" s="321" t="s">
        <v>1816</v>
      </c>
    </row>
    <row r="5" spans="1:4">
      <c r="A5" s="320">
        <v>4</v>
      </c>
      <c r="B5" s="318" t="s">
        <v>1815</v>
      </c>
      <c r="C5" s="319">
        <f>SUM(C4:C4)</f>
        <v>25804607</v>
      </c>
      <c r="D5" s="318"/>
    </row>
    <row r="6" spans="1:4">
      <c r="A6" s="323" t="s">
        <v>1814</v>
      </c>
      <c r="B6" s="321" t="s">
        <v>1813</v>
      </c>
      <c r="C6" s="322">
        <v>35896887</v>
      </c>
      <c r="D6" s="321" t="s">
        <v>1812</v>
      </c>
    </row>
    <row r="7" spans="1:4">
      <c r="A7" s="323" t="s">
        <v>1811</v>
      </c>
      <c r="B7" s="321" t="s">
        <v>1810</v>
      </c>
      <c r="C7" s="322">
        <v>77070624</v>
      </c>
      <c r="D7" s="321" t="s">
        <v>1809</v>
      </c>
    </row>
    <row r="8" spans="1:4" s="317" customFormat="1">
      <c r="A8" s="320">
        <v>2</v>
      </c>
      <c r="B8" s="318" t="s">
        <v>1808</v>
      </c>
      <c r="C8" s="319">
        <f>SUM(C6:C7)</f>
        <v>112967511</v>
      </c>
      <c r="D8" s="318"/>
    </row>
    <row r="9" spans="1:4">
      <c r="A9" s="323" t="s">
        <v>1807</v>
      </c>
      <c r="B9" s="321" t="s">
        <v>1806</v>
      </c>
      <c r="C9" s="322">
        <v>33598763</v>
      </c>
      <c r="D9" s="321" t="s">
        <v>1805</v>
      </c>
    </row>
    <row r="10" spans="1:4">
      <c r="A10" s="323" t="s">
        <v>1804</v>
      </c>
      <c r="B10" s="321" t="s">
        <v>1803</v>
      </c>
      <c r="C10" s="322">
        <v>34540775</v>
      </c>
      <c r="D10" s="321" t="s">
        <v>1802</v>
      </c>
    </row>
    <row r="11" spans="1:4" s="317" customFormat="1">
      <c r="A11" s="320">
        <v>3</v>
      </c>
      <c r="B11" s="318" t="s">
        <v>1801</v>
      </c>
      <c r="C11" s="319">
        <f>SUM(C9:C10)</f>
        <v>68139538</v>
      </c>
      <c r="D11" s="318"/>
    </row>
    <row r="12" spans="1:4">
      <c r="A12" s="323">
        <v>4.5377879999999999</v>
      </c>
      <c r="B12" s="321" t="s">
        <v>1800</v>
      </c>
      <c r="C12" s="322">
        <v>156609174</v>
      </c>
      <c r="D12" s="321" t="s">
        <v>1799</v>
      </c>
    </row>
    <row r="13" spans="1:4" s="317" customFormat="1" ht="13.25" customHeight="1">
      <c r="A13" s="320">
        <v>1</v>
      </c>
      <c r="B13" s="318" t="s">
        <v>1798</v>
      </c>
      <c r="C13" s="319">
        <f>SUM(C12)</f>
        <v>156609174</v>
      </c>
      <c r="D13" s="318"/>
    </row>
    <row r="14" spans="1:4">
      <c r="A14" s="323" t="s">
        <v>1797</v>
      </c>
      <c r="B14" s="321" t="s">
        <v>1796</v>
      </c>
      <c r="C14" s="322">
        <v>26864433</v>
      </c>
      <c r="D14" s="321" t="s">
        <v>1795</v>
      </c>
    </row>
    <row r="15" spans="1:4" s="317" customFormat="1">
      <c r="A15" s="320">
        <v>1</v>
      </c>
      <c r="B15" s="318" t="s">
        <v>1794</v>
      </c>
      <c r="C15" s="319">
        <f>SUM(C14)</f>
        <v>26864433</v>
      </c>
      <c r="D15" s="318"/>
    </row>
    <row r="16" spans="1:4">
      <c r="A16" s="323" t="s">
        <v>1793</v>
      </c>
      <c r="B16" s="321" t="s">
        <v>1792</v>
      </c>
      <c r="C16" s="322">
        <v>75051782</v>
      </c>
      <c r="D16" s="321" t="s">
        <v>1791</v>
      </c>
    </row>
    <row r="17" spans="1:4" s="317" customFormat="1">
      <c r="A17" s="320">
        <v>1</v>
      </c>
      <c r="B17" s="318" t="s">
        <v>1790</v>
      </c>
      <c r="C17" s="319">
        <f>SUM(C16)</f>
        <v>75051782</v>
      </c>
      <c r="D17" s="318"/>
    </row>
    <row r="18" spans="1:4">
      <c r="A18" s="323" t="s">
        <v>1789</v>
      </c>
      <c r="B18" s="321" t="s">
        <v>1788</v>
      </c>
      <c r="C18" s="322">
        <v>127835044</v>
      </c>
      <c r="D18" s="321" t="s">
        <v>1787</v>
      </c>
    </row>
    <row r="19" spans="1:4">
      <c r="A19" s="323" t="s">
        <v>1786</v>
      </c>
      <c r="B19" s="321" t="s">
        <v>1785</v>
      </c>
      <c r="C19" s="322">
        <v>174209544</v>
      </c>
      <c r="D19" s="321" t="s">
        <v>1784</v>
      </c>
    </row>
    <row r="20" spans="1:4" s="317" customFormat="1">
      <c r="A20" s="320">
        <v>2</v>
      </c>
      <c r="B20" s="318" t="s">
        <v>1783</v>
      </c>
      <c r="C20" s="319">
        <f>SUM(C18:C19)</f>
        <v>302044588</v>
      </c>
      <c r="D20" s="318"/>
    </row>
    <row r="21" spans="1:4" ht="15.75" customHeight="1">
      <c r="A21" s="323" t="s">
        <v>1782</v>
      </c>
      <c r="B21" s="321" t="s">
        <v>1781</v>
      </c>
      <c r="C21" s="322">
        <v>44827942</v>
      </c>
      <c r="D21" s="321" t="s">
        <v>1780</v>
      </c>
    </row>
    <row r="22" spans="1:4" ht="15.75" customHeight="1">
      <c r="A22" s="323" t="s">
        <v>1779</v>
      </c>
      <c r="B22" s="321" t="s">
        <v>1778</v>
      </c>
      <c r="C22" s="322">
        <v>63618889</v>
      </c>
      <c r="D22" s="321" t="s">
        <v>1777</v>
      </c>
    </row>
    <row r="23" spans="1:4" s="317" customFormat="1" ht="15.75" customHeight="1">
      <c r="A23" s="320">
        <v>2</v>
      </c>
      <c r="B23" s="318" t="s">
        <v>1776</v>
      </c>
      <c r="C23" s="319">
        <f>SUM(C21:C22)</f>
        <v>108446831</v>
      </c>
      <c r="D23" s="318"/>
    </row>
    <row r="24" spans="1:4" ht="15.75" customHeight="1">
      <c r="A24" s="323" t="s">
        <v>1775</v>
      </c>
      <c r="B24" s="321" t="s">
        <v>1774</v>
      </c>
      <c r="C24" s="322">
        <v>81218021</v>
      </c>
      <c r="D24" s="321" t="s">
        <v>1773</v>
      </c>
    </row>
    <row r="25" spans="1:4" s="317" customFormat="1" ht="15.75" customHeight="1">
      <c r="A25" s="320">
        <v>1</v>
      </c>
      <c r="B25" s="318" t="s">
        <v>1772</v>
      </c>
      <c r="C25" s="319">
        <f>SUM(C24)</f>
        <v>81218021</v>
      </c>
      <c r="D25" s="318"/>
    </row>
    <row r="26" spans="1:4" ht="15.75" customHeight="1">
      <c r="A26" s="323" t="s">
        <v>1771</v>
      </c>
      <c r="B26" s="321" t="s">
        <v>1770</v>
      </c>
      <c r="C26" s="322">
        <v>32514456</v>
      </c>
      <c r="D26" s="321" t="s">
        <v>1769</v>
      </c>
    </row>
    <row r="27" spans="1:4" s="317" customFormat="1" ht="15.75" customHeight="1">
      <c r="A27" s="320">
        <v>1</v>
      </c>
      <c r="B27" s="318" t="s">
        <v>1768</v>
      </c>
      <c r="C27" s="319">
        <f>SUM(C26)</f>
        <v>32514456</v>
      </c>
      <c r="D27" s="318"/>
    </row>
    <row r="28" spans="1:4" ht="15.75" customHeight="1">
      <c r="A28" s="316"/>
      <c r="B28" s="314" t="s">
        <v>1767</v>
      </c>
      <c r="C28" s="315">
        <f>C27+C25+C23+C20+C17+C15+C13+C11+C8+C5</f>
        <v>989660941</v>
      </c>
      <c r="D28" s="314"/>
    </row>
    <row r="29" spans="1:4" ht="15.75" customHeight="1"/>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sheetData>
  <mergeCells count="1">
    <mergeCell ref="A1:D2"/>
  </mergeCells>
  <pageMargins left="0.7" right="0.7" top="0.75" bottom="0.75" header="0" footer="0"/>
  <pageSetup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C80E9-BF51-4351-8672-FB282F5DBF06}">
  <sheetPr codeName="Hoja21"/>
  <dimension ref="A1:H74"/>
  <sheetViews>
    <sheetView workbookViewId="0">
      <selection activeCell="C11" sqref="C11"/>
    </sheetView>
  </sheetViews>
  <sheetFormatPr baseColWidth="10" defaultColWidth="14" defaultRowHeight="14"/>
  <cols>
    <col min="1" max="1" width="39.1640625" style="134" customWidth="1"/>
    <col min="2" max="2" width="46.1640625" style="134" customWidth="1"/>
    <col min="3" max="3" width="25.6640625" style="134" bestFit="1" customWidth="1"/>
    <col min="4" max="4" width="14" style="134"/>
    <col min="5" max="5" width="10.83203125" style="134" customWidth="1"/>
    <col min="6" max="6" width="15.1640625" style="129" customWidth="1"/>
    <col min="7" max="7" width="14" style="129"/>
    <col min="8" max="8" width="0" style="129" hidden="1" customWidth="1"/>
    <col min="9" max="9" width="18.33203125" style="129" bestFit="1" customWidth="1"/>
    <col min="10" max="256" width="14" style="129"/>
    <col min="257" max="257" width="28.33203125" style="129" bestFit="1" customWidth="1"/>
    <col min="258" max="258" width="46.1640625" style="129" customWidth="1"/>
    <col min="259" max="259" width="25.6640625" style="129" bestFit="1" customWidth="1"/>
    <col min="260" max="260" width="14" style="129"/>
    <col min="261" max="261" width="10.83203125" style="129" customWidth="1"/>
    <col min="262" max="262" width="15.1640625" style="129" customWidth="1"/>
    <col min="263" max="263" width="14" style="129"/>
    <col min="264" max="264" width="0" style="129" hidden="1" customWidth="1"/>
    <col min="265" max="265" width="18.33203125" style="129" bestFit="1" customWidth="1"/>
    <col min="266" max="512" width="14" style="129"/>
    <col min="513" max="513" width="28.33203125" style="129" bestFit="1" customWidth="1"/>
    <col min="514" max="514" width="46.1640625" style="129" customWidth="1"/>
    <col min="515" max="515" width="25.6640625" style="129" bestFit="1" customWidth="1"/>
    <col min="516" max="516" width="14" style="129"/>
    <col min="517" max="517" width="10.83203125" style="129" customWidth="1"/>
    <col min="518" max="518" width="15.1640625" style="129" customWidth="1"/>
    <col min="519" max="519" width="14" style="129"/>
    <col min="520" max="520" width="0" style="129" hidden="1" customWidth="1"/>
    <col min="521" max="521" width="18.33203125" style="129" bestFit="1" customWidth="1"/>
    <col min="522" max="768" width="14" style="129"/>
    <col min="769" max="769" width="28.33203125" style="129" bestFit="1" customWidth="1"/>
    <col min="770" max="770" width="46.1640625" style="129" customWidth="1"/>
    <col min="771" max="771" width="25.6640625" style="129" bestFit="1" customWidth="1"/>
    <col min="772" max="772" width="14" style="129"/>
    <col min="773" max="773" width="10.83203125" style="129" customWidth="1"/>
    <col min="774" max="774" width="15.1640625" style="129" customWidth="1"/>
    <col min="775" max="775" width="14" style="129"/>
    <col min="776" max="776" width="0" style="129" hidden="1" customWidth="1"/>
    <col min="777" max="777" width="18.33203125" style="129" bestFit="1" customWidth="1"/>
    <col min="778" max="1024" width="14" style="129"/>
    <col min="1025" max="1025" width="28.33203125" style="129" bestFit="1" customWidth="1"/>
    <col min="1026" max="1026" width="46.1640625" style="129" customWidth="1"/>
    <col min="1027" max="1027" width="25.6640625" style="129" bestFit="1" customWidth="1"/>
    <col min="1028" max="1028" width="14" style="129"/>
    <col min="1029" max="1029" width="10.83203125" style="129" customWidth="1"/>
    <col min="1030" max="1030" width="15.1640625" style="129" customWidth="1"/>
    <col min="1031" max="1031" width="14" style="129"/>
    <col min="1032" max="1032" width="0" style="129" hidden="1" customWidth="1"/>
    <col min="1033" max="1033" width="18.33203125" style="129" bestFit="1" customWidth="1"/>
    <col min="1034" max="1280" width="14" style="129"/>
    <col min="1281" max="1281" width="28.33203125" style="129" bestFit="1" customWidth="1"/>
    <col min="1282" max="1282" width="46.1640625" style="129" customWidth="1"/>
    <col min="1283" max="1283" width="25.6640625" style="129" bestFit="1" customWidth="1"/>
    <col min="1284" max="1284" width="14" style="129"/>
    <col min="1285" max="1285" width="10.83203125" style="129" customWidth="1"/>
    <col min="1286" max="1286" width="15.1640625" style="129" customWidth="1"/>
    <col min="1287" max="1287" width="14" style="129"/>
    <col min="1288" max="1288" width="0" style="129" hidden="1" customWidth="1"/>
    <col min="1289" max="1289" width="18.33203125" style="129" bestFit="1" customWidth="1"/>
    <col min="1290" max="1536" width="14" style="129"/>
    <col min="1537" max="1537" width="28.33203125" style="129" bestFit="1" customWidth="1"/>
    <col min="1538" max="1538" width="46.1640625" style="129" customWidth="1"/>
    <col min="1539" max="1539" width="25.6640625" style="129" bestFit="1" customWidth="1"/>
    <col min="1540" max="1540" width="14" style="129"/>
    <col min="1541" max="1541" width="10.83203125" style="129" customWidth="1"/>
    <col min="1542" max="1542" width="15.1640625" style="129" customWidth="1"/>
    <col min="1543" max="1543" width="14" style="129"/>
    <col min="1544" max="1544" width="0" style="129" hidden="1" customWidth="1"/>
    <col min="1545" max="1545" width="18.33203125" style="129" bestFit="1" customWidth="1"/>
    <col min="1546" max="1792" width="14" style="129"/>
    <col min="1793" max="1793" width="28.33203125" style="129" bestFit="1" customWidth="1"/>
    <col min="1794" max="1794" width="46.1640625" style="129" customWidth="1"/>
    <col min="1795" max="1795" width="25.6640625" style="129" bestFit="1" customWidth="1"/>
    <col min="1796" max="1796" width="14" style="129"/>
    <col min="1797" max="1797" width="10.83203125" style="129" customWidth="1"/>
    <col min="1798" max="1798" width="15.1640625" style="129" customWidth="1"/>
    <col min="1799" max="1799" width="14" style="129"/>
    <col min="1800" max="1800" width="0" style="129" hidden="1" customWidth="1"/>
    <col min="1801" max="1801" width="18.33203125" style="129" bestFit="1" customWidth="1"/>
    <col min="1802" max="2048" width="14" style="129"/>
    <col min="2049" max="2049" width="28.33203125" style="129" bestFit="1" customWidth="1"/>
    <col min="2050" max="2050" width="46.1640625" style="129" customWidth="1"/>
    <col min="2051" max="2051" width="25.6640625" style="129" bestFit="1" customWidth="1"/>
    <col min="2052" max="2052" width="14" style="129"/>
    <col min="2053" max="2053" width="10.83203125" style="129" customWidth="1"/>
    <col min="2054" max="2054" width="15.1640625" style="129" customWidth="1"/>
    <col min="2055" max="2055" width="14" style="129"/>
    <col min="2056" max="2056" width="0" style="129" hidden="1" customWidth="1"/>
    <col min="2057" max="2057" width="18.33203125" style="129" bestFit="1" customWidth="1"/>
    <col min="2058" max="2304" width="14" style="129"/>
    <col min="2305" max="2305" width="28.33203125" style="129" bestFit="1" customWidth="1"/>
    <col min="2306" max="2306" width="46.1640625" style="129" customWidth="1"/>
    <col min="2307" max="2307" width="25.6640625" style="129" bestFit="1" customWidth="1"/>
    <col min="2308" max="2308" width="14" style="129"/>
    <col min="2309" max="2309" width="10.83203125" style="129" customWidth="1"/>
    <col min="2310" max="2310" width="15.1640625" style="129" customWidth="1"/>
    <col min="2311" max="2311" width="14" style="129"/>
    <col min="2312" max="2312" width="0" style="129" hidden="1" customWidth="1"/>
    <col min="2313" max="2313" width="18.33203125" style="129" bestFit="1" customWidth="1"/>
    <col min="2314" max="2560" width="14" style="129"/>
    <col min="2561" max="2561" width="28.33203125" style="129" bestFit="1" customWidth="1"/>
    <col min="2562" max="2562" width="46.1640625" style="129" customWidth="1"/>
    <col min="2563" max="2563" width="25.6640625" style="129" bestFit="1" customWidth="1"/>
    <col min="2564" max="2564" width="14" style="129"/>
    <col min="2565" max="2565" width="10.83203125" style="129" customWidth="1"/>
    <col min="2566" max="2566" width="15.1640625" style="129" customWidth="1"/>
    <col min="2567" max="2567" width="14" style="129"/>
    <col min="2568" max="2568" width="0" style="129" hidden="1" customWidth="1"/>
    <col min="2569" max="2569" width="18.33203125" style="129" bestFit="1" customWidth="1"/>
    <col min="2570" max="2816" width="14" style="129"/>
    <col min="2817" max="2817" width="28.33203125" style="129" bestFit="1" customWidth="1"/>
    <col min="2818" max="2818" width="46.1640625" style="129" customWidth="1"/>
    <col min="2819" max="2819" width="25.6640625" style="129" bestFit="1" customWidth="1"/>
    <col min="2820" max="2820" width="14" style="129"/>
    <col min="2821" max="2821" width="10.83203125" style="129" customWidth="1"/>
    <col min="2822" max="2822" width="15.1640625" style="129" customWidth="1"/>
    <col min="2823" max="2823" width="14" style="129"/>
    <col min="2824" max="2824" width="0" style="129" hidden="1" customWidth="1"/>
    <col min="2825" max="2825" width="18.33203125" style="129" bestFit="1" customWidth="1"/>
    <col min="2826" max="3072" width="14" style="129"/>
    <col min="3073" max="3073" width="28.33203125" style="129" bestFit="1" customWidth="1"/>
    <col min="3074" max="3074" width="46.1640625" style="129" customWidth="1"/>
    <col min="3075" max="3075" width="25.6640625" style="129" bestFit="1" customWidth="1"/>
    <col min="3076" max="3076" width="14" style="129"/>
    <col min="3077" max="3077" width="10.83203125" style="129" customWidth="1"/>
    <col min="3078" max="3078" width="15.1640625" style="129" customWidth="1"/>
    <col min="3079" max="3079" width="14" style="129"/>
    <col min="3080" max="3080" width="0" style="129" hidden="1" customWidth="1"/>
    <col min="3081" max="3081" width="18.33203125" style="129" bestFit="1" customWidth="1"/>
    <col min="3082" max="3328" width="14" style="129"/>
    <col min="3329" max="3329" width="28.33203125" style="129" bestFit="1" customWidth="1"/>
    <col min="3330" max="3330" width="46.1640625" style="129" customWidth="1"/>
    <col min="3331" max="3331" width="25.6640625" style="129" bestFit="1" customWidth="1"/>
    <col min="3332" max="3332" width="14" style="129"/>
    <col min="3333" max="3333" width="10.83203125" style="129" customWidth="1"/>
    <col min="3334" max="3334" width="15.1640625" style="129" customWidth="1"/>
    <col min="3335" max="3335" width="14" style="129"/>
    <col min="3336" max="3336" width="0" style="129" hidden="1" customWidth="1"/>
    <col min="3337" max="3337" width="18.33203125" style="129" bestFit="1" customWidth="1"/>
    <col min="3338" max="3584" width="14" style="129"/>
    <col min="3585" max="3585" width="28.33203125" style="129" bestFit="1" customWidth="1"/>
    <col min="3586" max="3586" width="46.1640625" style="129" customWidth="1"/>
    <col min="3587" max="3587" width="25.6640625" style="129" bestFit="1" customWidth="1"/>
    <col min="3588" max="3588" width="14" style="129"/>
    <col min="3589" max="3589" width="10.83203125" style="129" customWidth="1"/>
    <col min="3590" max="3590" width="15.1640625" style="129" customWidth="1"/>
    <col min="3591" max="3591" width="14" style="129"/>
    <col min="3592" max="3592" width="0" style="129" hidden="1" customWidth="1"/>
    <col min="3593" max="3593" width="18.33203125" style="129" bestFit="1" customWidth="1"/>
    <col min="3594" max="3840" width="14" style="129"/>
    <col min="3841" max="3841" width="28.33203125" style="129" bestFit="1" customWidth="1"/>
    <col min="3842" max="3842" width="46.1640625" style="129" customWidth="1"/>
    <col min="3843" max="3843" width="25.6640625" style="129" bestFit="1" customWidth="1"/>
    <col min="3844" max="3844" width="14" style="129"/>
    <col min="3845" max="3845" width="10.83203125" style="129" customWidth="1"/>
    <col min="3846" max="3846" width="15.1640625" style="129" customWidth="1"/>
    <col min="3847" max="3847" width="14" style="129"/>
    <col min="3848" max="3848" width="0" style="129" hidden="1" customWidth="1"/>
    <col min="3849" max="3849" width="18.33203125" style="129" bestFit="1" customWidth="1"/>
    <col min="3850" max="4096" width="14" style="129"/>
    <col min="4097" max="4097" width="28.33203125" style="129" bestFit="1" customWidth="1"/>
    <col min="4098" max="4098" width="46.1640625" style="129" customWidth="1"/>
    <col min="4099" max="4099" width="25.6640625" style="129" bestFit="1" customWidth="1"/>
    <col min="4100" max="4100" width="14" style="129"/>
    <col min="4101" max="4101" width="10.83203125" style="129" customWidth="1"/>
    <col min="4102" max="4102" width="15.1640625" style="129" customWidth="1"/>
    <col min="4103" max="4103" width="14" style="129"/>
    <col min="4104" max="4104" width="0" style="129" hidden="1" customWidth="1"/>
    <col min="4105" max="4105" width="18.33203125" style="129" bestFit="1" customWidth="1"/>
    <col min="4106" max="4352" width="14" style="129"/>
    <col min="4353" max="4353" width="28.33203125" style="129" bestFit="1" customWidth="1"/>
    <col min="4354" max="4354" width="46.1640625" style="129" customWidth="1"/>
    <col min="4355" max="4355" width="25.6640625" style="129" bestFit="1" customWidth="1"/>
    <col min="4356" max="4356" width="14" style="129"/>
    <col min="4357" max="4357" width="10.83203125" style="129" customWidth="1"/>
    <col min="4358" max="4358" width="15.1640625" style="129" customWidth="1"/>
    <col min="4359" max="4359" width="14" style="129"/>
    <col min="4360" max="4360" width="0" style="129" hidden="1" customWidth="1"/>
    <col min="4361" max="4361" width="18.33203125" style="129" bestFit="1" customWidth="1"/>
    <col min="4362" max="4608" width="14" style="129"/>
    <col min="4609" max="4609" width="28.33203125" style="129" bestFit="1" customWidth="1"/>
    <col min="4610" max="4610" width="46.1640625" style="129" customWidth="1"/>
    <col min="4611" max="4611" width="25.6640625" style="129" bestFit="1" customWidth="1"/>
    <col min="4612" max="4612" width="14" style="129"/>
    <col min="4613" max="4613" width="10.83203125" style="129" customWidth="1"/>
    <col min="4614" max="4614" width="15.1640625" style="129" customWidth="1"/>
    <col min="4615" max="4615" width="14" style="129"/>
    <col min="4616" max="4616" width="0" style="129" hidden="1" customWidth="1"/>
    <col min="4617" max="4617" width="18.33203125" style="129" bestFit="1" customWidth="1"/>
    <col min="4618" max="4864" width="14" style="129"/>
    <col min="4865" max="4865" width="28.33203125" style="129" bestFit="1" customWidth="1"/>
    <col min="4866" max="4866" width="46.1640625" style="129" customWidth="1"/>
    <col min="4867" max="4867" width="25.6640625" style="129" bestFit="1" customWidth="1"/>
    <col min="4868" max="4868" width="14" style="129"/>
    <col min="4869" max="4869" width="10.83203125" style="129" customWidth="1"/>
    <col min="4870" max="4870" width="15.1640625" style="129" customWidth="1"/>
    <col min="4871" max="4871" width="14" style="129"/>
    <col min="4872" max="4872" width="0" style="129" hidden="1" customWidth="1"/>
    <col min="4873" max="4873" width="18.33203125" style="129" bestFit="1" customWidth="1"/>
    <col min="4874" max="5120" width="14" style="129"/>
    <col min="5121" max="5121" width="28.33203125" style="129" bestFit="1" customWidth="1"/>
    <col min="5122" max="5122" width="46.1640625" style="129" customWidth="1"/>
    <col min="5123" max="5123" width="25.6640625" style="129" bestFit="1" customWidth="1"/>
    <col min="5124" max="5124" width="14" style="129"/>
    <col min="5125" max="5125" width="10.83203125" style="129" customWidth="1"/>
    <col min="5126" max="5126" width="15.1640625" style="129" customWidth="1"/>
    <col min="5127" max="5127" width="14" style="129"/>
    <col min="5128" max="5128" width="0" style="129" hidden="1" customWidth="1"/>
    <col min="5129" max="5129" width="18.33203125" style="129" bestFit="1" customWidth="1"/>
    <col min="5130" max="5376" width="14" style="129"/>
    <col min="5377" max="5377" width="28.33203125" style="129" bestFit="1" customWidth="1"/>
    <col min="5378" max="5378" width="46.1640625" style="129" customWidth="1"/>
    <col min="5379" max="5379" width="25.6640625" style="129" bestFit="1" customWidth="1"/>
    <col min="5380" max="5380" width="14" style="129"/>
    <col min="5381" max="5381" width="10.83203125" style="129" customWidth="1"/>
    <col min="5382" max="5382" width="15.1640625" style="129" customWidth="1"/>
    <col min="5383" max="5383" width="14" style="129"/>
    <col min="5384" max="5384" width="0" style="129" hidden="1" customWidth="1"/>
    <col min="5385" max="5385" width="18.33203125" style="129" bestFit="1" customWidth="1"/>
    <col min="5386" max="5632" width="14" style="129"/>
    <col min="5633" max="5633" width="28.33203125" style="129" bestFit="1" customWidth="1"/>
    <col min="5634" max="5634" width="46.1640625" style="129" customWidth="1"/>
    <col min="5635" max="5635" width="25.6640625" style="129" bestFit="1" customWidth="1"/>
    <col min="5636" max="5636" width="14" style="129"/>
    <col min="5637" max="5637" width="10.83203125" style="129" customWidth="1"/>
    <col min="5638" max="5638" width="15.1640625" style="129" customWidth="1"/>
    <col min="5639" max="5639" width="14" style="129"/>
    <col min="5640" max="5640" width="0" style="129" hidden="1" customWidth="1"/>
    <col min="5641" max="5641" width="18.33203125" style="129" bestFit="1" customWidth="1"/>
    <col min="5642" max="5888" width="14" style="129"/>
    <col min="5889" max="5889" width="28.33203125" style="129" bestFit="1" customWidth="1"/>
    <col min="5890" max="5890" width="46.1640625" style="129" customWidth="1"/>
    <col min="5891" max="5891" width="25.6640625" style="129" bestFit="1" customWidth="1"/>
    <col min="5892" max="5892" width="14" style="129"/>
    <col min="5893" max="5893" width="10.83203125" style="129" customWidth="1"/>
    <col min="5894" max="5894" width="15.1640625" style="129" customWidth="1"/>
    <col min="5895" max="5895" width="14" style="129"/>
    <col min="5896" max="5896" width="0" style="129" hidden="1" customWidth="1"/>
    <col min="5897" max="5897" width="18.33203125" style="129" bestFit="1" customWidth="1"/>
    <col min="5898" max="6144" width="14" style="129"/>
    <col min="6145" max="6145" width="28.33203125" style="129" bestFit="1" customWidth="1"/>
    <col min="6146" max="6146" width="46.1640625" style="129" customWidth="1"/>
    <col min="6147" max="6147" width="25.6640625" style="129" bestFit="1" customWidth="1"/>
    <col min="6148" max="6148" width="14" style="129"/>
    <col min="6149" max="6149" width="10.83203125" style="129" customWidth="1"/>
    <col min="6150" max="6150" width="15.1640625" style="129" customWidth="1"/>
    <col min="6151" max="6151" width="14" style="129"/>
    <col min="6152" max="6152" width="0" style="129" hidden="1" customWidth="1"/>
    <col min="6153" max="6153" width="18.33203125" style="129" bestFit="1" customWidth="1"/>
    <col min="6154" max="6400" width="14" style="129"/>
    <col min="6401" max="6401" width="28.33203125" style="129" bestFit="1" customWidth="1"/>
    <col min="6402" max="6402" width="46.1640625" style="129" customWidth="1"/>
    <col min="6403" max="6403" width="25.6640625" style="129" bestFit="1" customWidth="1"/>
    <col min="6404" max="6404" width="14" style="129"/>
    <col min="6405" max="6405" width="10.83203125" style="129" customWidth="1"/>
    <col min="6406" max="6406" width="15.1640625" style="129" customWidth="1"/>
    <col min="6407" max="6407" width="14" style="129"/>
    <col min="6408" max="6408" width="0" style="129" hidden="1" customWidth="1"/>
    <col min="6409" max="6409" width="18.33203125" style="129" bestFit="1" customWidth="1"/>
    <col min="6410" max="6656" width="14" style="129"/>
    <col min="6657" max="6657" width="28.33203125" style="129" bestFit="1" customWidth="1"/>
    <col min="6658" max="6658" width="46.1640625" style="129" customWidth="1"/>
    <col min="6659" max="6659" width="25.6640625" style="129" bestFit="1" customWidth="1"/>
    <col min="6660" max="6660" width="14" style="129"/>
    <col min="6661" max="6661" width="10.83203125" style="129" customWidth="1"/>
    <col min="6662" max="6662" width="15.1640625" style="129" customWidth="1"/>
    <col min="6663" max="6663" width="14" style="129"/>
    <col min="6664" max="6664" width="0" style="129" hidden="1" customWidth="1"/>
    <col min="6665" max="6665" width="18.33203125" style="129" bestFit="1" customWidth="1"/>
    <col min="6666" max="6912" width="14" style="129"/>
    <col min="6913" max="6913" width="28.33203125" style="129" bestFit="1" customWidth="1"/>
    <col min="6914" max="6914" width="46.1640625" style="129" customWidth="1"/>
    <col min="6915" max="6915" width="25.6640625" style="129" bestFit="1" customWidth="1"/>
    <col min="6916" max="6916" width="14" style="129"/>
    <col min="6917" max="6917" width="10.83203125" style="129" customWidth="1"/>
    <col min="6918" max="6918" width="15.1640625" style="129" customWidth="1"/>
    <col min="6919" max="6919" width="14" style="129"/>
    <col min="6920" max="6920" width="0" style="129" hidden="1" customWidth="1"/>
    <col min="6921" max="6921" width="18.33203125" style="129" bestFit="1" customWidth="1"/>
    <col min="6922" max="7168" width="14" style="129"/>
    <col min="7169" max="7169" width="28.33203125" style="129" bestFit="1" customWidth="1"/>
    <col min="7170" max="7170" width="46.1640625" style="129" customWidth="1"/>
    <col min="7171" max="7171" width="25.6640625" style="129" bestFit="1" customWidth="1"/>
    <col min="7172" max="7172" width="14" style="129"/>
    <col min="7173" max="7173" width="10.83203125" style="129" customWidth="1"/>
    <col min="7174" max="7174" width="15.1640625" style="129" customWidth="1"/>
    <col min="7175" max="7175" width="14" style="129"/>
    <col min="7176" max="7176" width="0" style="129" hidden="1" customWidth="1"/>
    <col min="7177" max="7177" width="18.33203125" style="129" bestFit="1" customWidth="1"/>
    <col min="7178" max="7424" width="14" style="129"/>
    <col min="7425" max="7425" width="28.33203125" style="129" bestFit="1" customWidth="1"/>
    <col min="7426" max="7426" width="46.1640625" style="129" customWidth="1"/>
    <col min="7427" max="7427" width="25.6640625" style="129" bestFit="1" customWidth="1"/>
    <col min="7428" max="7428" width="14" style="129"/>
    <col min="7429" max="7429" width="10.83203125" style="129" customWidth="1"/>
    <col min="7430" max="7430" width="15.1640625" style="129" customWidth="1"/>
    <col min="7431" max="7431" width="14" style="129"/>
    <col min="7432" max="7432" width="0" style="129" hidden="1" customWidth="1"/>
    <col min="7433" max="7433" width="18.33203125" style="129" bestFit="1" customWidth="1"/>
    <col min="7434" max="7680" width="14" style="129"/>
    <col min="7681" max="7681" width="28.33203125" style="129" bestFit="1" customWidth="1"/>
    <col min="7682" max="7682" width="46.1640625" style="129" customWidth="1"/>
    <col min="7683" max="7683" width="25.6640625" style="129" bestFit="1" customWidth="1"/>
    <col min="7684" max="7684" width="14" style="129"/>
    <col min="7685" max="7685" width="10.83203125" style="129" customWidth="1"/>
    <col min="7686" max="7686" width="15.1640625" style="129" customWidth="1"/>
    <col min="7687" max="7687" width="14" style="129"/>
    <col min="7688" max="7688" width="0" style="129" hidden="1" customWidth="1"/>
    <col min="7689" max="7689" width="18.33203125" style="129" bestFit="1" customWidth="1"/>
    <col min="7690" max="7936" width="14" style="129"/>
    <col min="7937" max="7937" width="28.33203125" style="129" bestFit="1" customWidth="1"/>
    <col min="7938" max="7938" width="46.1640625" style="129" customWidth="1"/>
    <col min="7939" max="7939" width="25.6640625" style="129" bestFit="1" customWidth="1"/>
    <col min="7940" max="7940" width="14" style="129"/>
    <col min="7941" max="7941" width="10.83203125" style="129" customWidth="1"/>
    <col min="7942" max="7942" width="15.1640625" style="129" customWidth="1"/>
    <col min="7943" max="7943" width="14" style="129"/>
    <col min="7944" max="7944" width="0" style="129" hidden="1" customWidth="1"/>
    <col min="7945" max="7945" width="18.33203125" style="129" bestFit="1" customWidth="1"/>
    <col min="7946" max="8192" width="14" style="129"/>
    <col min="8193" max="8193" width="28.33203125" style="129" bestFit="1" customWidth="1"/>
    <col min="8194" max="8194" width="46.1640625" style="129" customWidth="1"/>
    <col min="8195" max="8195" width="25.6640625" style="129" bestFit="1" customWidth="1"/>
    <col min="8196" max="8196" width="14" style="129"/>
    <col min="8197" max="8197" width="10.83203125" style="129" customWidth="1"/>
    <col min="8198" max="8198" width="15.1640625" style="129" customWidth="1"/>
    <col min="8199" max="8199" width="14" style="129"/>
    <col min="8200" max="8200" width="0" style="129" hidden="1" customWidth="1"/>
    <col min="8201" max="8201" width="18.33203125" style="129" bestFit="1" customWidth="1"/>
    <col min="8202" max="8448" width="14" style="129"/>
    <col min="8449" max="8449" width="28.33203125" style="129" bestFit="1" customWidth="1"/>
    <col min="8450" max="8450" width="46.1640625" style="129" customWidth="1"/>
    <col min="8451" max="8451" width="25.6640625" style="129" bestFit="1" customWidth="1"/>
    <col min="8452" max="8452" width="14" style="129"/>
    <col min="8453" max="8453" width="10.83203125" style="129" customWidth="1"/>
    <col min="8454" max="8454" width="15.1640625" style="129" customWidth="1"/>
    <col min="8455" max="8455" width="14" style="129"/>
    <col min="8456" max="8456" width="0" style="129" hidden="1" customWidth="1"/>
    <col min="8457" max="8457" width="18.33203125" style="129" bestFit="1" customWidth="1"/>
    <col min="8458" max="8704" width="14" style="129"/>
    <col min="8705" max="8705" width="28.33203125" style="129" bestFit="1" customWidth="1"/>
    <col min="8706" max="8706" width="46.1640625" style="129" customWidth="1"/>
    <col min="8707" max="8707" width="25.6640625" style="129" bestFit="1" customWidth="1"/>
    <col min="8708" max="8708" width="14" style="129"/>
    <col min="8709" max="8709" width="10.83203125" style="129" customWidth="1"/>
    <col min="8710" max="8710" width="15.1640625" style="129" customWidth="1"/>
    <col min="8711" max="8711" width="14" style="129"/>
    <col min="8712" max="8712" width="0" style="129" hidden="1" customWidth="1"/>
    <col min="8713" max="8713" width="18.33203125" style="129" bestFit="1" customWidth="1"/>
    <col min="8714" max="8960" width="14" style="129"/>
    <col min="8961" max="8961" width="28.33203125" style="129" bestFit="1" customWidth="1"/>
    <col min="8962" max="8962" width="46.1640625" style="129" customWidth="1"/>
    <col min="8963" max="8963" width="25.6640625" style="129" bestFit="1" customWidth="1"/>
    <col min="8964" max="8964" width="14" style="129"/>
    <col min="8965" max="8965" width="10.83203125" style="129" customWidth="1"/>
    <col min="8966" max="8966" width="15.1640625" style="129" customWidth="1"/>
    <col min="8967" max="8967" width="14" style="129"/>
    <col min="8968" max="8968" width="0" style="129" hidden="1" customWidth="1"/>
    <col min="8969" max="8969" width="18.33203125" style="129" bestFit="1" customWidth="1"/>
    <col min="8970" max="9216" width="14" style="129"/>
    <col min="9217" max="9217" width="28.33203125" style="129" bestFit="1" customWidth="1"/>
    <col min="9218" max="9218" width="46.1640625" style="129" customWidth="1"/>
    <col min="9219" max="9219" width="25.6640625" style="129" bestFit="1" customWidth="1"/>
    <col min="9220" max="9220" width="14" style="129"/>
    <col min="9221" max="9221" width="10.83203125" style="129" customWidth="1"/>
    <col min="9222" max="9222" width="15.1640625" style="129" customWidth="1"/>
    <col min="9223" max="9223" width="14" style="129"/>
    <col min="9224" max="9224" width="0" style="129" hidden="1" customWidth="1"/>
    <col min="9225" max="9225" width="18.33203125" style="129" bestFit="1" customWidth="1"/>
    <col min="9226" max="9472" width="14" style="129"/>
    <col min="9473" max="9473" width="28.33203125" style="129" bestFit="1" customWidth="1"/>
    <col min="9474" max="9474" width="46.1640625" style="129" customWidth="1"/>
    <col min="9475" max="9475" width="25.6640625" style="129" bestFit="1" customWidth="1"/>
    <col min="9476" max="9476" width="14" style="129"/>
    <col min="9477" max="9477" width="10.83203125" style="129" customWidth="1"/>
    <col min="9478" max="9478" width="15.1640625" style="129" customWidth="1"/>
    <col min="9479" max="9479" width="14" style="129"/>
    <col min="9480" max="9480" width="0" style="129" hidden="1" customWidth="1"/>
    <col min="9481" max="9481" width="18.33203125" style="129" bestFit="1" customWidth="1"/>
    <col min="9482" max="9728" width="14" style="129"/>
    <col min="9729" max="9729" width="28.33203125" style="129" bestFit="1" customWidth="1"/>
    <col min="9730" max="9730" width="46.1640625" style="129" customWidth="1"/>
    <col min="9731" max="9731" width="25.6640625" style="129" bestFit="1" customWidth="1"/>
    <col min="9732" max="9732" width="14" style="129"/>
    <col min="9733" max="9733" width="10.83203125" style="129" customWidth="1"/>
    <col min="9734" max="9734" width="15.1640625" style="129" customWidth="1"/>
    <col min="9735" max="9735" width="14" style="129"/>
    <col min="9736" max="9736" width="0" style="129" hidden="1" customWidth="1"/>
    <col min="9737" max="9737" width="18.33203125" style="129" bestFit="1" customWidth="1"/>
    <col min="9738" max="9984" width="14" style="129"/>
    <col min="9985" max="9985" width="28.33203125" style="129" bestFit="1" customWidth="1"/>
    <col min="9986" max="9986" width="46.1640625" style="129" customWidth="1"/>
    <col min="9987" max="9987" width="25.6640625" style="129" bestFit="1" customWidth="1"/>
    <col min="9988" max="9988" width="14" style="129"/>
    <col min="9989" max="9989" width="10.83203125" style="129" customWidth="1"/>
    <col min="9990" max="9990" width="15.1640625" style="129" customWidth="1"/>
    <col min="9991" max="9991" width="14" style="129"/>
    <col min="9992" max="9992" width="0" style="129" hidden="1" customWidth="1"/>
    <col min="9993" max="9993" width="18.33203125" style="129" bestFit="1" customWidth="1"/>
    <col min="9994" max="10240" width="14" style="129"/>
    <col min="10241" max="10241" width="28.33203125" style="129" bestFit="1" customWidth="1"/>
    <col min="10242" max="10242" width="46.1640625" style="129" customWidth="1"/>
    <col min="10243" max="10243" width="25.6640625" style="129" bestFit="1" customWidth="1"/>
    <col min="10244" max="10244" width="14" style="129"/>
    <col min="10245" max="10245" width="10.83203125" style="129" customWidth="1"/>
    <col min="10246" max="10246" width="15.1640625" style="129" customWidth="1"/>
    <col min="10247" max="10247" width="14" style="129"/>
    <col min="10248" max="10248" width="0" style="129" hidden="1" customWidth="1"/>
    <col min="10249" max="10249" width="18.33203125" style="129" bestFit="1" customWidth="1"/>
    <col min="10250" max="10496" width="14" style="129"/>
    <col min="10497" max="10497" width="28.33203125" style="129" bestFit="1" customWidth="1"/>
    <col min="10498" max="10498" width="46.1640625" style="129" customWidth="1"/>
    <col min="10499" max="10499" width="25.6640625" style="129" bestFit="1" customWidth="1"/>
    <col min="10500" max="10500" width="14" style="129"/>
    <col min="10501" max="10501" width="10.83203125" style="129" customWidth="1"/>
    <col min="10502" max="10502" width="15.1640625" style="129" customWidth="1"/>
    <col min="10503" max="10503" width="14" style="129"/>
    <col min="10504" max="10504" width="0" style="129" hidden="1" customWidth="1"/>
    <col min="10505" max="10505" width="18.33203125" style="129" bestFit="1" customWidth="1"/>
    <col min="10506" max="10752" width="14" style="129"/>
    <col min="10753" max="10753" width="28.33203125" style="129" bestFit="1" customWidth="1"/>
    <col min="10754" max="10754" width="46.1640625" style="129" customWidth="1"/>
    <col min="10755" max="10755" width="25.6640625" style="129" bestFit="1" customWidth="1"/>
    <col min="10756" max="10756" width="14" style="129"/>
    <col min="10757" max="10757" width="10.83203125" style="129" customWidth="1"/>
    <col min="10758" max="10758" width="15.1640625" style="129" customWidth="1"/>
    <col min="10759" max="10759" width="14" style="129"/>
    <col min="10760" max="10760" width="0" style="129" hidden="1" customWidth="1"/>
    <col min="10761" max="10761" width="18.33203125" style="129" bestFit="1" customWidth="1"/>
    <col min="10762" max="11008" width="14" style="129"/>
    <col min="11009" max="11009" width="28.33203125" style="129" bestFit="1" customWidth="1"/>
    <col min="11010" max="11010" width="46.1640625" style="129" customWidth="1"/>
    <col min="11011" max="11011" width="25.6640625" style="129" bestFit="1" customWidth="1"/>
    <col min="11012" max="11012" width="14" style="129"/>
    <col min="11013" max="11013" width="10.83203125" style="129" customWidth="1"/>
    <col min="11014" max="11014" width="15.1640625" style="129" customWidth="1"/>
    <col min="11015" max="11015" width="14" style="129"/>
    <col min="11016" max="11016" width="0" style="129" hidden="1" customWidth="1"/>
    <col min="11017" max="11017" width="18.33203125" style="129" bestFit="1" customWidth="1"/>
    <col min="11018" max="11264" width="14" style="129"/>
    <col min="11265" max="11265" width="28.33203125" style="129" bestFit="1" customWidth="1"/>
    <col min="11266" max="11266" width="46.1640625" style="129" customWidth="1"/>
    <col min="11267" max="11267" width="25.6640625" style="129" bestFit="1" customWidth="1"/>
    <col min="11268" max="11268" width="14" style="129"/>
    <col min="11269" max="11269" width="10.83203125" style="129" customWidth="1"/>
    <col min="11270" max="11270" width="15.1640625" style="129" customWidth="1"/>
    <col min="11271" max="11271" width="14" style="129"/>
    <col min="11272" max="11272" width="0" style="129" hidden="1" customWidth="1"/>
    <col min="11273" max="11273" width="18.33203125" style="129" bestFit="1" customWidth="1"/>
    <col min="11274" max="11520" width="14" style="129"/>
    <col min="11521" max="11521" width="28.33203125" style="129" bestFit="1" customWidth="1"/>
    <col min="11522" max="11522" width="46.1640625" style="129" customWidth="1"/>
    <col min="11523" max="11523" width="25.6640625" style="129" bestFit="1" customWidth="1"/>
    <col min="11524" max="11524" width="14" style="129"/>
    <col min="11525" max="11525" width="10.83203125" style="129" customWidth="1"/>
    <col min="11526" max="11526" width="15.1640625" style="129" customWidth="1"/>
    <col min="11527" max="11527" width="14" style="129"/>
    <col min="11528" max="11528" width="0" style="129" hidden="1" customWidth="1"/>
    <col min="11529" max="11529" width="18.33203125" style="129" bestFit="1" customWidth="1"/>
    <col min="11530" max="11776" width="14" style="129"/>
    <col min="11777" max="11777" width="28.33203125" style="129" bestFit="1" customWidth="1"/>
    <col min="11778" max="11778" width="46.1640625" style="129" customWidth="1"/>
    <col min="11779" max="11779" width="25.6640625" style="129" bestFit="1" customWidth="1"/>
    <col min="11780" max="11780" width="14" style="129"/>
    <col min="11781" max="11781" width="10.83203125" style="129" customWidth="1"/>
    <col min="11782" max="11782" width="15.1640625" style="129" customWidth="1"/>
    <col min="11783" max="11783" width="14" style="129"/>
    <col min="11784" max="11784" width="0" style="129" hidden="1" customWidth="1"/>
    <col min="11785" max="11785" width="18.33203125" style="129" bestFit="1" customWidth="1"/>
    <col min="11786" max="12032" width="14" style="129"/>
    <col min="12033" max="12033" width="28.33203125" style="129" bestFit="1" customWidth="1"/>
    <col min="12034" max="12034" width="46.1640625" style="129" customWidth="1"/>
    <col min="12035" max="12035" width="25.6640625" style="129" bestFit="1" customWidth="1"/>
    <col min="12036" max="12036" width="14" style="129"/>
    <col min="12037" max="12037" width="10.83203125" style="129" customWidth="1"/>
    <col min="12038" max="12038" width="15.1640625" style="129" customWidth="1"/>
    <col min="12039" max="12039" width="14" style="129"/>
    <col min="12040" max="12040" width="0" style="129" hidden="1" customWidth="1"/>
    <col min="12041" max="12041" width="18.33203125" style="129" bestFit="1" customWidth="1"/>
    <col min="12042" max="12288" width="14" style="129"/>
    <col min="12289" max="12289" width="28.33203125" style="129" bestFit="1" customWidth="1"/>
    <col min="12290" max="12290" width="46.1640625" style="129" customWidth="1"/>
    <col min="12291" max="12291" width="25.6640625" style="129" bestFit="1" customWidth="1"/>
    <col min="12292" max="12292" width="14" style="129"/>
    <col min="12293" max="12293" width="10.83203125" style="129" customWidth="1"/>
    <col min="12294" max="12294" width="15.1640625" style="129" customWidth="1"/>
    <col min="12295" max="12295" width="14" style="129"/>
    <col min="12296" max="12296" width="0" style="129" hidden="1" customWidth="1"/>
    <col min="12297" max="12297" width="18.33203125" style="129" bestFit="1" customWidth="1"/>
    <col min="12298" max="12544" width="14" style="129"/>
    <col min="12545" max="12545" width="28.33203125" style="129" bestFit="1" customWidth="1"/>
    <col min="12546" max="12546" width="46.1640625" style="129" customWidth="1"/>
    <col min="12547" max="12547" width="25.6640625" style="129" bestFit="1" customWidth="1"/>
    <col min="12548" max="12548" width="14" style="129"/>
    <col min="12549" max="12549" width="10.83203125" style="129" customWidth="1"/>
    <col min="12550" max="12550" width="15.1640625" style="129" customWidth="1"/>
    <col min="12551" max="12551" width="14" style="129"/>
    <col min="12552" max="12552" width="0" style="129" hidden="1" customWidth="1"/>
    <col min="12553" max="12553" width="18.33203125" style="129" bestFit="1" customWidth="1"/>
    <col min="12554" max="12800" width="14" style="129"/>
    <col min="12801" max="12801" width="28.33203125" style="129" bestFit="1" customWidth="1"/>
    <col min="12802" max="12802" width="46.1640625" style="129" customWidth="1"/>
    <col min="12803" max="12803" width="25.6640625" style="129" bestFit="1" customWidth="1"/>
    <col min="12804" max="12804" width="14" style="129"/>
    <col min="12805" max="12805" width="10.83203125" style="129" customWidth="1"/>
    <col min="12806" max="12806" width="15.1640625" style="129" customWidth="1"/>
    <col min="12807" max="12807" width="14" style="129"/>
    <col min="12808" max="12808" width="0" style="129" hidden="1" customWidth="1"/>
    <col min="12809" max="12809" width="18.33203125" style="129" bestFit="1" customWidth="1"/>
    <col min="12810" max="13056" width="14" style="129"/>
    <col min="13057" max="13057" width="28.33203125" style="129" bestFit="1" customWidth="1"/>
    <col min="13058" max="13058" width="46.1640625" style="129" customWidth="1"/>
    <col min="13059" max="13059" width="25.6640625" style="129" bestFit="1" customWidth="1"/>
    <col min="13060" max="13060" width="14" style="129"/>
    <col min="13061" max="13061" width="10.83203125" style="129" customWidth="1"/>
    <col min="13062" max="13062" width="15.1640625" style="129" customWidth="1"/>
    <col min="13063" max="13063" width="14" style="129"/>
    <col min="13064" max="13064" width="0" style="129" hidden="1" customWidth="1"/>
    <col min="13065" max="13065" width="18.33203125" style="129" bestFit="1" customWidth="1"/>
    <col min="13066" max="13312" width="14" style="129"/>
    <col min="13313" max="13313" width="28.33203125" style="129" bestFit="1" customWidth="1"/>
    <col min="13314" max="13314" width="46.1640625" style="129" customWidth="1"/>
    <col min="13315" max="13315" width="25.6640625" style="129" bestFit="1" customWidth="1"/>
    <col min="13316" max="13316" width="14" style="129"/>
    <col min="13317" max="13317" width="10.83203125" style="129" customWidth="1"/>
    <col min="13318" max="13318" width="15.1640625" style="129" customWidth="1"/>
    <col min="13319" max="13319" width="14" style="129"/>
    <col min="13320" max="13320" width="0" style="129" hidden="1" customWidth="1"/>
    <col min="13321" max="13321" width="18.33203125" style="129" bestFit="1" customWidth="1"/>
    <col min="13322" max="13568" width="14" style="129"/>
    <col min="13569" max="13569" width="28.33203125" style="129" bestFit="1" customWidth="1"/>
    <col min="13570" max="13570" width="46.1640625" style="129" customWidth="1"/>
    <col min="13571" max="13571" width="25.6640625" style="129" bestFit="1" customWidth="1"/>
    <col min="13572" max="13572" width="14" style="129"/>
    <col min="13573" max="13573" width="10.83203125" style="129" customWidth="1"/>
    <col min="13574" max="13574" width="15.1640625" style="129" customWidth="1"/>
    <col min="13575" max="13575" width="14" style="129"/>
    <col min="13576" max="13576" width="0" style="129" hidden="1" customWidth="1"/>
    <col min="13577" max="13577" width="18.33203125" style="129" bestFit="1" customWidth="1"/>
    <col min="13578" max="13824" width="14" style="129"/>
    <col min="13825" max="13825" width="28.33203125" style="129" bestFit="1" customWidth="1"/>
    <col min="13826" max="13826" width="46.1640625" style="129" customWidth="1"/>
    <col min="13827" max="13827" width="25.6640625" style="129" bestFit="1" customWidth="1"/>
    <col min="13828" max="13828" width="14" style="129"/>
    <col min="13829" max="13829" width="10.83203125" style="129" customWidth="1"/>
    <col min="13830" max="13830" width="15.1640625" style="129" customWidth="1"/>
    <col min="13831" max="13831" width="14" style="129"/>
    <col min="13832" max="13832" width="0" style="129" hidden="1" customWidth="1"/>
    <col min="13833" max="13833" width="18.33203125" style="129" bestFit="1" customWidth="1"/>
    <col min="13834" max="14080" width="14" style="129"/>
    <col min="14081" max="14081" width="28.33203125" style="129" bestFit="1" customWidth="1"/>
    <col min="14082" max="14082" width="46.1640625" style="129" customWidth="1"/>
    <col min="14083" max="14083" width="25.6640625" style="129" bestFit="1" customWidth="1"/>
    <col min="14084" max="14084" width="14" style="129"/>
    <col min="14085" max="14085" width="10.83203125" style="129" customWidth="1"/>
    <col min="14086" max="14086" width="15.1640625" style="129" customWidth="1"/>
    <col min="14087" max="14087" width="14" style="129"/>
    <col min="14088" max="14088" width="0" style="129" hidden="1" customWidth="1"/>
    <col min="14089" max="14089" width="18.33203125" style="129" bestFit="1" customWidth="1"/>
    <col min="14090" max="14336" width="14" style="129"/>
    <col min="14337" max="14337" width="28.33203125" style="129" bestFit="1" customWidth="1"/>
    <col min="14338" max="14338" width="46.1640625" style="129" customWidth="1"/>
    <col min="14339" max="14339" width="25.6640625" style="129" bestFit="1" customWidth="1"/>
    <col min="14340" max="14340" width="14" style="129"/>
    <col min="14341" max="14341" width="10.83203125" style="129" customWidth="1"/>
    <col min="14342" max="14342" width="15.1640625" style="129" customWidth="1"/>
    <col min="14343" max="14343" width="14" style="129"/>
    <col min="14344" max="14344" width="0" style="129" hidden="1" customWidth="1"/>
    <col min="14345" max="14345" width="18.33203125" style="129" bestFit="1" customWidth="1"/>
    <col min="14346" max="14592" width="14" style="129"/>
    <col min="14593" max="14593" width="28.33203125" style="129" bestFit="1" customWidth="1"/>
    <col min="14594" max="14594" width="46.1640625" style="129" customWidth="1"/>
    <col min="14595" max="14595" width="25.6640625" style="129" bestFit="1" customWidth="1"/>
    <col min="14596" max="14596" width="14" style="129"/>
    <col min="14597" max="14597" width="10.83203125" style="129" customWidth="1"/>
    <col min="14598" max="14598" width="15.1640625" style="129" customWidth="1"/>
    <col min="14599" max="14599" width="14" style="129"/>
    <col min="14600" max="14600" width="0" style="129" hidden="1" customWidth="1"/>
    <col min="14601" max="14601" width="18.33203125" style="129" bestFit="1" customWidth="1"/>
    <col min="14602" max="14848" width="14" style="129"/>
    <col min="14849" max="14849" width="28.33203125" style="129" bestFit="1" customWidth="1"/>
    <col min="14850" max="14850" width="46.1640625" style="129" customWidth="1"/>
    <col min="14851" max="14851" width="25.6640625" style="129" bestFit="1" customWidth="1"/>
    <col min="14852" max="14852" width="14" style="129"/>
    <col min="14853" max="14853" width="10.83203125" style="129" customWidth="1"/>
    <col min="14854" max="14854" width="15.1640625" style="129" customWidth="1"/>
    <col min="14855" max="14855" width="14" style="129"/>
    <col min="14856" max="14856" width="0" style="129" hidden="1" customWidth="1"/>
    <col min="14857" max="14857" width="18.33203125" style="129" bestFit="1" customWidth="1"/>
    <col min="14858" max="15104" width="14" style="129"/>
    <col min="15105" max="15105" width="28.33203125" style="129" bestFit="1" customWidth="1"/>
    <col min="15106" max="15106" width="46.1640625" style="129" customWidth="1"/>
    <col min="15107" max="15107" width="25.6640625" style="129" bestFit="1" customWidth="1"/>
    <col min="15108" max="15108" width="14" style="129"/>
    <col min="15109" max="15109" width="10.83203125" style="129" customWidth="1"/>
    <col min="15110" max="15110" width="15.1640625" style="129" customWidth="1"/>
    <col min="15111" max="15111" width="14" style="129"/>
    <col min="15112" max="15112" width="0" style="129" hidden="1" customWidth="1"/>
    <col min="15113" max="15113" width="18.33203125" style="129" bestFit="1" customWidth="1"/>
    <col min="15114" max="15360" width="14" style="129"/>
    <col min="15361" max="15361" width="28.33203125" style="129" bestFit="1" customWidth="1"/>
    <col min="15362" max="15362" width="46.1640625" style="129" customWidth="1"/>
    <col min="15363" max="15363" width="25.6640625" style="129" bestFit="1" customWidth="1"/>
    <col min="15364" max="15364" width="14" style="129"/>
    <col min="15365" max="15365" width="10.83203125" style="129" customWidth="1"/>
    <col min="15366" max="15366" width="15.1640625" style="129" customWidth="1"/>
    <col min="15367" max="15367" width="14" style="129"/>
    <col min="15368" max="15368" width="0" style="129" hidden="1" customWidth="1"/>
    <col min="15369" max="15369" width="18.33203125" style="129" bestFit="1" customWidth="1"/>
    <col min="15370" max="15616" width="14" style="129"/>
    <col min="15617" max="15617" width="28.33203125" style="129" bestFit="1" customWidth="1"/>
    <col min="15618" max="15618" width="46.1640625" style="129" customWidth="1"/>
    <col min="15619" max="15619" width="25.6640625" style="129" bestFit="1" customWidth="1"/>
    <col min="15620" max="15620" width="14" style="129"/>
    <col min="15621" max="15621" width="10.83203125" style="129" customWidth="1"/>
    <col min="15622" max="15622" width="15.1640625" style="129" customWidth="1"/>
    <col min="15623" max="15623" width="14" style="129"/>
    <col min="15624" max="15624" width="0" style="129" hidden="1" customWidth="1"/>
    <col min="15625" max="15625" width="18.33203125" style="129" bestFit="1" customWidth="1"/>
    <col min="15626" max="15872" width="14" style="129"/>
    <col min="15873" max="15873" width="28.33203125" style="129" bestFit="1" customWidth="1"/>
    <col min="15874" max="15874" width="46.1640625" style="129" customWidth="1"/>
    <col min="15875" max="15875" width="25.6640625" style="129" bestFit="1" customWidth="1"/>
    <col min="15876" max="15876" width="14" style="129"/>
    <col min="15877" max="15877" width="10.83203125" style="129" customWidth="1"/>
    <col min="15878" max="15878" width="15.1640625" style="129" customWidth="1"/>
    <col min="15879" max="15879" width="14" style="129"/>
    <col min="15880" max="15880" width="0" style="129" hidden="1" customWidth="1"/>
    <col min="15881" max="15881" width="18.33203125" style="129" bestFit="1" customWidth="1"/>
    <col min="15882" max="16128" width="14" style="129"/>
    <col min="16129" max="16129" width="28.33203125" style="129" bestFit="1" customWidth="1"/>
    <col min="16130" max="16130" width="46.1640625" style="129" customWidth="1"/>
    <col min="16131" max="16131" width="25.6640625" style="129" bestFit="1" customWidth="1"/>
    <col min="16132" max="16132" width="14" style="129"/>
    <col min="16133" max="16133" width="10.83203125" style="129" customWidth="1"/>
    <col min="16134" max="16134" width="15.1640625" style="129" customWidth="1"/>
    <col min="16135" max="16135" width="14" style="129"/>
    <col min="16136" max="16136" width="0" style="129" hidden="1" customWidth="1"/>
    <col min="16137" max="16137" width="18.33203125" style="129" bestFit="1" customWidth="1"/>
    <col min="16138" max="16384" width="14" style="129"/>
  </cols>
  <sheetData>
    <row r="1" spans="1:6">
      <c r="A1" s="1313" t="s">
        <v>1089</v>
      </c>
      <c r="B1" s="1314"/>
      <c r="C1" s="1314"/>
      <c r="D1" s="1314"/>
      <c r="E1" s="1314"/>
      <c r="F1" s="1315"/>
    </row>
    <row r="2" spans="1:6" ht="15">
      <c r="A2" s="130" t="s">
        <v>4</v>
      </c>
      <c r="B2" s="1316" t="str">
        <f>CYBER!B2</f>
        <v>MUNICIPIO DE PEREIRA</v>
      </c>
      <c r="C2" s="1311"/>
      <c r="D2" s="1311"/>
      <c r="E2" s="1311"/>
      <c r="F2" s="1312"/>
    </row>
    <row r="3" spans="1:6" ht="15">
      <c r="A3" s="130" t="s">
        <v>5</v>
      </c>
      <c r="B3" s="1311" t="s">
        <v>1042</v>
      </c>
      <c r="C3" s="1311"/>
      <c r="D3" s="1311"/>
      <c r="E3" s="1311"/>
      <c r="F3" s="1312"/>
    </row>
    <row r="4" spans="1:6" ht="15">
      <c r="A4" s="130" t="s">
        <v>6</v>
      </c>
      <c r="B4" s="1311" t="s">
        <v>832</v>
      </c>
      <c r="C4" s="1311"/>
      <c r="D4" s="1311"/>
      <c r="E4" s="1311"/>
      <c r="F4" s="1312"/>
    </row>
    <row r="5" spans="1:6" ht="15">
      <c r="A5" s="130" t="s">
        <v>7</v>
      </c>
      <c r="B5" s="1311" t="str">
        <f>CYBER!B5</f>
        <v>891.480.030-2.</v>
      </c>
      <c r="C5" s="1311"/>
      <c r="D5" s="1311"/>
      <c r="E5" s="1311"/>
      <c r="F5" s="1312"/>
    </row>
    <row r="6" spans="1:6" ht="15">
      <c r="A6" s="130" t="s">
        <v>54</v>
      </c>
      <c r="B6" s="1311" t="s">
        <v>777</v>
      </c>
      <c r="C6" s="1311"/>
      <c r="D6" s="1311"/>
      <c r="E6" s="1311"/>
      <c r="F6" s="1312"/>
    </row>
    <row r="7" spans="1:6" ht="15">
      <c r="A7" s="130" t="s">
        <v>15</v>
      </c>
      <c r="B7" s="1311" t="s">
        <v>16</v>
      </c>
      <c r="C7" s="1311"/>
      <c r="D7" s="1311"/>
      <c r="E7" s="1311"/>
      <c r="F7" s="1312"/>
    </row>
    <row r="8" spans="1:6" ht="30.75" customHeight="1">
      <c r="A8" s="130" t="s">
        <v>2</v>
      </c>
      <c r="B8" s="1311" t="str">
        <f>CYBER!B8</f>
        <v>DESDE LAS 00:00 HORAS DEL 19 DE SEPTIEMBRE DE 2025  HASTA LAS 24:00 HORAS DEL 19 DE SEPTIEMBRE DE 2026</v>
      </c>
      <c r="C8" s="1311"/>
      <c r="D8" s="1311"/>
      <c r="E8" s="1311"/>
      <c r="F8" s="1312"/>
    </row>
    <row r="9" spans="1:6">
      <c r="A9" s="1320" t="s">
        <v>66</v>
      </c>
      <c r="B9" s="1321"/>
      <c r="C9" s="1321"/>
      <c r="D9" s="1321"/>
      <c r="E9" s="1321"/>
      <c r="F9" s="1322"/>
    </row>
    <row r="10" spans="1:6" ht="28">
      <c r="A10" s="136" t="s">
        <v>831</v>
      </c>
      <c r="B10" s="128" t="s">
        <v>839</v>
      </c>
      <c r="C10" s="128" t="s">
        <v>69</v>
      </c>
      <c r="D10" s="128"/>
      <c r="E10" s="128" t="s">
        <v>833</v>
      </c>
      <c r="F10" s="137" t="s">
        <v>72</v>
      </c>
    </row>
    <row r="11" spans="1:6" ht="42">
      <c r="A11" s="1323" t="s">
        <v>1050</v>
      </c>
      <c r="B11" s="138" t="s">
        <v>849</v>
      </c>
      <c r="C11" s="464">
        <f>'RELACION ALTO RIESGO'!H11</f>
        <v>332400000</v>
      </c>
      <c r="D11" s="139"/>
      <c r="E11" s="1325" t="s">
        <v>3</v>
      </c>
      <c r="F11" s="1327" t="s">
        <v>3</v>
      </c>
    </row>
    <row r="12" spans="1:6" ht="24.75" customHeight="1">
      <c r="A12" s="1324"/>
      <c r="B12" s="140" t="s">
        <v>840</v>
      </c>
      <c r="C12" s="464">
        <f>C11</f>
        <v>332400000</v>
      </c>
      <c r="D12" s="139"/>
      <c r="E12" s="1326"/>
      <c r="F12" s="1328"/>
    </row>
    <row r="13" spans="1:6" ht="28">
      <c r="A13" s="1324"/>
      <c r="B13" s="138" t="s">
        <v>841</v>
      </c>
      <c r="C13" s="464">
        <f>C12</f>
        <v>332400000</v>
      </c>
      <c r="D13" s="139"/>
      <c r="E13" s="1326"/>
      <c r="F13" s="1328"/>
    </row>
    <row r="14" spans="1:6" ht="28">
      <c r="A14" s="1324"/>
      <c r="B14" s="138" t="s">
        <v>842</v>
      </c>
      <c r="C14" s="464">
        <f>C13/2</f>
        <v>166200000</v>
      </c>
      <c r="D14" s="139"/>
      <c r="E14" s="1326"/>
      <c r="F14" s="1328"/>
    </row>
    <row r="15" spans="1:6" ht="21.75" customHeight="1">
      <c r="A15" s="1324"/>
      <c r="B15" s="140" t="s">
        <v>857</v>
      </c>
      <c r="C15" s="464">
        <f>'RELACION ALTO RIESGO'!K11</f>
        <v>36000000</v>
      </c>
      <c r="D15" s="139"/>
      <c r="E15" s="1326"/>
      <c r="F15" s="1328"/>
    </row>
    <row r="16" spans="1:6" ht="30.75" customHeight="1">
      <c r="A16" s="1324"/>
      <c r="B16" s="140" t="s">
        <v>785</v>
      </c>
      <c r="C16" s="464">
        <f>C15</f>
        <v>36000000</v>
      </c>
      <c r="D16" s="139"/>
      <c r="E16" s="1326"/>
      <c r="F16" s="1328"/>
    </row>
    <row r="17" spans="1:6" ht="27" customHeight="1">
      <c r="A17" s="1324"/>
      <c r="B17" s="140" t="s">
        <v>790</v>
      </c>
      <c r="C17" s="464">
        <f>'RELACION ALTO RIESGO'!M11</f>
        <v>115303500</v>
      </c>
      <c r="D17" s="139"/>
      <c r="E17" s="1326"/>
      <c r="F17" s="1328"/>
    </row>
    <row r="18" spans="1:6" ht="27" customHeight="1">
      <c r="A18" s="1324"/>
      <c r="B18" s="140" t="s">
        <v>792</v>
      </c>
      <c r="C18" s="464">
        <f>'RELACION ALTO RIESGO'!N11</f>
        <v>12811500</v>
      </c>
      <c r="D18" s="139"/>
      <c r="E18" s="1326"/>
      <c r="F18" s="1328"/>
    </row>
    <row r="19" spans="1:6" ht="15">
      <c r="A19" s="131"/>
      <c r="B19" s="1329"/>
      <c r="C19" s="1329"/>
      <c r="D19" s="1329"/>
      <c r="E19" s="132" t="s">
        <v>72</v>
      </c>
      <c r="F19" s="133" t="str">
        <f>+F11</f>
        <v xml:space="preserve"> </v>
      </c>
    </row>
    <row r="20" spans="1:6">
      <c r="A20" s="1330" t="s">
        <v>2131</v>
      </c>
      <c r="B20" s="1331"/>
      <c r="C20" s="1331"/>
      <c r="D20" s="1331"/>
      <c r="E20" s="1331"/>
      <c r="F20" s="1332"/>
    </row>
    <row r="21" spans="1:6" ht="40.5" customHeight="1">
      <c r="A21" s="1333" t="s">
        <v>834</v>
      </c>
      <c r="B21" s="1334"/>
      <c r="C21" s="1335" t="s">
        <v>1051</v>
      </c>
      <c r="D21" s="1335"/>
      <c r="E21" s="1335"/>
      <c r="F21" s="1336"/>
    </row>
    <row r="22" spans="1:6">
      <c r="A22" s="1317" t="s">
        <v>835</v>
      </c>
      <c r="B22" s="1318"/>
      <c r="C22" s="1318"/>
      <c r="D22" s="1318"/>
      <c r="E22" s="1318"/>
      <c r="F22" s="1319"/>
    </row>
    <row r="23" spans="1:6">
      <c r="A23" s="141" t="s">
        <v>1</v>
      </c>
      <c r="B23" s="1337" t="s">
        <v>836</v>
      </c>
      <c r="C23" s="1337"/>
      <c r="D23" s="1337" t="s">
        <v>837</v>
      </c>
      <c r="E23" s="1337"/>
      <c r="F23" s="1338"/>
    </row>
    <row r="24" spans="1:6">
      <c r="A24" s="142" t="s">
        <v>844</v>
      </c>
      <c r="B24" s="1339" t="s">
        <v>845</v>
      </c>
      <c r="C24" s="1339"/>
      <c r="D24" s="1339" t="s">
        <v>845</v>
      </c>
      <c r="E24" s="1339"/>
      <c r="F24" s="1340"/>
    </row>
    <row r="25" spans="1:6">
      <c r="A25" s="142" t="s">
        <v>846</v>
      </c>
      <c r="B25" s="1339" t="s">
        <v>845</v>
      </c>
      <c r="C25" s="1339"/>
      <c r="D25" s="1339" t="s">
        <v>845</v>
      </c>
      <c r="E25" s="1339"/>
      <c r="F25" s="1340"/>
    </row>
    <row r="26" spans="1:6">
      <c r="A26" s="142" t="s">
        <v>847</v>
      </c>
      <c r="B26" s="1339" t="s">
        <v>845</v>
      </c>
      <c r="C26" s="1339"/>
      <c r="D26" s="1339" t="s">
        <v>845</v>
      </c>
      <c r="E26" s="1339"/>
      <c r="F26" s="1340"/>
    </row>
    <row r="27" spans="1:6">
      <c r="A27" s="142" t="s">
        <v>848</v>
      </c>
      <c r="B27" s="1339" t="s">
        <v>845</v>
      </c>
      <c r="C27" s="1339"/>
      <c r="D27" s="1339" t="s">
        <v>845</v>
      </c>
      <c r="E27" s="1339"/>
      <c r="F27" s="1340"/>
    </row>
    <row r="28" spans="1:6">
      <c r="A28" s="142" t="s">
        <v>843</v>
      </c>
      <c r="B28" s="1339" t="s">
        <v>845</v>
      </c>
      <c r="C28" s="1339"/>
      <c r="D28" s="1339" t="s">
        <v>845</v>
      </c>
      <c r="E28" s="1339"/>
      <c r="F28" s="1340"/>
    </row>
    <row r="29" spans="1:6" ht="24" customHeight="1">
      <c r="A29" s="135" t="s">
        <v>794</v>
      </c>
      <c r="B29" s="1341" t="s">
        <v>838</v>
      </c>
      <c r="C29" s="1341"/>
      <c r="D29" s="1341"/>
      <c r="E29" s="1341"/>
      <c r="F29" s="1342"/>
    </row>
    <row r="30" spans="1:6" ht="63.75" customHeight="1">
      <c r="A30" s="122" t="s">
        <v>851</v>
      </c>
      <c r="B30" s="1360" t="s">
        <v>852</v>
      </c>
      <c r="C30" s="1360"/>
      <c r="D30" s="1360"/>
      <c r="E30" s="1360"/>
      <c r="F30" s="1361"/>
    </row>
    <row r="31" spans="1:6" ht="150" customHeight="1">
      <c r="A31" s="122" t="s">
        <v>778</v>
      </c>
      <c r="B31" s="1360" t="s">
        <v>856</v>
      </c>
      <c r="C31" s="1360"/>
      <c r="D31" s="1360"/>
      <c r="E31" s="1360"/>
      <c r="F31" s="1361"/>
    </row>
    <row r="32" spans="1:6" ht="300.75" customHeight="1">
      <c r="A32" s="122" t="s">
        <v>779</v>
      </c>
      <c r="B32" s="1343" t="s">
        <v>1039</v>
      </c>
      <c r="C32" s="1343"/>
      <c r="D32" s="1343"/>
      <c r="E32" s="1343"/>
      <c r="F32" s="1344"/>
    </row>
    <row r="33" spans="1:8" ht="45.75" customHeight="1">
      <c r="A33" s="121" t="s">
        <v>780</v>
      </c>
      <c r="B33" s="1360" t="s">
        <v>853</v>
      </c>
      <c r="C33" s="1360"/>
      <c r="D33" s="1360"/>
      <c r="E33" s="1360"/>
      <c r="F33" s="1361"/>
      <c r="H33" s="129">
        <v>3933495</v>
      </c>
    </row>
    <row r="34" spans="1:8" ht="150" customHeight="1">
      <c r="A34" s="122" t="s">
        <v>781</v>
      </c>
      <c r="B34" s="1343" t="s">
        <v>782</v>
      </c>
      <c r="C34" s="1343"/>
      <c r="D34" s="1343"/>
      <c r="E34" s="1343"/>
      <c r="F34" s="1344"/>
    </row>
    <row r="35" spans="1:8" ht="60" customHeight="1">
      <c r="A35" s="121" t="s">
        <v>783</v>
      </c>
      <c r="B35" s="1343" t="s">
        <v>784</v>
      </c>
      <c r="C35" s="1343"/>
      <c r="D35" s="1343"/>
      <c r="E35" s="1343"/>
      <c r="F35" s="1344"/>
    </row>
    <row r="36" spans="1:8" ht="35" customHeight="1">
      <c r="A36" s="123" t="s">
        <v>785</v>
      </c>
      <c r="B36" s="1351" t="s">
        <v>786</v>
      </c>
      <c r="C36" s="1352"/>
      <c r="D36" s="1352"/>
      <c r="E36" s="1352"/>
      <c r="F36" s="1353"/>
    </row>
    <row r="37" spans="1:8">
      <c r="A37" s="123" t="s">
        <v>787</v>
      </c>
      <c r="B37" s="1362">
        <v>6000000</v>
      </c>
      <c r="C37" s="1363"/>
      <c r="D37" s="1363"/>
      <c r="E37" s="1363"/>
      <c r="F37" s="1364"/>
    </row>
    <row r="38" spans="1:8">
      <c r="A38" s="124" t="s">
        <v>788</v>
      </c>
      <c r="B38" s="1365" t="s">
        <v>789</v>
      </c>
      <c r="C38" s="1365"/>
      <c r="D38" s="1365"/>
      <c r="E38" s="1365"/>
      <c r="F38" s="1366"/>
    </row>
    <row r="39" spans="1:8">
      <c r="A39" s="124" t="s">
        <v>790</v>
      </c>
      <c r="B39" s="1365" t="s">
        <v>791</v>
      </c>
      <c r="C39" s="1365"/>
      <c r="D39" s="1365"/>
      <c r="E39" s="1365"/>
      <c r="F39" s="1366"/>
    </row>
    <row r="40" spans="1:8">
      <c r="A40" s="124" t="s">
        <v>792</v>
      </c>
      <c r="B40" s="1365" t="s">
        <v>791</v>
      </c>
      <c r="C40" s="1365"/>
      <c r="D40" s="1365"/>
      <c r="E40" s="1365"/>
      <c r="F40" s="1366"/>
    </row>
    <row r="41" spans="1:8">
      <c r="A41" s="1354" t="s">
        <v>793</v>
      </c>
      <c r="B41" s="1355"/>
      <c r="C41" s="1355"/>
      <c r="D41" s="1355"/>
      <c r="E41" s="1355"/>
      <c r="F41" s="1356"/>
    </row>
    <row r="42" spans="1:8" ht="35" customHeight="1">
      <c r="A42" s="120" t="s">
        <v>795</v>
      </c>
      <c r="B42" s="1351" t="s">
        <v>796</v>
      </c>
      <c r="C42" s="1352"/>
      <c r="D42" s="1352"/>
      <c r="E42" s="1352"/>
      <c r="F42" s="1353"/>
    </row>
    <row r="43" spans="1:8" ht="57.75" customHeight="1">
      <c r="A43" s="120" t="s">
        <v>808</v>
      </c>
      <c r="B43" s="1348" t="s">
        <v>797</v>
      </c>
      <c r="C43" s="1349"/>
      <c r="D43" s="1349"/>
      <c r="E43" s="1349"/>
      <c r="F43" s="1350"/>
    </row>
    <row r="44" spans="1:8" ht="49.5" customHeight="1">
      <c r="A44" s="125" t="s">
        <v>809</v>
      </c>
      <c r="B44" s="1348" t="s">
        <v>854</v>
      </c>
      <c r="C44" s="1349"/>
      <c r="D44" s="1349"/>
      <c r="E44" s="1349"/>
      <c r="F44" s="1350"/>
    </row>
    <row r="45" spans="1:8" ht="72.75" customHeight="1">
      <c r="A45" s="125" t="s">
        <v>829</v>
      </c>
      <c r="B45" s="1348" t="s">
        <v>830</v>
      </c>
      <c r="C45" s="1349"/>
      <c r="D45" s="1349"/>
      <c r="E45" s="1349"/>
      <c r="F45" s="1350"/>
    </row>
    <row r="46" spans="1:8" ht="69.75" customHeight="1">
      <c r="A46" s="125" t="s">
        <v>810</v>
      </c>
      <c r="B46" s="1351" t="s">
        <v>1040</v>
      </c>
      <c r="C46" s="1352"/>
      <c r="D46" s="1352"/>
      <c r="E46" s="1352"/>
      <c r="F46" s="1353"/>
    </row>
    <row r="47" spans="1:8" ht="47.25" customHeight="1">
      <c r="A47" s="125" t="s">
        <v>812</v>
      </c>
      <c r="B47" s="1351" t="s">
        <v>813</v>
      </c>
      <c r="C47" s="1352"/>
      <c r="D47" s="1352"/>
      <c r="E47" s="1352"/>
      <c r="F47" s="1353"/>
    </row>
    <row r="48" spans="1:8" ht="51" customHeight="1">
      <c r="A48" s="127" t="s">
        <v>814</v>
      </c>
      <c r="B48" s="1348" t="s">
        <v>815</v>
      </c>
      <c r="C48" s="1349"/>
      <c r="D48" s="1349"/>
      <c r="E48" s="1349"/>
      <c r="F48" s="1350"/>
    </row>
    <row r="49" spans="1:6" ht="48" customHeight="1">
      <c r="A49" s="125" t="s">
        <v>816</v>
      </c>
      <c r="B49" s="1351" t="s">
        <v>817</v>
      </c>
      <c r="C49" s="1352"/>
      <c r="D49" s="1352"/>
      <c r="E49" s="1352"/>
      <c r="F49" s="1353"/>
    </row>
    <row r="50" spans="1:6" ht="57" customHeight="1">
      <c r="A50" s="125" t="s">
        <v>818</v>
      </c>
      <c r="B50" s="1348" t="s">
        <v>819</v>
      </c>
      <c r="C50" s="1349"/>
      <c r="D50" s="1349"/>
      <c r="E50" s="1349"/>
      <c r="F50" s="1350"/>
    </row>
    <row r="51" spans="1:6" ht="55.5" customHeight="1">
      <c r="A51" s="125" t="s">
        <v>820</v>
      </c>
      <c r="B51" s="1351" t="s">
        <v>821</v>
      </c>
      <c r="C51" s="1352"/>
      <c r="D51" s="1352"/>
      <c r="E51" s="1352"/>
      <c r="F51" s="1353"/>
    </row>
    <row r="52" spans="1:6" ht="54" customHeight="1">
      <c r="A52" s="125" t="s">
        <v>828</v>
      </c>
      <c r="B52" s="1348" t="s">
        <v>822</v>
      </c>
      <c r="C52" s="1349"/>
      <c r="D52" s="1349"/>
      <c r="E52" s="1349"/>
      <c r="F52" s="1350"/>
    </row>
    <row r="53" spans="1:6" ht="84.75" customHeight="1">
      <c r="A53" s="125" t="s">
        <v>823</v>
      </c>
      <c r="B53" s="1348" t="s">
        <v>824</v>
      </c>
      <c r="C53" s="1349"/>
      <c r="D53" s="1349"/>
      <c r="E53" s="1349"/>
      <c r="F53" s="1350"/>
    </row>
    <row r="54" spans="1:6" ht="46.5" customHeight="1">
      <c r="A54" s="125" t="s">
        <v>826</v>
      </c>
      <c r="B54" s="1351" t="s">
        <v>827</v>
      </c>
      <c r="C54" s="1352"/>
      <c r="D54" s="1352"/>
      <c r="E54" s="1352"/>
      <c r="F54" s="1353"/>
    </row>
    <row r="55" spans="1:6" ht="60" customHeight="1">
      <c r="A55" s="125" t="s">
        <v>798</v>
      </c>
      <c r="B55" s="1351" t="s">
        <v>825</v>
      </c>
      <c r="C55" s="1352"/>
      <c r="D55" s="1352"/>
      <c r="E55" s="1352"/>
      <c r="F55" s="1353"/>
    </row>
    <row r="56" spans="1:6" ht="142.5" customHeight="1">
      <c r="A56" s="143" t="s">
        <v>487</v>
      </c>
      <c r="B56" s="1348" t="s">
        <v>679</v>
      </c>
      <c r="C56" s="1349"/>
      <c r="D56" s="1349"/>
      <c r="E56" s="1349"/>
      <c r="F56" s="1350"/>
    </row>
    <row r="57" spans="1:6" ht="65.25" customHeight="1">
      <c r="A57" s="144" t="s">
        <v>550</v>
      </c>
      <c r="B57" s="1348" t="s">
        <v>520</v>
      </c>
      <c r="C57" s="1349"/>
      <c r="D57" s="1349"/>
      <c r="E57" s="1349"/>
      <c r="F57" s="1350"/>
    </row>
    <row r="58" spans="1:6" ht="50.25" customHeight="1">
      <c r="A58" s="145" t="s">
        <v>225</v>
      </c>
      <c r="B58" s="1348" t="s">
        <v>641</v>
      </c>
      <c r="C58" s="1349"/>
      <c r="D58" s="1349"/>
      <c r="E58" s="1349"/>
      <c r="F58" s="1350"/>
    </row>
    <row r="59" spans="1:6" ht="55.5" customHeight="1">
      <c r="A59" s="146" t="s">
        <v>447</v>
      </c>
      <c r="B59" s="1348" t="s">
        <v>448</v>
      </c>
      <c r="C59" s="1349"/>
      <c r="D59" s="1349"/>
      <c r="E59" s="1349"/>
      <c r="F59" s="1350"/>
    </row>
    <row r="60" spans="1:6" ht="57" customHeight="1">
      <c r="A60" s="21" t="s">
        <v>668</v>
      </c>
      <c r="B60" s="1348" t="s">
        <v>669</v>
      </c>
      <c r="C60" s="1349"/>
      <c r="D60" s="1349"/>
      <c r="E60" s="1349"/>
      <c r="F60" s="1350"/>
    </row>
    <row r="61" spans="1:6" ht="39.75" customHeight="1">
      <c r="A61" s="21" t="s">
        <v>404</v>
      </c>
      <c r="B61" s="1348" t="s">
        <v>670</v>
      </c>
      <c r="C61" s="1349"/>
      <c r="D61" s="1349"/>
      <c r="E61" s="1349"/>
      <c r="F61" s="1350"/>
    </row>
    <row r="62" spans="1:6" ht="54" customHeight="1">
      <c r="A62" s="144" t="s">
        <v>667</v>
      </c>
      <c r="B62" s="1348" t="s">
        <v>51</v>
      </c>
      <c r="C62" s="1349"/>
      <c r="D62" s="1349"/>
      <c r="E62" s="1349"/>
      <c r="F62" s="1350"/>
    </row>
    <row r="63" spans="1:6" ht="87.75" customHeight="1">
      <c r="A63" s="144" t="s">
        <v>673</v>
      </c>
      <c r="B63" s="1348" t="s">
        <v>855</v>
      </c>
      <c r="C63" s="1349"/>
      <c r="D63" s="1349"/>
      <c r="E63" s="1349"/>
      <c r="F63" s="1350"/>
    </row>
    <row r="64" spans="1:6" ht="35" customHeight="1">
      <c r="A64" s="146" t="s">
        <v>674</v>
      </c>
      <c r="B64" s="1348" t="s">
        <v>229</v>
      </c>
      <c r="C64" s="1349"/>
      <c r="D64" s="1349"/>
      <c r="E64" s="1349"/>
      <c r="F64" s="1350"/>
    </row>
    <row r="65" spans="1:6" ht="64.5" customHeight="1">
      <c r="A65" s="201" t="s">
        <v>878</v>
      </c>
      <c r="B65" s="1367" t="s">
        <v>869</v>
      </c>
      <c r="C65" s="1368"/>
      <c r="D65" s="1368"/>
      <c r="E65" s="1368"/>
      <c r="F65" s="1369"/>
    </row>
    <row r="66" spans="1:6" ht="51" customHeight="1">
      <c r="A66" s="201" t="s">
        <v>879</v>
      </c>
      <c r="B66" s="1367" t="s">
        <v>870</v>
      </c>
      <c r="C66" s="1368"/>
      <c r="D66" s="1368"/>
      <c r="E66" s="1368"/>
      <c r="F66" s="1369"/>
    </row>
    <row r="67" spans="1:6" ht="35" customHeight="1" thickBot="1">
      <c r="A67" s="202" t="s">
        <v>153</v>
      </c>
      <c r="B67" s="1357" t="s">
        <v>1009</v>
      </c>
      <c r="C67" s="1358"/>
      <c r="D67" s="1358"/>
      <c r="E67" s="1358"/>
      <c r="F67" s="1359"/>
    </row>
    <row r="68" spans="1:6" ht="14.25" customHeight="1">
      <c r="A68" s="1370" t="s">
        <v>461</v>
      </c>
      <c r="B68" s="1371"/>
      <c r="C68" s="1371"/>
      <c r="D68" s="1371"/>
      <c r="E68" s="1371" t="s">
        <v>462</v>
      </c>
      <c r="F68" s="1381"/>
    </row>
    <row r="69" spans="1:6" ht="35.25" customHeight="1" thickBot="1">
      <c r="A69" s="1345" t="s">
        <v>46</v>
      </c>
      <c r="B69" s="1346"/>
      <c r="C69" s="1346"/>
      <c r="D69" s="1346"/>
      <c r="E69" s="1346"/>
      <c r="F69" s="1347"/>
    </row>
    <row r="70" spans="1:6" ht="63.75" customHeight="1">
      <c r="A70" s="147" t="s">
        <v>799</v>
      </c>
      <c r="B70" s="1378" t="s">
        <v>800</v>
      </c>
      <c r="C70" s="1378"/>
      <c r="D70" s="1378"/>
      <c r="E70" s="1382"/>
      <c r="F70" s="1383"/>
    </row>
    <row r="71" spans="1:6" ht="28">
      <c r="A71" s="120" t="s">
        <v>801</v>
      </c>
      <c r="B71" s="1360" t="s">
        <v>802</v>
      </c>
      <c r="C71" s="1360"/>
      <c r="D71" s="1360"/>
      <c r="E71" s="1302"/>
      <c r="F71" s="1384"/>
    </row>
    <row r="72" spans="1:6" ht="38.25" customHeight="1">
      <c r="A72" s="120" t="s">
        <v>803</v>
      </c>
      <c r="B72" s="1379" t="s">
        <v>804</v>
      </c>
      <c r="C72" s="1379"/>
      <c r="D72" s="1379"/>
      <c r="E72" s="1374"/>
      <c r="F72" s="1375"/>
    </row>
    <row r="73" spans="1:6" ht="51" customHeight="1">
      <c r="A73" s="126" t="s">
        <v>805</v>
      </c>
      <c r="B73" s="1380" t="s">
        <v>807</v>
      </c>
      <c r="C73" s="1380"/>
      <c r="D73" s="1380"/>
      <c r="E73" s="1374"/>
      <c r="F73" s="1375"/>
    </row>
    <row r="74" spans="1:6" ht="15.75" customHeight="1" thickBot="1">
      <c r="A74" s="1372" t="s">
        <v>806</v>
      </c>
      <c r="B74" s="1373"/>
      <c r="C74" s="1373"/>
      <c r="D74" s="1373"/>
      <c r="E74" s="1376">
        <f>SUM(E72:E73)</f>
        <v>0</v>
      </c>
      <c r="F74" s="1377"/>
    </row>
  </sheetData>
  <mergeCells count="81">
    <mergeCell ref="A74:D74"/>
    <mergeCell ref="E74:F74"/>
    <mergeCell ref="B71:D71"/>
    <mergeCell ref="E71:F71"/>
    <mergeCell ref="B72:D72"/>
    <mergeCell ref="E72:F72"/>
    <mergeCell ref="B73:D73"/>
    <mergeCell ref="E73:F73"/>
    <mergeCell ref="B67:F67"/>
    <mergeCell ref="A68:D68"/>
    <mergeCell ref="E68:F68"/>
    <mergeCell ref="A69:F69"/>
    <mergeCell ref="B70:D70"/>
    <mergeCell ref="E70:F70"/>
    <mergeCell ref="B66:F66"/>
    <mergeCell ref="B55:F55"/>
    <mergeCell ref="B56:F56"/>
    <mergeCell ref="B57:F57"/>
    <mergeCell ref="B58:F58"/>
    <mergeCell ref="B59:F59"/>
    <mergeCell ref="B60:F60"/>
    <mergeCell ref="B61:F61"/>
    <mergeCell ref="B62:F62"/>
    <mergeCell ref="B63:F63"/>
    <mergeCell ref="B64:F64"/>
    <mergeCell ref="B65:F65"/>
    <mergeCell ref="B54:F54"/>
    <mergeCell ref="B43:F43"/>
    <mergeCell ref="B44:F44"/>
    <mergeCell ref="B45:F45"/>
    <mergeCell ref="B46:F46"/>
    <mergeCell ref="B47:F47"/>
    <mergeCell ref="B48:F48"/>
    <mergeCell ref="B49:F49"/>
    <mergeCell ref="B50:F50"/>
    <mergeCell ref="B51:F51"/>
    <mergeCell ref="B52:F52"/>
    <mergeCell ref="B53:F53"/>
    <mergeCell ref="B42:F42"/>
    <mergeCell ref="B31:F31"/>
    <mergeCell ref="B32:F32"/>
    <mergeCell ref="B33:F33"/>
    <mergeCell ref="B34:F34"/>
    <mergeCell ref="B35:F35"/>
    <mergeCell ref="B36:F36"/>
    <mergeCell ref="B37:F37"/>
    <mergeCell ref="B38:F38"/>
    <mergeCell ref="B39:F39"/>
    <mergeCell ref="B40:F40"/>
    <mergeCell ref="A41:F41"/>
    <mergeCell ref="B30:F30"/>
    <mergeCell ref="B24:C24"/>
    <mergeCell ref="D24:F24"/>
    <mergeCell ref="B25:C25"/>
    <mergeCell ref="D25:F25"/>
    <mergeCell ref="B26:C26"/>
    <mergeCell ref="D26:F26"/>
    <mergeCell ref="B27:C27"/>
    <mergeCell ref="D27:F27"/>
    <mergeCell ref="B28:C28"/>
    <mergeCell ref="D28:F28"/>
    <mergeCell ref="B29:F29"/>
    <mergeCell ref="B23:C23"/>
    <mergeCell ref="D23:F23"/>
    <mergeCell ref="B7:F7"/>
    <mergeCell ref="B8:F8"/>
    <mergeCell ref="A9:F9"/>
    <mergeCell ref="A11:A18"/>
    <mergeCell ref="E11:E18"/>
    <mergeCell ref="F11:F18"/>
    <mergeCell ref="B19:D19"/>
    <mergeCell ref="A20:F20"/>
    <mergeCell ref="A21:B21"/>
    <mergeCell ref="C21:F21"/>
    <mergeCell ref="A22:F22"/>
    <mergeCell ref="B6:F6"/>
    <mergeCell ref="A1:F1"/>
    <mergeCell ref="B2:F2"/>
    <mergeCell ref="B3:F3"/>
    <mergeCell ref="B4:F4"/>
    <mergeCell ref="B5:F5"/>
  </mergeCells>
  <dataValidations disablePrompts="1" count="1">
    <dataValidation type="custom" allowBlank="1" showInputMessage="1" showErrorMessage="1" sqref="A56" xr:uid="{765E367D-2FF6-4B2F-8C89-0B2B90D6A7C7}">
      <formula1>IF(L56=TRUE,TRUE,FALSE)</formula1>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9A97D-2BF8-4D28-9843-F4D43B087979}">
  <sheetPr codeName="Hoja22">
    <tabColor rgb="FF92D050"/>
  </sheetPr>
  <dimension ref="A1:O976"/>
  <sheetViews>
    <sheetView showGridLines="0" workbookViewId="0">
      <selection activeCell="E13" sqref="E13"/>
    </sheetView>
  </sheetViews>
  <sheetFormatPr baseColWidth="10" defaultColWidth="14.5" defaultRowHeight="15" customHeight="1"/>
  <cols>
    <col min="1" max="1" width="5" style="324" customWidth="1"/>
    <col min="2" max="2" width="16.5" style="324" customWidth="1"/>
    <col min="3" max="3" width="13.83203125" style="324" customWidth="1"/>
    <col min="4" max="4" width="24.1640625" style="324" customWidth="1"/>
    <col min="5" max="5" width="11.5" style="324" bestFit="1" customWidth="1"/>
    <col min="6" max="6" width="15.5" style="233" bestFit="1" customWidth="1"/>
    <col min="7" max="7" width="6.6640625" style="324" customWidth="1"/>
    <col min="8" max="10" width="15.5" style="324" customWidth="1"/>
    <col min="11" max="14" width="14.5" style="324" customWidth="1"/>
    <col min="15" max="15" width="17" style="324" bestFit="1" customWidth="1"/>
    <col min="16" max="16" width="32.5" style="324" customWidth="1"/>
    <col min="17" max="29" width="10" style="324" customWidth="1"/>
    <col min="30" max="16384" width="14.5" style="324"/>
  </cols>
  <sheetData>
    <row r="1" spans="1:15" ht="23.25" customHeight="1">
      <c r="A1" s="1441" t="s">
        <v>2129</v>
      </c>
      <c r="B1" s="1442"/>
      <c r="C1" s="1442"/>
      <c r="D1" s="1442"/>
      <c r="E1" s="1442"/>
      <c r="F1" s="1442"/>
      <c r="G1" s="1442"/>
      <c r="H1" s="1442"/>
      <c r="I1" s="1442"/>
      <c r="J1" s="1442"/>
      <c r="K1" s="1442"/>
      <c r="L1" s="1442"/>
      <c r="M1" s="1442"/>
      <c r="N1" s="1442"/>
      <c r="O1" s="1443"/>
    </row>
    <row r="2" spans="1:15" ht="15.75" customHeight="1" thickBot="1">
      <c r="A2" s="1444"/>
      <c r="B2" s="1445"/>
      <c r="C2" s="1445"/>
      <c r="D2" s="1445"/>
      <c r="E2" s="1445"/>
      <c r="F2" s="1445"/>
      <c r="G2" s="1445"/>
      <c r="H2" s="1445"/>
      <c r="I2" s="1445"/>
      <c r="J2" s="1445"/>
      <c r="K2" s="1445"/>
      <c r="L2" s="1445"/>
      <c r="M2" s="1445"/>
      <c r="N2" s="1445"/>
      <c r="O2" s="1446"/>
    </row>
    <row r="3" spans="1:15" ht="14.25" customHeight="1">
      <c r="A3" s="1447" t="s">
        <v>1073</v>
      </c>
      <c r="B3" s="1447" t="s">
        <v>1847</v>
      </c>
      <c r="C3" s="1447" t="s">
        <v>1846</v>
      </c>
      <c r="D3" s="1447" t="s">
        <v>1845</v>
      </c>
      <c r="E3" s="1447" t="s">
        <v>1558</v>
      </c>
      <c r="F3" s="1447" t="s">
        <v>1844</v>
      </c>
      <c r="G3" s="1448" t="s">
        <v>1557</v>
      </c>
      <c r="H3" s="1439" t="s">
        <v>1555</v>
      </c>
      <c r="I3" s="1440"/>
      <c r="J3" s="1440"/>
      <c r="K3" s="1440"/>
      <c r="L3" s="1440"/>
      <c r="M3" s="1440"/>
      <c r="N3" s="1440"/>
      <c r="O3" s="1437" t="s">
        <v>1524</v>
      </c>
    </row>
    <row r="4" spans="1:15" ht="42">
      <c r="A4" s="1447"/>
      <c r="B4" s="1447"/>
      <c r="C4" s="1447"/>
      <c r="D4" s="1447"/>
      <c r="E4" s="1447"/>
      <c r="F4" s="1447"/>
      <c r="G4" s="1447"/>
      <c r="H4" s="510" t="s">
        <v>1556</v>
      </c>
      <c r="I4" s="510" t="s">
        <v>1554</v>
      </c>
      <c r="J4" s="510" t="s">
        <v>1553</v>
      </c>
      <c r="K4" s="510" t="s">
        <v>1551</v>
      </c>
      <c r="L4" s="474" t="s">
        <v>2118</v>
      </c>
      <c r="M4" s="500" t="s">
        <v>2119</v>
      </c>
      <c r="N4" s="500" t="s">
        <v>2121</v>
      </c>
      <c r="O4" s="1438"/>
    </row>
    <row r="5" spans="1:15" s="327" customFormat="1" ht="14.25" customHeight="1">
      <c r="A5" s="507">
        <v>1</v>
      </c>
      <c r="B5" s="498" t="s">
        <v>1843</v>
      </c>
      <c r="C5" s="498" t="s">
        <v>1842</v>
      </c>
      <c r="D5" s="498" t="s">
        <v>1841</v>
      </c>
      <c r="E5" s="499">
        <v>24722</v>
      </c>
      <c r="F5" s="497">
        <v>10127446</v>
      </c>
      <c r="G5" s="508">
        <f t="shared" ref="G5:G10" ca="1" si="0">+(TODAY()-E5)/365</f>
        <v>58.745205479452054</v>
      </c>
      <c r="H5" s="509">
        <v>55400000</v>
      </c>
      <c r="I5" s="509">
        <f t="shared" ref="I5:I10" si="1">+H5</f>
        <v>55400000</v>
      </c>
      <c r="J5" s="509">
        <f t="shared" ref="J5:J10" si="2">+H5</f>
        <v>55400000</v>
      </c>
      <c r="K5" s="509">
        <v>6000000</v>
      </c>
      <c r="L5" s="509">
        <v>6000000</v>
      </c>
      <c r="M5" s="509">
        <v>19217250</v>
      </c>
      <c r="N5" s="509">
        <v>2135250</v>
      </c>
      <c r="O5" s="498" t="s">
        <v>1827</v>
      </c>
    </row>
    <row r="6" spans="1:15" s="327" customFormat="1" ht="14.25" customHeight="1">
      <c r="A6" s="507">
        <v>2</v>
      </c>
      <c r="B6" s="498" t="s">
        <v>1840</v>
      </c>
      <c r="C6" s="498" t="s">
        <v>1839</v>
      </c>
      <c r="D6" s="498" t="s">
        <v>1838</v>
      </c>
      <c r="E6" s="499">
        <v>28302</v>
      </c>
      <c r="F6" s="497">
        <v>10006218</v>
      </c>
      <c r="G6" s="508">
        <f t="shared" ca="1" si="0"/>
        <v>48.936986301369863</v>
      </c>
      <c r="H6" s="509">
        <v>55400000</v>
      </c>
      <c r="I6" s="509">
        <f t="shared" si="1"/>
        <v>55400000</v>
      </c>
      <c r="J6" s="509">
        <f t="shared" si="2"/>
        <v>55400000</v>
      </c>
      <c r="K6" s="509">
        <v>6000000</v>
      </c>
      <c r="L6" s="509">
        <v>6000000</v>
      </c>
      <c r="M6" s="509">
        <v>19217250</v>
      </c>
      <c r="N6" s="509">
        <v>2135250</v>
      </c>
      <c r="O6" s="498" t="s">
        <v>1827</v>
      </c>
    </row>
    <row r="7" spans="1:15" s="327" customFormat="1" ht="14.25" customHeight="1">
      <c r="A7" s="507">
        <v>3</v>
      </c>
      <c r="B7" s="498" t="s">
        <v>1837</v>
      </c>
      <c r="C7" s="498" t="s">
        <v>1836</v>
      </c>
      <c r="D7" s="498" t="s">
        <v>1835</v>
      </c>
      <c r="E7" s="499">
        <v>27722</v>
      </c>
      <c r="F7" s="497">
        <v>10026209</v>
      </c>
      <c r="G7" s="508">
        <f t="shared" ca="1" si="0"/>
        <v>50.526027397260272</v>
      </c>
      <c r="H7" s="509">
        <v>55400000</v>
      </c>
      <c r="I7" s="509">
        <f t="shared" si="1"/>
        <v>55400000</v>
      </c>
      <c r="J7" s="509">
        <f t="shared" si="2"/>
        <v>55400000</v>
      </c>
      <c r="K7" s="509">
        <v>6000000</v>
      </c>
      <c r="L7" s="509">
        <v>6000000</v>
      </c>
      <c r="M7" s="509">
        <v>19217250</v>
      </c>
      <c r="N7" s="509">
        <v>2135250</v>
      </c>
      <c r="O7" s="498" t="s">
        <v>1827</v>
      </c>
    </row>
    <row r="8" spans="1:15" s="327" customFormat="1" ht="14.25" customHeight="1">
      <c r="A8" s="507">
        <v>4</v>
      </c>
      <c r="B8" s="498" t="s">
        <v>1834</v>
      </c>
      <c r="C8" s="498" t="s">
        <v>1833</v>
      </c>
      <c r="D8" s="498" t="s">
        <v>1832</v>
      </c>
      <c r="E8" s="499">
        <v>23467</v>
      </c>
      <c r="F8" s="497">
        <v>10113790</v>
      </c>
      <c r="G8" s="508">
        <f t="shared" ca="1" si="0"/>
        <v>62.183561643835617</v>
      </c>
      <c r="H8" s="509">
        <v>55400000</v>
      </c>
      <c r="I8" s="509">
        <f t="shared" si="1"/>
        <v>55400000</v>
      </c>
      <c r="J8" s="509">
        <f t="shared" si="2"/>
        <v>55400000</v>
      </c>
      <c r="K8" s="509">
        <v>6000000</v>
      </c>
      <c r="L8" s="509">
        <v>6000000</v>
      </c>
      <c r="M8" s="509">
        <v>19217250</v>
      </c>
      <c r="N8" s="509">
        <v>2135250</v>
      </c>
      <c r="O8" s="498" t="s">
        <v>1831</v>
      </c>
    </row>
    <row r="9" spans="1:15" s="327" customFormat="1" ht="14.25" customHeight="1">
      <c r="A9" s="507">
        <v>5</v>
      </c>
      <c r="B9" s="498" t="s">
        <v>1830</v>
      </c>
      <c r="C9" s="498" t="s">
        <v>1829</v>
      </c>
      <c r="D9" s="498" t="s">
        <v>1828</v>
      </c>
      <c r="E9" s="499">
        <v>24822</v>
      </c>
      <c r="F9" s="497">
        <v>10129666</v>
      </c>
      <c r="G9" s="508">
        <f t="shared" ca="1" si="0"/>
        <v>58.471232876712328</v>
      </c>
      <c r="H9" s="509">
        <v>55400000</v>
      </c>
      <c r="I9" s="509">
        <f t="shared" si="1"/>
        <v>55400000</v>
      </c>
      <c r="J9" s="509">
        <f t="shared" si="2"/>
        <v>55400000</v>
      </c>
      <c r="K9" s="509">
        <v>6000000</v>
      </c>
      <c r="L9" s="509">
        <v>6000000</v>
      </c>
      <c r="M9" s="509">
        <v>19217250</v>
      </c>
      <c r="N9" s="509">
        <v>2135250</v>
      </c>
      <c r="O9" s="498" t="s">
        <v>1827</v>
      </c>
    </row>
    <row r="10" spans="1:15" s="327" customFormat="1" ht="14.25" customHeight="1">
      <c r="A10" s="507">
        <v>6</v>
      </c>
      <c r="B10" s="498" t="s">
        <v>1826</v>
      </c>
      <c r="C10" s="498" t="s">
        <v>1825</v>
      </c>
      <c r="D10" s="498" t="s">
        <v>1824</v>
      </c>
      <c r="E10" s="499">
        <v>30102</v>
      </c>
      <c r="F10" s="497">
        <v>9865974</v>
      </c>
      <c r="G10" s="508">
        <f t="shared" ca="1" si="0"/>
        <v>44.005479452054793</v>
      </c>
      <c r="H10" s="509">
        <v>55400000</v>
      </c>
      <c r="I10" s="509">
        <f t="shared" si="1"/>
        <v>55400000</v>
      </c>
      <c r="J10" s="509">
        <f t="shared" si="2"/>
        <v>55400000</v>
      </c>
      <c r="K10" s="509">
        <v>6000000</v>
      </c>
      <c r="L10" s="509">
        <v>6000000</v>
      </c>
      <c r="M10" s="509">
        <v>19217250</v>
      </c>
      <c r="N10" s="509">
        <v>2135250</v>
      </c>
      <c r="O10" s="498" t="s">
        <v>1823</v>
      </c>
    </row>
    <row r="11" spans="1:15" ht="14.25" customHeight="1" thickBot="1">
      <c r="A11" s="501"/>
      <c r="B11" s="502" t="s">
        <v>1526</v>
      </c>
      <c r="C11" s="503"/>
      <c r="D11" s="503"/>
      <c r="E11" s="503"/>
      <c r="F11" s="504"/>
      <c r="G11" s="505"/>
      <c r="H11" s="506">
        <f t="shared" ref="H11:N11" si="3">SUM(H5:H10)</f>
        <v>332400000</v>
      </c>
      <c r="I11" s="506">
        <f t="shared" si="3"/>
        <v>332400000</v>
      </c>
      <c r="J11" s="506">
        <f t="shared" si="3"/>
        <v>332400000</v>
      </c>
      <c r="K11" s="506">
        <f t="shared" si="3"/>
        <v>36000000</v>
      </c>
      <c r="L11" s="506">
        <f t="shared" si="3"/>
        <v>36000000</v>
      </c>
      <c r="M11" s="506">
        <f t="shared" si="3"/>
        <v>115303500</v>
      </c>
      <c r="N11" s="506">
        <f t="shared" si="3"/>
        <v>12811500</v>
      </c>
      <c r="O11" s="496"/>
    </row>
    <row r="12" spans="1:15" ht="14.25" customHeight="1">
      <c r="H12" s="325"/>
      <c r="I12" s="325"/>
    </row>
    <row r="13" spans="1:15" ht="15.75" customHeight="1">
      <c r="B13" s="326" t="s">
        <v>1822</v>
      </c>
      <c r="C13" s="326"/>
      <c r="D13" s="326"/>
      <c r="H13" s="325"/>
      <c r="I13" s="325"/>
    </row>
    <row r="14" spans="1:15" ht="15.75" customHeight="1">
      <c r="H14" s="325"/>
      <c r="I14" s="325"/>
    </row>
    <row r="15" spans="1:15" ht="15.75" customHeight="1">
      <c r="H15" s="325"/>
      <c r="I15" s="325"/>
    </row>
    <row r="16" spans="1:15" ht="15.75" customHeight="1">
      <c r="H16" s="325"/>
      <c r="I16" s="325"/>
    </row>
    <row r="17" spans="8:9" ht="15.75" customHeight="1">
      <c r="H17" s="325"/>
      <c r="I17" s="325"/>
    </row>
    <row r="18" spans="8:9" ht="15.75" customHeight="1">
      <c r="H18" s="325"/>
      <c r="I18" s="325"/>
    </row>
    <row r="19" spans="8:9" ht="15.75" customHeight="1">
      <c r="H19" s="325"/>
      <c r="I19" s="325"/>
    </row>
    <row r="20" spans="8:9" ht="15.75" customHeight="1">
      <c r="H20" s="325"/>
      <c r="I20" s="325"/>
    </row>
    <row r="21" spans="8:9" ht="15.75" customHeight="1">
      <c r="H21" s="325"/>
      <c r="I21" s="325"/>
    </row>
    <row r="22" spans="8:9" ht="15.75" customHeight="1">
      <c r="H22" s="325"/>
      <c r="I22" s="325"/>
    </row>
    <row r="23" spans="8:9" ht="15.75" customHeight="1">
      <c r="H23" s="325"/>
      <c r="I23" s="325"/>
    </row>
    <row r="24" spans="8:9" ht="15.75" customHeight="1">
      <c r="H24" s="325"/>
      <c r="I24" s="325"/>
    </row>
    <row r="25" spans="8:9" ht="15.75" customHeight="1">
      <c r="H25" s="325"/>
      <c r="I25" s="325"/>
    </row>
    <row r="26" spans="8:9" ht="15.75" customHeight="1">
      <c r="H26" s="325"/>
      <c r="I26" s="325"/>
    </row>
    <row r="27" spans="8:9" ht="15.75" customHeight="1">
      <c r="H27" s="325"/>
      <c r="I27" s="325"/>
    </row>
    <row r="28" spans="8:9" ht="15.75" customHeight="1">
      <c r="H28" s="325"/>
      <c r="I28" s="325"/>
    </row>
    <row r="29" spans="8:9" ht="15.75" customHeight="1">
      <c r="H29" s="325"/>
      <c r="I29" s="325"/>
    </row>
    <row r="30" spans="8:9" ht="15.75" customHeight="1">
      <c r="H30" s="325"/>
      <c r="I30" s="325"/>
    </row>
    <row r="31" spans="8:9" ht="15.75" customHeight="1">
      <c r="H31" s="325"/>
      <c r="I31" s="325"/>
    </row>
    <row r="32" spans="8:9" ht="15.75" customHeight="1">
      <c r="H32" s="325"/>
      <c r="I32" s="325"/>
    </row>
    <row r="33" spans="8:9" ht="15.75" customHeight="1">
      <c r="H33" s="325"/>
      <c r="I33" s="325"/>
    </row>
    <row r="34" spans="8:9" ht="15.75" customHeight="1">
      <c r="H34" s="325"/>
      <c r="I34" s="325"/>
    </row>
    <row r="35" spans="8:9" ht="15.75" customHeight="1">
      <c r="H35" s="325"/>
      <c r="I35" s="325"/>
    </row>
    <row r="36" spans="8:9" ht="15.75" customHeight="1">
      <c r="H36" s="325"/>
      <c r="I36" s="325"/>
    </row>
    <row r="37" spans="8:9" ht="15.75" customHeight="1">
      <c r="H37" s="325"/>
      <c r="I37" s="325"/>
    </row>
    <row r="38" spans="8:9" ht="15.75" customHeight="1">
      <c r="H38" s="325"/>
      <c r="I38" s="325"/>
    </row>
    <row r="39" spans="8:9" ht="15.75" customHeight="1">
      <c r="H39" s="325"/>
      <c r="I39" s="325"/>
    </row>
    <row r="40" spans="8:9" ht="15.75" customHeight="1">
      <c r="H40" s="325"/>
      <c r="I40" s="325"/>
    </row>
    <row r="41" spans="8:9" ht="15.75" customHeight="1">
      <c r="H41" s="325"/>
      <c r="I41" s="325"/>
    </row>
    <row r="42" spans="8:9" ht="15.75" customHeight="1">
      <c r="H42" s="325"/>
      <c r="I42" s="325"/>
    </row>
    <row r="43" spans="8:9" ht="15.75" customHeight="1">
      <c r="H43" s="325"/>
      <c r="I43" s="325"/>
    </row>
    <row r="44" spans="8:9" ht="15.75" customHeight="1">
      <c r="H44" s="325"/>
      <c r="I44" s="325"/>
    </row>
    <row r="45" spans="8:9" ht="15.75" customHeight="1">
      <c r="H45" s="325"/>
      <c r="I45" s="325"/>
    </row>
    <row r="46" spans="8:9" ht="15.75" customHeight="1">
      <c r="H46" s="325"/>
      <c r="I46" s="325"/>
    </row>
    <row r="47" spans="8:9" ht="15.75" customHeight="1">
      <c r="H47" s="325"/>
      <c r="I47" s="325"/>
    </row>
    <row r="48" spans="8:9" ht="15.75" customHeight="1">
      <c r="H48" s="325"/>
      <c r="I48" s="325"/>
    </row>
    <row r="49" spans="8:9" ht="15.75" customHeight="1">
      <c r="H49" s="325"/>
      <c r="I49" s="325"/>
    </row>
    <row r="50" spans="8:9" ht="15.75" customHeight="1">
      <c r="H50" s="325"/>
      <c r="I50" s="325"/>
    </row>
    <row r="51" spans="8:9" ht="15.75" customHeight="1">
      <c r="H51" s="325"/>
      <c r="I51" s="325"/>
    </row>
    <row r="52" spans="8:9" ht="15.75" customHeight="1">
      <c r="H52" s="325"/>
      <c r="I52" s="325"/>
    </row>
    <row r="53" spans="8:9" ht="15.75" customHeight="1">
      <c r="H53" s="325"/>
      <c r="I53" s="325"/>
    </row>
    <row r="54" spans="8:9" ht="15.75" customHeight="1">
      <c r="H54" s="325"/>
      <c r="I54" s="325"/>
    </row>
    <row r="55" spans="8:9" ht="15.75" customHeight="1">
      <c r="H55" s="325"/>
      <c r="I55" s="325"/>
    </row>
    <row r="56" spans="8:9" ht="15.75" customHeight="1">
      <c r="H56" s="325"/>
      <c r="I56" s="325"/>
    </row>
    <row r="57" spans="8:9" ht="15.75" customHeight="1">
      <c r="H57" s="325"/>
      <c r="I57" s="325"/>
    </row>
    <row r="58" spans="8:9" ht="15.75" customHeight="1">
      <c r="H58" s="325"/>
      <c r="I58" s="325"/>
    </row>
    <row r="59" spans="8:9" ht="15.75" customHeight="1">
      <c r="H59" s="325"/>
      <c r="I59" s="325"/>
    </row>
    <row r="60" spans="8:9" ht="15.75" customHeight="1">
      <c r="H60" s="325"/>
      <c r="I60" s="325"/>
    </row>
    <row r="61" spans="8:9" ht="15.75" customHeight="1">
      <c r="H61" s="325"/>
      <c r="I61" s="325"/>
    </row>
    <row r="62" spans="8:9" ht="15.75" customHeight="1">
      <c r="H62" s="325"/>
      <c r="I62" s="325"/>
    </row>
    <row r="63" spans="8:9" ht="15.75" customHeight="1">
      <c r="H63" s="325"/>
      <c r="I63" s="325"/>
    </row>
    <row r="64" spans="8:9" ht="15.75" customHeight="1">
      <c r="H64" s="325"/>
      <c r="I64" s="325"/>
    </row>
    <row r="65" spans="8:9" ht="15.75" customHeight="1">
      <c r="H65" s="325"/>
      <c r="I65" s="325"/>
    </row>
    <row r="66" spans="8:9" ht="15.75" customHeight="1">
      <c r="H66" s="325"/>
      <c r="I66" s="325"/>
    </row>
    <row r="67" spans="8:9" ht="15.75" customHeight="1">
      <c r="H67" s="325"/>
      <c r="I67" s="325"/>
    </row>
    <row r="68" spans="8:9" ht="15.75" customHeight="1">
      <c r="H68" s="325"/>
      <c r="I68" s="325"/>
    </row>
    <row r="69" spans="8:9" ht="15.75" customHeight="1">
      <c r="H69" s="325"/>
      <c r="I69" s="325"/>
    </row>
    <row r="70" spans="8:9" ht="15.75" customHeight="1">
      <c r="H70" s="325"/>
      <c r="I70" s="325"/>
    </row>
    <row r="71" spans="8:9" ht="15.75" customHeight="1">
      <c r="H71" s="325"/>
      <c r="I71" s="325"/>
    </row>
    <row r="72" spans="8:9" ht="15.75" customHeight="1">
      <c r="H72" s="325"/>
      <c r="I72" s="325"/>
    </row>
    <row r="73" spans="8:9" ht="15.75" customHeight="1">
      <c r="H73" s="325"/>
      <c r="I73" s="325"/>
    </row>
    <row r="74" spans="8:9" ht="15.75" customHeight="1">
      <c r="H74" s="325"/>
      <c r="I74" s="325"/>
    </row>
    <row r="75" spans="8:9" ht="15.75" customHeight="1">
      <c r="H75" s="325"/>
      <c r="I75" s="325"/>
    </row>
    <row r="76" spans="8:9" ht="15.75" customHeight="1">
      <c r="H76" s="325"/>
      <c r="I76" s="325"/>
    </row>
    <row r="77" spans="8:9" ht="15.75" customHeight="1">
      <c r="H77" s="325"/>
      <c r="I77" s="325"/>
    </row>
    <row r="78" spans="8:9" ht="15.75" customHeight="1">
      <c r="H78" s="325"/>
      <c r="I78" s="325"/>
    </row>
    <row r="79" spans="8:9" ht="15.75" customHeight="1">
      <c r="H79" s="325"/>
      <c r="I79" s="325"/>
    </row>
    <row r="80" spans="8:9" ht="15.75" customHeight="1">
      <c r="H80" s="325"/>
      <c r="I80" s="325"/>
    </row>
    <row r="81" spans="8:9" ht="15.75" customHeight="1">
      <c r="H81" s="325"/>
      <c r="I81" s="325"/>
    </row>
    <row r="82" spans="8:9" ht="15.75" customHeight="1">
      <c r="H82" s="325"/>
      <c r="I82" s="325"/>
    </row>
    <row r="83" spans="8:9" ht="15.75" customHeight="1">
      <c r="H83" s="325"/>
      <c r="I83" s="325"/>
    </row>
    <row r="84" spans="8:9" ht="15.75" customHeight="1">
      <c r="H84" s="325"/>
      <c r="I84" s="325"/>
    </row>
    <row r="85" spans="8:9" ht="15.75" customHeight="1">
      <c r="H85" s="325"/>
      <c r="I85" s="325"/>
    </row>
    <row r="86" spans="8:9" ht="15.75" customHeight="1">
      <c r="H86" s="325"/>
      <c r="I86" s="325"/>
    </row>
    <row r="87" spans="8:9" ht="15.75" customHeight="1">
      <c r="H87" s="325"/>
      <c r="I87" s="325"/>
    </row>
    <row r="88" spans="8:9" ht="15.75" customHeight="1">
      <c r="H88" s="325"/>
      <c r="I88" s="325"/>
    </row>
    <row r="89" spans="8:9" ht="15.75" customHeight="1">
      <c r="H89" s="325"/>
      <c r="I89" s="325"/>
    </row>
    <row r="90" spans="8:9" ht="15.75" customHeight="1">
      <c r="H90" s="325"/>
      <c r="I90" s="325"/>
    </row>
    <row r="91" spans="8:9" ht="15.75" customHeight="1">
      <c r="H91" s="325"/>
      <c r="I91" s="325"/>
    </row>
    <row r="92" spans="8:9" ht="15.75" customHeight="1">
      <c r="H92" s="325"/>
      <c r="I92" s="325"/>
    </row>
    <row r="93" spans="8:9" ht="15.75" customHeight="1">
      <c r="H93" s="325"/>
      <c r="I93" s="325"/>
    </row>
    <row r="94" spans="8:9" ht="15.75" customHeight="1">
      <c r="H94" s="325"/>
      <c r="I94" s="325"/>
    </row>
    <row r="95" spans="8:9" ht="15.75" customHeight="1">
      <c r="H95" s="325"/>
      <c r="I95" s="325"/>
    </row>
    <row r="96" spans="8:9" ht="15.75" customHeight="1">
      <c r="H96" s="325"/>
      <c r="I96" s="325"/>
    </row>
    <row r="97" spans="8:9" ht="15.75" customHeight="1">
      <c r="H97" s="325"/>
      <c r="I97" s="325"/>
    </row>
    <row r="98" spans="8:9" ht="15.75" customHeight="1">
      <c r="H98" s="325"/>
      <c r="I98" s="325"/>
    </row>
    <row r="99" spans="8:9" ht="15.75" customHeight="1">
      <c r="H99" s="325"/>
      <c r="I99" s="325"/>
    </row>
    <row r="100" spans="8:9" ht="15.75" customHeight="1">
      <c r="H100" s="325"/>
      <c r="I100" s="325"/>
    </row>
    <row r="101" spans="8:9" ht="15.75" customHeight="1">
      <c r="H101" s="325"/>
      <c r="I101" s="325"/>
    </row>
    <row r="102" spans="8:9" ht="15.75" customHeight="1">
      <c r="H102" s="325"/>
      <c r="I102" s="325"/>
    </row>
    <row r="103" spans="8:9" ht="15.75" customHeight="1">
      <c r="H103" s="325"/>
      <c r="I103" s="325"/>
    </row>
    <row r="104" spans="8:9" ht="15.75" customHeight="1">
      <c r="H104" s="325"/>
      <c r="I104" s="325"/>
    </row>
    <row r="105" spans="8:9" ht="15.75" customHeight="1">
      <c r="H105" s="325"/>
      <c r="I105" s="325"/>
    </row>
    <row r="106" spans="8:9" ht="15.75" customHeight="1">
      <c r="H106" s="325"/>
      <c r="I106" s="325"/>
    </row>
    <row r="107" spans="8:9" ht="15.75" customHeight="1">
      <c r="H107" s="325"/>
      <c r="I107" s="325"/>
    </row>
    <row r="108" spans="8:9" ht="15.75" customHeight="1">
      <c r="H108" s="325"/>
      <c r="I108" s="325"/>
    </row>
    <row r="109" spans="8:9" ht="15.75" customHeight="1">
      <c r="H109" s="325"/>
      <c r="I109" s="325"/>
    </row>
    <row r="110" spans="8:9" ht="15.75" customHeight="1">
      <c r="H110" s="325"/>
      <c r="I110" s="325"/>
    </row>
    <row r="111" spans="8:9" ht="15.75" customHeight="1">
      <c r="H111" s="325"/>
      <c r="I111" s="325"/>
    </row>
    <row r="112" spans="8:9" ht="15.75" customHeight="1">
      <c r="H112" s="325"/>
      <c r="I112" s="325"/>
    </row>
    <row r="113" spans="8:9" ht="15.75" customHeight="1">
      <c r="H113" s="325"/>
      <c r="I113" s="325"/>
    </row>
    <row r="114" spans="8:9" ht="15.75" customHeight="1">
      <c r="H114" s="325"/>
      <c r="I114" s="325"/>
    </row>
    <row r="115" spans="8:9" ht="15.75" customHeight="1">
      <c r="H115" s="325"/>
      <c r="I115" s="325"/>
    </row>
    <row r="116" spans="8:9" ht="15.75" customHeight="1">
      <c r="H116" s="325"/>
      <c r="I116" s="325"/>
    </row>
    <row r="117" spans="8:9" ht="15.75" customHeight="1">
      <c r="H117" s="325"/>
      <c r="I117" s="325"/>
    </row>
    <row r="118" spans="8:9" ht="15.75" customHeight="1">
      <c r="H118" s="325"/>
      <c r="I118" s="325"/>
    </row>
    <row r="119" spans="8:9" ht="15.75" customHeight="1">
      <c r="H119" s="325"/>
      <c r="I119" s="325"/>
    </row>
    <row r="120" spans="8:9" ht="15.75" customHeight="1">
      <c r="H120" s="325"/>
      <c r="I120" s="325"/>
    </row>
    <row r="121" spans="8:9" ht="15.75" customHeight="1">
      <c r="H121" s="325"/>
      <c r="I121" s="325"/>
    </row>
    <row r="122" spans="8:9" ht="15.75" customHeight="1">
      <c r="H122" s="325"/>
      <c r="I122" s="325"/>
    </row>
    <row r="123" spans="8:9" ht="15.75" customHeight="1">
      <c r="H123" s="325"/>
      <c r="I123" s="325"/>
    </row>
    <row r="124" spans="8:9" ht="15.75" customHeight="1">
      <c r="H124" s="325"/>
      <c r="I124" s="325"/>
    </row>
    <row r="125" spans="8:9" ht="15.75" customHeight="1">
      <c r="H125" s="325"/>
      <c r="I125" s="325"/>
    </row>
    <row r="126" spans="8:9" ht="15.75" customHeight="1">
      <c r="H126" s="325"/>
      <c r="I126" s="325"/>
    </row>
    <row r="127" spans="8:9" ht="15.75" customHeight="1">
      <c r="H127" s="325"/>
      <c r="I127" s="325"/>
    </row>
    <row r="128" spans="8:9" ht="15.75" customHeight="1">
      <c r="H128" s="325"/>
      <c r="I128" s="325"/>
    </row>
    <row r="129" spans="8:9" ht="15.75" customHeight="1">
      <c r="H129" s="325"/>
      <c r="I129" s="325"/>
    </row>
    <row r="130" spans="8:9" ht="15.75" customHeight="1">
      <c r="H130" s="325"/>
      <c r="I130" s="325"/>
    </row>
    <row r="131" spans="8:9" ht="15.75" customHeight="1">
      <c r="H131" s="325"/>
      <c r="I131" s="325"/>
    </row>
    <row r="132" spans="8:9" ht="15.75" customHeight="1">
      <c r="H132" s="325"/>
      <c r="I132" s="325"/>
    </row>
    <row r="133" spans="8:9" ht="15.75" customHeight="1">
      <c r="H133" s="325"/>
      <c r="I133" s="325"/>
    </row>
    <row r="134" spans="8:9" ht="15.75" customHeight="1">
      <c r="H134" s="325"/>
      <c r="I134" s="325"/>
    </row>
    <row r="135" spans="8:9" ht="15.75" customHeight="1">
      <c r="H135" s="325"/>
      <c r="I135" s="325"/>
    </row>
    <row r="136" spans="8:9" ht="15.75" customHeight="1">
      <c r="H136" s="325"/>
      <c r="I136" s="325"/>
    </row>
    <row r="137" spans="8:9" ht="15.75" customHeight="1">
      <c r="H137" s="325"/>
      <c r="I137" s="325"/>
    </row>
    <row r="138" spans="8:9" ht="15.75" customHeight="1">
      <c r="H138" s="325"/>
      <c r="I138" s="325"/>
    </row>
    <row r="139" spans="8:9" ht="15.75" customHeight="1">
      <c r="H139" s="325"/>
      <c r="I139" s="325"/>
    </row>
    <row r="140" spans="8:9" ht="15.75" customHeight="1">
      <c r="H140" s="325"/>
      <c r="I140" s="325"/>
    </row>
    <row r="141" spans="8:9" ht="15.75" customHeight="1">
      <c r="H141" s="325"/>
      <c r="I141" s="325"/>
    </row>
    <row r="142" spans="8:9" ht="15.75" customHeight="1">
      <c r="H142" s="325"/>
      <c r="I142" s="325"/>
    </row>
    <row r="143" spans="8:9" ht="15.75" customHeight="1">
      <c r="H143" s="325"/>
      <c r="I143" s="325"/>
    </row>
    <row r="144" spans="8:9" ht="15.75" customHeight="1">
      <c r="H144" s="325"/>
      <c r="I144" s="325"/>
    </row>
    <row r="145" spans="8:9" ht="15.75" customHeight="1">
      <c r="H145" s="325"/>
      <c r="I145" s="325"/>
    </row>
    <row r="146" spans="8:9" ht="15.75" customHeight="1">
      <c r="H146" s="325"/>
      <c r="I146" s="325"/>
    </row>
    <row r="147" spans="8:9" ht="15.75" customHeight="1">
      <c r="H147" s="325"/>
      <c r="I147" s="325"/>
    </row>
    <row r="148" spans="8:9" ht="15.75" customHeight="1">
      <c r="H148" s="325"/>
      <c r="I148" s="325"/>
    </row>
    <row r="149" spans="8:9" ht="15.75" customHeight="1">
      <c r="H149" s="325"/>
      <c r="I149" s="325"/>
    </row>
    <row r="150" spans="8:9" ht="15.75" customHeight="1">
      <c r="H150" s="325"/>
      <c r="I150" s="325"/>
    </row>
    <row r="151" spans="8:9" ht="15.75" customHeight="1">
      <c r="H151" s="325"/>
      <c r="I151" s="325"/>
    </row>
    <row r="152" spans="8:9" ht="15.75" customHeight="1">
      <c r="H152" s="325"/>
      <c r="I152" s="325"/>
    </row>
    <row r="153" spans="8:9" ht="15.75" customHeight="1">
      <c r="H153" s="325"/>
      <c r="I153" s="325"/>
    </row>
    <row r="154" spans="8:9" ht="15.75" customHeight="1">
      <c r="H154" s="325"/>
      <c r="I154" s="325"/>
    </row>
    <row r="155" spans="8:9" ht="15.75" customHeight="1">
      <c r="H155" s="325"/>
      <c r="I155" s="325"/>
    </row>
    <row r="156" spans="8:9" ht="15.75" customHeight="1">
      <c r="H156" s="325"/>
      <c r="I156" s="325"/>
    </row>
    <row r="157" spans="8:9" ht="15.75" customHeight="1">
      <c r="H157" s="325"/>
      <c r="I157" s="325"/>
    </row>
    <row r="158" spans="8:9" ht="15.75" customHeight="1">
      <c r="H158" s="325"/>
      <c r="I158" s="325"/>
    </row>
    <row r="159" spans="8:9" ht="15.75" customHeight="1">
      <c r="H159" s="325"/>
      <c r="I159" s="325"/>
    </row>
    <row r="160" spans="8:9" ht="15.75" customHeight="1">
      <c r="H160" s="325"/>
      <c r="I160" s="325"/>
    </row>
    <row r="161" spans="8:9" ht="15.75" customHeight="1">
      <c r="H161" s="325"/>
      <c r="I161" s="325"/>
    </row>
    <row r="162" spans="8:9" ht="15.75" customHeight="1">
      <c r="H162" s="325"/>
      <c r="I162" s="325"/>
    </row>
    <row r="163" spans="8:9" ht="15.75" customHeight="1">
      <c r="H163" s="325"/>
      <c r="I163" s="325"/>
    </row>
    <row r="164" spans="8:9" ht="15.75" customHeight="1">
      <c r="H164" s="325"/>
      <c r="I164" s="325"/>
    </row>
    <row r="165" spans="8:9" ht="15.75" customHeight="1">
      <c r="H165" s="325"/>
      <c r="I165" s="325"/>
    </row>
    <row r="166" spans="8:9" ht="15.75" customHeight="1">
      <c r="H166" s="325"/>
      <c r="I166" s="325"/>
    </row>
    <row r="167" spans="8:9" ht="15.75" customHeight="1">
      <c r="H167" s="325"/>
      <c r="I167" s="325"/>
    </row>
    <row r="168" spans="8:9" ht="15.75" customHeight="1">
      <c r="H168" s="325"/>
      <c r="I168" s="325"/>
    </row>
    <row r="169" spans="8:9" ht="15.75" customHeight="1">
      <c r="H169" s="325"/>
      <c r="I169" s="325"/>
    </row>
    <row r="170" spans="8:9" ht="15.75" customHeight="1">
      <c r="H170" s="325"/>
      <c r="I170" s="325"/>
    </row>
    <row r="171" spans="8:9" ht="15.75" customHeight="1">
      <c r="H171" s="325"/>
      <c r="I171" s="325"/>
    </row>
    <row r="172" spans="8:9" ht="15.75" customHeight="1">
      <c r="H172" s="325"/>
      <c r="I172" s="325"/>
    </row>
    <row r="173" spans="8:9" ht="15.75" customHeight="1">
      <c r="H173" s="325"/>
      <c r="I173" s="325"/>
    </row>
    <row r="174" spans="8:9" ht="15.75" customHeight="1">
      <c r="H174" s="325"/>
      <c r="I174" s="325"/>
    </row>
    <row r="175" spans="8:9" ht="15.75" customHeight="1">
      <c r="H175" s="325"/>
      <c r="I175" s="325"/>
    </row>
    <row r="176" spans="8:9" ht="15.75" customHeight="1">
      <c r="H176" s="325"/>
      <c r="I176" s="325"/>
    </row>
    <row r="177" spans="8:9" ht="15.75" customHeight="1">
      <c r="H177" s="325"/>
      <c r="I177" s="325"/>
    </row>
    <row r="178" spans="8:9" ht="15.75" customHeight="1">
      <c r="H178" s="325"/>
      <c r="I178" s="325"/>
    </row>
    <row r="179" spans="8:9" ht="15.75" customHeight="1">
      <c r="H179" s="325"/>
      <c r="I179" s="325"/>
    </row>
    <row r="180" spans="8:9" ht="15.75" customHeight="1">
      <c r="H180" s="325"/>
      <c r="I180" s="325"/>
    </row>
    <row r="181" spans="8:9" ht="15.75" customHeight="1">
      <c r="H181" s="325"/>
      <c r="I181" s="325"/>
    </row>
    <row r="182" spans="8:9" ht="15.75" customHeight="1">
      <c r="H182" s="325"/>
      <c r="I182" s="325"/>
    </row>
    <row r="183" spans="8:9" ht="15.75" customHeight="1">
      <c r="H183" s="325"/>
      <c r="I183" s="325"/>
    </row>
    <row r="184" spans="8:9" ht="15.75" customHeight="1">
      <c r="H184" s="325"/>
      <c r="I184" s="325"/>
    </row>
    <row r="185" spans="8:9" ht="15.75" customHeight="1">
      <c r="H185" s="325"/>
      <c r="I185" s="325"/>
    </row>
    <row r="186" spans="8:9" ht="15.75" customHeight="1">
      <c r="H186" s="325"/>
      <c r="I186" s="325"/>
    </row>
    <row r="187" spans="8:9" ht="15.75" customHeight="1">
      <c r="H187" s="325"/>
      <c r="I187" s="325"/>
    </row>
    <row r="188" spans="8:9" ht="15.75" customHeight="1">
      <c r="H188" s="325"/>
      <c r="I188" s="325"/>
    </row>
    <row r="189" spans="8:9" ht="15.75" customHeight="1">
      <c r="H189" s="325"/>
      <c r="I189" s="325"/>
    </row>
    <row r="190" spans="8:9" ht="15.75" customHeight="1">
      <c r="H190" s="325"/>
      <c r="I190" s="325"/>
    </row>
    <row r="191" spans="8:9" ht="15.75" customHeight="1">
      <c r="H191" s="325"/>
      <c r="I191" s="325"/>
    </row>
    <row r="192" spans="8:9" ht="15.75" customHeight="1">
      <c r="H192" s="325"/>
      <c r="I192" s="325"/>
    </row>
    <row r="193" spans="8:9" ht="15.75" customHeight="1">
      <c r="H193" s="325"/>
      <c r="I193" s="325"/>
    </row>
    <row r="194" spans="8:9" ht="15.75" customHeight="1">
      <c r="H194" s="325"/>
      <c r="I194" s="325"/>
    </row>
    <row r="195" spans="8:9" ht="15.75" customHeight="1">
      <c r="H195" s="325"/>
      <c r="I195" s="325"/>
    </row>
    <row r="196" spans="8:9" ht="15.75" customHeight="1">
      <c r="H196" s="325"/>
      <c r="I196" s="325"/>
    </row>
    <row r="197" spans="8:9" ht="15.75" customHeight="1">
      <c r="H197" s="325"/>
      <c r="I197" s="325"/>
    </row>
    <row r="198" spans="8:9" ht="15.75" customHeight="1">
      <c r="H198" s="325"/>
      <c r="I198" s="325"/>
    </row>
    <row r="199" spans="8:9" ht="15.75" customHeight="1">
      <c r="H199" s="325"/>
      <c r="I199" s="325"/>
    </row>
    <row r="200" spans="8:9" ht="15.75" customHeight="1">
      <c r="H200" s="325"/>
      <c r="I200" s="325"/>
    </row>
    <row r="201" spans="8:9" ht="15.75" customHeight="1">
      <c r="H201" s="325"/>
      <c r="I201" s="325"/>
    </row>
    <row r="202" spans="8:9" ht="15.75" customHeight="1">
      <c r="H202" s="325"/>
      <c r="I202" s="325"/>
    </row>
    <row r="203" spans="8:9" ht="15.75" customHeight="1">
      <c r="H203" s="325"/>
      <c r="I203" s="325"/>
    </row>
    <row r="204" spans="8:9" ht="15.75" customHeight="1">
      <c r="H204" s="325"/>
      <c r="I204" s="325"/>
    </row>
    <row r="205" spans="8:9" ht="15.75" customHeight="1">
      <c r="H205" s="325"/>
      <c r="I205" s="325"/>
    </row>
    <row r="206" spans="8:9" ht="15.75" customHeight="1">
      <c r="H206" s="325"/>
      <c r="I206" s="325"/>
    </row>
    <row r="207" spans="8:9" ht="15.75" customHeight="1">
      <c r="H207" s="325"/>
      <c r="I207" s="325"/>
    </row>
    <row r="208" spans="8:9" ht="15.75" customHeight="1">
      <c r="H208" s="325"/>
      <c r="I208" s="325"/>
    </row>
    <row r="209" spans="8:9" ht="15.75" customHeight="1">
      <c r="H209" s="325"/>
      <c r="I209" s="325"/>
    </row>
    <row r="210" spans="8:9" ht="15.75" customHeight="1">
      <c r="H210" s="325"/>
      <c r="I210" s="325"/>
    </row>
    <row r="211" spans="8:9" ht="15.75" customHeight="1">
      <c r="H211" s="325"/>
      <c r="I211" s="325"/>
    </row>
    <row r="212" spans="8:9" ht="15.75" customHeight="1">
      <c r="H212" s="325"/>
      <c r="I212" s="325"/>
    </row>
    <row r="213" spans="8:9" ht="15.75" customHeight="1">
      <c r="H213" s="325"/>
      <c r="I213" s="325"/>
    </row>
    <row r="214" spans="8:9" ht="15.75" customHeight="1"/>
    <row r="215" spans="8:9" ht="15.75" customHeight="1"/>
    <row r="216" spans="8:9" ht="15.75" customHeight="1"/>
    <row r="217" spans="8:9" ht="15.75" customHeight="1"/>
    <row r="218" spans="8:9" ht="15.75" customHeight="1"/>
    <row r="219" spans="8:9" ht="15.75" customHeight="1"/>
    <row r="220" spans="8:9" ht="15.75" customHeight="1"/>
    <row r="221" spans="8:9" ht="15.75" customHeight="1"/>
    <row r="222" spans="8:9" ht="15.75" customHeight="1"/>
    <row r="223" spans="8:9" ht="15.75" customHeight="1"/>
    <row r="224" spans="8: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sheetData>
  <mergeCells count="10">
    <mergeCell ref="O3:O4"/>
    <mergeCell ref="H3:N3"/>
    <mergeCell ref="A1:O2"/>
    <mergeCell ref="A3:A4"/>
    <mergeCell ref="B3:B4"/>
    <mergeCell ref="C3:C4"/>
    <mergeCell ref="D3:D4"/>
    <mergeCell ref="E3:E4"/>
    <mergeCell ref="F3:F4"/>
    <mergeCell ref="G3:G4"/>
  </mergeCells>
  <pageMargins left="0.7" right="0.7" top="0.75" bottom="0.75" header="0" footer="0"/>
  <pageSetup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12BC2-7724-4390-B2A7-02C03DAFC10F}">
  <sheetPr codeName="Hoja23"/>
  <dimension ref="A1:H74"/>
  <sheetViews>
    <sheetView workbookViewId="0">
      <selection activeCell="C11" sqref="C11"/>
    </sheetView>
  </sheetViews>
  <sheetFormatPr baseColWidth="10" defaultColWidth="14" defaultRowHeight="14"/>
  <cols>
    <col min="1" max="1" width="39.1640625" style="134" customWidth="1"/>
    <col min="2" max="2" width="46.1640625" style="134" customWidth="1"/>
    <col min="3" max="3" width="25.6640625" style="134" bestFit="1" customWidth="1"/>
    <col min="4" max="4" width="14" style="134"/>
    <col min="5" max="5" width="10.83203125" style="134" customWidth="1"/>
    <col min="6" max="6" width="15.1640625" style="129" customWidth="1"/>
    <col min="7" max="7" width="14" style="129"/>
    <col min="8" max="8" width="0" style="129" hidden="1" customWidth="1"/>
    <col min="9" max="9" width="18.33203125" style="129" bestFit="1" customWidth="1"/>
    <col min="10" max="256" width="14" style="129"/>
    <col min="257" max="257" width="28.33203125" style="129" bestFit="1" customWidth="1"/>
    <col min="258" max="258" width="46.1640625" style="129" customWidth="1"/>
    <col min="259" max="259" width="25.6640625" style="129" bestFit="1" customWidth="1"/>
    <col min="260" max="260" width="14" style="129"/>
    <col min="261" max="261" width="10.83203125" style="129" customWidth="1"/>
    <col min="262" max="262" width="15.1640625" style="129" customWidth="1"/>
    <col min="263" max="263" width="14" style="129"/>
    <col min="264" max="264" width="0" style="129" hidden="1" customWidth="1"/>
    <col min="265" max="265" width="18.33203125" style="129" bestFit="1" customWidth="1"/>
    <col min="266" max="512" width="14" style="129"/>
    <col min="513" max="513" width="28.33203125" style="129" bestFit="1" customWidth="1"/>
    <col min="514" max="514" width="46.1640625" style="129" customWidth="1"/>
    <col min="515" max="515" width="25.6640625" style="129" bestFit="1" customWidth="1"/>
    <col min="516" max="516" width="14" style="129"/>
    <col min="517" max="517" width="10.83203125" style="129" customWidth="1"/>
    <col min="518" max="518" width="15.1640625" style="129" customWidth="1"/>
    <col min="519" max="519" width="14" style="129"/>
    <col min="520" max="520" width="0" style="129" hidden="1" customWidth="1"/>
    <col min="521" max="521" width="18.33203125" style="129" bestFit="1" customWidth="1"/>
    <col min="522" max="768" width="14" style="129"/>
    <col min="769" max="769" width="28.33203125" style="129" bestFit="1" customWidth="1"/>
    <col min="770" max="770" width="46.1640625" style="129" customWidth="1"/>
    <col min="771" max="771" width="25.6640625" style="129" bestFit="1" customWidth="1"/>
    <col min="772" max="772" width="14" style="129"/>
    <col min="773" max="773" width="10.83203125" style="129" customWidth="1"/>
    <col min="774" max="774" width="15.1640625" style="129" customWidth="1"/>
    <col min="775" max="775" width="14" style="129"/>
    <col min="776" max="776" width="0" style="129" hidden="1" customWidth="1"/>
    <col min="777" max="777" width="18.33203125" style="129" bestFit="1" customWidth="1"/>
    <col min="778" max="1024" width="14" style="129"/>
    <col min="1025" max="1025" width="28.33203125" style="129" bestFit="1" customWidth="1"/>
    <col min="1026" max="1026" width="46.1640625" style="129" customWidth="1"/>
    <col min="1027" max="1027" width="25.6640625" style="129" bestFit="1" customWidth="1"/>
    <col min="1028" max="1028" width="14" style="129"/>
    <col min="1029" max="1029" width="10.83203125" style="129" customWidth="1"/>
    <col min="1030" max="1030" width="15.1640625" style="129" customWidth="1"/>
    <col min="1031" max="1031" width="14" style="129"/>
    <col min="1032" max="1032" width="0" style="129" hidden="1" customWidth="1"/>
    <col min="1033" max="1033" width="18.33203125" style="129" bestFit="1" customWidth="1"/>
    <col min="1034" max="1280" width="14" style="129"/>
    <col min="1281" max="1281" width="28.33203125" style="129" bestFit="1" customWidth="1"/>
    <col min="1282" max="1282" width="46.1640625" style="129" customWidth="1"/>
    <col min="1283" max="1283" width="25.6640625" style="129" bestFit="1" customWidth="1"/>
    <col min="1284" max="1284" width="14" style="129"/>
    <col min="1285" max="1285" width="10.83203125" style="129" customWidth="1"/>
    <col min="1286" max="1286" width="15.1640625" style="129" customWidth="1"/>
    <col min="1287" max="1287" width="14" style="129"/>
    <col min="1288" max="1288" width="0" style="129" hidden="1" customWidth="1"/>
    <col min="1289" max="1289" width="18.33203125" style="129" bestFit="1" customWidth="1"/>
    <col min="1290" max="1536" width="14" style="129"/>
    <col min="1537" max="1537" width="28.33203125" style="129" bestFit="1" customWidth="1"/>
    <col min="1538" max="1538" width="46.1640625" style="129" customWidth="1"/>
    <col min="1539" max="1539" width="25.6640625" style="129" bestFit="1" customWidth="1"/>
    <col min="1540" max="1540" width="14" style="129"/>
    <col min="1541" max="1541" width="10.83203125" style="129" customWidth="1"/>
    <col min="1542" max="1542" width="15.1640625" style="129" customWidth="1"/>
    <col min="1543" max="1543" width="14" style="129"/>
    <col min="1544" max="1544" width="0" style="129" hidden="1" customWidth="1"/>
    <col min="1545" max="1545" width="18.33203125" style="129" bestFit="1" customWidth="1"/>
    <col min="1546" max="1792" width="14" style="129"/>
    <col min="1793" max="1793" width="28.33203125" style="129" bestFit="1" customWidth="1"/>
    <col min="1794" max="1794" width="46.1640625" style="129" customWidth="1"/>
    <col min="1795" max="1795" width="25.6640625" style="129" bestFit="1" customWidth="1"/>
    <col min="1796" max="1796" width="14" style="129"/>
    <col min="1797" max="1797" width="10.83203125" style="129" customWidth="1"/>
    <col min="1798" max="1798" width="15.1640625" style="129" customWidth="1"/>
    <col min="1799" max="1799" width="14" style="129"/>
    <col min="1800" max="1800" width="0" style="129" hidden="1" customWidth="1"/>
    <col min="1801" max="1801" width="18.33203125" style="129" bestFit="1" customWidth="1"/>
    <col min="1802" max="2048" width="14" style="129"/>
    <col min="2049" max="2049" width="28.33203125" style="129" bestFit="1" customWidth="1"/>
    <col min="2050" max="2050" width="46.1640625" style="129" customWidth="1"/>
    <col min="2051" max="2051" width="25.6640625" style="129" bestFit="1" customWidth="1"/>
    <col min="2052" max="2052" width="14" style="129"/>
    <col min="2053" max="2053" width="10.83203125" style="129" customWidth="1"/>
    <col min="2054" max="2054" width="15.1640625" style="129" customWidth="1"/>
    <col min="2055" max="2055" width="14" style="129"/>
    <col min="2056" max="2056" width="0" style="129" hidden="1" customWidth="1"/>
    <col min="2057" max="2057" width="18.33203125" style="129" bestFit="1" customWidth="1"/>
    <col min="2058" max="2304" width="14" style="129"/>
    <col min="2305" max="2305" width="28.33203125" style="129" bestFit="1" customWidth="1"/>
    <col min="2306" max="2306" width="46.1640625" style="129" customWidth="1"/>
    <col min="2307" max="2307" width="25.6640625" style="129" bestFit="1" customWidth="1"/>
    <col min="2308" max="2308" width="14" style="129"/>
    <col min="2309" max="2309" width="10.83203125" style="129" customWidth="1"/>
    <col min="2310" max="2310" width="15.1640625" style="129" customWidth="1"/>
    <col min="2311" max="2311" width="14" style="129"/>
    <col min="2312" max="2312" width="0" style="129" hidden="1" customWidth="1"/>
    <col min="2313" max="2313" width="18.33203125" style="129" bestFit="1" customWidth="1"/>
    <col min="2314" max="2560" width="14" style="129"/>
    <col min="2561" max="2561" width="28.33203125" style="129" bestFit="1" customWidth="1"/>
    <col min="2562" max="2562" width="46.1640625" style="129" customWidth="1"/>
    <col min="2563" max="2563" width="25.6640625" style="129" bestFit="1" customWidth="1"/>
    <col min="2564" max="2564" width="14" style="129"/>
    <col min="2565" max="2565" width="10.83203125" style="129" customWidth="1"/>
    <col min="2566" max="2566" width="15.1640625" style="129" customWidth="1"/>
    <col min="2567" max="2567" width="14" style="129"/>
    <col min="2568" max="2568" width="0" style="129" hidden="1" customWidth="1"/>
    <col min="2569" max="2569" width="18.33203125" style="129" bestFit="1" customWidth="1"/>
    <col min="2570" max="2816" width="14" style="129"/>
    <col min="2817" max="2817" width="28.33203125" style="129" bestFit="1" customWidth="1"/>
    <col min="2818" max="2818" width="46.1640625" style="129" customWidth="1"/>
    <col min="2819" max="2819" width="25.6640625" style="129" bestFit="1" customWidth="1"/>
    <col min="2820" max="2820" width="14" style="129"/>
    <col min="2821" max="2821" width="10.83203125" style="129" customWidth="1"/>
    <col min="2822" max="2822" width="15.1640625" style="129" customWidth="1"/>
    <col min="2823" max="2823" width="14" style="129"/>
    <col min="2824" max="2824" width="0" style="129" hidden="1" customWidth="1"/>
    <col min="2825" max="2825" width="18.33203125" style="129" bestFit="1" customWidth="1"/>
    <col min="2826" max="3072" width="14" style="129"/>
    <col min="3073" max="3073" width="28.33203125" style="129" bestFit="1" customWidth="1"/>
    <col min="3074" max="3074" width="46.1640625" style="129" customWidth="1"/>
    <col min="3075" max="3075" width="25.6640625" style="129" bestFit="1" customWidth="1"/>
    <col min="3076" max="3076" width="14" style="129"/>
    <col min="3077" max="3077" width="10.83203125" style="129" customWidth="1"/>
    <col min="3078" max="3078" width="15.1640625" style="129" customWidth="1"/>
    <col min="3079" max="3079" width="14" style="129"/>
    <col min="3080" max="3080" width="0" style="129" hidden="1" customWidth="1"/>
    <col min="3081" max="3081" width="18.33203125" style="129" bestFit="1" customWidth="1"/>
    <col min="3082" max="3328" width="14" style="129"/>
    <col min="3329" max="3329" width="28.33203125" style="129" bestFit="1" customWidth="1"/>
    <col min="3330" max="3330" width="46.1640625" style="129" customWidth="1"/>
    <col min="3331" max="3331" width="25.6640625" style="129" bestFit="1" customWidth="1"/>
    <col min="3332" max="3332" width="14" style="129"/>
    <col min="3333" max="3333" width="10.83203125" style="129" customWidth="1"/>
    <col min="3334" max="3334" width="15.1640625" style="129" customWidth="1"/>
    <col min="3335" max="3335" width="14" style="129"/>
    <col min="3336" max="3336" width="0" style="129" hidden="1" customWidth="1"/>
    <col min="3337" max="3337" width="18.33203125" style="129" bestFit="1" customWidth="1"/>
    <col min="3338" max="3584" width="14" style="129"/>
    <col min="3585" max="3585" width="28.33203125" style="129" bestFit="1" customWidth="1"/>
    <col min="3586" max="3586" width="46.1640625" style="129" customWidth="1"/>
    <col min="3587" max="3587" width="25.6640625" style="129" bestFit="1" customWidth="1"/>
    <col min="3588" max="3588" width="14" style="129"/>
    <col min="3589" max="3589" width="10.83203125" style="129" customWidth="1"/>
    <col min="3590" max="3590" width="15.1640625" style="129" customWidth="1"/>
    <col min="3591" max="3591" width="14" style="129"/>
    <col min="3592" max="3592" width="0" style="129" hidden="1" customWidth="1"/>
    <col min="3593" max="3593" width="18.33203125" style="129" bestFit="1" customWidth="1"/>
    <col min="3594" max="3840" width="14" style="129"/>
    <col min="3841" max="3841" width="28.33203125" style="129" bestFit="1" customWidth="1"/>
    <col min="3842" max="3842" width="46.1640625" style="129" customWidth="1"/>
    <col min="3843" max="3843" width="25.6640625" style="129" bestFit="1" customWidth="1"/>
    <col min="3844" max="3844" width="14" style="129"/>
    <col min="3845" max="3845" width="10.83203125" style="129" customWidth="1"/>
    <col min="3846" max="3846" width="15.1640625" style="129" customWidth="1"/>
    <col min="3847" max="3847" width="14" style="129"/>
    <col min="3848" max="3848" width="0" style="129" hidden="1" customWidth="1"/>
    <col min="3849" max="3849" width="18.33203125" style="129" bestFit="1" customWidth="1"/>
    <col min="3850" max="4096" width="14" style="129"/>
    <col min="4097" max="4097" width="28.33203125" style="129" bestFit="1" customWidth="1"/>
    <col min="4098" max="4098" width="46.1640625" style="129" customWidth="1"/>
    <col min="4099" max="4099" width="25.6640625" style="129" bestFit="1" customWidth="1"/>
    <col min="4100" max="4100" width="14" style="129"/>
    <col min="4101" max="4101" width="10.83203125" style="129" customWidth="1"/>
    <col min="4102" max="4102" width="15.1640625" style="129" customWidth="1"/>
    <col min="4103" max="4103" width="14" style="129"/>
    <col min="4104" max="4104" width="0" style="129" hidden="1" customWidth="1"/>
    <col min="4105" max="4105" width="18.33203125" style="129" bestFit="1" customWidth="1"/>
    <col min="4106" max="4352" width="14" style="129"/>
    <col min="4353" max="4353" width="28.33203125" style="129" bestFit="1" customWidth="1"/>
    <col min="4354" max="4354" width="46.1640625" style="129" customWidth="1"/>
    <col min="4355" max="4355" width="25.6640625" style="129" bestFit="1" customWidth="1"/>
    <col min="4356" max="4356" width="14" style="129"/>
    <col min="4357" max="4357" width="10.83203125" style="129" customWidth="1"/>
    <col min="4358" max="4358" width="15.1640625" style="129" customWidth="1"/>
    <col min="4359" max="4359" width="14" style="129"/>
    <col min="4360" max="4360" width="0" style="129" hidden="1" customWidth="1"/>
    <col min="4361" max="4361" width="18.33203125" style="129" bestFit="1" customWidth="1"/>
    <col min="4362" max="4608" width="14" style="129"/>
    <col min="4609" max="4609" width="28.33203125" style="129" bestFit="1" customWidth="1"/>
    <col min="4610" max="4610" width="46.1640625" style="129" customWidth="1"/>
    <col min="4611" max="4611" width="25.6640625" style="129" bestFit="1" customWidth="1"/>
    <col min="4612" max="4612" width="14" style="129"/>
    <col min="4613" max="4613" width="10.83203125" style="129" customWidth="1"/>
    <col min="4614" max="4614" width="15.1640625" style="129" customWidth="1"/>
    <col min="4615" max="4615" width="14" style="129"/>
    <col min="4616" max="4616" width="0" style="129" hidden="1" customWidth="1"/>
    <col min="4617" max="4617" width="18.33203125" style="129" bestFit="1" customWidth="1"/>
    <col min="4618" max="4864" width="14" style="129"/>
    <col min="4865" max="4865" width="28.33203125" style="129" bestFit="1" customWidth="1"/>
    <col min="4866" max="4866" width="46.1640625" style="129" customWidth="1"/>
    <col min="4867" max="4867" width="25.6640625" style="129" bestFit="1" customWidth="1"/>
    <col min="4868" max="4868" width="14" style="129"/>
    <col min="4869" max="4869" width="10.83203125" style="129" customWidth="1"/>
    <col min="4870" max="4870" width="15.1640625" style="129" customWidth="1"/>
    <col min="4871" max="4871" width="14" style="129"/>
    <col min="4872" max="4872" width="0" style="129" hidden="1" customWidth="1"/>
    <col min="4873" max="4873" width="18.33203125" style="129" bestFit="1" customWidth="1"/>
    <col min="4874" max="5120" width="14" style="129"/>
    <col min="5121" max="5121" width="28.33203125" style="129" bestFit="1" customWidth="1"/>
    <col min="5122" max="5122" width="46.1640625" style="129" customWidth="1"/>
    <col min="5123" max="5123" width="25.6640625" style="129" bestFit="1" customWidth="1"/>
    <col min="5124" max="5124" width="14" style="129"/>
    <col min="5125" max="5125" width="10.83203125" style="129" customWidth="1"/>
    <col min="5126" max="5126" width="15.1640625" style="129" customWidth="1"/>
    <col min="5127" max="5127" width="14" style="129"/>
    <col min="5128" max="5128" width="0" style="129" hidden="1" customWidth="1"/>
    <col min="5129" max="5129" width="18.33203125" style="129" bestFit="1" customWidth="1"/>
    <col min="5130" max="5376" width="14" style="129"/>
    <col min="5377" max="5377" width="28.33203125" style="129" bestFit="1" customWidth="1"/>
    <col min="5378" max="5378" width="46.1640625" style="129" customWidth="1"/>
    <col min="5379" max="5379" width="25.6640625" style="129" bestFit="1" customWidth="1"/>
    <col min="5380" max="5380" width="14" style="129"/>
    <col min="5381" max="5381" width="10.83203125" style="129" customWidth="1"/>
    <col min="5382" max="5382" width="15.1640625" style="129" customWidth="1"/>
    <col min="5383" max="5383" width="14" style="129"/>
    <col min="5384" max="5384" width="0" style="129" hidden="1" customWidth="1"/>
    <col min="5385" max="5385" width="18.33203125" style="129" bestFit="1" customWidth="1"/>
    <col min="5386" max="5632" width="14" style="129"/>
    <col min="5633" max="5633" width="28.33203125" style="129" bestFit="1" customWidth="1"/>
    <col min="5634" max="5634" width="46.1640625" style="129" customWidth="1"/>
    <col min="5635" max="5635" width="25.6640625" style="129" bestFit="1" customWidth="1"/>
    <col min="5636" max="5636" width="14" style="129"/>
    <col min="5637" max="5637" width="10.83203125" style="129" customWidth="1"/>
    <col min="5638" max="5638" width="15.1640625" style="129" customWidth="1"/>
    <col min="5639" max="5639" width="14" style="129"/>
    <col min="5640" max="5640" width="0" style="129" hidden="1" customWidth="1"/>
    <col min="5641" max="5641" width="18.33203125" style="129" bestFit="1" customWidth="1"/>
    <col min="5642" max="5888" width="14" style="129"/>
    <col min="5889" max="5889" width="28.33203125" style="129" bestFit="1" customWidth="1"/>
    <col min="5890" max="5890" width="46.1640625" style="129" customWidth="1"/>
    <col min="5891" max="5891" width="25.6640625" style="129" bestFit="1" customWidth="1"/>
    <col min="5892" max="5892" width="14" style="129"/>
    <col min="5893" max="5893" width="10.83203125" style="129" customWidth="1"/>
    <col min="5894" max="5894" width="15.1640625" style="129" customWidth="1"/>
    <col min="5895" max="5895" width="14" style="129"/>
    <col min="5896" max="5896" width="0" style="129" hidden="1" customWidth="1"/>
    <col min="5897" max="5897" width="18.33203125" style="129" bestFit="1" customWidth="1"/>
    <col min="5898" max="6144" width="14" style="129"/>
    <col min="6145" max="6145" width="28.33203125" style="129" bestFit="1" customWidth="1"/>
    <col min="6146" max="6146" width="46.1640625" style="129" customWidth="1"/>
    <col min="6147" max="6147" width="25.6640625" style="129" bestFit="1" customWidth="1"/>
    <col min="6148" max="6148" width="14" style="129"/>
    <col min="6149" max="6149" width="10.83203125" style="129" customWidth="1"/>
    <col min="6150" max="6150" width="15.1640625" style="129" customWidth="1"/>
    <col min="6151" max="6151" width="14" style="129"/>
    <col min="6152" max="6152" width="0" style="129" hidden="1" customWidth="1"/>
    <col min="6153" max="6153" width="18.33203125" style="129" bestFit="1" customWidth="1"/>
    <col min="6154" max="6400" width="14" style="129"/>
    <col min="6401" max="6401" width="28.33203125" style="129" bestFit="1" customWidth="1"/>
    <col min="6402" max="6402" width="46.1640625" style="129" customWidth="1"/>
    <col min="6403" max="6403" width="25.6640625" style="129" bestFit="1" customWidth="1"/>
    <col min="6404" max="6404" width="14" style="129"/>
    <col min="6405" max="6405" width="10.83203125" style="129" customWidth="1"/>
    <col min="6406" max="6406" width="15.1640625" style="129" customWidth="1"/>
    <col min="6407" max="6407" width="14" style="129"/>
    <col min="6408" max="6408" width="0" style="129" hidden="1" customWidth="1"/>
    <col min="6409" max="6409" width="18.33203125" style="129" bestFit="1" customWidth="1"/>
    <col min="6410" max="6656" width="14" style="129"/>
    <col min="6657" max="6657" width="28.33203125" style="129" bestFit="1" customWidth="1"/>
    <col min="6658" max="6658" width="46.1640625" style="129" customWidth="1"/>
    <col min="6659" max="6659" width="25.6640625" style="129" bestFit="1" customWidth="1"/>
    <col min="6660" max="6660" width="14" style="129"/>
    <col min="6661" max="6661" width="10.83203125" style="129" customWidth="1"/>
    <col min="6662" max="6662" width="15.1640625" style="129" customWidth="1"/>
    <col min="6663" max="6663" width="14" style="129"/>
    <col min="6664" max="6664" width="0" style="129" hidden="1" customWidth="1"/>
    <col min="6665" max="6665" width="18.33203125" style="129" bestFit="1" customWidth="1"/>
    <col min="6666" max="6912" width="14" style="129"/>
    <col min="6913" max="6913" width="28.33203125" style="129" bestFit="1" customWidth="1"/>
    <col min="6914" max="6914" width="46.1640625" style="129" customWidth="1"/>
    <col min="6915" max="6915" width="25.6640625" style="129" bestFit="1" customWidth="1"/>
    <col min="6916" max="6916" width="14" style="129"/>
    <col min="6917" max="6917" width="10.83203125" style="129" customWidth="1"/>
    <col min="6918" max="6918" width="15.1640625" style="129" customWidth="1"/>
    <col min="6919" max="6919" width="14" style="129"/>
    <col min="6920" max="6920" width="0" style="129" hidden="1" customWidth="1"/>
    <col min="6921" max="6921" width="18.33203125" style="129" bestFit="1" customWidth="1"/>
    <col min="6922" max="7168" width="14" style="129"/>
    <col min="7169" max="7169" width="28.33203125" style="129" bestFit="1" customWidth="1"/>
    <col min="7170" max="7170" width="46.1640625" style="129" customWidth="1"/>
    <col min="7171" max="7171" width="25.6640625" style="129" bestFit="1" customWidth="1"/>
    <col min="7172" max="7172" width="14" style="129"/>
    <col min="7173" max="7173" width="10.83203125" style="129" customWidth="1"/>
    <col min="7174" max="7174" width="15.1640625" style="129" customWidth="1"/>
    <col min="7175" max="7175" width="14" style="129"/>
    <col min="7176" max="7176" width="0" style="129" hidden="1" customWidth="1"/>
    <col min="7177" max="7177" width="18.33203125" style="129" bestFit="1" customWidth="1"/>
    <col min="7178" max="7424" width="14" style="129"/>
    <col min="7425" max="7425" width="28.33203125" style="129" bestFit="1" customWidth="1"/>
    <col min="7426" max="7426" width="46.1640625" style="129" customWidth="1"/>
    <col min="7427" max="7427" width="25.6640625" style="129" bestFit="1" customWidth="1"/>
    <col min="7428" max="7428" width="14" style="129"/>
    <col min="7429" max="7429" width="10.83203125" style="129" customWidth="1"/>
    <col min="7430" max="7430" width="15.1640625" style="129" customWidth="1"/>
    <col min="7431" max="7431" width="14" style="129"/>
    <col min="7432" max="7432" width="0" style="129" hidden="1" customWidth="1"/>
    <col min="7433" max="7433" width="18.33203125" style="129" bestFit="1" customWidth="1"/>
    <col min="7434" max="7680" width="14" style="129"/>
    <col min="7681" max="7681" width="28.33203125" style="129" bestFit="1" customWidth="1"/>
    <col min="7682" max="7682" width="46.1640625" style="129" customWidth="1"/>
    <col min="7683" max="7683" width="25.6640625" style="129" bestFit="1" customWidth="1"/>
    <col min="7684" max="7684" width="14" style="129"/>
    <col min="7685" max="7685" width="10.83203125" style="129" customWidth="1"/>
    <col min="7686" max="7686" width="15.1640625" style="129" customWidth="1"/>
    <col min="7687" max="7687" width="14" style="129"/>
    <col min="7688" max="7688" width="0" style="129" hidden="1" customWidth="1"/>
    <col min="7689" max="7689" width="18.33203125" style="129" bestFit="1" customWidth="1"/>
    <col min="7690" max="7936" width="14" style="129"/>
    <col min="7937" max="7937" width="28.33203125" style="129" bestFit="1" customWidth="1"/>
    <col min="7938" max="7938" width="46.1640625" style="129" customWidth="1"/>
    <col min="7939" max="7939" width="25.6640625" style="129" bestFit="1" customWidth="1"/>
    <col min="7940" max="7940" width="14" style="129"/>
    <col min="7941" max="7941" width="10.83203125" style="129" customWidth="1"/>
    <col min="7942" max="7942" width="15.1640625" style="129" customWidth="1"/>
    <col min="7943" max="7943" width="14" style="129"/>
    <col min="7944" max="7944" width="0" style="129" hidden="1" customWidth="1"/>
    <col min="7945" max="7945" width="18.33203125" style="129" bestFit="1" customWidth="1"/>
    <col min="7946" max="8192" width="14" style="129"/>
    <col min="8193" max="8193" width="28.33203125" style="129" bestFit="1" customWidth="1"/>
    <col min="8194" max="8194" width="46.1640625" style="129" customWidth="1"/>
    <col min="8195" max="8195" width="25.6640625" style="129" bestFit="1" customWidth="1"/>
    <col min="8196" max="8196" width="14" style="129"/>
    <col min="8197" max="8197" width="10.83203125" style="129" customWidth="1"/>
    <col min="8198" max="8198" width="15.1640625" style="129" customWidth="1"/>
    <col min="8199" max="8199" width="14" style="129"/>
    <col min="8200" max="8200" width="0" style="129" hidden="1" customWidth="1"/>
    <col min="8201" max="8201" width="18.33203125" style="129" bestFit="1" customWidth="1"/>
    <col min="8202" max="8448" width="14" style="129"/>
    <col min="8449" max="8449" width="28.33203125" style="129" bestFit="1" customWidth="1"/>
    <col min="8450" max="8450" width="46.1640625" style="129" customWidth="1"/>
    <col min="8451" max="8451" width="25.6640625" style="129" bestFit="1" customWidth="1"/>
    <col min="8452" max="8452" width="14" style="129"/>
    <col min="8453" max="8453" width="10.83203125" style="129" customWidth="1"/>
    <col min="8454" max="8454" width="15.1640625" style="129" customWidth="1"/>
    <col min="8455" max="8455" width="14" style="129"/>
    <col min="8456" max="8456" width="0" style="129" hidden="1" customWidth="1"/>
    <col min="8457" max="8457" width="18.33203125" style="129" bestFit="1" customWidth="1"/>
    <col min="8458" max="8704" width="14" style="129"/>
    <col min="8705" max="8705" width="28.33203125" style="129" bestFit="1" customWidth="1"/>
    <col min="8706" max="8706" width="46.1640625" style="129" customWidth="1"/>
    <col min="8707" max="8707" width="25.6640625" style="129" bestFit="1" customWidth="1"/>
    <col min="8708" max="8708" width="14" style="129"/>
    <col min="8709" max="8709" width="10.83203125" style="129" customWidth="1"/>
    <col min="8710" max="8710" width="15.1640625" style="129" customWidth="1"/>
    <col min="8711" max="8711" width="14" style="129"/>
    <col min="8712" max="8712" width="0" style="129" hidden="1" customWidth="1"/>
    <col min="8713" max="8713" width="18.33203125" style="129" bestFit="1" customWidth="1"/>
    <col min="8714" max="8960" width="14" style="129"/>
    <col min="8961" max="8961" width="28.33203125" style="129" bestFit="1" customWidth="1"/>
    <col min="8962" max="8962" width="46.1640625" style="129" customWidth="1"/>
    <col min="8963" max="8963" width="25.6640625" style="129" bestFit="1" customWidth="1"/>
    <col min="8964" max="8964" width="14" style="129"/>
    <col min="8965" max="8965" width="10.83203125" style="129" customWidth="1"/>
    <col min="8966" max="8966" width="15.1640625" style="129" customWidth="1"/>
    <col min="8967" max="8967" width="14" style="129"/>
    <col min="8968" max="8968" width="0" style="129" hidden="1" customWidth="1"/>
    <col min="8969" max="8969" width="18.33203125" style="129" bestFit="1" customWidth="1"/>
    <col min="8970" max="9216" width="14" style="129"/>
    <col min="9217" max="9217" width="28.33203125" style="129" bestFit="1" customWidth="1"/>
    <col min="9218" max="9218" width="46.1640625" style="129" customWidth="1"/>
    <col min="9219" max="9219" width="25.6640625" style="129" bestFit="1" customWidth="1"/>
    <col min="9220" max="9220" width="14" style="129"/>
    <col min="9221" max="9221" width="10.83203125" style="129" customWidth="1"/>
    <col min="9222" max="9222" width="15.1640625" style="129" customWidth="1"/>
    <col min="9223" max="9223" width="14" style="129"/>
    <col min="9224" max="9224" width="0" style="129" hidden="1" customWidth="1"/>
    <col min="9225" max="9225" width="18.33203125" style="129" bestFit="1" customWidth="1"/>
    <col min="9226" max="9472" width="14" style="129"/>
    <col min="9473" max="9473" width="28.33203125" style="129" bestFit="1" customWidth="1"/>
    <col min="9474" max="9474" width="46.1640625" style="129" customWidth="1"/>
    <col min="9475" max="9475" width="25.6640625" style="129" bestFit="1" customWidth="1"/>
    <col min="9476" max="9476" width="14" style="129"/>
    <col min="9477" max="9477" width="10.83203125" style="129" customWidth="1"/>
    <col min="9478" max="9478" width="15.1640625" style="129" customWidth="1"/>
    <col min="9479" max="9479" width="14" style="129"/>
    <col min="9480" max="9480" width="0" style="129" hidden="1" customWidth="1"/>
    <col min="9481" max="9481" width="18.33203125" style="129" bestFit="1" customWidth="1"/>
    <col min="9482" max="9728" width="14" style="129"/>
    <col min="9729" max="9729" width="28.33203125" style="129" bestFit="1" customWidth="1"/>
    <col min="9730" max="9730" width="46.1640625" style="129" customWidth="1"/>
    <col min="9731" max="9731" width="25.6640625" style="129" bestFit="1" customWidth="1"/>
    <col min="9732" max="9732" width="14" style="129"/>
    <col min="9733" max="9733" width="10.83203125" style="129" customWidth="1"/>
    <col min="9734" max="9734" width="15.1640625" style="129" customWidth="1"/>
    <col min="9735" max="9735" width="14" style="129"/>
    <col min="9736" max="9736" width="0" style="129" hidden="1" customWidth="1"/>
    <col min="9737" max="9737" width="18.33203125" style="129" bestFit="1" customWidth="1"/>
    <col min="9738" max="9984" width="14" style="129"/>
    <col min="9985" max="9985" width="28.33203125" style="129" bestFit="1" customWidth="1"/>
    <col min="9986" max="9986" width="46.1640625" style="129" customWidth="1"/>
    <col min="9987" max="9987" width="25.6640625" style="129" bestFit="1" customWidth="1"/>
    <col min="9988" max="9988" width="14" style="129"/>
    <col min="9989" max="9989" width="10.83203125" style="129" customWidth="1"/>
    <col min="9990" max="9990" width="15.1640625" style="129" customWidth="1"/>
    <col min="9991" max="9991" width="14" style="129"/>
    <col min="9992" max="9992" width="0" style="129" hidden="1" customWidth="1"/>
    <col min="9993" max="9993" width="18.33203125" style="129" bestFit="1" customWidth="1"/>
    <col min="9994" max="10240" width="14" style="129"/>
    <col min="10241" max="10241" width="28.33203125" style="129" bestFit="1" customWidth="1"/>
    <col min="10242" max="10242" width="46.1640625" style="129" customWidth="1"/>
    <col min="10243" max="10243" width="25.6640625" style="129" bestFit="1" customWidth="1"/>
    <col min="10244" max="10244" width="14" style="129"/>
    <col min="10245" max="10245" width="10.83203125" style="129" customWidth="1"/>
    <col min="10246" max="10246" width="15.1640625" style="129" customWidth="1"/>
    <col min="10247" max="10247" width="14" style="129"/>
    <col min="10248" max="10248" width="0" style="129" hidden="1" customWidth="1"/>
    <col min="10249" max="10249" width="18.33203125" style="129" bestFit="1" customWidth="1"/>
    <col min="10250" max="10496" width="14" style="129"/>
    <col min="10497" max="10497" width="28.33203125" style="129" bestFit="1" customWidth="1"/>
    <col min="10498" max="10498" width="46.1640625" style="129" customWidth="1"/>
    <col min="10499" max="10499" width="25.6640625" style="129" bestFit="1" customWidth="1"/>
    <col min="10500" max="10500" width="14" style="129"/>
    <col min="10501" max="10501" width="10.83203125" style="129" customWidth="1"/>
    <col min="10502" max="10502" width="15.1640625" style="129" customWidth="1"/>
    <col min="10503" max="10503" width="14" style="129"/>
    <col min="10504" max="10504" width="0" style="129" hidden="1" customWidth="1"/>
    <col min="10505" max="10505" width="18.33203125" style="129" bestFit="1" customWidth="1"/>
    <col min="10506" max="10752" width="14" style="129"/>
    <col min="10753" max="10753" width="28.33203125" style="129" bestFit="1" customWidth="1"/>
    <col min="10754" max="10754" width="46.1640625" style="129" customWidth="1"/>
    <col min="10755" max="10755" width="25.6640625" style="129" bestFit="1" customWidth="1"/>
    <col min="10756" max="10756" width="14" style="129"/>
    <col min="10757" max="10757" width="10.83203125" style="129" customWidth="1"/>
    <col min="10758" max="10758" width="15.1640625" style="129" customWidth="1"/>
    <col min="10759" max="10759" width="14" style="129"/>
    <col min="10760" max="10760" width="0" style="129" hidden="1" customWidth="1"/>
    <col min="10761" max="10761" width="18.33203125" style="129" bestFit="1" customWidth="1"/>
    <col min="10762" max="11008" width="14" style="129"/>
    <col min="11009" max="11009" width="28.33203125" style="129" bestFit="1" customWidth="1"/>
    <col min="11010" max="11010" width="46.1640625" style="129" customWidth="1"/>
    <col min="11011" max="11011" width="25.6640625" style="129" bestFit="1" customWidth="1"/>
    <col min="11012" max="11012" width="14" style="129"/>
    <col min="11013" max="11013" width="10.83203125" style="129" customWidth="1"/>
    <col min="11014" max="11014" width="15.1640625" style="129" customWidth="1"/>
    <col min="11015" max="11015" width="14" style="129"/>
    <col min="11016" max="11016" width="0" style="129" hidden="1" customWidth="1"/>
    <col min="11017" max="11017" width="18.33203125" style="129" bestFit="1" customWidth="1"/>
    <col min="11018" max="11264" width="14" style="129"/>
    <col min="11265" max="11265" width="28.33203125" style="129" bestFit="1" customWidth="1"/>
    <col min="11266" max="11266" width="46.1640625" style="129" customWidth="1"/>
    <col min="11267" max="11267" width="25.6640625" style="129" bestFit="1" customWidth="1"/>
    <col min="11268" max="11268" width="14" style="129"/>
    <col min="11269" max="11269" width="10.83203125" style="129" customWidth="1"/>
    <col min="11270" max="11270" width="15.1640625" style="129" customWidth="1"/>
    <col min="11271" max="11271" width="14" style="129"/>
    <col min="11272" max="11272" width="0" style="129" hidden="1" customWidth="1"/>
    <col min="11273" max="11273" width="18.33203125" style="129" bestFit="1" customWidth="1"/>
    <col min="11274" max="11520" width="14" style="129"/>
    <col min="11521" max="11521" width="28.33203125" style="129" bestFit="1" customWidth="1"/>
    <col min="11522" max="11522" width="46.1640625" style="129" customWidth="1"/>
    <col min="11523" max="11523" width="25.6640625" style="129" bestFit="1" customWidth="1"/>
    <col min="11524" max="11524" width="14" style="129"/>
    <col min="11525" max="11525" width="10.83203125" style="129" customWidth="1"/>
    <col min="11526" max="11526" width="15.1640625" style="129" customWidth="1"/>
    <col min="11527" max="11527" width="14" style="129"/>
    <col min="11528" max="11528" width="0" style="129" hidden="1" customWidth="1"/>
    <col min="11529" max="11529" width="18.33203125" style="129" bestFit="1" customWidth="1"/>
    <col min="11530" max="11776" width="14" style="129"/>
    <col min="11777" max="11777" width="28.33203125" style="129" bestFit="1" customWidth="1"/>
    <col min="11778" max="11778" width="46.1640625" style="129" customWidth="1"/>
    <col min="11779" max="11779" width="25.6640625" style="129" bestFit="1" customWidth="1"/>
    <col min="11780" max="11780" width="14" style="129"/>
    <col min="11781" max="11781" width="10.83203125" style="129" customWidth="1"/>
    <col min="11782" max="11782" width="15.1640625" style="129" customWidth="1"/>
    <col min="11783" max="11783" width="14" style="129"/>
    <col min="11784" max="11784" width="0" style="129" hidden="1" customWidth="1"/>
    <col min="11785" max="11785" width="18.33203125" style="129" bestFit="1" customWidth="1"/>
    <col min="11786" max="12032" width="14" style="129"/>
    <col min="12033" max="12033" width="28.33203125" style="129" bestFit="1" customWidth="1"/>
    <col min="12034" max="12034" width="46.1640625" style="129" customWidth="1"/>
    <col min="12035" max="12035" width="25.6640625" style="129" bestFit="1" customWidth="1"/>
    <col min="12036" max="12036" width="14" style="129"/>
    <col min="12037" max="12037" width="10.83203125" style="129" customWidth="1"/>
    <col min="12038" max="12038" width="15.1640625" style="129" customWidth="1"/>
    <col min="12039" max="12039" width="14" style="129"/>
    <col min="12040" max="12040" width="0" style="129" hidden="1" customWidth="1"/>
    <col min="12041" max="12041" width="18.33203125" style="129" bestFit="1" customWidth="1"/>
    <col min="12042" max="12288" width="14" style="129"/>
    <col min="12289" max="12289" width="28.33203125" style="129" bestFit="1" customWidth="1"/>
    <col min="12290" max="12290" width="46.1640625" style="129" customWidth="1"/>
    <col min="12291" max="12291" width="25.6640625" style="129" bestFit="1" customWidth="1"/>
    <col min="12292" max="12292" width="14" style="129"/>
    <col min="12293" max="12293" width="10.83203125" style="129" customWidth="1"/>
    <col min="12294" max="12294" width="15.1640625" style="129" customWidth="1"/>
    <col min="12295" max="12295" width="14" style="129"/>
    <col min="12296" max="12296" width="0" style="129" hidden="1" customWidth="1"/>
    <col min="12297" max="12297" width="18.33203125" style="129" bestFit="1" customWidth="1"/>
    <col min="12298" max="12544" width="14" style="129"/>
    <col min="12545" max="12545" width="28.33203125" style="129" bestFit="1" customWidth="1"/>
    <col min="12546" max="12546" width="46.1640625" style="129" customWidth="1"/>
    <col min="12547" max="12547" width="25.6640625" style="129" bestFit="1" customWidth="1"/>
    <col min="12548" max="12548" width="14" style="129"/>
    <col min="12549" max="12549" width="10.83203125" style="129" customWidth="1"/>
    <col min="12550" max="12550" width="15.1640625" style="129" customWidth="1"/>
    <col min="12551" max="12551" width="14" style="129"/>
    <col min="12552" max="12552" width="0" style="129" hidden="1" customWidth="1"/>
    <col min="12553" max="12553" width="18.33203125" style="129" bestFit="1" customWidth="1"/>
    <col min="12554" max="12800" width="14" style="129"/>
    <col min="12801" max="12801" width="28.33203125" style="129" bestFit="1" customWidth="1"/>
    <col min="12802" max="12802" width="46.1640625" style="129" customWidth="1"/>
    <col min="12803" max="12803" width="25.6640625" style="129" bestFit="1" customWidth="1"/>
    <col min="12804" max="12804" width="14" style="129"/>
    <col min="12805" max="12805" width="10.83203125" style="129" customWidth="1"/>
    <col min="12806" max="12806" width="15.1640625" style="129" customWidth="1"/>
    <col min="12807" max="12807" width="14" style="129"/>
    <col min="12808" max="12808" width="0" style="129" hidden="1" customWidth="1"/>
    <col min="12809" max="12809" width="18.33203125" style="129" bestFit="1" customWidth="1"/>
    <col min="12810" max="13056" width="14" style="129"/>
    <col min="13057" max="13057" width="28.33203125" style="129" bestFit="1" customWidth="1"/>
    <col min="13058" max="13058" width="46.1640625" style="129" customWidth="1"/>
    <col min="13059" max="13059" width="25.6640625" style="129" bestFit="1" customWidth="1"/>
    <col min="13060" max="13060" width="14" style="129"/>
    <col min="13061" max="13061" width="10.83203125" style="129" customWidth="1"/>
    <col min="13062" max="13062" width="15.1640625" style="129" customWidth="1"/>
    <col min="13063" max="13063" width="14" style="129"/>
    <col min="13064" max="13064" width="0" style="129" hidden="1" customWidth="1"/>
    <col min="13065" max="13065" width="18.33203125" style="129" bestFit="1" customWidth="1"/>
    <col min="13066" max="13312" width="14" style="129"/>
    <col min="13313" max="13313" width="28.33203125" style="129" bestFit="1" customWidth="1"/>
    <col min="13314" max="13314" width="46.1640625" style="129" customWidth="1"/>
    <col min="13315" max="13315" width="25.6640625" style="129" bestFit="1" customWidth="1"/>
    <col min="13316" max="13316" width="14" style="129"/>
    <col min="13317" max="13317" width="10.83203125" style="129" customWidth="1"/>
    <col min="13318" max="13318" width="15.1640625" style="129" customWidth="1"/>
    <col min="13319" max="13319" width="14" style="129"/>
    <col min="13320" max="13320" width="0" style="129" hidden="1" customWidth="1"/>
    <col min="13321" max="13321" width="18.33203125" style="129" bestFit="1" customWidth="1"/>
    <col min="13322" max="13568" width="14" style="129"/>
    <col min="13569" max="13569" width="28.33203125" style="129" bestFit="1" customWidth="1"/>
    <col min="13570" max="13570" width="46.1640625" style="129" customWidth="1"/>
    <col min="13571" max="13571" width="25.6640625" style="129" bestFit="1" customWidth="1"/>
    <col min="13572" max="13572" width="14" style="129"/>
    <col min="13573" max="13573" width="10.83203125" style="129" customWidth="1"/>
    <col min="13574" max="13574" width="15.1640625" style="129" customWidth="1"/>
    <col min="13575" max="13575" width="14" style="129"/>
    <col min="13576" max="13576" width="0" style="129" hidden="1" customWidth="1"/>
    <col min="13577" max="13577" width="18.33203125" style="129" bestFit="1" customWidth="1"/>
    <col min="13578" max="13824" width="14" style="129"/>
    <col min="13825" max="13825" width="28.33203125" style="129" bestFit="1" customWidth="1"/>
    <col min="13826" max="13826" width="46.1640625" style="129" customWidth="1"/>
    <col min="13827" max="13827" width="25.6640625" style="129" bestFit="1" customWidth="1"/>
    <col min="13828" max="13828" width="14" style="129"/>
    <col min="13829" max="13829" width="10.83203125" style="129" customWidth="1"/>
    <col min="13830" max="13830" width="15.1640625" style="129" customWidth="1"/>
    <col min="13831" max="13831" width="14" style="129"/>
    <col min="13832" max="13832" width="0" style="129" hidden="1" customWidth="1"/>
    <col min="13833" max="13833" width="18.33203125" style="129" bestFit="1" customWidth="1"/>
    <col min="13834" max="14080" width="14" style="129"/>
    <col min="14081" max="14081" width="28.33203125" style="129" bestFit="1" customWidth="1"/>
    <col min="14082" max="14082" width="46.1640625" style="129" customWidth="1"/>
    <col min="14083" max="14083" width="25.6640625" style="129" bestFit="1" customWidth="1"/>
    <col min="14084" max="14084" width="14" style="129"/>
    <col min="14085" max="14085" width="10.83203125" style="129" customWidth="1"/>
    <col min="14086" max="14086" width="15.1640625" style="129" customWidth="1"/>
    <col min="14087" max="14087" width="14" style="129"/>
    <col min="14088" max="14088" width="0" style="129" hidden="1" customWidth="1"/>
    <col min="14089" max="14089" width="18.33203125" style="129" bestFit="1" customWidth="1"/>
    <col min="14090" max="14336" width="14" style="129"/>
    <col min="14337" max="14337" width="28.33203125" style="129" bestFit="1" customWidth="1"/>
    <col min="14338" max="14338" width="46.1640625" style="129" customWidth="1"/>
    <col min="14339" max="14339" width="25.6640625" style="129" bestFit="1" customWidth="1"/>
    <col min="14340" max="14340" width="14" style="129"/>
    <col min="14341" max="14341" width="10.83203125" style="129" customWidth="1"/>
    <col min="14342" max="14342" width="15.1640625" style="129" customWidth="1"/>
    <col min="14343" max="14343" width="14" style="129"/>
    <col min="14344" max="14344" width="0" style="129" hidden="1" customWidth="1"/>
    <col min="14345" max="14345" width="18.33203125" style="129" bestFit="1" customWidth="1"/>
    <col min="14346" max="14592" width="14" style="129"/>
    <col min="14593" max="14593" width="28.33203125" style="129" bestFit="1" customWidth="1"/>
    <col min="14594" max="14594" width="46.1640625" style="129" customWidth="1"/>
    <col min="14595" max="14595" width="25.6640625" style="129" bestFit="1" customWidth="1"/>
    <col min="14596" max="14596" width="14" style="129"/>
    <col min="14597" max="14597" width="10.83203125" style="129" customWidth="1"/>
    <col min="14598" max="14598" width="15.1640625" style="129" customWidth="1"/>
    <col min="14599" max="14599" width="14" style="129"/>
    <col min="14600" max="14600" width="0" style="129" hidden="1" customWidth="1"/>
    <col min="14601" max="14601" width="18.33203125" style="129" bestFit="1" customWidth="1"/>
    <col min="14602" max="14848" width="14" style="129"/>
    <col min="14849" max="14849" width="28.33203125" style="129" bestFit="1" customWidth="1"/>
    <col min="14850" max="14850" width="46.1640625" style="129" customWidth="1"/>
    <col min="14851" max="14851" width="25.6640625" style="129" bestFit="1" customWidth="1"/>
    <col min="14852" max="14852" width="14" style="129"/>
    <col min="14853" max="14853" width="10.83203125" style="129" customWidth="1"/>
    <col min="14854" max="14854" width="15.1640625" style="129" customWidth="1"/>
    <col min="14855" max="14855" width="14" style="129"/>
    <col min="14856" max="14856" width="0" style="129" hidden="1" customWidth="1"/>
    <col min="14857" max="14857" width="18.33203125" style="129" bestFit="1" customWidth="1"/>
    <col min="14858" max="15104" width="14" style="129"/>
    <col min="15105" max="15105" width="28.33203125" style="129" bestFit="1" customWidth="1"/>
    <col min="15106" max="15106" width="46.1640625" style="129" customWidth="1"/>
    <col min="15107" max="15107" width="25.6640625" style="129" bestFit="1" customWidth="1"/>
    <col min="15108" max="15108" width="14" style="129"/>
    <col min="15109" max="15109" width="10.83203125" style="129" customWidth="1"/>
    <col min="15110" max="15110" width="15.1640625" style="129" customWidth="1"/>
    <col min="15111" max="15111" width="14" style="129"/>
    <col min="15112" max="15112" width="0" style="129" hidden="1" customWidth="1"/>
    <col min="15113" max="15113" width="18.33203125" style="129" bestFit="1" customWidth="1"/>
    <col min="15114" max="15360" width="14" style="129"/>
    <col min="15361" max="15361" width="28.33203125" style="129" bestFit="1" customWidth="1"/>
    <col min="15362" max="15362" width="46.1640625" style="129" customWidth="1"/>
    <col min="15363" max="15363" width="25.6640625" style="129" bestFit="1" customWidth="1"/>
    <col min="15364" max="15364" width="14" style="129"/>
    <col min="15365" max="15365" width="10.83203125" style="129" customWidth="1"/>
    <col min="15366" max="15366" width="15.1640625" style="129" customWidth="1"/>
    <col min="15367" max="15367" width="14" style="129"/>
    <col min="15368" max="15368" width="0" style="129" hidden="1" customWidth="1"/>
    <col min="15369" max="15369" width="18.33203125" style="129" bestFit="1" customWidth="1"/>
    <col min="15370" max="15616" width="14" style="129"/>
    <col min="15617" max="15617" width="28.33203125" style="129" bestFit="1" customWidth="1"/>
    <col min="15618" max="15618" width="46.1640625" style="129" customWidth="1"/>
    <col min="15619" max="15619" width="25.6640625" style="129" bestFit="1" customWidth="1"/>
    <col min="15620" max="15620" width="14" style="129"/>
    <col min="15621" max="15621" width="10.83203125" style="129" customWidth="1"/>
    <col min="15622" max="15622" width="15.1640625" style="129" customWidth="1"/>
    <col min="15623" max="15623" width="14" style="129"/>
    <col min="15624" max="15624" width="0" style="129" hidden="1" customWidth="1"/>
    <col min="15625" max="15625" width="18.33203125" style="129" bestFit="1" customWidth="1"/>
    <col min="15626" max="15872" width="14" style="129"/>
    <col min="15873" max="15873" width="28.33203125" style="129" bestFit="1" customWidth="1"/>
    <col min="15874" max="15874" width="46.1640625" style="129" customWidth="1"/>
    <col min="15875" max="15875" width="25.6640625" style="129" bestFit="1" customWidth="1"/>
    <col min="15876" max="15876" width="14" style="129"/>
    <col min="15877" max="15877" width="10.83203125" style="129" customWidth="1"/>
    <col min="15878" max="15878" width="15.1640625" style="129" customWidth="1"/>
    <col min="15879" max="15879" width="14" style="129"/>
    <col min="15880" max="15880" width="0" style="129" hidden="1" customWidth="1"/>
    <col min="15881" max="15881" width="18.33203125" style="129" bestFit="1" customWidth="1"/>
    <col min="15882" max="16128" width="14" style="129"/>
    <col min="16129" max="16129" width="28.33203125" style="129" bestFit="1" customWidth="1"/>
    <col min="16130" max="16130" width="46.1640625" style="129" customWidth="1"/>
    <col min="16131" max="16131" width="25.6640625" style="129" bestFit="1" customWidth="1"/>
    <col min="16132" max="16132" width="14" style="129"/>
    <col min="16133" max="16133" width="10.83203125" style="129" customWidth="1"/>
    <col min="16134" max="16134" width="15.1640625" style="129" customWidth="1"/>
    <col min="16135" max="16135" width="14" style="129"/>
    <col min="16136" max="16136" width="0" style="129" hidden="1" customWidth="1"/>
    <col min="16137" max="16137" width="18.33203125" style="129" bestFit="1" customWidth="1"/>
    <col min="16138" max="16384" width="14" style="129"/>
  </cols>
  <sheetData>
    <row r="1" spans="1:6">
      <c r="A1" s="1313" t="s">
        <v>1090</v>
      </c>
      <c r="B1" s="1314"/>
      <c r="C1" s="1314"/>
      <c r="D1" s="1314"/>
      <c r="E1" s="1314"/>
      <c r="F1" s="1315"/>
    </row>
    <row r="2" spans="1:6" ht="15">
      <c r="A2" s="130" t="s">
        <v>4</v>
      </c>
      <c r="B2" s="1316" t="str">
        <f>CYBER!B2</f>
        <v>MUNICIPIO DE PEREIRA</v>
      </c>
      <c r="C2" s="1311"/>
      <c r="D2" s="1311"/>
      <c r="E2" s="1311"/>
      <c r="F2" s="1312"/>
    </row>
    <row r="3" spans="1:6" ht="15" customHeight="1">
      <c r="A3" s="130" t="s">
        <v>5</v>
      </c>
      <c r="B3" s="1311" t="s">
        <v>1091</v>
      </c>
      <c r="C3" s="1311"/>
      <c r="D3" s="1311"/>
      <c r="E3" s="1311"/>
      <c r="F3" s="1312"/>
    </row>
    <row r="4" spans="1:6" ht="15">
      <c r="A4" s="130" t="s">
        <v>6</v>
      </c>
      <c r="B4" s="1311" t="s">
        <v>832</v>
      </c>
      <c r="C4" s="1311"/>
      <c r="D4" s="1311"/>
      <c r="E4" s="1311"/>
      <c r="F4" s="1312"/>
    </row>
    <row r="5" spans="1:6" ht="15">
      <c r="A5" s="130" t="s">
        <v>7</v>
      </c>
      <c r="B5" s="1311" t="str">
        <f>CYBER!B5</f>
        <v>891.480.030-2.</v>
      </c>
      <c r="C5" s="1311"/>
      <c r="D5" s="1311"/>
      <c r="E5" s="1311"/>
      <c r="F5" s="1312"/>
    </row>
    <row r="6" spans="1:6" ht="15">
      <c r="A6" s="130" t="s">
        <v>54</v>
      </c>
      <c r="B6" s="1311" t="s">
        <v>777</v>
      </c>
      <c r="C6" s="1311"/>
      <c r="D6" s="1311"/>
      <c r="E6" s="1311"/>
      <c r="F6" s="1312"/>
    </row>
    <row r="7" spans="1:6" ht="15">
      <c r="A7" s="130" t="s">
        <v>15</v>
      </c>
      <c r="B7" s="1311" t="s">
        <v>16</v>
      </c>
      <c r="C7" s="1311"/>
      <c r="D7" s="1311"/>
      <c r="E7" s="1311"/>
      <c r="F7" s="1312"/>
    </row>
    <row r="8" spans="1:6" ht="30.75" customHeight="1">
      <c r="A8" s="130" t="s">
        <v>2</v>
      </c>
      <c r="B8" s="1311" t="str">
        <f>CYBER!B8</f>
        <v>DESDE LAS 00:00 HORAS DEL 19 DE SEPTIEMBRE DE 2025  HASTA LAS 24:00 HORAS DEL 19 DE SEPTIEMBRE DE 2026</v>
      </c>
      <c r="C8" s="1311"/>
      <c r="D8" s="1311"/>
      <c r="E8" s="1311"/>
      <c r="F8" s="1312"/>
    </row>
    <row r="9" spans="1:6">
      <c r="A9" s="1320" t="s">
        <v>66</v>
      </c>
      <c r="B9" s="1321"/>
      <c r="C9" s="1321"/>
      <c r="D9" s="1321"/>
      <c r="E9" s="1321"/>
      <c r="F9" s="1322"/>
    </row>
    <row r="10" spans="1:6" ht="28">
      <c r="A10" s="136" t="s">
        <v>831</v>
      </c>
      <c r="B10" s="128" t="s">
        <v>839</v>
      </c>
      <c r="C10" s="128" t="s">
        <v>69</v>
      </c>
      <c r="D10" s="128"/>
      <c r="E10" s="128" t="s">
        <v>833</v>
      </c>
      <c r="F10" s="137" t="s">
        <v>72</v>
      </c>
    </row>
    <row r="11" spans="1:6" ht="42">
      <c r="A11" s="1323" t="s">
        <v>1052</v>
      </c>
      <c r="B11" s="138" t="s">
        <v>849</v>
      </c>
      <c r="C11" s="518">
        <f>'RELACION BOMBEROS'!I66</f>
        <v>3434800000</v>
      </c>
      <c r="D11" s="139"/>
      <c r="E11" s="1325" t="s">
        <v>3</v>
      </c>
      <c r="F11" s="1327" t="s">
        <v>3</v>
      </c>
    </row>
    <row r="12" spans="1:6" ht="24.75" customHeight="1">
      <c r="A12" s="1324"/>
      <c r="B12" s="140" t="s">
        <v>840</v>
      </c>
      <c r="C12" s="518">
        <f>C11</f>
        <v>3434800000</v>
      </c>
      <c r="D12" s="139"/>
      <c r="E12" s="1326"/>
      <c r="F12" s="1328"/>
    </row>
    <row r="13" spans="1:6" ht="28">
      <c r="A13" s="1324"/>
      <c r="B13" s="138" t="s">
        <v>841</v>
      </c>
      <c r="C13" s="518">
        <f>C12</f>
        <v>3434800000</v>
      </c>
      <c r="D13" s="139"/>
      <c r="E13" s="1326"/>
      <c r="F13" s="1328"/>
    </row>
    <row r="14" spans="1:6" ht="28">
      <c r="A14" s="1324"/>
      <c r="B14" s="138" t="s">
        <v>842</v>
      </c>
      <c r="C14" s="518">
        <f>C13/2</f>
        <v>1717400000</v>
      </c>
      <c r="D14" s="139"/>
      <c r="E14" s="1326"/>
      <c r="F14" s="1328"/>
    </row>
    <row r="15" spans="1:6" ht="21.75" customHeight="1">
      <c r="A15" s="1324"/>
      <c r="B15" s="140" t="s">
        <v>857</v>
      </c>
      <c r="C15" s="464">
        <f>'RELACION BOMBEROS'!L66</f>
        <v>372000000</v>
      </c>
      <c r="D15" s="139"/>
      <c r="E15" s="1326"/>
      <c r="F15" s="1328"/>
    </row>
    <row r="16" spans="1:6" ht="30.75" customHeight="1">
      <c r="A16" s="1324"/>
      <c r="B16" s="140" t="s">
        <v>785</v>
      </c>
      <c r="C16" s="464">
        <f>C15</f>
        <v>372000000</v>
      </c>
      <c r="D16" s="139"/>
      <c r="E16" s="1326"/>
      <c r="F16" s="1328"/>
    </row>
    <row r="17" spans="1:6" ht="27" customHeight="1">
      <c r="A17" s="1324"/>
      <c r="B17" s="140" t="s">
        <v>790</v>
      </c>
      <c r="C17" s="464">
        <f>'RELACION BOMBEROS'!O66</f>
        <v>1191469500</v>
      </c>
      <c r="D17" s="139"/>
      <c r="E17" s="1326"/>
      <c r="F17" s="1328"/>
    </row>
    <row r="18" spans="1:6" ht="27" customHeight="1">
      <c r="A18" s="1324"/>
      <c r="B18" s="140" t="s">
        <v>792</v>
      </c>
      <c r="C18" s="464">
        <f>'RELACION BOMBEROS'!P66</f>
        <v>132385500</v>
      </c>
      <c r="D18" s="139"/>
      <c r="E18" s="1326"/>
      <c r="F18" s="1328"/>
    </row>
    <row r="19" spans="1:6" ht="15">
      <c r="A19" s="131"/>
      <c r="B19" s="1329"/>
      <c r="C19" s="1329"/>
      <c r="D19" s="1329"/>
      <c r="E19" s="132" t="s">
        <v>72</v>
      </c>
      <c r="F19" s="133" t="str">
        <f>+F11</f>
        <v xml:space="preserve"> </v>
      </c>
    </row>
    <row r="20" spans="1:6">
      <c r="A20" s="1330" t="s">
        <v>2133</v>
      </c>
      <c r="B20" s="1331"/>
      <c r="C20" s="1331"/>
      <c r="D20" s="1331"/>
      <c r="E20" s="1331"/>
      <c r="F20" s="1332"/>
    </row>
    <row r="21" spans="1:6" ht="40.5" customHeight="1">
      <c r="A21" s="1333" t="s">
        <v>834</v>
      </c>
      <c r="B21" s="1334"/>
      <c r="C21" s="1335" t="s">
        <v>1051</v>
      </c>
      <c r="D21" s="1335"/>
      <c r="E21" s="1335"/>
      <c r="F21" s="1336"/>
    </row>
    <row r="22" spans="1:6">
      <c r="A22" s="1317" t="s">
        <v>835</v>
      </c>
      <c r="B22" s="1318"/>
      <c r="C22" s="1318"/>
      <c r="D22" s="1318"/>
      <c r="E22" s="1318"/>
      <c r="F22" s="1319"/>
    </row>
    <row r="23" spans="1:6">
      <c r="A23" s="141" t="s">
        <v>1</v>
      </c>
      <c r="B23" s="1337" t="s">
        <v>836</v>
      </c>
      <c r="C23" s="1337"/>
      <c r="D23" s="1337" t="s">
        <v>837</v>
      </c>
      <c r="E23" s="1337"/>
      <c r="F23" s="1338"/>
    </row>
    <row r="24" spans="1:6">
      <c r="A24" s="142" t="s">
        <v>844</v>
      </c>
      <c r="B24" s="1339" t="s">
        <v>845</v>
      </c>
      <c r="C24" s="1339"/>
      <c r="D24" s="1339" t="s">
        <v>845</v>
      </c>
      <c r="E24" s="1339"/>
      <c r="F24" s="1340"/>
    </row>
    <row r="25" spans="1:6">
      <c r="A25" s="142" t="s">
        <v>846</v>
      </c>
      <c r="B25" s="1339" t="s">
        <v>845</v>
      </c>
      <c r="C25" s="1339"/>
      <c r="D25" s="1339" t="s">
        <v>845</v>
      </c>
      <c r="E25" s="1339"/>
      <c r="F25" s="1340"/>
    </row>
    <row r="26" spans="1:6">
      <c r="A26" s="142" t="s">
        <v>847</v>
      </c>
      <c r="B26" s="1339" t="s">
        <v>845</v>
      </c>
      <c r="C26" s="1339"/>
      <c r="D26" s="1339" t="s">
        <v>845</v>
      </c>
      <c r="E26" s="1339"/>
      <c r="F26" s="1340"/>
    </row>
    <row r="27" spans="1:6">
      <c r="A27" s="142" t="s">
        <v>848</v>
      </c>
      <c r="B27" s="1339" t="s">
        <v>845</v>
      </c>
      <c r="C27" s="1339"/>
      <c r="D27" s="1339" t="s">
        <v>845</v>
      </c>
      <c r="E27" s="1339"/>
      <c r="F27" s="1340"/>
    </row>
    <row r="28" spans="1:6">
      <c r="A28" s="142" t="s">
        <v>843</v>
      </c>
      <c r="B28" s="1339" t="s">
        <v>845</v>
      </c>
      <c r="C28" s="1339"/>
      <c r="D28" s="1339" t="s">
        <v>845</v>
      </c>
      <c r="E28" s="1339"/>
      <c r="F28" s="1340"/>
    </row>
    <row r="29" spans="1:6" ht="24" customHeight="1">
      <c r="A29" s="135" t="s">
        <v>794</v>
      </c>
      <c r="B29" s="1341" t="s">
        <v>838</v>
      </c>
      <c r="C29" s="1341"/>
      <c r="D29" s="1341"/>
      <c r="E29" s="1341"/>
      <c r="F29" s="1342"/>
    </row>
    <row r="30" spans="1:6" ht="63.75" customHeight="1">
      <c r="A30" s="122" t="s">
        <v>851</v>
      </c>
      <c r="B30" s="1360" t="s">
        <v>852</v>
      </c>
      <c r="C30" s="1360"/>
      <c r="D30" s="1360"/>
      <c r="E30" s="1360"/>
      <c r="F30" s="1361"/>
    </row>
    <row r="31" spans="1:6" ht="150" customHeight="1">
      <c r="A31" s="122" t="s">
        <v>778</v>
      </c>
      <c r="B31" s="1360" t="s">
        <v>856</v>
      </c>
      <c r="C31" s="1360"/>
      <c r="D31" s="1360"/>
      <c r="E31" s="1360"/>
      <c r="F31" s="1361"/>
    </row>
    <row r="32" spans="1:6" ht="300.75" customHeight="1">
      <c r="A32" s="122" t="s">
        <v>779</v>
      </c>
      <c r="B32" s="1343" t="s">
        <v>1039</v>
      </c>
      <c r="C32" s="1343"/>
      <c r="D32" s="1343"/>
      <c r="E32" s="1343"/>
      <c r="F32" s="1344"/>
    </row>
    <row r="33" spans="1:8" ht="45.75" customHeight="1">
      <c r="A33" s="121" t="s">
        <v>780</v>
      </c>
      <c r="B33" s="1360" t="s">
        <v>853</v>
      </c>
      <c r="C33" s="1360"/>
      <c r="D33" s="1360"/>
      <c r="E33" s="1360"/>
      <c r="F33" s="1361"/>
      <c r="H33" s="129">
        <v>3933495</v>
      </c>
    </row>
    <row r="34" spans="1:8" ht="150" customHeight="1">
      <c r="A34" s="122" t="s">
        <v>781</v>
      </c>
      <c r="B34" s="1343" t="s">
        <v>782</v>
      </c>
      <c r="C34" s="1343"/>
      <c r="D34" s="1343"/>
      <c r="E34" s="1343"/>
      <c r="F34" s="1344"/>
    </row>
    <row r="35" spans="1:8" ht="60" customHeight="1">
      <c r="A35" s="121" t="s">
        <v>783</v>
      </c>
      <c r="B35" s="1343" t="s">
        <v>784</v>
      </c>
      <c r="C35" s="1343"/>
      <c r="D35" s="1343"/>
      <c r="E35" s="1343"/>
      <c r="F35" s="1344"/>
    </row>
    <row r="36" spans="1:8" ht="35" customHeight="1">
      <c r="A36" s="123" t="s">
        <v>785</v>
      </c>
      <c r="B36" s="1351" t="s">
        <v>786</v>
      </c>
      <c r="C36" s="1352"/>
      <c r="D36" s="1352"/>
      <c r="E36" s="1352"/>
      <c r="F36" s="1353"/>
    </row>
    <row r="37" spans="1:8">
      <c r="A37" s="123" t="s">
        <v>787</v>
      </c>
      <c r="B37" s="1362">
        <v>6000000</v>
      </c>
      <c r="C37" s="1363"/>
      <c r="D37" s="1363"/>
      <c r="E37" s="1363"/>
      <c r="F37" s="1364"/>
    </row>
    <row r="38" spans="1:8">
      <c r="A38" s="124" t="s">
        <v>788</v>
      </c>
      <c r="B38" s="1365" t="s">
        <v>789</v>
      </c>
      <c r="C38" s="1365"/>
      <c r="D38" s="1365"/>
      <c r="E38" s="1365"/>
      <c r="F38" s="1366"/>
    </row>
    <row r="39" spans="1:8">
      <c r="A39" s="124" t="s">
        <v>790</v>
      </c>
      <c r="B39" s="1365" t="s">
        <v>791</v>
      </c>
      <c r="C39" s="1365"/>
      <c r="D39" s="1365"/>
      <c r="E39" s="1365"/>
      <c r="F39" s="1366"/>
    </row>
    <row r="40" spans="1:8">
      <c r="A40" s="124" t="s">
        <v>792</v>
      </c>
      <c r="B40" s="1365" t="s">
        <v>791</v>
      </c>
      <c r="C40" s="1365"/>
      <c r="D40" s="1365"/>
      <c r="E40" s="1365"/>
      <c r="F40" s="1366"/>
    </row>
    <row r="41" spans="1:8">
      <c r="A41" s="1354" t="s">
        <v>793</v>
      </c>
      <c r="B41" s="1355"/>
      <c r="C41" s="1355"/>
      <c r="D41" s="1355"/>
      <c r="E41" s="1355"/>
      <c r="F41" s="1356"/>
    </row>
    <row r="42" spans="1:8" ht="35" customHeight="1">
      <c r="A42" s="120" t="s">
        <v>795</v>
      </c>
      <c r="B42" s="1351" t="s">
        <v>796</v>
      </c>
      <c r="C42" s="1352"/>
      <c r="D42" s="1352"/>
      <c r="E42" s="1352"/>
      <c r="F42" s="1353"/>
    </row>
    <row r="43" spans="1:8" ht="57.75" customHeight="1">
      <c r="A43" s="120" t="s">
        <v>808</v>
      </c>
      <c r="B43" s="1348" t="s">
        <v>797</v>
      </c>
      <c r="C43" s="1349"/>
      <c r="D43" s="1349"/>
      <c r="E43" s="1349"/>
      <c r="F43" s="1350"/>
    </row>
    <row r="44" spans="1:8" ht="49.5" customHeight="1">
      <c r="A44" s="125" t="s">
        <v>809</v>
      </c>
      <c r="B44" s="1348" t="s">
        <v>854</v>
      </c>
      <c r="C44" s="1349"/>
      <c r="D44" s="1349"/>
      <c r="E44" s="1349"/>
      <c r="F44" s="1350"/>
    </row>
    <row r="45" spans="1:8" ht="72.75" customHeight="1">
      <c r="A45" s="125" t="s">
        <v>829</v>
      </c>
      <c r="B45" s="1348" t="s">
        <v>830</v>
      </c>
      <c r="C45" s="1349"/>
      <c r="D45" s="1349"/>
      <c r="E45" s="1349"/>
      <c r="F45" s="1350"/>
    </row>
    <row r="46" spans="1:8" ht="69.75" customHeight="1">
      <c r="A46" s="125" t="s">
        <v>810</v>
      </c>
      <c r="B46" s="1351" t="s">
        <v>1040</v>
      </c>
      <c r="C46" s="1352"/>
      <c r="D46" s="1352"/>
      <c r="E46" s="1352"/>
      <c r="F46" s="1353"/>
    </row>
    <row r="47" spans="1:8" ht="47.25" customHeight="1">
      <c r="A47" s="125" t="s">
        <v>812</v>
      </c>
      <c r="B47" s="1351" t="s">
        <v>813</v>
      </c>
      <c r="C47" s="1352"/>
      <c r="D47" s="1352"/>
      <c r="E47" s="1352"/>
      <c r="F47" s="1353"/>
    </row>
    <row r="48" spans="1:8" ht="51" customHeight="1">
      <c r="A48" s="127" t="s">
        <v>814</v>
      </c>
      <c r="B48" s="1348" t="s">
        <v>815</v>
      </c>
      <c r="C48" s="1349"/>
      <c r="D48" s="1349"/>
      <c r="E48" s="1349"/>
      <c r="F48" s="1350"/>
    </row>
    <row r="49" spans="1:6" ht="48" customHeight="1">
      <c r="A49" s="125" t="s">
        <v>816</v>
      </c>
      <c r="B49" s="1351" t="s">
        <v>817</v>
      </c>
      <c r="C49" s="1352"/>
      <c r="D49" s="1352"/>
      <c r="E49" s="1352"/>
      <c r="F49" s="1353"/>
    </row>
    <row r="50" spans="1:6" ht="57" customHeight="1">
      <c r="A50" s="125" t="s">
        <v>818</v>
      </c>
      <c r="B50" s="1348" t="s">
        <v>819</v>
      </c>
      <c r="C50" s="1349"/>
      <c r="D50" s="1349"/>
      <c r="E50" s="1349"/>
      <c r="F50" s="1350"/>
    </row>
    <row r="51" spans="1:6" ht="55.5" customHeight="1">
      <c r="A51" s="125" t="s">
        <v>820</v>
      </c>
      <c r="B51" s="1351" t="s">
        <v>821</v>
      </c>
      <c r="C51" s="1352"/>
      <c r="D51" s="1352"/>
      <c r="E51" s="1352"/>
      <c r="F51" s="1353"/>
    </row>
    <row r="52" spans="1:6" ht="54" customHeight="1">
      <c r="A52" s="125" t="s">
        <v>828</v>
      </c>
      <c r="B52" s="1348" t="s">
        <v>822</v>
      </c>
      <c r="C52" s="1349"/>
      <c r="D52" s="1349"/>
      <c r="E52" s="1349"/>
      <c r="F52" s="1350"/>
    </row>
    <row r="53" spans="1:6" ht="84.75" customHeight="1">
      <c r="A53" s="125" t="s">
        <v>823</v>
      </c>
      <c r="B53" s="1348" t="s">
        <v>824</v>
      </c>
      <c r="C53" s="1349"/>
      <c r="D53" s="1349"/>
      <c r="E53" s="1349"/>
      <c r="F53" s="1350"/>
    </row>
    <row r="54" spans="1:6" ht="46.5" customHeight="1">
      <c r="A54" s="125" t="s">
        <v>826</v>
      </c>
      <c r="B54" s="1351" t="s">
        <v>827</v>
      </c>
      <c r="C54" s="1352"/>
      <c r="D54" s="1352"/>
      <c r="E54" s="1352"/>
      <c r="F54" s="1353"/>
    </row>
    <row r="55" spans="1:6" ht="60" customHeight="1">
      <c r="A55" s="125" t="s">
        <v>798</v>
      </c>
      <c r="B55" s="1351" t="s">
        <v>825</v>
      </c>
      <c r="C55" s="1352"/>
      <c r="D55" s="1352"/>
      <c r="E55" s="1352"/>
      <c r="F55" s="1353"/>
    </row>
    <row r="56" spans="1:6" ht="142.5" customHeight="1">
      <c r="A56" s="143" t="s">
        <v>487</v>
      </c>
      <c r="B56" s="1348" t="s">
        <v>679</v>
      </c>
      <c r="C56" s="1349"/>
      <c r="D56" s="1349"/>
      <c r="E56" s="1349"/>
      <c r="F56" s="1350"/>
    </row>
    <row r="57" spans="1:6" ht="65.25" customHeight="1">
      <c r="A57" s="144" t="s">
        <v>550</v>
      </c>
      <c r="B57" s="1348" t="s">
        <v>520</v>
      </c>
      <c r="C57" s="1349"/>
      <c r="D57" s="1349"/>
      <c r="E57" s="1349"/>
      <c r="F57" s="1350"/>
    </row>
    <row r="58" spans="1:6" ht="50.25" customHeight="1">
      <c r="A58" s="145" t="s">
        <v>225</v>
      </c>
      <c r="B58" s="1348" t="s">
        <v>641</v>
      </c>
      <c r="C58" s="1349"/>
      <c r="D58" s="1349"/>
      <c r="E58" s="1349"/>
      <c r="F58" s="1350"/>
    </row>
    <row r="59" spans="1:6" ht="55.5" customHeight="1">
      <c r="A59" s="146" t="s">
        <v>447</v>
      </c>
      <c r="B59" s="1348" t="s">
        <v>448</v>
      </c>
      <c r="C59" s="1349"/>
      <c r="D59" s="1349"/>
      <c r="E59" s="1349"/>
      <c r="F59" s="1350"/>
    </row>
    <row r="60" spans="1:6" ht="57" customHeight="1">
      <c r="A60" s="21" t="s">
        <v>668</v>
      </c>
      <c r="B60" s="1348" t="s">
        <v>669</v>
      </c>
      <c r="C60" s="1349"/>
      <c r="D60" s="1349"/>
      <c r="E60" s="1349"/>
      <c r="F60" s="1350"/>
    </row>
    <row r="61" spans="1:6" ht="39.75" customHeight="1">
      <c r="A61" s="21" t="s">
        <v>404</v>
      </c>
      <c r="B61" s="1348" t="s">
        <v>670</v>
      </c>
      <c r="C61" s="1349"/>
      <c r="D61" s="1349"/>
      <c r="E61" s="1349"/>
      <c r="F61" s="1350"/>
    </row>
    <row r="62" spans="1:6" ht="54" customHeight="1">
      <c r="A62" s="144" t="s">
        <v>667</v>
      </c>
      <c r="B62" s="1348" t="s">
        <v>51</v>
      </c>
      <c r="C62" s="1349"/>
      <c r="D62" s="1349"/>
      <c r="E62" s="1349"/>
      <c r="F62" s="1350"/>
    </row>
    <row r="63" spans="1:6" ht="87.75" customHeight="1">
      <c r="A63" s="144" t="s">
        <v>673</v>
      </c>
      <c r="B63" s="1348" t="s">
        <v>855</v>
      </c>
      <c r="C63" s="1349"/>
      <c r="D63" s="1349"/>
      <c r="E63" s="1349"/>
      <c r="F63" s="1350"/>
    </row>
    <row r="64" spans="1:6" ht="35" customHeight="1">
      <c r="A64" s="146" t="s">
        <v>674</v>
      </c>
      <c r="B64" s="1348" t="s">
        <v>229</v>
      </c>
      <c r="C64" s="1349"/>
      <c r="D64" s="1349"/>
      <c r="E64" s="1349"/>
      <c r="F64" s="1350"/>
    </row>
    <row r="65" spans="1:6" ht="64.5" customHeight="1">
      <c r="A65" s="201" t="s">
        <v>878</v>
      </c>
      <c r="B65" s="1367" t="s">
        <v>869</v>
      </c>
      <c r="C65" s="1368"/>
      <c r="D65" s="1368"/>
      <c r="E65" s="1368"/>
      <c r="F65" s="1369"/>
    </row>
    <row r="66" spans="1:6" ht="51" customHeight="1">
      <c r="A66" s="201" t="s">
        <v>879</v>
      </c>
      <c r="B66" s="1367" t="s">
        <v>870</v>
      </c>
      <c r="C66" s="1368"/>
      <c r="D66" s="1368"/>
      <c r="E66" s="1368"/>
      <c r="F66" s="1369"/>
    </row>
    <row r="67" spans="1:6" ht="35" customHeight="1" thickBot="1">
      <c r="A67" s="202" t="s">
        <v>153</v>
      </c>
      <c r="B67" s="1357" t="s">
        <v>1009</v>
      </c>
      <c r="C67" s="1358"/>
      <c r="D67" s="1358"/>
      <c r="E67" s="1358"/>
      <c r="F67" s="1359"/>
    </row>
    <row r="68" spans="1:6" ht="14.25" customHeight="1">
      <c r="A68" s="1370" t="s">
        <v>461</v>
      </c>
      <c r="B68" s="1371"/>
      <c r="C68" s="1371"/>
      <c r="D68" s="1371"/>
      <c r="E68" s="1371" t="s">
        <v>462</v>
      </c>
      <c r="F68" s="1381"/>
    </row>
    <row r="69" spans="1:6" ht="35.25" customHeight="1" thickBot="1">
      <c r="A69" s="1345" t="s">
        <v>46</v>
      </c>
      <c r="B69" s="1346"/>
      <c r="C69" s="1346"/>
      <c r="D69" s="1346"/>
      <c r="E69" s="1346"/>
      <c r="F69" s="1347"/>
    </row>
    <row r="70" spans="1:6" ht="63.75" customHeight="1">
      <c r="A70" s="147" t="s">
        <v>799</v>
      </c>
      <c r="B70" s="1378" t="s">
        <v>800</v>
      </c>
      <c r="C70" s="1378"/>
      <c r="D70" s="1378"/>
      <c r="E70" s="1382"/>
      <c r="F70" s="1383"/>
    </row>
    <row r="71" spans="1:6" ht="28">
      <c r="A71" s="120" t="s">
        <v>801</v>
      </c>
      <c r="B71" s="1360" t="s">
        <v>802</v>
      </c>
      <c r="C71" s="1360"/>
      <c r="D71" s="1360"/>
      <c r="E71" s="1302"/>
      <c r="F71" s="1384"/>
    </row>
    <row r="72" spans="1:6" ht="38.25" customHeight="1">
      <c r="A72" s="120" t="s">
        <v>803</v>
      </c>
      <c r="B72" s="1379" t="s">
        <v>804</v>
      </c>
      <c r="C72" s="1379"/>
      <c r="D72" s="1379"/>
      <c r="E72" s="1374"/>
      <c r="F72" s="1375"/>
    </row>
    <row r="73" spans="1:6" ht="51" customHeight="1">
      <c r="A73" s="126" t="s">
        <v>805</v>
      </c>
      <c r="B73" s="1380" t="s">
        <v>807</v>
      </c>
      <c r="C73" s="1380"/>
      <c r="D73" s="1380"/>
      <c r="E73" s="1374"/>
      <c r="F73" s="1375"/>
    </row>
    <row r="74" spans="1:6" ht="15.75" customHeight="1" thickBot="1">
      <c r="A74" s="1372" t="s">
        <v>806</v>
      </c>
      <c r="B74" s="1373"/>
      <c r="C74" s="1373"/>
      <c r="D74" s="1373"/>
      <c r="E74" s="1376">
        <f>SUM(E72:E73)</f>
        <v>0</v>
      </c>
      <c r="F74" s="1377"/>
    </row>
  </sheetData>
  <mergeCells count="81">
    <mergeCell ref="A74:D74"/>
    <mergeCell ref="E74:F74"/>
    <mergeCell ref="B71:D71"/>
    <mergeCell ref="E71:F71"/>
    <mergeCell ref="B72:D72"/>
    <mergeCell ref="E72:F72"/>
    <mergeCell ref="B73:D73"/>
    <mergeCell ref="E73:F73"/>
    <mergeCell ref="B67:F67"/>
    <mergeCell ref="A68:D68"/>
    <mergeCell ref="E68:F68"/>
    <mergeCell ref="A69:F69"/>
    <mergeCell ref="B70:D70"/>
    <mergeCell ref="E70:F70"/>
    <mergeCell ref="B66:F66"/>
    <mergeCell ref="B55:F55"/>
    <mergeCell ref="B56:F56"/>
    <mergeCell ref="B57:F57"/>
    <mergeCell ref="B58:F58"/>
    <mergeCell ref="B59:F59"/>
    <mergeCell ref="B60:F60"/>
    <mergeCell ref="B61:F61"/>
    <mergeCell ref="B62:F62"/>
    <mergeCell ref="B63:F63"/>
    <mergeCell ref="B64:F64"/>
    <mergeCell ref="B65:F65"/>
    <mergeCell ref="B54:F54"/>
    <mergeCell ref="B43:F43"/>
    <mergeCell ref="B44:F44"/>
    <mergeCell ref="B45:F45"/>
    <mergeCell ref="B46:F46"/>
    <mergeCell ref="B47:F47"/>
    <mergeCell ref="B48:F48"/>
    <mergeCell ref="B49:F49"/>
    <mergeCell ref="B50:F50"/>
    <mergeCell ref="B51:F51"/>
    <mergeCell ref="B52:F52"/>
    <mergeCell ref="B53:F53"/>
    <mergeCell ref="B42:F42"/>
    <mergeCell ref="B31:F31"/>
    <mergeCell ref="B32:F32"/>
    <mergeCell ref="B33:F33"/>
    <mergeCell ref="B34:F34"/>
    <mergeCell ref="B35:F35"/>
    <mergeCell ref="B36:F36"/>
    <mergeCell ref="B37:F37"/>
    <mergeCell ref="B38:F38"/>
    <mergeCell ref="B39:F39"/>
    <mergeCell ref="B40:F40"/>
    <mergeCell ref="A41:F41"/>
    <mergeCell ref="B30:F30"/>
    <mergeCell ref="B24:C24"/>
    <mergeCell ref="D24:F24"/>
    <mergeCell ref="B25:C25"/>
    <mergeCell ref="D25:F25"/>
    <mergeCell ref="B26:C26"/>
    <mergeCell ref="D26:F26"/>
    <mergeCell ref="B27:C27"/>
    <mergeCell ref="D27:F27"/>
    <mergeCell ref="B28:C28"/>
    <mergeCell ref="D28:F28"/>
    <mergeCell ref="B29:F29"/>
    <mergeCell ref="B23:C23"/>
    <mergeCell ref="D23:F23"/>
    <mergeCell ref="B7:F7"/>
    <mergeCell ref="B8:F8"/>
    <mergeCell ref="A9:F9"/>
    <mergeCell ref="A11:A18"/>
    <mergeCell ref="E11:E18"/>
    <mergeCell ref="F11:F18"/>
    <mergeCell ref="B19:D19"/>
    <mergeCell ref="A20:F20"/>
    <mergeCell ref="A21:B21"/>
    <mergeCell ref="C21:F21"/>
    <mergeCell ref="A22:F22"/>
    <mergeCell ref="B6:F6"/>
    <mergeCell ref="A1:F1"/>
    <mergeCell ref="B2:F2"/>
    <mergeCell ref="B3:F3"/>
    <mergeCell ref="B4:F4"/>
    <mergeCell ref="B5:F5"/>
  </mergeCells>
  <dataValidations disablePrompts="1" count="1">
    <dataValidation type="custom" allowBlank="1" showInputMessage="1" showErrorMessage="1" sqref="A56" xr:uid="{FFAC91E7-E37D-45E5-83D8-BACFC3948F06}">
      <formula1>IF(L56=TRUE,TRUE,FALSE)</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DD900-91B2-44FE-8F89-321793E560B2}">
  <sheetPr codeName="Hoja24">
    <tabColor theme="9" tint="-0.249977111117893"/>
    <pageSetUpPr fitToPage="1"/>
  </sheetPr>
  <dimension ref="A1:Y1001"/>
  <sheetViews>
    <sheetView showGridLines="0" workbookViewId="0">
      <selection sqref="A1:P1"/>
    </sheetView>
  </sheetViews>
  <sheetFormatPr baseColWidth="10" defaultColWidth="14.5" defaultRowHeight="15" customHeight="1"/>
  <cols>
    <col min="1" max="1" width="5" style="274" customWidth="1"/>
    <col min="2" max="2" width="15" style="274" bestFit="1" customWidth="1"/>
    <col min="3" max="3" width="21.1640625" style="274" customWidth="1"/>
    <col min="4" max="4" width="19.5" style="274" bestFit="1" customWidth="1"/>
    <col min="5" max="5" width="16" style="274" customWidth="1"/>
    <col min="6" max="6" width="10.33203125" style="274" bestFit="1" customWidth="1"/>
    <col min="7" max="7" width="22.6640625" style="274" bestFit="1" customWidth="1"/>
    <col min="8" max="11" width="15.5" style="274" bestFit="1" customWidth="1"/>
    <col min="12" max="12" width="14" style="274" bestFit="1" customWidth="1"/>
    <col min="13" max="13" width="13.5" style="274" hidden="1" customWidth="1"/>
    <col min="14" max="14" width="13.5" style="274" customWidth="1"/>
    <col min="15" max="15" width="15.5" style="274" customWidth="1"/>
    <col min="16" max="16" width="13.5" style="274" customWidth="1"/>
    <col min="17" max="25" width="10" style="274" customWidth="1"/>
    <col min="26" max="16384" width="14.5" style="274"/>
  </cols>
  <sheetData>
    <row r="1" spans="1:16" ht="26.25" customHeight="1">
      <c r="A1" s="1452" t="s">
        <v>2132</v>
      </c>
      <c r="B1" s="1453"/>
      <c r="C1" s="1453"/>
      <c r="D1" s="1453"/>
      <c r="E1" s="1453"/>
      <c r="F1" s="1453"/>
      <c r="G1" s="1453"/>
      <c r="H1" s="1453"/>
      <c r="I1" s="1453"/>
      <c r="J1" s="1453"/>
      <c r="K1" s="1453"/>
      <c r="L1" s="1453"/>
      <c r="M1" s="1453"/>
      <c r="N1" s="1453"/>
      <c r="O1" s="1453"/>
      <c r="P1" s="1453"/>
    </row>
    <row r="2" spans="1:16" ht="15.75" customHeight="1">
      <c r="A2" s="1458" t="s">
        <v>1073</v>
      </c>
      <c r="B2" s="1454" t="s">
        <v>1847</v>
      </c>
      <c r="C2" s="1454" t="s">
        <v>1846</v>
      </c>
      <c r="D2" s="1454" t="s">
        <v>1845</v>
      </c>
      <c r="E2" s="1456" t="s">
        <v>2001</v>
      </c>
      <c r="F2" s="1454" t="s">
        <v>2000</v>
      </c>
      <c r="G2" s="1454" t="s">
        <v>1999</v>
      </c>
      <c r="H2" s="1454" t="s">
        <v>1998</v>
      </c>
      <c r="I2" s="1459" t="s">
        <v>1555</v>
      </c>
      <c r="J2" s="1460"/>
      <c r="K2" s="1460"/>
      <c r="L2" s="1460"/>
      <c r="M2" s="1460"/>
      <c r="N2" s="1460"/>
      <c r="O2" s="1460"/>
      <c r="P2" s="1460"/>
    </row>
    <row r="3" spans="1:16" ht="31.5" customHeight="1">
      <c r="A3" s="1455"/>
      <c r="B3" s="1455"/>
      <c r="C3" s="1455"/>
      <c r="D3" s="1455"/>
      <c r="E3" s="1457"/>
      <c r="F3" s="1455"/>
      <c r="G3" s="1455"/>
      <c r="H3" s="1455"/>
      <c r="I3" s="519" t="s">
        <v>1556</v>
      </c>
      <c r="J3" s="519" t="s">
        <v>1554</v>
      </c>
      <c r="K3" s="519" t="s">
        <v>1553</v>
      </c>
      <c r="L3" s="519" t="s">
        <v>1551</v>
      </c>
      <c r="M3" s="520" t="s">
        <v>1997</v>
      </c>
      <c r="N3" s="474" t="s">
        <v>2118</v>
      </c>
      <c r="O3" s="500" t="s">
        <v>2119</v>
      </c>
      <c r="P3" s="500" t="s">
        <v>2121</v>
      </c>
    </row>
    <row r="4" spans="1:16" s="527" customFormat="1" ht="25" customHeight="1">
      <c r="A4" s="521">
        <v>1</v>
      </c>
      <c r="B4" s="522" t="s">
        <v>1996</v>
      </c>
      <c r="C4" s="522" t="s">
        <v>1952</v>
      </c>
      <c r="D4" s="526" t="s">
        <v>1910</v>
      </c>
      <c r="E4" s="623">
        <v>30306</v>
      </c>
      <c r="F4" s="523" t="s">
        <v>1850</v>
      </c>
      <c r="G4" s="523" t="s">
        <v>1849</v>
      </c>
      <c r="H4" s="533">
        <v>4431656</v>
      </c>
      <c r="I4" s="525">
        <v>55400000</v>
      </c>
      <c r="J4" s="525">
        <v>55400000</v>
      </c>
      <c r="K4" s="525">
        <v>55400000</v>
      </c>
      <c r="L4" s="525">
        <v>6000000</v>
      </c>
      <c r="M4" s="526"/>
      <c r="N4" s="509">
        <v>6000000</v>
      </c>
      <c r="O4" s="509">
        <v>19217250</v>
      </c>
      <c r="P4" s="509">
        <v>2135250</v>
      </c>
    </row>
    <row r="5" spans="1:16" s="527" customFormat="1" ht="25" customHeight="1">
      <c r="A5" s="521">
        <v>2</v>
      </c>
      <c r="B5" s="522" t="s">
        <v>1995</v>
      </c>
      <c r="C5" s="522"/>
      <c r="D5" s="522" t="s">
        <v>1994</v>
      </c>
      <c r="E5" s="623">
        <v>30306</v>
      </c>
      <c r="F5" s="523" t="s">
        <v>1850</v>
      </c>
      <c r="G5" s="523" t="s">
        <v>1849</v>
      </c>
      <c r="H5" s="524">
        <v>4513885</v>
      </c>
      <c r="I5" s="525">
        <v>55400000</v>
      </c>
      <c r="J5" s="525">
        <v>55400000</v>
      </c>
      <c r="K5" s="525">
        <v>55400000</v>
      </c>
      <c r="L5" s="525">
        <v>6000000</v>
      </c>
      <c r="M5" s="526"/>
      <c r="N5" s="509">
        <v>6000000</v>
      </c>
      <c r="O5" s="509">
        <v>19217250</v>
      </c>
      <c r="P5" s="509">
        <v>2135250</v>
      </c>
    </row>
    <row r="6" spans="1:16" s="527" customFormat="1" ht="25" customHeight="1">
      <c r="A6" s="521">
        <v>3</v>
      </c>
      <c r="B6" s="522" t="s">
        <v>1993</v>
      </c>
      <c r="C6" s="522" t="s">
        <v>1992</v>
      </c>
      <c r="D6" s="532" t="s">
        <v>1942</v>
      </c>
      <c r="E6" s="624">
        <v>31370</v>
      </c>
      <c r="F6" s="534" t="s">
        <v>1850</v>
      </c>
      <c r="G6" s="534" t="s">
        <v>1849</v>
      </c>
      <c r="H6" s="535">
        <v>8961954</v>
      </c>
      <c r="I6" s="525">
        <v>55400000</v>
      </c>
      <c r="J6" s="525">
        <v>55400000</v>
      </c>
      <c r="K6" s="525">
        <v>55400000</v>
      </c>
      <c r="L6" s="525">
        <v>6000000</v>
      </c>
      <c r="M6" s="526"/>
      <c r="N6" s="509">
        <v>6000000</v>
      </c>
      <c r="O6" s="509">
        <v>19217250</v>
      </c>
      <c r="P6" s="509">
        <v>2135250</v>
      </c>
    </row>
    <row r="7" spans="1:16" s="527" customFormat="1" ht="25" customHeight="1">
      <c r="A7" s="521">
        <v>4</v>
      </c>
      <c r="B7" s="522" t="s">
        <v>1857</v>
      </c>
      <c r="C7" s="522" t="s">
        <v>1855</v>
      </c>
      <c r="D7" s="532" t="s">
        <v>1940</v>
      </c>
      <c r="E7" s="624">
        <v>30980</v>
      </c>
      <c r="F7" s="534" t="s">
        <v>1850</v>
      </c>
      <c r="G7" s="534" t="s">
        <v>1849</v>
      </c>
      <c r="H7" s="535">
        <v>9860156</v>
      </c>
      <c r="I7" s="525">
        <v>55400000</v>
      </c>
      <c r="J7" s="525">
        <v>55400000</v>
      </c>
      <c r="K7" s="525">
        <v>55400000</v>
      </c>
      <c r="L7" s="525">
        <v>6000000</v>
      </c>
      <c r="M7" s="526"/>
      <c r="N7" s="509">
        <v>6000000</v>
      </c>
      <c r="O7" s="509">
        <v>19217250</v>
      </c>
      <c r="P7" s="509">
        <v>2135250</v>
      </c>
    </row>
    <row r="8" spans="1:16" s="527" customFormat="1" ht="25" customHeight="1">
      <c r="A8" s="521">
        <v>5</v>
      </c>
      <c r="B8" s="522" t="s">
        <v>1989</v>
      </c>
      <c r="C8" s="522" t="s">
        <v>1961</v>
      </c>
      <c r="D8" s="526" t="s">
        <v>1978</v>
      </c>
      <c r="E8" s="624">
        <v>26777</v>
      </c>
      <c r="F8" s="523" t="s">
        <v>1850</v>
      </c>
      <c r="G8" s="523" t="s">
        <v>1849</v>
      </c>
      <c r="H8" s="524">
        <v>10016868</v>
      </c>
      <c r="I8" s="525">
        <v>55400000</v>
      </c>
      <c r="J8" s="525">
        <v>55400000</v>
      </c>
      <c r="K8" s="525">
        <v>55400000</v>
      </c>
      <c r="L8" s="525">
        <v>6000000</v>
      </c>
      <c r="M8" s="526"/>
      <c r="N8" s="509">
        <v>6000000</v>
      </c>
      <c r="O8" s="509">
        <v>19217250</v>
      </c>
      <c r="P8" s="509">
        <v>2135250</v>
      </c>
    </row>
    <row r="9" spans="1:16" s="527" customFormat="1" ht="25" customHeight="1">
      <c r="A9" s="521">
        <v>6</v>
      </c>
      <c r="B9" s="522" t="s">
        <v>1987</v>
      </c>
      <c r="C9" s="522" t="s">
        <v>1932</v>
      </c>
      <c r="D9" s="526" t="s">
        <v>1972</v>
      </c>
      <c r="E9" s="625">
        <v>26798</v>
      </c>
      <c r="F9" s="523" t="s">
        <v>1850</v>
      </c>
      <c r="G9" s="523" t="s">
        <v>1849</v>
      </c>
      <c r="H9" s="531">
        <v>10017263</v>
      </c>
      <c r="I9" s="525">
        <v>55400000</v>
      </c>
      <c r="J9" s="525">
        <v>55400000</v>
      </c>
      <c r="K9" s="525">
        <v>55400000</v>
      </c>
      <c r="L9" s="525">
        <v>6000000</v>
      </c>
      <c r="M9" s="526"/>
      <c r="N9" s="509">
        <v>6000000</v>
      </c>
      <c r="O9" s="509">
        <v>19217250</v>
      </c>
      <c r="P9" s="509">
        <v>2135250</v>
      </c>
    </row>
    <row r="10" spans="1:16" s="527" customFormat="1" ht="25" customHeight="1">
      <c r="A10" s="521">
        <v>7</v>
      </c>
      <c r="B10" s="522" t="s">
        <v>1985</v>
      </c>
      <c r="C10" s="522" t="s">
        <v>1984</v>
      </c>
      <c r="D10" s="526" t="s">
        <v>1942</v>
      </c>
      <c r="E10" s="624">
        <v>27223</v>
      </c>
      <c r="F10" s="523" t="s">
        <v>1850</v>
      </c>
      <c r="G10" s="523" t="s">
        <v>1849</v>
      </c>
      <c r="H10" s="524">
        <v>10021109</v>
      </c>
      <c r="I10" s="525">
        <v>55400000</v>
      </c>
      <c r="J10" s="525">
        <v>55400000</v>
      </c>
      <c r="K10" s="525">
        <v>55400000</v>
      </c>
      <c r="L10" s="525">
        <v>6000000</v>
      </c>
      <c r="M10" s="526"/>
      <c r="N10" s="509">
        <v>6000000</v>
      </c>
      <c r="O10" s="509">
        <v>19217250</v>
      </c>
      <c r="P10" s="509">
        <v>2135250</v>
      </c>
    </row>
    <row r="11" spans="1:16" s="527" customFormat="1" ht="25" customHeight="1">
      <c r="A11" s="521">
        <v>8</v>
      </c>
      <c r="B11" s="522" t="s">
        <v>1968</v>
      </c>
      <c r="C11" s="522" t="s">
        <v>1982</v>
      </c>
      <c r="D11" s="526" t="s">
        <v>1975</v>
      </c>
      <c r="E11" s="626">
        <v>27777</v>
      </c>
      <c r="F11" s="523" t="s">
        <v>1859</v>
      </c>
      <c r="G11" s="523" t="s">
        <v>1849</v>
      </c>
      <c r="H11" s="530">
        <v>10026750</v>
      </c>
      <c r="I11" s="525">
        <v>55400000</v>
      </c>
      <c r="J11" s="525">
        <v>55400000</v>
      </c>
      <c r="K11" s="525">
        <v>55400000</v>
      </c>
      <c r="L11" s="525">
        <v>6000000</v>
      </c>
      <c r="M11" s="526"/>
      <c r="N11" s="509">
        <v>6000000</v>
      </c>
      <c r="O11" s="509">
        <v>19217250</v>
      </c>
      <c r="P11" s="509">
        <v>2135250</v>
      </c>
    </row>
    <row r="12" spans="1:16" s="527" customFormat="1" ht="25" customHeight="1">
      <c r="A12" s="521">
        <v>9</v>
      </c>
      <c r="B12" s="522" t="s">
        <v>1965</v>
      </c>
      <c r="C12" s="522" t="s">
        <v>1981</v>
      </c>
      <c r="D12" s="526" t="s">
        <v>1969</v>
      </c>
      <c r="E12" s="624">
        <v>21568</v>
      </c>
      <c r="F12" s="523" t="s">
        <v>1850</v>
      </c>
      <c r="G12" s="523" t="s">
        <v>1849</v>
      </c>
      <c r="H12" s="524">
        <v>10096413</v>
      </c>
      <c r="I12" s="525">
        <v>55400000</v>
      </c>
      <c r="J12" s="525">
        <v>55400000</v>
      </c>
      <c r="K12" s="525">
        <v>55400000</v>
      </c>
      <c r="L12" s="525">
        <v>6000000</v>
      </c>
      <c r="M12" s="526"/>
      <c r="N12" s="509">
        <v>6000000</v>
      </c>
      <c r="O12" s="509">
        <v>19217250</v>
      </c>
      <c r="P12" s="509">
        <v>2135250</v>
      </c>
    </row>
    <row r="13" spans="1:16" s="527" customFormat="1" ht="25" customHeight="1">
      <c r="A13" s="521">
        <v>10</v>
      </c>
      <c r="B13" s="522" t="s">
        <v>1979</v>
      </c>
      <c r="C13" s="522" t="s">
        <v>1926</v>
      </c>
      <c r="D13" s="526" t="s">
        <v>1991</v>
      </c>
      <c r="E13" s="624">
        <v>22754</v>
      </c>
      <c r="F13" s="523" t="s">
        <v>1850</v>
      </c>
      <c r="G13" s="523" t="s">
        <v>1849</v>
      </c>
      <c r="H13" s="524">
        <v>10107617</v>
      </c>
      <c r="I13" s="525">
        <v>55400000</v>
      </c>
      <c r="J13" s="525">
        <v>55400000</v>
      </c>
      <c r="K13" s="525">
        <v>55400000</v>
      </c>
      <c r="L13" s="525">
        <v>6000000</v>
      </c>
      <c r="M13" s="526"/>
      <c r="N13" s="509">
        <v>6000000</v>
      </c>
      <c r="O13" s="509">
        <v>19217250</v>
      </c>
      <c r="P13" s="509">
        <v>2135250</v>
      </c>
    </row>
    <row r="14" spans="1:16" s="527" customFormat="1" ht="25" customHeight="1">
      <c r="A14" s="521">
        <v>11</v>
      </c>
      <c r="B14" s="529" t="s">
        <v>1977</v>
      </c>
      <c r="C14" s="529" t="s">
        <v>1976</v>
      </c>
      <c r="D14" s="532" t="s">
        <v>1947</v>
      </c>
      <c r="E14" s="624">
        <v>23630</v>
      </c>
      <c r="F14" s="534" t="s">
        <v>1850</v>
      </c>
      <c r="G14" s="534" t="s">
        <v>1849</v>
      </c>
      <c r="H14" s="535">
        <v>10115469</v>
      </c>
      <c r="I14" s="525">
        <v>55400000</v>
      </c>
      <c r="J14" s="525">
        <v>55400000</v>
      </c>
      <c r="K14" s="525">
        <v>55400000</v>
      </c>
      <c r="L14" s="525">
        <v>6000000</v>
      </c>
      <c r="M14" s="526"/>
      <c r="N14" s="509">
        <v>6000000</v>
      </c>
      <c r="O14" s="509">
        <v>19217250</v>
      </c>
      <c r="P14" s="509">
        <v>2135250</v>
      </c>
    </row>
    <row r="15" spans="1:16" s="527" customFormat="1" ht="25" customHeight="1">
      <c r="A15" s="521">
        <v>12</v>
      </c>
      <c r="B15" s="522" t="s">
        <v>1974</v>
      </c>
      <c r="C15" s="522" t="s">
        <v>1973</v>
      </c>
      <c r="D15" s="526" t="s">
        <v>1980</v>
      </c>
      <c r="E15" s="624">
        <v>24816</v>
      </c>
      <c r="F15" s="523" t="s">
        <v>1850</v>
      </c>
      <c r="G15" s="523" t="s">
        <v>1849</v>
      </c>
      <c r="H15" s="524">
        <v>10131939</v>
      </c>
      <c r="I15" s="525">
        <v>55400000</v>
      </c>
      <c r="J15" s="525">
        <v>55400000</v>
      </c>
      <c r="K15" s="525">
        <v>55400000</v>
      </c>
      <c r="L15" s="525">
        <v>6000000</v>
      </c>
      <c r="M15" s="526"/>
      <c r="N15" s="509">
        <v>6000000</v>
      </c>
      <c r="O15" s="509">
        <v>19217250</v>
      </c>
      <c r="P15" s="509">
        <v>2135250</v>
      </c>
    </row>
    <row r="16" spans="1:16" s="527" customFormat="1" ht="25" customHeight="1">
      <c r="A16" s="521">
        <v>13</v>
      </c>
      <c r="B16" s="522" t="s">
        <v>1971</v>
      </c>
      <c r="C16" s="522" t="s">
        <v>1970</v>
      </c>
      <c r="D16" s="526" t="s">
        <v>1988</v>
      </c>
      <c r="E16" s="624">
        <v>25479</v>
      </c>
      <c r="F16" s="523" t="s">
        <v>1850</v>
      </c>
      <c r="G16" s="523" t="s">
        <v>1849</v>
      </c>
      <c r="H16" s="524">
        <v>10133893</v>
      </c>
      <c r="I16" s="525">
        <v>55400000</v>
      </c>
      <c r="J16" s="525">
        <v>55400000</v>
      </c>
      <c r="K16" s="525">
        <v>55400000</v>
      </c>
      <c r="L16" s="525">
        <v>6000000</v>
      </c>
      <c r="M16" s="528"/>
      <c r="N16" s="509">
        <v>6000000</v>
      </c>
      <c r="O16" s="509">
        <v>19217250</v>
      </c>
      <c r="P16" s="509">
        <v>2135250</v>
      </c>
    </row>
    <row r="17" spans="1:16" s="527" customFormat="1" ht="25" customHeight="1">
      <c r="A17" s="521">
        <v>14</v>
      </c>
      <c r="B17" s="522" t="s">
        <v>1836</v>
      </c>
      <c r="C17" s="522" t="s">
        <v>1968</v>
      </c>
      <c r="D17" s="526" t="s">
        <v>1964</v>
      </c>
      <c r="E17" s="624">
        <v>25657</v>
      </c>
      <c r="F17" s="523" t="s">
        <v>1850</v>
      </c>
      <c r="G17" s="523" t="s">
        <v>1849</v>
      </c>
      <c r="H17" s="530">
        <v>10138648</v>
      </c>
      <c r="I17" s="525">
        <v>55400000</v>
      </c>
      <c r="J17" s="525">
        <v>55400000</v>
      </c>
      <c r="K17" s="525">
        <v>55400000</v>
      </c>
      <c r="L17" s="525">
        <v>6000000</v>
      </c>
      <c r="M17" s="526"/>
      <c r="N17" s="509">
        <v>6000000</v>
      </c>
      <c r="O17" s="509">
        <v>19217250</v>
      </c>
      <c r="P17" s="509">
        <v>2135250</v>
      </c>
    </row>
    <row r="18" spans="1:16" s="527" customFormat="1" ht="25" customHeight="1">
      <c r="A18" s="521">
        <v>15</v>
      </c>
      <c r="B18" s="522" t="s">
        <v>1967</v>
      </c>
      <c r="C18" s="522" t="s">
        <v>1955</v>
      </c>
      <c r="D18" s="526" t="s">
        <v>1927</v>
      </c>
      <c r="E18" s="624">
        <v>25971</v>
      </c>
      <c r="F18" s="523" t="s">
        <v>1850</v>
      </c>
      <c r="G18" s="523" t="s">
        <v>1849</v>
      </c>
      <c r="H18" s="524">
        <v>10139167</v>
      </c>
      <c r="I18" s="525">
        <v>55400000</v>
      </c>
      <c r="J18" s="525">
        <v>55400000</v>
      </c>
      <c r="K18" s="525">
        <v>55400000</v>
      </c>
      <c r="L18" s="525">
        <v>6000000</v>
      </c>
      <c r="M18" s="526"/>
      <c r="N18" s="509">
        <v>6000000</v>
      </c>
      <c r="O18" s="509">
        <v>19217250</v>
      </c>
      <c r="P18" s="509">
        <v>2135250</v>
      </c>
    </row>
    <row r="19" spans="1:16" s="527" customFormat="1" ht="25" customHeight="1">
      <c r="A19" s="521">
        <v>16</v>
      </c>
      <c r="B19" s="522" t="s">
        <v>1955</v>
      </c>
      <c r="C19" s="522" t="s">
        <v>1955</v>
      </c>
      <c r="D19" s="522" t="s">
        <v>1949</v>
      </c>
      <c r="E19" s="624">
        <v>21621</v>
      </c>
      <c r="F19" s="523" t="s">
        <v>1850</v>
      </c>
      <c r="G19" s="523" t="s">
        <v>1849</v>
      </c>
      <c r="H19" s="522">
        <v>10194032</v>
      </c>
      <c r="I19" s="525">
        <v>55400000</v>
      </c>
      <c r="J19" s="525">
        <v>55400000</v>
      </c>
      <c r="K19" s="525">
        <v>55400000</v>
      </c>
      <c r="L19" s="525">
        <v>6000000</v>
      </c>
      <c r="M19" s="526"/>
      <c r="N19" s="509">
        <v>6000000</v>
      </c>
      <c r="O19" s="509">
        <v>19217250</v>
      </c>
      <c r="P19" s="509">
        <v>2135250</v>
      </c>
    </row>
    <row r="20" spans="1:16" s="527" customFormat="1" ht="25" customHeight="1">
      <c r="A20" s="521">
        <v>17</v>
      </c>
      <c r="B20" s="522" t="s">
        <v>1880</v>
      </c>
      <c r="C20" s="522" t="s">
        <v>1965</v>
      </c>
      <c r="D20" s="526" t="s">
        <v>1901</v>
      </c>
      <c r="E20" s="543"/>
      <c r="F20" s="523" t="s">
        <v>1850</v>
      </c>
      <c r="G20" s="523" t="s">
        <v>1849</v>
      </c>
      <c r="H20" s="533">
        <v>16376069</v>
      </c>
      <c r="I20" s="525">
        <v>55400000</v>
      </c>
      <c r="J20" s="525">
        <v>55400000</v>
      </c>
      <c r="K20" s="525">
        <v>55400000</v>
      </c>
      <c r="L20" s="525">
        <v>6000000</v>
      </c>
      <c r="M20" s="526"/>
      <c r="N20" s="509">
        <v>6000000</v>
      </c>
      <c r="O20" s="509">
        <v>19217250</v>
      </c>
      <c r="P20" s="509">
        <v>2135250</v>
      </c>
    </row>
    <row r="21" spans="1:16" s="527" customFormat="1" ht="25" customHeight="1">
      <c r="A21" s="521">
        <v>18</v>
      </c>
      <c r="B21" s="532" t="s">
        <v>1963</v>
      </c>
      <c r="C21" s="532" t="s">
        <v>1962</v>
      </c>
      <c r="D21" s="526" t="s">
        <v>1863</v>
      </c>
      <c r="E21" s="543"/>
      <c r="F21" s="523" t="s">
        <v>1850</v>
      </c>
      <c r="G21" s="523" t="s">
        <v>1849</v>
      </c>
      <c r="H21" s="533">
        <v>18492061</v>
      </c>
      <c r="I21" s="525">
        <v>55400000</v>
      </c>
      <c r="J21" s="525">
        <v>55400000</v>
      </c>
      <c r="K21" s="525">
        <v>55400000</v>
      </c>
      <c r="L21" s="525">
        <v>6000000</v>
      </c>
      <c r="M21" s="537"/>
      <c r="N21" s="509">
        <v>6000000</v>
      </c>
      <c r="O21" s="509">
        <v>19217250</v>
      </c>
      <c r="P21" s="509">
        <v>2135250</v>
      </c>
    </row>
    <row r="22" spans="1:16" s="527" customFormat="1" ht="25" customHeight="1">
      <c r="A22" s="521">
        <v>19</v>
      </c>
      <c r="B22" s="532" t="s">
        <v>1961</v>
      </c>
      <c r="C22" s="532" t="s">
        <v>1960</v>
      </c>
      <c r="D22" s="526" t="s">
        <v>1966</v>
      </c>
      <c r="E22" s="624">
        <v>26813</v>
      </c>
      <c r="F22" s="523" t="s">
        <v>1850</v>
      </c>
      <c r="G22" s="523" t="s">
        <v>1849</v>
      </c>
      <c r="H22" s="524">
        <v>18510905</v>
      </c>
      <c r="I22" s="525">
        <v>55400000</v>
      </c>
      <c r="J22" s="525">
        <v>55400000</v>
      </c>
      <c r="K22" s="525">
        <v>55400000</v>
      </c>
      <c r="L22" s="525">
        <v>6000000</v>
      </c>
      <c r="M22" s="526"/>
      <c r="N22" s="509">
        <v>6000000</v>
      </c>
      <c r="O22" s="509">
        <v>19217250</v>
      </c>
      <c r="P22" s="509">
        <v>2135250</v>
      </c>
    </row>
    <row r="23" spans="1:16" s="527" customFormat="1" ht="25" customHeight="1">
      <c r="A23" s="521">
        <v>20</v>
      </c>
      <c r="B23" s="532" t="s">
        <v>1958</v>
      </c>
      <c r="C23" s="532" t="s">
        <v>1957</v>
      </c>
      <c r="D23" s="526" t="s">
        <v>1882</v>
      </c>
      <c r="E23" s="543"/>
      <c r="F23" s="523" t="s">
        <v>1850</v>
      </c>
      <c r="G23" s="523" t="s">
        <v>1849</v>
      </c>
      <c r="H23" s="533">
        <v>18533352</v>
      </c>
      <c r="I23" s="525">
        <v>55400000</v>
      </c>
      <c r="J23" s="525">
        <v>55400000</v>
      </c>
      <c r="K23" s="525">
        <v>55400000</v>
      </c>
      <c r="L23" s="525">
        <v>6000000</v>
      </c>
      <c r="M23" s="537"/>
      <c r="N23" s="509">
        <v>6000000</v>
      </c>
      <c r="O23" s="509">
        <v>19217250</v>
      </c>
      <c r="P23" s="509">
        <v>2135250</v>
      </c>
    </row>
    <row r="24" spans="1:16" s="527" customFormat="1" ht="25" customHeight="1">
      <c r="A24" s="521">
        <v>21</v>
      </c>
      <c r="B24" s="522" t="s">
        <v>1955</v>
      </c>
      <c r="C24" s="522" t="s">
        <v>1954</v>
      </c>
      <c r="D24" s="536" t="s">
        <v>1851</v>
      </c>
      <c r="E24" s="624">
        <v>25643</v>
      </c>
      <c r="F24" s="534" t="s">
        <v>1850</v>
      </c>
      <c r="G24" s="534" t="s">
        <v>1849</v>
      </c>
      <c r="H24" s="535">
        <v>18596115</v>
      </c>
      <c r="I24" s="525">
        <v>55400000</v>
      </c>
      <c r="J24" s="525">
        <v>55400000</v>
      </c>
      <c r="K24" s="525">
        <v>55400000</v>
      </c>
      <c r="L24" s="525">
        <v>6000000</v>
      </c>
      <c r="M24" s="537"/>
      <c r="N24" s="509">
        <v>6000000</v>
      </c>
      <c r="O24" s="509">
        <v>19217250</v>
      </c>
      <c r="P24" s="509">
        <v>2135250</v>
      </c>
    </row>
    <row r="25" spans="1:16" s="527" customFormat="1" ht="25" customHeight="1">
      <c r="A25" s="521">
        <v>22</v>
      </c>
      <c r="B25" s="522" t="s">
        <v>1952</v>
      </c>
      <c r="C25" s="522" t="s">
        <v>1840</v>
      </c>
      <c r="D25" s="526" t="s">
        <v>1980</v>
      </c>
      <c r="E25" s="624">
        <v>26971</v>
      </c>
      <c r="F25" s="523" t="s">
        <v>1850</v>
      </c>
      <c r="G25" s="523" t="s">
        <v>1849</v>
      </c>
      <c r="H25" s="524">
        <v>18600463</v>
      </c>
      <c r="I25" s="525">
        <v>55400000</v>
      </c>
      <c r="J25" s="525">
        <v>55400000</v>
      </c>
      <c r="K25" s="525">
        <v>55400000</v>
      </c>
      <c r="L25" s="525">
        <v>6000000</v>
      </c>
      <c r="M25" s="526"/>
      <c r="N25" s="509">
        <v>6000000</v>
      </c>
      <c r="O25" s="509">
        <v>19217250</v>
      </c>
      <c r="P25" s="509">
        <v>2135250</v>
      </c>
    </row>
    <row r="26" spans="1:16" s="527" customFormat="1" ht="25" customHeight="1">
      <c r="A26" s="521">
        <v>23</v>
      </c>
      <c r="B26" s="522" t="s">
        <v>1950</v>
      </c>
      <c r="C26" s="522" t="s">
        <v>1911</v>
      </c>
      <c r="D26" s="526" t="s">
        <v>1853</v>
      </c>
      <c r="E26" s="624">
        <v>28070</v>
      </c>
      <c r="F26" s="523" t="s">
        <v>1850</v>
      </c>
      <c r="G26" s="523" t="s">
        <v>1849</v>
      </c>
      <c r="H26" s="524">
        <v>18607648</v>
      </c>
      <c r="I26" s="525">
        <v>55400000</v>
      </c>
      <c r="J26" s="525">
        <v>55400000</v>
      </c>
      <c r="K26" s="525">
        <v>55400000</v>
      </c>
      <c r="L26" s="525">
        <v>6000000</v>
      </c>
      <c r="M26" s="537"/>
      <c r="N26" s="509">
        <v>6000000</v>
      </c>
      <c r="O26" s="509">
        <v>19217250</v>
      </c>
      <c r="P26" s="509">
        <v>2135250</v>
      </c>
    </row>
    <row r="27" spans="1:16" s="527" customFormat="1" ht="25" customHeight="1">
      <c r="A27" s="521">
        <v>24</v>
      </c>
      <c r="B27" s="532" t="s">
        <v>1862</v>
      </c>
      <c r="C27" s="532" t="s">
        <v>1948</v>
      </c>
      <c r="D27" s="526" t="s">
        <v>1990</v>
      </c>
      <c r="E27" s="624">
        <v>26797</v>
      </c>
      <c r="F27" s="523" t="s">
        <v>1859</v>
      </c>
      <c r="G27" s="523" t="s">
        <v>1849</v>
      </c>
      <c r="H27" s="524">
        <v>25166099</v>
      </c>
      <c r="I27" s="525">
        <v>55400000</v>
      </c>
      <c r="J27" s="525">
        <v>55400000</v>
      </c>
      <c r="K27" s="525">
        <v>55400000</v>
      </c>
      <c r="L27" s="525">
        <v>6000000</v>
      </c>
      <c r="M27" s="528"/>
      <c r="N27" s="509">
        <v>6000000</v>
      </c>
      <c r="O27" s="509">
        <v>19217250</v>
      </c>
      <c r="P27" s="509">
        <v>2135250</v>
      </c>
    </row>
    <row r="28" spans="1:16" s="527" customFormat="1" ht="25" customHeight="1">
      <c r="A28" s="521">
        <v>25</v>
      </c>
      <c r="B28" s="532" t="s">
        <v>1946</v>
      </c>
      <c r="C28" s="532" t="s">
        <v>1945</v>
      </c>
      <c r="D28" s="536" t="s">
        <v>1937</v>
      </c>
      <c r="E28" s="624">
        <v>27665</v>
      </c>
      <c r="F28" s="534" t="s">
        <v>1859</v>
      </c>
      <c r="G28" s="534" t="s">
        <v>1849</v>
      </c>
      <c r="H28" s="535">
        <v>42120298</v>
      </c>
      <c r="I28" s="525">
        <v>55400000</v>
      </c>
      <c r="J28" s="525">
        <v>55400000</v>
      </c>
      <c r="K28" s="525">
        <v>55400000</v>
      </c>
      <c r="L28" s="525">
        <v>6000000</v>
      </c>
      <c r="M28" s="528"/>
      <c r="N28" s="509">
        <v>6000000</v>
      </c>
      <c r="O28" s="509">
        <v>19217250</v>
      </c>
      <c r="P28" s="509">
        <v>2135250</v>
      </c>
    </row>
    <row r="29" spans="1:16" s="527" customFormat="1" ht="25" customHeight="1">
      <c r="A29" s="521">
        <v>26</v>
      </c>
      <c r="B29" s="532" t="s">
        <v>1854</v>
      </c>
      <c r="C29" s="532" t="s">
        <v>1943</v>
      </c>
      <c r="D29" s="526" t="s">
        <v>1894</v>
      </c>
      <c r="E29" s="543"/>
      <c r="F29" s="523" t="s">
        <v>1859</v>
      </c>
      <c r="G29" s="523" t="s">
        <v>1849</v>
      </c>
      <c r="H29" s="533">
        <v>66872376</v>
      </c>
      <c r="I29" s="525">
        <v>55400000</v>
      </c>
      <c r="J29" s="525">
        <v>55400000</v>
      </c>
      <c r="K29" s="525">
        <v>55400000</v>
      </c>
      <c r="L29" s="525">
        <v>6000000</v>
      </c>
      <c r="M29" s="537"/>
      <c r="N29" s="509">
        <v>6000000</v>
      </c>
      <c r="O29" s="509">
        <v>19217250</v>
      </c>
      <c r="P29" s="509">
        <v>2135250</v>
      </c>
    </row>
    <row r="30" spans="1:16" s="527" customFormat="1" ht="25" customHeight="1">
      <c r="A30" s="521">
        <v>27</v>
      </c>
      <c r="B30" s="532" t="s">
        <v>1941</v>
      </c>
      <c r="C30" s="532" t="s">
        <v>1854</v>
      </c>
      <c r="D30" s="526" t="s">
        <v>1933</v>
      </c>
      <c r="E30" s="543"/>
      <c r="F30" s="523" t="s">
        <v>1850</v>
      </c>
      <c r="G30" s="523" t="s">
        <v>1849</v>
      </c>
      <c r="H30" s="533">
        <v>75100374</v>
      </c>
      <c r="I30" s="525">
        <v>55400000</v>
      </c>
      <c r="J30" s="525">
        <v>55400000</v>
      </c>
      <c r="K30" s="525">
        <v>55400000</v>
      </c>
      <c r="L30" s="525">
        <v>6000000</v>
      </c>
      <c r="M30" s="526"/>
      <c r="N30" s="509">
        <v>6000000</v>
      </c>
      <c r="O30" s="509">
        <v>19217250</v>
      </c>
      <c r="P30" s="509">
        <v>2135250</v>
      </c>
    </row>
    <row r="31" spans="1:16" s="527" customFormat="1" ht="25" customHeight="1">
      <c r="A31" s="521">
        <v>28</v>
      </c>
      <c r="B31" s="532" t="s">
        <v>1939</v>
      </c>
      <c r="C31" s="532" t="s">
        <v>1938</v>
      </c>
      <c r="D31" s="526" t="s">
        <v>1879</v>
      </c>
      <c r="E31" s="543"/>
      <c r="F31" s="523" t="s">
        <v>1850</v>
      </c>
      <c r="G31" s="523" t="s">
        <v>1849</v>
      </c>
      <c r="H31" s="533">
        <v>83044671</v>
      </c>
      <c r="I31" s="525">
        <v>55400000</v>
      </c>
      <c r="J31" s="525">
        <v>55400000</v>
      </c>
      <c r="K31" s="525">
        <v>55400000</v>
      </c>
      <c r="L31" s="525">
        <v>6000000</v>
      </c>
      <c r="M31" s="526"/>
      <c r="N31" s="509">
        <v>6000000</v>
      </c>
      <c r="O31" s="509">
        <v>19217250</v>
      </c>
      <c r="P31" s="509">
        <v>2135250</v>
      </c>
    </row>
    <row r="32" spans="1:16" s="527" customFormat="1" ht="25" customHeight="1">
      <c r="A32" s="521">
        <v>29</v>
      </c>
      <c r="B32" s="522" t="s">
        <v>1936</v>
      </c>
      <c r="C32" s="522" t="s">
        <v>1877</v>
      </c>
      <c r="D32" s="526" t="s">
        <v>1865</v>
      </c>
      <c r="E32" s="543"/>
      <c r="F32" s="523" t="s">
        <v>1850</v>
      </c>
      <c r="G32" s="523" t="s">
        <v>1849</v>
      </c>
      <c r="H32" s="533">
        <v>94227327</v>
      </c>
      <c r="I32" s="525">
        <v>55400000</v>
      </c>
      <c r="J32" s="525">
        <v>55400000</v>
      </c>
      <c r="K32" s="525">
        <v>55400000</v>
      </c>
      <c r="L32" s="525">
        <v>6000000</v>
      </c>
      <c r="M32" s="537"/>
      <c r="N32" s="509">
        <v>6000000</v>
      </c>
      <c r="O32" s="509">
        <v>19217250</v>
      </c>
      <c r="P32" s="509">
        <v>2135250</v>
      </c>
    </row>
    <row r="33" spans="1:16" s="527" customFormat="1" ht="25" customHeight="1">
      <c r="A33" s="521">
        <v>30</v>
      </c>
      <c r="B33" s="522" t="s">
        <v>1934</v>
      </c>
      <c r="C33" s="522" t="s">
        <v>1836</v>
      </c>
      <c r="D33" s="526" t="s">
        <v>1919</v>
      </c>
      <c r="E33" s="543"/>
      <c r="F33" s="523" t="s">
        <v>1850</v>
      </c>
      <c r="G33" s="523" t="s">
        <v>1849</v>
      </c>
      <c r="H33" s="533">
        <v>94351233</v>
      </c>
      <c r="I33" s="525">
        <v>55400000</v>
      </c>
      <c r="J33" s="525">
        <v>55400000</v>
      </c>
      <c r="K33" s="525">
        <v>55400000</v>
      </c>
      <c r="L33" s="525">
        <v>6000000</v>
      </c>
      <c r="M33" s="526"/>
      <c r="N33" s="509">
        <v>6000000</v>
      </c>
      <c r="O33" s="509">
        <v>19217250</v>
      </c>
      <c r="P33" s="509">
        <v>2135250</v>
      </c>
    </row>
    <row r="34" spans="1:16" s="527" customFormat="1" ht="25" customHeight="1">
      <c r="A34" s="521">
        <v>31</v>
      </c>
      <c r="B34" s="522" t="s">
        <v>1932</v>
      </c>
      <c r="C34" s="522" t="s">
        <v>1931</v>
      </c>
      <c r="D34" s="526" t="s">
        <v>1856</v>
      </c>
      <c r="E34" s="543"/>
      <c r="F34" s="523" t="s">
        <v>1850</v>
      </c>
      <c r="G34" s="523" t="s">
        <v>1849</v>
      </c>
      <c r="H34" s="533">
        <v>94477344</v>
      </c>
      <c r="I34" s="525">
        <v>55400000</v>
      </c>
      <c r="J34" s="525">
        <v>55400000</v>
      </c>
      <c r="K34" s="525">
        <v>55400000</v>
      </c>
      <c r="L34" s="525">
        <v>6000000</v>
      </c>
      <c r="M34" s="526"/>
      <c r="N34" s="509">
        <v>6000000</v>
      </c>
      <c r="O34" s="509">
        <v>19217250</v>
      </c>
      <c r="P34" s="509">
        <v>2135250</v>
      </c>
    </row>
    <row r="35" spans="1:16" s="527" customFormat="1" ht="25" customHeight="1">
      <c r="A35" s="521">
        <v>32</v>
      </c>
      <c r="B35" s="522" t="s">
        <v>1929</v>
      </c>
      <c r="C35" s="522" t="s">
        <v>1928</v>
      </c>
      <c r="D35" s="522" t="s">
        <v>1951</v>
      </c>
      <c r="E35" s="624">
        <v>28559</v>
      </c>
      <c r="F35" s="523" t="s">
        <v>1850</v>
      </c>
      <c r="G35" s="523" t="s">
        <v>1849</v>
      </c>
      <c r="H35" s="522">
        <v>94519848</v>
      </c>
      <c r="I35" s="525">
        <v>55400000</v>
      </c>
      <c r="J35" s="525">
        <v>55400000</v>
      </c>
      <c r="K35" s="525">
        <v>55400000</v>
      </c>
      <c r="L35" s="525">
        <v>6000000</v>
      </c>
      <c r="M35" s="526"/>
      <c r="N35" s="509">
        <v>6000000</v>
      </c>
      <c r="O35" s="509">
        <v>19217250</v>
      </c>
      <c r="P35" s="509">
        <v>2135250</v>
      </c>
    </row>
    <row r="36" spans="1:16" s="527" customFormat="1" ht="25" customHeight="1">
      <c r="A36" s="521">
        <v>33</v>
      </c>
      <c r="B36" s="522" t="s">
        <v>1926</v>
      </c>
      <c r="C36" s="522" t="s">
        <v>1925</v>
      </c>
      <c r="D36" s="526" t="s">
        <v>1879</v>
      </c>
      <c r="E36" s="543"/>
      <c r="F36" s="523" t="s">
        <v>1850</v>
      </c>
      <c r="G36" s="523" t="s">
        <v>1849</v>
      </c>
      <c r="H36" s="533">
        <v>94540291</v>
      </c>
      <c r="I36" s="525">
        <v>55400000</v>
      </c>
      <c r="J36" s="525">
        <v>55400000</v>
      </c>
      <c r="K36" s="525">
        <v>55400000</v>
      </c>
      <c r="L36" s="525">
        <v>6000000</v>
      </c>
      <c r="M36" s="537"/>
      <c r="N36" s="509">
        <v>6000000</v>
      </c>
      <c r="O36" s="509">
        <v>19217250</v>
      </c>
      <c r="P36" s="509">
        <v>2135250</v>
      </c>
    </row>
    <row r="37" spans="1:16" s="527" customFormat="1" ht="25" customHeight="1">
      <c r="A37" s="521">
        <v>34</v>
      </c>
      <c r="B37" s="522" t="s">
        <v>1923</v>
      </c>
      <c r="C37" s="522" t="s">
        <v>1857</v>
      </c>
      <c r="D37" s="526" t="s">
        <v>1897</v>
      </c>
      <c r="E37" s="543"/>
      <c r="F37" s="523" t="s">
        <v>1850</v>
      </c>
      <c r="G37" s="523" t="s">
        <v>1849</v>
      </c>
      <c r="H37" s="533">
        <v>1002656608</v>
      </c>
      <c r="I37" s="525">
        <v>55400000</v>
      </c>
      <c r="J37" s="525">
        <v>55400000</v>
      </c>
      <c r="K37" s="525">
        <v>55400000</v>
      </c>
      <c r="L37" s="525">
        <v>6000000</v>
      </c>
      <c r="M37" s="526"/>
      <c r="N37" s="509">
        <v>6000000</v>
      </c>
      <c r="O37" s="509">
        <v>19217250</v>
      </c>
      <c r="P37" s="509">
        <v>2135250</v>
      </c>
    </row>
    <row r="38" spans="1:16" s="527" customFormat="1" ht="25" customHeight="1">
      <c r="A38" s="521">
        <v>35</v>
      </c>
      <c r="B38" s="522" t="s">
        <v>1896</v>
      </c>
      <c r="C38" s="522"/>
      <c r="D38" s="526" t="s">
        <v>1856</v>
      </c>
      <c r="E38" s="543"/>
      <c r="F38" s="523" t="s">
        <v>1850</v>
      </c>
      <c r="G38" s="523" t="s">
        <v>1849</v>
      </c>
      <c r="H38" s="533">
        <v>1010033331</v>
      </c>
      <c r="I38" s="525">
        <v>55400000</v>
      </c>
      <c r="J38" s="525">
        <v>55400000</v>
      </c>
      <c r="K38" s="525">
        <v>55400000</v>
      </c>
      <c r="L38" s="525">
        <v>6000000</v>
      </c>
      <c r="M38" s="537"/>
      <c r="N38" s="509">
        <v>6000000</v>
      </c>
      <c r="O38" s="509">
        <v>19217250</v>
      </c>
      <c r="P38" s="509">
        <v>2135250</v>
      </c>
    </row>
    <row r="39" spans="1:16" s="527" customFormat="1" ht="25" customHeight="1">
      <c r="A39" s="521">
        <v>36</v>
      </c>
      <c r="B39" s="522" t="s">
        <v>1920</v>
      </c>
      <c r="C39" s="522" t="s">
        <v>1857</v>
      </c>
      <c r="D39" s="522" t="s">
        <v>1986</v>
      </c>
      <c r="E39" s="624">
        <v>34395</v>
      </c>
      <c r="F39" s="523" t="s">
        <v>1850</v>
      </c>
      <c r="G39" s="523" t="s">
        <v>1849</v>
      </c>
      <c r="H39" s="524">
        <v>1010095570</v>
      </c>
      <c r="I39" s="525">
        <v>55400000</v>
      </c>
      <c r="J39" s="525">
        <v>55400000</v>
      </c>
      <c r="K39" s="525">
        <v>55400000</v>
      </c>
      <c r="L39" s="525">
        <v>6000000</v>
      </c>
      <c r="M39" s="526"/>
      <c r="N39" s="509">
        <v>6000000</v>
      </c>
      <c r="O39" s="509">
        <v>19217250</v>
      </c>
      <c r="P39" s="509">
        <v>2135250</v>
      </c>
    </row>
    <row r="40" spans="1:16" s="527" customFormat="1" ht="25" customHeight="1">
      <c r="A40" s="521">
        <v>37</v>
      </c>
      <c r="B40" s="522" t="s">
        <v>1918</v>
      </c>
      <c r="C40" s="522" t="s">
        <v>1917</v>
      </c>
      <c r="D40" s="526" t="s">
        <v>1935</v>
      </c>
      <c r="E40" s="543"/>
      <c r="F40" s="523" t="s">
        <v>1850</v>
      </c>
      <c r="G40" s="523" t="s">
        <v>1849</v>
      </c>
      <c r="H40" s="533">
        <v>1054989180</v>
      </c>
      <c r="I40" s="525">
        <v>55400000</v>
      </c>
      <c r="J40" s="525">
        <v>55400000</v>
      </c>
      <c r="K40" s="525">
        <v>55400000</v>
      </c>
      <c r="L40" s="525">
        <v>6000000</v>
      </c>
      <c r="M40" s="528"/>
      <c r="N40" s="509">
        <v>6000000</v>
      </c>
      <c r="O40" s="509">
        <v>19217250</v>
      </c>
      <c r="P40" s="509">
        <v>2135250</v>
      </c>
    </row>
    <row r="41" spans="1:16" s="527" customFormat="1" ht="25" customHeight="1">
      <c r="A41" s="521">
        <v>38</v>
      </c>
      <c r="B41" s="522" t="s">
        <v>1915</v>
      </c>
      <c r="C41" s="522" t="s">
        <v>1914</v>
      </c>
      <c r="D41" s="526" t="s">
        <v>1930</v>
      </c>
      <c r="E41" s="543"/>
      <c r="F41" s="523" t="s">
        <v>1850</v>
      </c>
      <c r="G41" s="523" t="s">
        <v>1849</v>
      </c>
      <c r="H41" s="533">
        <v>1061372358</v>
      </c>
      <c r="I41" s="525">
        <v>55400000</v>
      </c>
      <c r="J41" s="525">
        <v>55400000</v>
      </c>
      <c r="K41" s="525">
        <v>55400000</v>
      </c>
      <c r="L41" s="525">
        <v>6000000</v>
      </c>
      <c r="M41" s="526"/>
      <c r="N41" s="509">
        <v>6000000</v>
      </c>
      <c r="O41" s="509">
        <v>19217250</v>
      </c>
      <c r="P41" s="509">
        <v>2135250</v>
      </c>
    </row>
    <row r="42" spans="1:16" s="527" customFormat="1" ht="25" customHeight="1">
      <c r="A42" s="521">
        <v>39</v>
      </c>
      <c r="B42" s="522" t="s">
        <v>1912</v>
      </c>
      <c r="C42" s="522" t="s">
        <v>1854</v>
      </c>
      <c r="D42" s="526" t="s">
        <v>1891</v>
      </c>
      <c r="E42" s="543"/>
      <c r="F42" s="523" t="s">
        <v>1850</v>
      </c>
      <c r="G42" s="523" t="s">
        <v>1849</v>
      </c>
      <c r="H42" s="533">
        <v>1080185845</v>
      </c>
      <c r="I42" s="525">
        <v>55400000</v>
      </c>
      <c r="J42" s="525">
        <v>55400000</v>
      </c>
      <c r="K42" s="525">
        <v>55400000</v>
      </c>
      <c r="L42" s="525">
        <v>6000000</v>
      </c>
      <c r="M42" s="537"/>
      <c r="N42" s="509">
        <v>6000000</v>
      </c>
      <c r="O42" s="509">
        <v>19217250</v>
      </c>
      <c r="P42" s="509">
        <v>2135250</v>
      </c>
    </row>
    <row r="43" spans="1:16" s="527" customFormat="1" ht="25" customHeight="1">
      <c r="A43" s="521">
        <v>40</v>
      </c>
      <c r="B43" s="522" t="s">
        <v>1911</v>
      </c>
      <c r="C43" s="522"/>
      <c r="D43" s="526" t="s">
        <v>1924</v>
      </c>
      <c r="E43" s="543"/>
      <c r="F43" s="523" t="s">
        <v>1850</v>
      </c>
      <c r="G43" s="523" t="s">
        <v>1849</v>
      </c>
      <c r="H43" s="533">
        <v>1087559881</v>
      </c>
      <c r="I43" s="525">
        <v>55400000</v>
      </c>
      <c r="J43" s="525">
        <v>55400000</v>
      </c>
      <c r="K43" s="525">
        <v>55400000</v>
      </c>
      <c r="L43" s="525">
        <v>6000000</v>
      </c>
      <c r="M43" s="526"/>
      <c r="N43" s="509">
        <v>6000000</v>
      </c>
      <c r="O43" s="509">
        <v>19217250</v>
      </c>
      <c r="P43" s="509">
        <v>2135250</v>
      </c>
    </row>
    <row r="44" spans="1:16" s="527" customFormat="1" ht="25" customHeight="1">
      <c r="A44" s="521">
        <v>41</v>
      </c>
      <c r="B44" s="522" t="s">
        <v>1855</v>
      </c>
      <c r="C44" s="522" t="s">
        <v>1909</v>
      </c>
      <c r="D44" s="526" t="s">
        <v>1922</v>
      </c>
      <c r="E44" s="543"/>
      <c r="F44" s="523" t="s">
        <v>1850</v>
      </c>
      <c r="G44" s="523" t="s">
        <v>1849</v>
      </c>
      <c r="H44" s="533">
        <v>1088026268</v>
      </c>
      <c r="I44" s="525">
        <v>55400000</v>
      </c>
      <c r="J44" s="525">
        <v>55400000</v>
      </c>
      <c r="K44" s="525">
        <v>55400000</v>
      </c>
      <c r="L44" s="525">
        <v>6000000</v>
      </c>
      <c r="M44" s="526"/>
      <c r="N44" s="509">
        <v>6000000</v>
      </c>
      <c r="O44" s="509">
        <v>19217250</v>
      </c>
      <c r="P44" s="509">
        <v>2135250</v>
      </c>
    </row>
    <row r="45" spans="1:16" s="527" customFormat="1" ht="25" customHeight="1">
      <c r="A45" s="521">
        <v>42</v>
      </c>
      <c r="B45" s="522" t="s">
        <v>1907</v>
      </c>
      <c r="C45" s="522" t="s">
        <v>1852</v>
      </c>
      <c r="D45" s="526" t="s">
        <v>1860</v>
      </c>
      <c r="E45" s="543"/>
      <c r="F45" s="523" t="s">
        <v>1859</v>
      </c>
      <c r="G45" s="523" t="s">
        <v>1849</v>
      </c>
      <c r="H45" s="620">
        <v>1088260090</v>
      </c>
      <c r="I45" s="525">
        <v>55400000</v>
      </c>
      <c r="J45" s="525">
        <v>55400000</v>
      </c>
      <c r="K45" s="525">
        <v>55400000</v>
      </c>
      <c r="L45" s="525">
        <v>6000000</v>
      </c>
      <c r="M45" s="537"/>
      <c r="N45" s="509">
        <v>6000000</v>
      </c>
      <c r="O45" s="509">
        <v>19217250</v>
      </c>
      <c r="P45" s="509">
        <v>2135250</v>
      </c>
    </row>
    <row r="46" spans="1:16" s="527" customFormat="1" ht="25" customHeight="1">
      <c r="A46" s="521">
        <v>43</v>
      </c>
      <c r="B46" s="522" t="s">
        <v>1905</v>
      </c>
      <c r="C46" s="522" t="s">
        <v>1878</v>
      </c>
      <c r="D46" s="526" t="s">
        <v>1908</v>
      </c>
      <c r="E46" s="543"/>
      <c r="F46" s="523" t="s">
        <v>1850</v>
      </c>
      <c r="G46" s="523" t="s">
        <v>1849</v>
      </c>
      <c r="H46" s="533">
        <v>1088264856</v>
      </c>
      <c r="I46" s="525">
        <v>55400000</v>
      </c>
      <c r="J46" s="525">
        <v>55400000</v>
      </c>
      <c r="K46" s="525">
        <v>55400000</v>
      </c>
      <c r="L46" s="525">
        <v>6000000</v>
      </c>
      <c r="M46" s="528"/>
      <c r="N46" s="509">
        <v>6000000</v>
      </c>
      <c r="O46" s="509">
        <v>19217250</v>
      </c>
      <c r="P46" s="509">
        <v>2135250</v>
      </c>
    </row>
    <row r="47" spans="1:16" s="527" customFormat="1" ht="25" customHeight="1">
      <c r="A47" s="521">
        <v>44</v>
      </c>
      <c r="B47" s="522" t="s">
        <v>1903</v>
      </c>
      <c r="C47" s="522" t="s">
        <v>1902</v>
      </c>
      <c r="D47" s="526" t="s">
        <v>1959</v>
      </c>
      <c r="E47" s="627">
        <v>32754</v>
      </c>
      <c r="F47" s="523" t="s">
        <v>1850</v>
      </c>
      <c r="G47" s="523" t="s">
        <v>1849</v>
      </c>
      <c r="H47" s="533">
        <v>1088271332</v>
      </c>
      <c r="I47" s="525">
        <v>55400000</v>
      </c>
      <c r="J47" s="525">
        <v>55400000</v>
      </c>
      <c r="K47" s="525">
        <v>55400000</v>
      </c>
      <c r="L47" s="525">
        <v>6000000</v>
      </c>
      <c r="M47" s="526"/>
      <c r="N47" s="509">
        <v>6000000</v>
      </c>
      <c r="O47" s="509">
        <v>19217250</v>
      </c>
      <c r="P47" s="509">
        <v>2135250</v>
      </c>
    </row>
    <row r="48" spans="1:16" s="527" customFormat="1" ht="25" customHeight="1">
      <c r="A48" s="521">
        <v>45</v>
      </c>
      <c r="B48" s="522" t="s">
        <v>1900</v>
      </c>
      <c r="C48" s="522"/>
      <c r="D48" s="526" t="s">
        <v>1983</v>
      </c>
      <c r="E48" s="627">
        <v>32756</v>
      </c>
      <c r="F48" s="523" t="s">
        <v>1850</v>
      </c>
      <c r="G48" s="523" t="s">
        <v>1849</v>
      </c>
      <c r="H48" s="524">
        <v>1088271471</v>
      </c>
      <c r="I48" s="525">
        <v>55400000</v>
      </c>
      <c r="J48" s="525">
        <v>55400000</v>
      </c>
      <c r="K48" s="525">
        <v>55400000</v>
      </c>
      <c r="L48" s="525">
        <v>6000000</v>
      </c>
      <c r="M48" s="526"/>
      <c r="N48" s="509">
        <v>6000000</v>
      </c>
      <c r="O48" s="509">
        <v>19217250</v>
      </c>
      <c r="P48" s="509">
        <v>2135250</v>
      </c>
    </row>
    <row r="49" spans="1:16" s="527" customFormat="1" ht="25" customHeight="1">
      <c r="A49" s="521">
        <v>46</v>
      </c>
      <c r="B49" s="522" t="s">
        <v>1899</v>
      </c>
      <c r="C49" s="522" t="s">
        <v>1898</v>
      </c>
      <c r="D49" s="526" t="s">
        <v>1906</v>
      </c>
      <c r="E49" s="543"/>
      <c r="F49" s="523" t="s">
        <v>1850</v>
      </c>
      <c r="G49" s="523" t="s">
        <v>1849</v>
      </c>
      <c r="H49" s="533">
        <v>1088284659</v>
      </c>
      <c r="I49" s="525">
        <v>55400000</v>
      </c>
      <c r="J49" s="525">
        <v>55400000</v>
      </c>
      <c r="K49" s="525">
        <v>55400000</v>
      </c>
      <c r="L49" s="525">
        <v>6000000</v>
      </c>
      <c r="M49" s="526"/>
      <c r="N49" s="509">
        <v>6000000</v>
      </c>
      <c r="O49" s="509">
        <v>19217250</v>
      </c>
      <c r="P49" s="509">
        <v>2135250</v>
      </c>
    </row>
    <row r="50" spans="1:16" s="538" customFormat="1" ht="25" customHeight="1">
      <c r="A50" s="521">
        <v>47</v>
      </c>
      <c r="B50" s="522" t="s">
        <v>1896</v>
      </c>
      <c r="C50" s="522" t="s">
        <v>1895</v>
      </c>
      <c r="D50" s="526" t="s">
        <v>1913</v>
      </c>
      <c r="E50" s="543"/>
      <c r="F50" s="523" t="s">
        <v>1850</v>
      </c>
      <c r="G50" s="523" t="s">
        <v>1849</v>
      </c>
      <c r="H50" s="533">
        <v>1088304875</v>
      </c>
      <c r="I50" s="525">
        <v>55400000</v>
      </c>
      <c r="J50" s="525">
        <v>55400000</v>
      </c>
      <c r="K50" s="525">
        <v>55400000</v>
      </c>
      <c r="L50" s="525">
        <v>6000000</v>
      </c>
      <c r="M50" s="526"/>
      <c r="N50" s="509">
        <v>6000000</v>
      </c>
      <c r="O50" s="509">
        <v>19217250</v>
      </c>
      <c r="P50" s="509">
        <v>2135250</v>
      </c>
    </row>
    <row r="51" spans="1:16" s="538" customFormat="1" ht="25" customHeight="1">
      <c r="A51" s="521">
        <v>48</v>
      </c>
      <c r="B51" s="522" t="s">
        <v>1893</v>
      </c>
      <c r="C51" s="522" t="s">
        <v>1892</v>
      </c>
      <c r="D51" s="526" t="s">
        <v>1876</v>
      </c>
      <c r="E51" s="543"/>
      <c r="F51" s="523" t="s">
        <v>1850</v>
      </c>
      <c r="G51" s="523" t="s">
        <v>1849</v>
      </c>
      <c r="H51" s="533">
        <v>1088313890</v>
      </c>
      <c r="I51" s="525">
        <v>55400000</v>
      </c>
      <c r="J51" s="525">
        <v>55400000</v>
      </c>
      <c r="K51" s="525">
        <v>55400000</v>
      </c>
      <c r="L51" s="525">
        <v>6000000</v>
      </c>
      <c r="M51" s="537"/>
      <c r="N51" s="509">
        <v>6000000</v>
      </c>
      <c r="O51" s="509">
        <v>19217250</v>
      </c>
      <c r="P51" s="509">
        <v>2135250</v>
      </c>
    </row>
    <row r="52" spans="1:16" s="538" customFormat="1" ht="25" customHeight="1">
      <c r="A52" s="521">
        <v>49</v>
      </c>
      <c r="B52" s="522" t="s">
        <v>1890</v>
      </c>
      <c r="C52" s="522" t="s">
        <v>1889</v>
      </c>
      <c r="D52" s="526" t="s">
        <v>1956</v>
      </c>
      <c r="E52" s="627">
        <v>34888</v>
      </c>
      <c r="F52" s="523" t="s">
        <v>1850</v>
      </c>
      <c r="G52" s="523" t="s">
        <v>1849</v>
      </c>
      <c r="H52" s="533">
        <v>1088328048</v>
      </c>
      <c r="I52" s="525">
        <v>55400000</v>
      </c>
      <c r="J52" s="525">
        <v>55400000</v>
      </c>
      <c r="K52" s="525">
        <v>55400000</v>
      </c>
      <c r="L52" s="525">
        <v>6000000</v>
      </c>
      <c r="M52" s="526"/>
      <c r="N52" s="509">
        <v>6000000</v>
      </c>
      <c r="O52" s="509">
        <v>19217250</v>
      </c>
      <c r="P52" s="509">
        <v>2135250</v>
      </c>
    </row>
    <row r="53" spans="1:16" s="538" customFormat="1" ht="25" customHeight="1">
      <c r="A53" s="521">
        <v>50</v>
      </c>
      <c r="B53" s="522" t="s">
        <v>1887</v>
      </c>
      <c r="C53" s="522" t="s">
        <v>1886</v>
      </c>
      <c r="D53" s="526" t="s">
        <v>1953</v>
      </c>
      <c r="E53" s="627">
        <v>34962</v>
      </c>
      <c r="F53" s="523" t="s">
        <v>1850</v>
      </c>
      <c r="G53" s="523" t="s">
        <v>1849</v>
      </c>
      <c r="H53" s="533">
        <v>1088329906</v>
      </c>
      <c r="I53" s="525">
        <v>55400000</v>
      </c>
      <c r="J53" s="525">
        <v>55400000</v>
      </c>
      <c r="K53" s="525">
        <v>55400000</v>
      </c>
      <c r="L53" s="525">
        <v>6000000</v>
      </c>
      <c r="M53" s="526"/>
      <c r="N53" s="509">
        <v>6000000</v>
      </c>
      <c r="O53" s="509">
        <v>19217250</v>
      </c>
      <c r="P53" s="509">
        <v>2135250</v>
      </c>
    </row>
    <row r="54" spans="1:16" s="538" customFormat="1" ht="25" customHeight="1">
      <c r="A54" s="521">
        <v>51</v>
      </c>
      <c r="B54" s="522" t="s">
        <v>1884</v>
      </c>
      <c r="C54" s="522" t="s">
        <v>1883</v>
      </c>
      <c r="D54" s="532" t="s">
        <v>1944</v>
      </c>
      <c r="E54" s="627">
        <v>35771</v>
      </c>
      <c r="F54" s="534" t="s">
        <v>1859</v>
      </c>
      <c r="G54" s="534" t="s">
        <v>1849</v>
      </c>
      <c r="H54" s="535">
        <v>1088346470</v>
      </c>
      <c r="I54" s="525">
        <v>55400000</v>
      </c>
      <c r="J54" s="525">
        <v>55400000</v>
      </c>
      <c r="K54" s="525">
        <v>55400000</v>
      </c>
      <c r="L54" s="525">
        <v>6000000</v>
      </c>
      <c r="M54" s="526"/>
      <c r="N54" s="509">
        <v>6000000</v>
      </c>
      <c r="O54" s="509">
        <v>19217250</v>
      </c>
      <c r="P54" s="509">
        <v>2135250</v>
      </c>
    </row>
    <row r="55" spans="1:16" s="538" customFormat="1" ht="25" customHeight="1">
      <c r="A55" s="521">
        <v>52</v>
      </c>
      <c r="B55" s="522" t="s">
        <v>1881</v>
      </c>
      <c r="C55" s="522" t="s">
        <v>1880</v>
      </c>
      <c r="D55" s="526" t="s">
        <v>1921</v>
      </c>
      <c r="E55" s="543"/>
      <c r="F55" s="523" t="s">
        <v>1850</v>
      </c>
      <c r="G55" s="523" t="s">
        <v>1849</v>
      </c>
      <c r="H55" s="533">
        <v>1093212518</v>
      </c>
      <c r="I55" s="525">
        <v>55400000</v>
      </c>
      <c r="J55" s="525">
        <v>55400000</v>
      </c>
      <c r="K55" s="525">
        <v>55400000</v>
      </c>
      <c r="L55" s="525">
        <v>6000000</v>
      </c>
      <c r="M55" s="526"/>
      <c r="N55" s="509">
        <v>6000000</v>
      </c>
      <c r="O55" s="509">
        <v>19217250</v>
      </c>
      <c r="P55" s="509">
        <v>2135250</v>
      </c>
    </row>
    <row r="56" spans="1:16" s="538" customFormat="1" ht="25" customHeight="1">
      <c r="A56" s="521">
        <v>53</v>
      </c>
      <c r="B56" s="522" t="s">
        <v>1878</v>
      </c>
      <c r="C56" s="522" t="s">
        <v>1877</v>
      </c>
      <c r="D56" s="526" t="s">
        <v>1916</v>
      </c>
      <c r="E56" s="543"/>
      <c r="F56" s="523" t="s">
        <v>1850</v>
      </c>
      <c r="G56" s="523" t="s">
        <v>1849</v>
      </c>
      <c r="H56" s="533">
        <v>1096645541</v>
      </c>
      <c r="I56" s="525">
        <v>55400000</v>
      </c>
      <c r="J56" s="525">
        <v>55400000</v>
      </c>
      <c r="K56" s="525">
        <v>55400000</v>
      </c>
      <c r="L56" s="525">
        <v>6000000</v>
      </c>
      <c r="M56" s="526"/>
      <c r="N56" s="509">
        <v>6000000</v>
      </c>
      <c r="O56" s="509">
        <v>19217250</v>
      </c>
      <c r="P56" s="509">
        <v>2135250</v>
      </c>
    </row>
    <row r="57" spans="1:16" s="538" customFormat="1" ht="25" customHeight="1">
      <c r="A57" s="521">
        <v>54</v>
      </c>
      <c r="B57" s="522" t="s">
        <v>1875</v>
      </c>
      <c r="C57" s="522" t="s">
        <v>1861</v>
      </c>
      <c r="D57" s="526" t="s">
        <v>1916</v>
      </c>
      <c r="E57" s="543"/>
      <c r="F57" s="523" t="s">
        <v>1850</v>
      </c>
      <c r="G57" s="523" t="s">
        <v>1849</v>
      </c>
      <c r="H57" s="533">
        <v>1106890976</v>
      </c>
      <c r="I57" s="525">
        <v>55400000</v>
      </c>
      <c r="J57" s="525">
        <v>55400000</v>
      </c>
      <c r="K57" s="525">
        <v>55400000</v>
      </c>
      <c r="L57" s="525">
        <v>6000000</v>
      </c>
      <c r="M57" s="526"/>
      <c r="N57" s="509">
        <v>6000000</v>
      </c>
      <c r="O57" s="509">
        <v>19217250</v>
      </c>
      <c r="P57" s="509">
        <v>2135250</v>
      </c>
    </row>
    <row r="58" spans="1:16" s="538" customFormat="1" ht="25" customHeight="1">
      <c r="A58" s="521">
        <v>55</v>
      </c>
      <c r="B58" s="522" t="s">
        <v>1873</v>
      </c>
      <c r="C58" s="522" t="s">
        <v>1872</v>
      </c>
      <c r="D58" s="526" t="s">
        <v>1904</v>
      </c>
      <c r="E58" s="543"/>
      <c r="F58" s="523" t="s">
        <v>1850</v>
      </c>
      <c r="G58" s="523" t="s">
        <v>1849</v>
      </c>
      <c r="H58" s="533">
        <v>1112130003</v>
      </c>
      <c r="I58" s="525">
        <v>55400000</v>
      </c>
      <c r="J58" s="525">
        <v>55400000</v>
      </c>
      <c r="K58" s="525">
        <v>55400000</v>
      </c>
      <c r="L58" s="525">
        <v>6000000</v>
      </c>
      <c r="M58" s="622"/>
      <c r="N58" s="509">
        <v>6000000</v>
      </c>
      <c r="O58" s="509">
        <v>19217250</v>
      </c>
      <c r="P58" s="509">
        <v>2135250</v>
      </c>
    </row>
    <row r="59" spans="1:16" s="538" customFormat="1" ht="25" customHeight="1">
      <c r="A59" s="521">
        <v>56</v>
      </c>
      <c r="B59" s="522" t="s">
        <v>1870</v>
      </c>
      <c r="C59" s="522" t="s">
        <v>1869</v>
      </c>
      <c r="D59" s="526" t="s">
        <v>1927</v>
      </c>
      <c r="E59" s="543"/>
      <c r="F59" s="523" t="s">
        <v>1850</v>
      </c>
      <c r="G59" s="523" t="s">
        <v>1849</v>
      </c>
      <c r="H59" s="533">
        <v>1112771725</v>
      </c>
      <c r="I59" s="525">
        <v>55400000</v>
      </c>
      <c r="J59" s="525">
        <v>55400000</v>
      </c>
      <c r="K59" s="525">
        <v>55400000</v>
      </c>
      <c r="L59" s="525">
        <v>6000000</v>
      </c>
      <c r="M59" s="622"/>
      <c r="N59" s="509">
        <v>6000000</v>
      </c>
      <c r="O59" s="509">
        <v>19217250</v>
      </c>
      <c r="P59" s="509">
        <v>2135250</v>
      </c>
    </row>
    <row r="60" spans="1:16" s="538" customFormat="1" ht="25" customHeight="1">
      <c r="A60" s="521">
        <v>57</v>
      </c>
      <c r="B60" s="522" t="s">
        <v>1867</v>
      </c>
      <c r="C60" s="522" t="s">
        <v>1866</v>
      </c>
      <c r="D60" s="522" t="s">
        <v>1885</v>
      </c>
      <c r="E60" s="544"/>
      <c r="F60" s="523" t="s">
        <v>1850</v>
      </c>
      <c r="G60" s="523" t="s">
        <v>1849</v>
      </c>
      <c r="H60" s="524">
        <v>1113788197</v>
      </c>
      <c r="I60" s="525">
        <v>55400000</v>
      </c>
      <c r="J60" s="525">
        <v>55400000</v>
      </c>
      <c r="K60" s="525">
        <v>55400000</v>
      </c>
      <c r="L60" s="525">
        <v>6000000</v>
      </c>
      <c r="M60" s="622"/>
      <c r="N60" s="509">
        <v>6000000</v>
      </c>
      <c r="O60" s="509">
        <v>19217250</v>
      </c>
      <c r="P60" s="509">
        <v>2135250</v>
      </c>
    </row>
    <row r="61" spans="1:16" s="538" customFormat="1" ht="25" customHeight="1" thickBot="1">
      <c r="A61" s="521">
        <v>58</v>
      </c>
      <c r="B61" s="522" t="s">
        <v>1864</v>
      </c>
      <c r="C61" s="522" t="s">
        <v>1862</v>
      </c>
      <c r="D61" s="526" t="s">
        <v>1885</v>
      </c>
      <c r="E61" s="543"/>
      <c r="F61" s="523" t="s">
        <v>1850</v>
      </c>
      <c r="G61" s="523" t="s">
        <v>1849</v>
      </c>
      <c r="H61" s="533">
        <v>1115076696</v>
      </c>
      <c r="I61" s="525">
        <v>55400000</v>
      </c>
      <c r="J61" s="525">
        <v>55400000</v>
      </c>
      <c r="K61" s="525">
        <v>55400000</v>
      </c>
      <c r="L61" s="525">
        <v>6000000</v>
      </c>
      <c r="M61" s="539"/>
      <c r="N61" s="509">
        <v>6000000</v>
      </c>
      <c r="O61" s="509">
        <v>19217250</v>
      </c>
      <c r="P61" s="509">
        <v>2135250</v>
      </c>
    </row>
    <row r="62" spans="1:16" s="538" customFormat="1" ht="25" customHeight="1" thickBot="1">
      <c r="A62" s="521">
        <v>59</v>
      </c>
      <c r="B62" s="522" t="s">
        <v>1862</v>
      </c>
      <c r="C62" s="522" t="s">
        <v>1861</v>
      </c>
      <c r="D62" s="526" t="s">
        <v>1868</v>
      </c>
      <c r="E62" s="543"/>
      <c r="F62" s="523" t="s">
        <v>1850</v>
      </c>
      <c r="G62" s="523" t="s">
        <v>1849</v>
      </c>
      <c r="H62" s="621">
        <v>1115081149</v>
      </c>
      <c r="I62" s="525">
        <v>55400000</v>
      </c>
      <c r="J62" s="525">
        <v>55400000</v>
      </c>
      <c r="K62" s="525">
        <v>55400000</v>
      </c>
      <c r="L62" s="525">
        <v>6000000</v>
      </c>
      <c r="M62" s="539"/>
      <c r="N62" s="509">
        <v>6000000</v>
      </c>
      <c r="O62" s="509">
        <v>19217250</v>
      </c>
      <c r="P62" s="509">
        <v>2135250</v>
      </c>
    </row>
    <row r="63" spans="1:16" s="538" customFormat="1" ht="25" customHeight="1">
      <c r="A63" s="521">
        <v>60</v>
      </c>
      <c r="B63" s="522" t="s">
        <v>1858</v>
      </c>
      <c r="C63" s="522" t="s">
        <v>1857</v>
      </c>
      <c r="D63" s="526" t="s">
        <v>1874</v>
      </c>
      <c r="E63" s="543"/>
      <c r="F63" s="523" t="s">
        <v>1850</v>
      </c>
      <c r="G63" s="523" t="s">
        <v>1849</v>
      </c>
      <c r="H63" s="533">
        <v>1115085206</v>
      </c>
      <c r="I63" s="525">
        <v>55400000</v>
      </c>
      <c r="J63" s="525">
        <v>55400000</v>
      </c>
      <c r="K63" s="525">
        <v>55400000</v>
      </c>
      <c r="L63" s="525">
        <v>6000000</v>
      </c>
      <c r="M63" s="537"/>
      <c r="N63" s="509">
        <v>6000000</v>
      </c>
      <c r="O63" s="509">
        <v>19217250</v>
      </c>
      <c r="P63" s="509">
        <v>2135250</v>
      </c>
    </row>
    <row r="64" spans="1:16" s="538" customFormat="1" ht="25" customHeight="1">
      <c r="A64" s="521">
        <v>61</v>
      </c>
      <c r="B64" s="522" t="s">
        <v>1855</v>
      </c>
      <c r="C64" s="522" t="s">
        <v>1854</v>
      </c>
      <c r="D64" s="526" t="s">
        <v>1888</v>
      </c>
      <c r="E64" s="543"/>
      <c r="F64" s="523" t="s">
        <v>1850</v>
      </c>
      <c r="G64" s="523" t="s">
        <v>1849</v>
      </c>
      <c r="H64" s="533">
        <v>1118301014</v>
      </c>
      <c r="I64" s="525">
        <v>55400000</v>
      </c>
      <c r="J64" s="525">
        <v>55400000</v>
      </c>
      <c r="K64" s="525">
        <v>55400000</v>
      </c>
      <c r="L64" s="525">
        <v>6000000</v>
      </c>
      <c r="M64" s="537"/>
      <c r="N64" s="509">
        <v>6000000</v>
      </c>
      <c r="O64" s="509">
        <v>19217250</v>
      </c>
      <c r="P64" s="509">
        <v>2135250</v>
      </c>
    </row>
    <row r="65" spans="1:25" s="538" customFormat="1" ht="25" customHeight="1">
      <c r="A65" s="540"/>
      <c r="B65" s="532" t="s">
        <v>1837</v>
      </c>
      <c r="C65" s="532" t="s">
        <v>1852</v>
      </c>
      <c r="D65" s="526" t="s">
        <v>1871</v>
      </c>
      <c r="E65" s="543"/>
      <c r="F65" s="523" t="s">
        <v>1850</v>
      </c>
      <c r="G65" s="523" t="s">
        <v>1849</v>
      </c>
      <c r="H65" s="533">
        <v>1193214368</v>
      </c>
      <c r="I65" s="525">
        <v>55400000</v>
      </c>
      <c r="J65" s="525">
        <v>55400000</v>
      </c>
      <c r="K65" s="525">
        <v>55400000</v>
      </c>
      <c r="L65" s="525">
        <v>6000000</v>
      </c>
      <c r="N65" s="509">
        <v>6000000</v>
      </c>
      <c r="O65" s="509">
        <v>19217250</v>
      </c>
      <c r="P65" s="509">
        <v>2135250</v>
      </c>
    </row>
    <row r="66" spans="1:25" ht="30" customHeight="1">
      <c r="A66" s="1449" t="s">
        <v>69</v>
      </c>
      <c r="B66" s="1450"/>
      <c r="C66" s="1450"/>
      <c r="D66" s="1450"/>
      <c r="E66" s="1450"/>
      <c r="F66" s="1450"/>
      <c r="G66" s="1450"/>
      <c r="H66" s="1451"/>
      <c r="I66" s="545">
        <f>SUM(I4:I65)</f>
        <v>3434800000</v>
      </c>
      <c r="J66" s="545">
        <f>SUM(J4:J65)</f>
        <v>3434800000</v>
      </c>
      <c r="K66" s="545">
        <f>SUM(K4:K65)</f>
        <v>3434800000</v>
      </c>
      <c r="L66" s="545">
        <f>SUM(L4:L65)</f>
        <v>372000000</v>
      </c>
      <c r="M66" s="546"/>
      <c r="N66" s="545">
        <f>SUM(N4:N65)</f>
        <v>372000000</v>
      </c>
      <c r="O66" s="545">
        <f>SUM(O4:O65)</f>
        <v>1191469500</v>
      </c>
      <c r="P66" s="545">
        <f>SUM(P4:P65)</f>
        <v>132385500</v>
      </c>
      <c r="Q66" s="541"/>
      <c r="R66" s="541"/>
      <c r="S66" s="541"/>
      <c r="T66" s="541"/>
      <c r="U66" s="541"/>
      <c r="V66" s="541"/>
      <c r="W66" s="541"/>
      <c r="X66" s="541"/>
      <c r="Y66" s="541"/>
    </row>
    <row r="67" spans="1:25" ht="15.75" customHeight="1">
      <c r="A67" s="541"/>
      <c r="B67" s="541"/>
      <c r="C67" s="541"/>
      <c r="D67" s="541"/>
      <c r="E67" s="541"/>
      <c r="F67" s="541"/>
      <c r="G67" s="541"/>
      <c r="H67" s="541"/>
      <c r="I67" s="541"/>
      <c r="J67" s="541"/>
      <c r="K67" s="541"/>
      <c r="L67" s="541"/>
      <c r="M67" s="541"/>
      <c r="N67" s="541"/>
      <c r="O67" s="541"/>
      <c r="P67" s="541"/>
      <c r="Q67" s="541"/>
      <c r="R67" s="541"/>
      <c r="S67" s="541"/>
      <c r="T67" s="541"/>
      <c r="U67" s="541"/>
      <c r="V67" s="541"/>
      <c r="W67" s="541"/>
      <c r="X67" s="541"/>
      <c r="Y67" s="541"/>
    </row>
    <row r="68" spans="1:25" ht="31.5" customHeight="1">
      <c r="B68" s="542" t="s">
        <v>1848</v>
      </c>
      <c r="C68" s="311">
        <v>61</v>
      </c>
    </row>
    <row r="69" spans="1:25" ht="15.75" customHeight="1"/>
    <row r="70" spans="1:25" ht="15.75" customHeight="1"/>
    <row r="71" spans="1:25" ht="15.75" customHeight="1"/>
    <row r="72" spans="1:25" ht="15.75" customHeight="1"/>
    <row r="73" spans="1:25" ht="15.75" customHeight="1"/>
    <row r="74" spans="1:25" ht="15.75" customHeight="1"/>
    <row r="75" spans="1:25" ht="15.75" customHeight="1"/>
    <row r="76" spans="1:25" ht="15.75" customHeight="1"/>
    <row r="77" spans="1:25" ht="15.75" customHeight="1"/>
    <row r="78" spans="1:25" ht="15.75" customHeight="1"/>
    <row r="79" spans="1:25" ht="15.75" customHeight="1"/>
    <row r="80" spans="1:25"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sortState ref="D5:P65">
    <sortCondition ref="H4:H65"/>
  </sortState>
  <mergeCells count="11">
    <mergeCell ref="A66:H66"/>
    <mergeCell ref="A1:P1"/>
    <mergeCell ref="F2:F3"/>
    <mergeCell ref="E2:E3"/>
    <mergeCell ref="G2:G3"/>
    <mergeCell ref="H2:H3"/>
    <mergeCell ref="A2:A3"/>
    <mergeCell ref="B2:B3"/>
    <mergeCell ref="C2:C3"/>
    <mergeCell ref="D2:D3"/>
    <mergeCell ref="I2:P2"/>
  </mergeCells>
  <pageMargins left="0.7" right="0.7" top="0.75" bottom="0.75" header="0" footer="0"/>
  <pageSetup scale="65" fitToHeight="0" orientation="landscape" horizontalDpi="360" verticalDpi="36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F0F4C-1F0E-4EE6-91A2-924B0B0E86B3}">
  <sheetPr codeName="Hoja25"/>
  <dimension ref="A1:H74"/>
  <sheetViews>
    <sheetView workbookViewId="0">
      <selection activeCell="B8" sqref="B8:F8"/>
    </sheetView>
  </sheetViews>
  <sheetFormatPr baseColWidth="10" defaultColWidth="14" defaultRowHeight="14"/>
  <cols>
    <col min="1" max="1" width="39.1640625" style="134" customWidth="1"/>
    <col min="2" max="2" width="46.1640625" style="134" customWidth="1"/>
    <col min="3" max="3" width="25.6640625" style="134" bestFit="1" customWidth="1"/>
    <col min="4" max="4" width="14" style="134"/>
    <col min="5" max="5" width="10.83203125" style="134" customWidth="1"/>
    <col min="6" max="6" width="15.1640625" style="129" customWidth="1"/>
    <col min="7" max="7" width="14" style="129"/>
    <col min="8" max="8" width="0" style="129" hidden="1" customWidth="1"/>
    <col min="9" max="9" width="18.33203125" style="129" bestFit="1" customWidth="1"/>
    <col min="10" max="256" width="14" style="129"/>
    <col min="257" max="257" width="28.33203125" style="129" bestFit="1" customWidth="1"/>
    <col min="258" max="258" width="46.1640625" style="129" customWidth="1"/>
    <col min="259" max="259" width="25.6640625" style="129" bestFit="1" customWidth="1"/>
    <col min="260" max="260" width="14" style="129"/>
    <col min="261" max="261" width="10.83203125" style="129" customWidth="1"/>
    <col min="262" max="262" width="15.1640625" style="129" customWidth="1"/>
    <col min="263" max="263" width="14" style="129"/>
    <col min="264" max="264" width="0" style="129" hidden="1" customWidth="1"/>
    <col min="265" max="265" width="18.33203125" style="129" bestFit="1" customWidth="1"/>
    <col min="266" max="512" width="14" style="129"/>
    <col min="513" max="513" width="28.33203125" style="129" bestFit="1" customWidth="1"/>
    <col min="514" max="514" width="46.1640625" style="129" customWidth="1"/>
    <col min="515" max="515" width="25.6640625" style="129" bestFit="1" customWidth="1"/>
    <col min="516" max="516" width="14" style="129"/>
    <col min="517" max="517" width="10.83203125" style="129" customWidth="1"/>
    <col min="518" max="518" width="15.1640625" style="129" customWidth="1"/>
    <col min="519" max="519" width="14" style="129"/>
    <col min="520" max="520" width="0" style="129" hidden="1" customWidth="1"/>
    <col min="521" max="521" width="18.33203125" style="129" bestFit="1" customWidth="1"/>
    <col min="522" max="768" width="14" style="129"/>
    <col min="769" max="769" width="28.33203125" style="129" bestFit="1" customWidth="1"/>
    <col min="770" max="770" width="46.1640625" style="129" customWidth="1"/>
    <col min="771" max="771" width="25.6640625" style="129" bestFit="1" customWidth="1"/>
    <col min="772" max="772" width="14" style="129"/>
    <col min="773" max="773" width="10.83203125" style="129" customWidth="1"/>
    <col min="774" max="774" width="15.1640625" style="129" customWidth="1"/>
    <col min="775" max="775" width="14" style="129"/>
    <col min="776" max="776" width="0" style="129" hidden="1" customWidth="1"/>
    <col min="777" max="777" width="18.33203125" style="129" bestFit="1" customWidth="1"/>
    <col min="778" max="1024" width="14" style="129"/>
    <col min="1025" max="1025" width="28.33203125" style="129" bestFit="1" customWidth="1"/>
    <col min="1026" max="1026" width="46.1640625" style="129" customWidth="1"/>
    <col min="1027" max="1027" width="25.6640625" style="129" bestFit="1" customWidth="1"/>
    <col min="1028" max="1028" width="14" style="129"/>
    <col min="1029" max="1029" width="10.83203125" style="129" customWidth="1"/>
    <col min="1030" max="1030" width="15.1640625" style="129" customWidth="1"/>
    <col min="1031" max="1031" width="14" style="129"/>
    <col min="1032" max="1032" width="0" style="129" hidden="1" customWidth="1"/>
    <col min="1033" max="1033" width="18.33203125" style="129" bestFit="1" customWidth="1"/>
    <col min="1034" max="1280" width="14" style="129"/>
    <col min="1281" max="1281" width="28.33203125" style="129" bestFit="1" customWidth="1"/>
    <col min="1282" max="1282" width="46.1640625" style="129" customWidth="1"/>
    <col min="1283" max="1283" width="25.6640625" style="129" bestFit="1" customWidth="1"/>
    <col min="1284" max="1284" width="14" style="129"/>
    <col min="1285" max="1285" width="10.83203125" style="129" customWidth="1"/>
    <col min="1286" max="1286" width="15.1640625" style="129" customWidth="1"/>
    <col min="1287" max="1287" width="14" style="129"/>
    <col min="1288" max="1288" width="0" style="129" hidden="1" customWidth="1"/>
    <col min="1289" max="1289" width="18.33203125" style="129" bestFit="1" customWidth="1"/>
    <col min="1290" max="1536" width="14" style="129"/>
    <col min="1537" max="1537" width="28.33203125" style="129" bestFit="1" customWidth="1"/>
    <col min="1538" max="1538" width="46.1640625" style="129" customWidth="1"/>
    <col min="1539" max="1539" width="25.6640625" style="129" bestFit="1" customWidth="1"/>
    <col min="1540" max="1540" width="14" style="129"/>
    <col min="1541" max="1541" width="10.83203125" style="129" customWidth="1"/>
    <col min="1542" max="1542" width="15.1640625" style="129" customWidth="1"/>
    <col min="1543" max="1543" width="14" style="129"/>
    <col min="1544" max="1544" width="0" style="129" hidden="1" customWidth="1"/>
    <col min="1545" max="1545" width="18.33203125" style="129" bestFit="1" customWidth="1"/>
    <col min="1546" max="1792" width="14" style="129"/>
    <col min="1793" max="1793" width="28.33203125" style="129" bestFit="1" customWidth="1"/>
    <col min="1794" max="1794" width="46.1640625" style="129" customWidth="1"/>
    <col min="1795" max="1795" width="25.6640625" style="129" bestFit="1" customWidth="1"/>
    <col min="1796" max="1796" width="14" style="129"/>
    <col min="1797" max="1797" width="10.83203125" style="129" customWidth="1"/>
    <col min="1798" max="1798" width="15.1640625" style="129" customWidth="1"/>
    <col min="1799" max="1799" width="14" style="129"/>
    <col min="1800" max="1800" width="0" style="129" hidden="1" customWidth="1"/>
    <col min="1801" max="1801" width="18.33203125" style="129" bestFit="1" customWidth="1"/>
    <col min="1802" max="2048" width="14" style="129"/>
    <col min="2049" max="2049" width="28.33203125" style="129" bestFit="1" customWidth="1"/>
    <col min="2050" max="2050" width="46.1640625" style="129" customWidth="1"/>
    <col min="2051" max="2051" width="25.6640625" style="129" bestFit="1" customWidth="1"/>
    <col min="2052" max="2052" width="14" style="129"/>
    <col min="2053" max="2053" width="10.83203125" style="129" customWidth="1"/>
    <col min="2054" max="2054" width="15.1640625" style="129" customWidth="1"/>
    <col min="2055" max="2055" width="14" style="129"/>
    <col min="2056" max="2056" width="0" style="129" hidden="1" customWidth="1"/>
    <col min="2057" max="2057" width="18.33203125" style="129" bestFit="1" customWidth="1"/>
    <col min="2058" max="2304" width="14" style="129"/>
    <col min="2305" max="2305" width="28.33203125" style="129" bestFit="1" customWidth="1"/>
    <col min="2306" max="2306" width="46.1640625" style="129" customWidth="1"/>
    <col min="2307" max="2307" width="25.6640625" style="129" bestFit="1" customWidth="1"/>
    <col min="2308" max="2308" width="14" style="129"/>
    <col min="2309" max="2309" width="10.83203125" style="129" customWidth="1"/>
    <col min="2310" max="2310" width="15.1640625" style="129" customWidth="1"/>
    <col min="2311" max="2311" width="14" style="129"/>
    <col min="2312" max="2312" width="0" style="129" hidden="1" customWidth="1"/>
    <col min="2313" max="2313" width="18.33203125" style="129" bestFit="1" customWidth="1"/>
    <col min="2314" max="2560" width="14" style="129"/>
    <col min="2561" max="2561" width="28.33203125" style="129" bestFit="1" customWidth="1"/>
    <col min="2562" max="2562" width="46.1640625" style="129" customWidth="1"/>
    <col min="2563" max="2563" width="25.6640625" style="129" bestFit="1" customWidth="1"/>
    <col min="2564" max="2564" width="14" style="129"/>
    <col min="2565" max="2565" width="10.83203125" style="129" customWidth="1"/>
    <col min="2566" max="2566" width="15.1640625" style="129" customWidth="1"/>
    <col min="2567" max="2567" width="14" style="129"/>
    <col min="2568" max="2568" width="0" style="129" hidden="1" customWidth="1"/>
    <col min="2569" max="2569" width="18.33203125" style="129" bestFit="1" customWidth="1"/>
    <col min="2570" max="2816" width="14" style="129"/>
    <col min="2817" max="2817" width="28.33203125" style="129" bestFit="1" customWidth="1"/>
    <col min="2818" max="2818" width="46.1640625" style="129" customWidth="1"/>
    <col min="2819" max="2819" width="25.6640625" style="129" bestFit="1" customWidth="1"/>
    <col min="2820" max="2820" width="14" style="129"/>
    <col min="2821" max="2821" width="10.83203125" style="129" customWidth="1"/>
    <col min="2822" max="2822" width="15.1640625" style="129" customWidth="1"/>
    <col min="2823" max="2823" width="14" style="129"/>
    <col min="2824" max="2824" width="0" style="129" hidden="1" customWidth="1"/>
    <col min="2825" max="2825" width="18.33203125" style="129" bestFit="1" customWidth="1"/>
    <col min="2826" max="3072" width="14" style="129"/>
    <col min="3073" max="3073" width="28.33203125" style="129" bestFit="1" customWidth="1"/>
    <col min="3074" max="3074" width="46.1640625" style="129" customWidth="1"/>
    <col min="3075" max="3075" width="25.6640625" style="129" bestFit="1" customWidth="1"/>
    <col min="3076" max="3076" width="14" style="129"/>
    <col min="3077" max="3077" width="10.83203125" style="129" customWidth="1"/>
    <col min="3078" max="3078" width="15.1640625" style="129" customWidth="1"/>
    <col min="3079" max="3079" width="14" style="129"/>
    <col min="3080" max="3080" width="0" style="129" hidden="1" customWidth="1"/>
    <col min="3081" max="3081" width="18.33203125" style="129" bestFit="1" customWidth="1"/>
    <col min="3082" max="3328" width="14" style="129"/>
    <col min="3329" max="3329" width="28.33203125" style="129" bestFit="1" customWidth="1"/>
    <col min="3330" max="3330" width="46.1640625" style="129" customWidth="1"/>
    <col min="3331" max="3331" width="25.6640625" style="129" bestFit="1" customWidth="1"/>
    <col min="3332" max="3332" width="14" style="129"/>
    <col min="3333" max="3333" width="10.83203125" style="129" customWidth="1"/>
    <col min="3334" max="3334" width="15.1640625" style="129" customWidth="1"/>
    <col min="3335" max="3335" width="14" style="129"/>
    <col min="3336" max="3336" width="0" style="129" hidden="1" customWidth="1"/>
    <col min="3337" max="3337" width="18.33203125" style="129" bestFit="1" customWidth="1"/>
    <col min="3338" max="3584" width="14" style="129"/>
    <col min="3585" max="3585" width="28.33203125" style="129" bestFit="1" customWidth="1"/>
    <col min="3586" max="3586" width="46.1640625" style="129" customWidth="1"/>
    <col min="3587" max="3587" width="25.6640625" style="129" bestFit="1" customWidth="1"/>
    <col min="3588" max="3588" width="14" style="129"/>
    <col min="3589" max="3589" width="10.83203125" style="129" customWidth="1"/>
    <col min="3590" max="3590" width="15.1640625" style="129" customWidth="1"/>
    <col min="3591" max="3591" width="14" style="129"/>
    <col min="3592" max="3592" width="0" style="129" hidden="1" customWidth="1"/>
    <col min="3593" max="3593" width="18.33203125" style="129" bestFit="1" customWidth="1"/>
    <col min="3594" max="3840" width="14" style="129"/>
    <col min="3841" max="3841" width="28.33203125" style="129" bestFit="1" customWidth="1"/>
    <col min="3842" max="3842" width="46.1640625" style="129" customWidth="1"/>
    <col min="3843" max="3843" width="25.6640625" style="129" bestFit="1" customWidth="1"/>
    <col min="3844" max="3844" width="14" style="129"/>
    <col min="3845" max="3845" width="10.83203125" style="129" customWidth="1"/>
    <col min="3846" max="3846" width="15.1640625" style="129" customWidth="1"/>
    <col min="3847" max="3847" width="14" style="129"/>
    <col min="3848" max="3848" width="0" style="129" hidden="1" customWidth="1"/>
    <col min="3849" max="3849" width="18.33203125" style="129" bestFit="1" customWidth="1"/>
    <col min="3850" max="4096" width="14" style="129"/>
    <col min="4097" max="4097" width="28.33203125" style="129" bestFit="1" customWidth="1"/>
    <col min="4098" max="4098" width="46.1640625" style="129" customWidth="1"/>
    <col min="4099" max="4099" width="25.6640625" style="129" bestFit="1" customWidth="1"/>
    <col min="4100" max="4100" width="14" style="129"/>
    <col min="4101" max="4101" width="10.83203125" style="129" customWidth="1"/>
    <col min="4102" max="4102" width="15.1640625" style="129" customWidth="1"/>
    <col min="4103" max="4103" width="14" style="129"/>
    <col min="4104" max="4104" width="0" style="129" hidden="1" customWidth="1"/>
    <col min="4105" max="4105" width="18.33203125" style="129" bestFit="1" customWidth="1"/>
    <col min="4106" max="4352" width="14" style="129"/>
    <col min="4353" max="4353" width="28.33203125" style="129" bestFit="1" customWidth="1"/>
    <col min="4354" max="4354" width="46.1640625" style="129" customWidth="1"/>
    <col min="4355" max="4355" width="25.6640625" style="129" bestFit="1" customWidth="1"/>
    <col min="4356" max="4356" width="14" style="129"/>
    <col min="4357" max="4357" width="10.83203125" style="129" customWidth="1"/>
    <col min="4358" max="4358" width="15.1640625" style="129" customWidth="1"/>
    <col min="4359" max="4359" width="14" style="129"/>
    <col min="4360" max="4360" width="0" style="129" hidden="1" customWidth="1"/>
    <col min="4361" max="4361" width="18.33203125" style="129" bestFit="1" customWidth="1"/>
    <col min="4362" max="4608" width="14" style="129"/>
    <col min="4609" max="4609" width="28.33203125" style="129" bestFit="1" customWidth="1"/>
    <col min="4610" max="4610" width="46.1640625" style="129" customWidth="1"/>
    <col min="4611" max="4611" width="25.6640625" style="129" bestFit="1" customWidth="1"/>
    <col min="4612" max="4612" width="14" style="129"/>
    <col min="4613" max="4613" width="10.83203125" style="129" customWidth="1"/>
    <col min="4614" max="4614" width="15.1640625" style="129" customWidth="1"/>
    <col min="4615" max="4615" width="14" style="129"/>
    <col min="4616" max="4616" width="0" style="129" hidden="1" customWidth="1"/>
    <col min="4617" max="4617" width="18.33203125" style="129" bestFit="1" customWidth="1"/>
    <col min="4618" max="4864" width="14" style="129"/>
    <col min="4865" max="4865" width="28.33203125" style="129" bestFit="1" customWidth="1"/>
    <col min="4866" max="4866" width="46.1640625" style="129" customWidth="1"/>
    <col min="4867" max="4867" width="25.6640625" style="129" bestFit="1" customWidth="1"/>
    <col min="4868" max="4868" width="14" style="129"/>
    <col min="4869" max="4869" width="10.83203125" style="129" customWidth="1"/>
    <col min="4870" max="4870" width="15.1640625" style="129" customWidth="1"/>
    <col min="4871" max="4871" width="14" style="129"/>
    <col min="4872" max="4872" width="0" style="129" hidden="1" customWidth="1"/>
    <col min="4873" max="4873" width="18.33203125" style="129" bestFit="1" customWidth="1"/>
    <col min="4874" max="5120" width="14" style="129"/>
    <col min="5121" max="5121" width="28.33203125" style="129" bestFit="1" customWidth="1"/>
    <col min="5122" max="5122" width="46.1640625" style="129" customWidth="1"/>
    <col min="5123" max="5123" width="25.6640625" style="129" bestFit="1" customWidth="1"/>
    <col min="5124" max="5124" width="14" style="129"/>
    <col min="5125" max="5125" width="10.83203125" style="129" customWidth="1"/>
    <col min="5126" max="5126" width="15.1640625" style="129" customWidth="1"/>
    <col min="5127" max="5127" width="14" style="129"/>
    <col min="5128" max="5128" width="0" style="129" hidden="1" customWidth="1"/>
    <col min="5129" max="5129" width="18.33203125" style="129" bestFit="1" customWidth="1"/>
    <col min="5130" max="5376" width="14" style="129"/>
    <col min="5377" max="5377" width="28.33203125" style="129" bestFit="1" customWidth="1"/>
    <col min="5378" max="5378" width="46.1640625" style="129" customWidth="1"/>
    <col min="5379" max="5379" width="25.6640625" style="129" bestFit="1" customWidth="1"/>
    <col min="5380" max="5380" width="14" style="129"/>
    <col min="5381" max="5381" width="10.83203125" style="129" customWidth="1"/>
    <col min="5382" max="5382" width="15.1640625" style="129" customWidth="1"/>
    <col min="5383" max="5383" width="14" style="129"/>
    <col min="5384" max="5384" width="0" style="129" hidden="1" customWidth="1"/>
    <col min="5385" max="5385" width="18.33203125" style="129" bestFit="1" customWidth="1"/>
    <col min="5386" max="5632" width="14" style="129"/>
    <col min="5633" max="5633" width="28.33203125" style="129" bestFit="1" customWidth="1"/>
    <col min="5634" max="5634" width="46.1640625" style="129" customWidth="1"/>
    <col min="5635" max="5635" width="25.6640625" style="129" bestFit="1" customWidth="1"/>
    <col min="5636" max="5636" width="14" style="129"/>
    <col min="5637" max="5637" width="10.83203125" style="129" customWidth="1"/>
    <col min="5638" max="5638" width="15.1640625" style="129" customWidth="1"/>
    <col min="5639" max="5639" width="14" style="129"/>
    <col min="5640" max="5640" width="0" style="129" hidden="1" customWidth="1"/>
    <col min="5641" max="5641" width="18.33203125" style="129" bestFit="1" customWidth="1"/>
    <col min="5642" max="5888" width="14" style="129"/>
    <col min="5889" max="5889" width="28.33203125" style="129" bestFit="1" customWidth="1"/>
    <col min="5890" max="5890" width="46.1640625" style="129" customWidth="1"/>
    <col min="5891" max="5891" width="25.6640625" style="129" bestFit="1" customWidth="1"/>
    <col min="5892" max="5892" width="14" style="129"/>
    <col min="5893" max="5893" width="10.83203125" style="129" customWidth="1"/>
    <col min="5894" max="5894" width="15.1640625" style="129" customWidth="1"/>
    <col min="5895" max="5895" width="14" style="129"/>
    <col min="5896" max="5896" width="0" style="129" hidden="1" customWidth="1"/>
    <col min="5897" max="5897" width="18.33203125" style="129" bestFit="1" customWidth="1"/>
    <col min="5898" max="6144" width="14" style="129"/>
    <col min="6145" max="6145" width="28.33203125" style="129" bestFit="1" customWidth="1"/>
    <col min="6146" max="6146" width="46.1640625" style="129" customWidth="1"/>
    <col min="6147" max="6147" width="25.6640625" style="129" bestFit="1" customWidth="1"/>
    <col min="6148" max="6148" width="14" style="129"/>
    <col min="6149" max="6149" width="10.83203125" style="129" customWidth="1"/>
    <col min="6150" max="6150" width="15.1640625" style="129" customWidth="1"/>
    <col min="6151" max="6151" width="14" style="129"/>
    <col min="6152" max="6152" width="0" style="129" hidden="1" customWidth="1"/>
    <col min="6153" max="6153" width="18.33203125" style="129" bestFit="1" customWidth="1"/>
    <col min="6154" max="6400" width="14" style="129"/>
    <col min="6401" max="6401" width="28.33203125" style="129" bestFit="1" customWidth="1"/>
    <col min="6402" max="6402" width="46.1640625" style="129" customWidth="1"/>
    <col min="6403" max="6403" width="25.6640625" style="129" bestFit="1" customWidth="1"/>
    <col min="6404" max="6404" width="14" style="129"/>
    <col min="6405" max="6405" width="10.83203125" style="129" customWidth="1"/>
    <col min="6406" max="6406" width="15.1640625" style="129" customWidth="1"/>
    <col min="6407" max="6407" width="14" style="129"/>
    <col min="6408" max="6408" width="0" style="129" hidden="1" customWidth="1"/>
    <col min="6409" max="6409" width="18.33203125" style="129" bestFit="1" customWidth="1"/>
    <col min="6410" max="6656" width="14" style="129"/>
    <col min="6657" max="6657" width="28.33203125" style="129" bestFit="1" customWidth="1"/>
    <col min="6658" max="6658" width="46.1640625" style="129" customWidth="1"/>
    <col min="6659" max="6659" width="25.6640625" style="129" bestFit="1" customWidth="1"/>
    <col min="6660" max="6660" width="14" style="129"/>
    <col min="6661" max="6661" width="10.83203125" style="129" customWidth="1"/>
    <col min="6662" max="6662" width="15.1640625" style="129" customWidth="1"/>
    <col min="6663" max="6663" width="14" style="129"/>
    <col min="6664" max="6664" width="0" style="129" hidden="1" customWidth="1"/>
    <col min="6665" max="6665" width="18.33203125" style="129" bestFit="1" customWidth="1"/>
    <col min="6666" max="6912" width="14" style="129"/>
    <col min="6913" max="6913" width="28.33203125" style="129" bestFit="1" customWidth="1"/>
    <col min="6914" max="6914" width="46.1640625" style="129" customWidth="1"/>
    <col min="6915" max="6915" width="25.6640625" style="129" bestFit="1" customWidth="1"/>
    <col min="6916" max="6916" width="14" style="129"/>
    <col min="6917" max="6917" width="10.83203125" style="129" customWidth="1"/>
    <col min="6918" max="6918" width="15.1640625" style="129" customWidth="1"/>
    <col min="6919" max="6919" width="14" style="129"/>
    <col min="6920" max="6920" width="0" style="129" hidden="1" customWidth="1"/>
    <col min="6921" max="6921" width="18.33203125" style="129" bestFit="1" customWidth="1"/>
    <col min="6922" max="7168" width="14" style="129"/>
    <col min="7169" max="7169" width="28.33203125" style="129" bestFit="1" customWidth="1"/>
    <col min="7170" max="7170" width="46.1640625" style="129" customWidth="1"/>
    <col min="7171" max="7171" width="25.6640625" style="129" bestFit="1" customWidth="1"/>
    <col min="7172" max="7172" width="14" style="129"/>
    <col min="7173" max="7173" width="10.83203125" style="129" customWidth="1"/>
    <col min="7174" max="7174" width="15.1640625" style="129" customWidth="1"/>
    <col min="7175" max="7175" width="14" style="129"/>
    <col min="7176" max="7176" width="0" style="129" hidden="1" customWidth="1"/>
    <col min="7177" max="7177" width="18.33203125" style="129" bestFit="1" customWidth="1"/>
    <col min="7178" max="7424" width="14" style="129"/>
    <col min="7425" max="7425" width="28.33203125" style="129" bestFit="1" customWidth="1"/>
    <col min="7426" max="7426" width="46.1640625" style="129" customWidth="1"/>
    <col min="7427" max="7427" width="25.6640625" style="129" bestFit="1" customWidth="1"/>
    <col min="7428" max="7428" width="14" style="129"/>
    <col min="7429" max="7429" width="10.83203125" style="129" customWidth="1"/>
    <col min="7430" max="7430" width="15.1640625" style="129" customWidth="1"/>
    <col min="7431" max="7431" width="14" style="129"/>
    <col min="7432" max="7432" width="0" style="129" hidden="1" customWidth="1"/>
    <col min="7433" max="7433" width="18.33203125" style="129" bestFit="1" customWidth="1"/>
    <col min="7434" max="7680" width="14" style="129"/>
    <col min="7681" max="7681" width="28.33203125" style="129" bestFit="1" customWidth="1"/>
    <col min="7682" max="7682" width="46.1640625" style="129" customWidth="1"/>
    <col min="7683" max="7683" width="25.6640625" style="129" bestFit="1" customWidth="1"/>
    <col min="7684" max="7684" width="14" style="129"/>
    <col min="7685" max="7685" width="10.83203125" style="129" customWidth="1"/>
    <col min="7686" max="7686" width="15.1640625" style="129" customWidth="1"/>
    <col min="7687" max="7687" width="14" style="129"/>
    <col min="7688" max="7688" width="0" style="129" hidden="1" customWidth="1"/>
    <col min="7689" max="7689" width="18.33203125" style="129" bestFit="1" customWidth="1"/>
    <col min="7690" max="7936" width="14" style="129"/>
    <col min="7937" max="7937" width="28.33203125" style="129" bestFit="1" customWidth="1"/>
    <col min="7938" max="7938" width="46.1640625" style="129" customWidth="1"/>
    <col min="7939" max="7939" width="25.6640625" style="129" bestFit="1" customWidth="1"/>
    <col min="7940" max="7940" width="14" style="129"/>
    <col min="7941" max="7941" width="10.83203125" style="129" customWidth="1"/>
    <col min="7942" max="7942" width="15.1640625" style="129" customWidth="1"/>
    <col min="7943" max="7943" width="14" style="129"/>
    <col min="7944" max="7944" width="0" style="129" hidden="1" customWidth="1"/>
    <col min="7945" max="7945" width="18.33203125" style="129" bestFit="1" customWidth="1"/>
    <col min="7946" max="8192" width="14" style="129"/>
    <col min="8193" max="8193" width="28.33203125" style="129" bestFit="1" customWidth="1"/>
    <col min="8194" max="8194" width="46.1640625" style="129" customWidth="1"/>
    <col min="8195" max="8195" width="25.6640625" style="129" bestFit="1" customWidth="1"/>
    <col min="8196" max="8196" width="14" style="129"/>
    <col min="8197" max="8197" width="10.83203125" style="129" customWidth="1"/>
    <col min="8198" max="8198" width="15.1640625" style="129" customWidth="1"/>
    <col min="8199" max="8199" width="14" style="129"/>
    <col min="8200" max="8200" width="0" style="129" hidden="1" customWidth="1"/>
    <col min="8201" max="8201" width="18.33203125" style="129" bestFit="1" customWidth="1"/>
    <col min="8202" max="8448" width="14" style="129"/>
    <col min="8449" max="8449" width="28.33203125" style="129" bestFit="1" customWidth="1"/>
    <col min="8450" max="8450" width="46.1640625" style="129" customWidth="1"/>
    <col min="8451" max="8451" width="25.6640625" style="129" bestFit="1" customWidth="1"/>
    <col min="8452" max="8452" width="14" style="129"/>
    <col min="8453" max="8453" width="10.83203125" style="129" customWidth="1"/>
    <col min="8454" max="8454" width="15.1640625" style="129" customWidth="1"/>
    <col min="8455" max="8455" width="14" style="129"/>
    <col min="8456" max="8456" width="0" style="129" hidden="1" customWidth="1"/>
    <col min="8457" max="8457" width="18.33203125" style="129" bestFit="1" customWidth="1"/>
    <col min="8458" max="8704" width="14" style="129"/>
    <col min="8705" max="8705" width="28.33203125" style="129" bestFit="1" customWidth="1"/>
    <col min="8706" max="8706" width="46.1640625" style="129" customWidth="1"/>
    <col min="8707" max="8707" width="25.6640625" style="129" bestFit="1" customWidth="1"/>
    <col min="8708" max="8708" width="14" style="129"/>
    <col min="8709" max="8709" width="10.83203125" style="129" customWidth="1"/>
    <col min="8710" max="8710" width="15.1640625" style="129" customWidth="1"/>
    <col min="8711" max="8711" width="14" style="129"/>
    <col min="8712" max="8712" width="0" style="129" hidden="1" customWidth="1"/>
    <col min="8713" max="8713" width="18.33203125" style="129" bestFit="1" customWidth="1"/>
    <col min="8714" max="8960" width="14" style="129"/>
    <col min="8961" max="8961" width="28.33203125" style="129" bestFit="1" customWidth="1"/>
    <col min="8962" max="8962" width="46.1640625" style="129" customWidth="1"/>
    <col min="8963" max="8963" width="25.6640625" style="129" bestFit="1" customWidth="1"/>
    <col min="8964" max="8964" width="14" style="129"/>
    <col min="8965" max="8965" width="10.83203125" style="129" customWidth="1"/>
    <col min="8966" max="8966" width="15.1640625" style="129" customWidth="1"/>
    <col min="8967" max="8967" width="14" style="129"/>
    <col min="8968" max="8968" width="0" style="129" hidden="1" customWidth="1"/>
    <col min="8969" max="8969" width="18.33203125" style="129" bestFit="1" customWidth="1"/>
    <col min="8970" max="9216" width="14" style="129"/>
    <col min="9217" max="9217" width="28.33203125" style="129" bestFit="1" customWidth="1"/>
    <col min="9218" max="9218" width="46.1640625" style="129" customWidth="1"/>
    <col min="9219" max="9219" width="25.6640625" style="129" bestFit="1" customWidth="1"/>
    <col min="9220" max="9220" width="14" style="129"/>
    <col min="9221" max="9221" width="10.83203125" style="129" customWidth="1"/>
    <col min="9222" max="9222" width="15.1640625" style="129" customWidth="1"/>
    <col min="9223" max="9223" width="14" style="129"/>
    <col min="9224" max="9224" width="0" style="129" hidden="1" customWidth="1"/>
    <col min="9225" max="9225" width="18.33203125" style="129" bestFit="1" customWidth="1"/>
    <col min="9226" max="9472" width="14" style="129"/>
    <col min="9473" max="9473" width="28.33203125" style="129" bestFit="1" customWidth="1"/>
    <col min="9474" max="9474" width="46.1640625" style="129" customWidth="1"/>
    <col min="9475" max="9475" width="25.6640625" style="129" bestFit="1" customWidth="1"/>
    <col min="9476" max="9476" width="14" style="129"/>
    <col min="9477" max="9477" width="10.83203125" style="129" customWidth="1"/>
    <col min="9478" max="9478" width="15.1640625" style="129" customWidth="1"/>
    <col min="9479" max="9479" width="14" style="129"/>
    <col min="9480" max="9480" width="0" style="129" hidden="1" customWidth="1"/>
    <col min="9481" max="9481" width="18.33203125" style="129" bestFit="1" customWidth="1"/>
    <col min="9482" max="9728" width="14" style="129"/>
    <col min="9729" max="9729" width="28.33203125" style="129" bestFit="1" customWidth="1"/>
    <col min="9730" max="9730" width="46.1640625" style="129" customWidth="1"/>
    <col min="9731" max="9731" width="25.6640625" style="129" bestFit="1" customWidth="1"/>
    <col min="9732" max="9732" width="14" style="129"/>
    <col min="9733" max="9733" width="10.83203125" style="129" customWidth="1"/>
    <col min="9734" max="9734" width="15.1640625" style="129" customWidth="1"/>
    <col min="9735" max="9735" width="14" style="129"/>
    <col min="9736" max="9736" width="0" style="129" hidden="1" customWidth="1"/>
    <col min="9737" max="9737" width="18.33203125" style="129" bestFit="1" customWidth="1"/>
    <col min="9738" max="9984" width="14" style="129"/>
    <col min="9985" max="9985" width="28.33203125" style="129" bestFit="1" customWidth="1"/>
    <col min="9986" max="9986" width="46.1640625" style="129" customWidth="1"/>
    <col min="9987" max="9987" width="25.6640625" style="129" bestFit="1" customWidth="1"/>
    <col min="9988" max="9988" width="14" style="129"/>
    <col min="9989" max="9989" width="10.83203125" style="129" customWidth="1"/>
    <col min="9990" max="9990" width="15.1640625" style="129" customWidth="1"/>
    <col min="9991" max="9991" width="14" style="129"/>
    <col min="9992" max="9992" width="0" style="129" hidden="1" customWidth="1"/>
    <col min="9993" max="9993" width="18.33203125" style="129" bestFit="1" customWidth="1"/>
    <col min="9994" max="10240" width="14" style="129"/>
    <col min="10241" max="10241" width="28.33203125" style="129" bestFit="1" customWidth="1"/>
    <col min="10242" max="10242" width="46.1640625" style="129" customWidth="1"/>
    <col min="10243" max="10243" width="25.6640625" style="129" bestFit="1" customWidth="1"/>
    <col min="10244" max="10244" width="14" style="129"/>
    <col min="10245" max="10245" width="10.83203125" style="129" customWidth="1"/>
    <col min="10246" max="10246" width="15.1640625" style="129" customWidth="1"/>
    <col min="10247" max="10247" width="14" style="129"/>
    <col min="10248" max="10248" width="0" style="129" hidden="1" customWidth="1"/>
    <col min="10249" max="10249" width="18.33203125" style="129" bestFit="1" customWidth="1"/>
    <col min="10250" max="10496" width="14" style="129"/>
    <col min="10497" max="10497" width="28.33203125" style="129" bestFit="1" customWidth="1"/>
    <col min="10498" max="10498" width="46.1640625" style="129" customWidth="1"/>
    <col min="10499" max="10499" width="25.6640625" style="129" bestFit="1" customWidth="1"/>
    <col min="10500" max="10500" width="14" style="129"/>
    <col min="10501" max="10501" width="10.83203125" style="129" customWidth="1"/>
    <col min="10502" max="10502" width="15.1640625" style="129" customWidth="1"/>
    <col min="10503" max="10503" width="14" style="129"/>
    <col min="10504" max="10504" width="0" style="129" hidden="1" customWidth="1"/>
    <col min="10505" max="10505" width="18.33203125" style="129" bestFit="1" customWidth="1"/>
    <col min="10506" max="10752" width="14" style="129"/>
    <col min="10753" max="10753" width="28.33203125" style="129" bestFit="1" customWidth="1"/>
    <col min="10754" max="10754" width="46.1640625" style="129" customWidth="1"/>
    <col min="10755" max="10755" width="25.6640625" style="129" bestFit="1" customWidth="1"/>
    <col min="10756" max="10756" width="14" style="129"/>
    <col min="10757" max="10757" width="10.83203125" style="129" customWidth="1"/>
    <col min="10758" max="10758" width="15.1640625" style="129" customWidth="1"/>
    <col min="10759" max="10759" width="14" style="129"/>
    <col min="10760" max="10760" width="0" style="129" hidden="1" customWidth="1"/>
    <col min="10761" max="10761" width="18.33203125" style="129" bestFit="1" customWidth="1"/>
    <col min="10762" max="11008" width="14" style="129"/>
    <col min="11009" max="11009" width="28.33203125" style="129" bestFit="1" customWidth="1"/>
    <col min="11010" max="11010" width="46.1640625" style="129" customWidth="1"/>
    <col min="11011" max="11011" width="25.6640625" style="129" bestFit="1" customWidth="1"/>
    <col min="11012" max="11012" width="14" style="129"/>
    <col min="11013" max="11013" width="10.83203125" style="129" customWidth="1"/>
    <col min="11014" max="11014" width="15.1640625" style="129" customWidth="1"/>
    <col min="11015" max="11015" width="14" style="129"/>
    <col min="11016" max="11016" width="0" style="129" hidden="1" customWidth="1"/>
    <col min="11017" max="11017" width="18.33203125" style="129" bestFit="1" customWidth="1"/>
    <col min="11018" max="11264" width="14" style="129"/>
    <col min="11265" max="11265" width="28.33203125" style="129" bestFit="1" customWidth="1"/>
    <col min="11266" max="11266" width="46.1640625" style="129" customWidth="1"/>
    <col min="11267" max="11267" width="25.6640625" style="129" bestFit="1" customWidth="1"/>
    <col min="11268" max="11268" width="14" style="129"/>
    <col min="11269" max="11269" width="10.83203125" style="129" customWidth="1"/>
    <col min="11270" max="11270" width="15.1640625" style="129" customWidth="1"/>
    <col min="11271" max="11271" width="14" style="129"/>
    <col min="11272" max="11272" width="0" style="129" hidden="1" customWidth="1"/>
    <col min="11273" max="11273" width="18.33203125" style="129" bestFit="1" customWidth="1"/>
    <col min="11274" max="11520" width="14" style="129"/>
    <col min="11521" max="11521" width="28.33203125" style="129" bestFit="1" customWidth="1"/>
    <col min="11522" max="11522" width="46.1640625" style="129" customWidth="1"/>
    <col min="11523" max="11523" width="25.6640625" style="129" bestFit="1" customWidth="1"/>
    <col min="11524" max="11524" width="14" style="129"/>
    <col min="11525" max="11525" width="10.83203125" style="129" customWidth="1"/>
    <col min="11526" max="11526" width="15.1640625" style="129" customWidth="1"/>
    <col min="11527" max="11527" width="14" style="129"/>
    <col min="11528" max="11528" width="0" style="129" hidden="1" customWidth="1"/>
    <col min="11529" max="11529" width="18.33203125" style="129" bestFit="1" customWidth="1"/>
    <col min="11530" max="11776" width="14" style="129"/>
    <col min="11777" max="11777" width="28.33203125" style="129" bestFit="1" customWidth="1"/>
    <col min="11778" max="11778" width="46.1640625" style="129" customWidth="1"/>
    <col min="11779" max="11779" width="25.6640625" style="129" bestFit="1" customWidth="1"/>
    <col min="11780" max="11780" width="14" style="129"/>
    <col min="11781" max="11781" width="10.83203125" style="129" customWidth="1"/>
    <col min="11782" max="11782" width="15.1640625" style="129" customWidth="1"/>
    <col min="11783" max="11783" width="14" style="129"/>
    <col min="11784" max="11784" width="0" style="129" hidden="1" customWidth="1"/>
    <col min="11785" max="11785" width="18.33203125" style="129" bestFit="1" customWidth="1"/>
    <col min="11786" max="12032" width="14" style="129"/>
    <col min="12033" max="12033" width="28.33203125" style="129" bestFit="1" customWidth="1"/>
    <col min="12034" max="12034" width="46.1640625" style="129" customWidth="1"/>
    <col min="12035" max="12035" width="25.6640625" style="129" bestFit="1" customWidth="1"/>
    <col min="12036" max="12036" width="14" style="129"/>
    <col min="12037" max="12037" width="10.83203125" style="129" customWidth="1"/>
    <col min="12038" max="12038" width="15.1640625" style="129" customWidth="1"/>
    <col min="12039" max="12039" width="14" style="129"/>
    <col min="12040" max="12040" width="0" style="129" hidden="1" customWidth="1"/>
    <col min="12041" max="12041" width="18.33203125" style="129" bestFit="1" customWidth="1"/>
    <col min="12042" max="12288" width="14" style="129"/>
    <col min="12289" max="12289" width="28.33203125" style="129" bestFit="1" customWidth="1"/>
    <col min="12290" max="12290" width="46.1640625" style="129" customWidth="1"/>
    <col min="12291" max="12291" width="25.6640625" style="129" bestFit="1" customWidth="1"/>
    <col min="12292" max="12292" width="14" style="129"/>
    <col min="12293" max="12293" width="10.83203125" style="129" customWidth="1"/>
    <col min="12294" max="12294" width="15.1640625" style="129" customWidth="1"/>
    <col min="12295" max="12295" width="14" style="129"/>
    <col min="12296" max="12296" width="0" style="129" hidden="1" customWidth="1"/>
    <col min="12297" max="12297" width="18.33203125" style="129" bestFit="1" customWidth="1"/>
    <col min="12298" max="12544" width="14" style="129"/>
    <col min="12545" max="12545" width="28.33203125" style="129" bestFit="1" customWidth="1"/>
    <col min="12546" max="12546" width="46.1640625" style="129" customWidth="1"/>
    <col min="12547" max="12547" width="25.6640625" style="129" bestFit="1" customWidth="1"/>
    <col min="12548" max="12548" width="14" style="129"/>
    <col min="12549" max="12549" width="10.83203125" style="129" customWidth="1"/>
    <col min="12550" max="12550" width="15.1640625" style="129" customWidth="1"/>
    <col min="12551" max="12551" width="14" style="129"/>
    <col min="12552" max="12552" width="0" style="129" hidden="1" customWidth="1"/>
    <col min="12553" max="12553" width="18.33203125" style="129" bestFit="1" customWidth="1"/>
    <col min="12554" max="12800" width="14" style="129"/>
    <col min="12801" max="12801" width="28.33203125" style="129" bestFit="1" customWidth="1"/>
    <col min="12802" max="12802" width="46.1640625" style="129" customWidth="1"/>
    <col min="12803" max="12803" width="25.6640625" style="129" bestFit="1" customWidth="1"/>
    <col min="12804" max="12804" width="14" style="129"/>
    <col min="12805" max="12805" width="10.83203125" style="129" customWidth="1"/>
    <col min="12806" max="12806" width="15.1640625" style="129" customWidth="1"/>
    <col min="12807" max="12807" width="14" style="129"/>
    <col min="12808" max="12808" width="0" style="129" hidden="1" customWidth="1"/>
    <col min="12809" max="12809" width="18.33203125" style="129" bestFit="1" customWidth="1"/>
    <col min="12810" max="13056" width="14" style="129"/>
    <col min="13057" max="13057" width="28.33203125" style="129" bestFit="1" customWidth="1"/>
    <col min="13058" max="13058" width="46.1640625" style="129" customWidth="1"/>
    <col min="13059" max="13059" width="25.6640625" style="129" bestFit="1" customWidth="1"/>
    <col min="13060" max="13060" width="14" style="129"/>
    <col min="13061" max="13061" width="10.83203125" style="129" customWidth="1"/>
    <col min="13062" max="13062" width="15.1640625" style="129" customWidth="1"/>
    <col min="13063" max="13063" width="14" style="129"/>
    <col min="13064" max="13064" width="0" style="129" hidden="1" customWidth="1"/>
    <col min="13065" max="13065" width="18.33203125" style="129" bestFit="1" customWidth="1"/>
    <col min="13066" max="13312" width="14" style="129"/>
    <col min="13313" max="13313" width="28.33203125" style="129" bestFit="1" customWidth="1"/>
    <col min="13314" max="13314" width="46.1640625" style="129" customWidth="1"/>
    <col min="13315" max="13315" width="25.6640625" style="129" bestFit="1" customWidth="1"/>
    <col min="13316" max="13316" width="14" style="129"/>
    <col min="13317" max="13317" width="10.83203125" style="129" customWidth="1"/>
    <col min="13318" max="13318" width="15.1640625" style="129" customWidth="1"/>
    <col min="13319" max="13319" width="14" style="129"/>
    <col min="13320" max="13320" width="0" style="129" hidden="1" customWidth="1"/>
    <col min="13321" max="13321" width="18.33203125" style="129" bestFit="1" customWidth="1"/>
    <col min="13322" max="13568" width="14" style="129"/>
    <col min="13569" max="13569" width="28.33203125" style="129" bestFit="1" customWidth="1"/>
    <col min="13570" max="13570" width="46.1640625" style="129" customWidth="1"/>
    <col min="13571" max="13571" width="25.6640625" style="129" bestFit="1" customWidth="1"/>
    <col min="13572" max="13572" width="14" style="129"/>
    <col min="13573" max="13573" width="10.83203125" style="129" customWidth="1"/>
    <col min="13574" max="13574" width="15.1640625" style="129" customWidth="1"/>
    <col min="13575" max="13575" width="14" style="129"/>
    <col min="13576" max="13576" width="0" style="129" hidden="1" customWidth="1"/>
    <col min="13577" max="13577" width="18.33203125" style="129" bestFit="1" customWidth="1"/>
    <col min="13578" max="13824" width="14" style="129"/>
    <col min="13825" max="13825" width="28.33203125" style="129" bestFit="1" customWidth="1"/>
    <col min="13826" max="13826" width="46.1640625" style="129" customWidth="1"/>
    <col min="13827" max="13827" width="25.6640625" style="129" bestFit="1" customWidth="1"/>
    <col min="13828" max="13828" width="14" style="129"/>
    <col min="13829" max="13829" width="10.83203125" style="129" customWidth="1"/>
    <col min="13830" max="13830" width="15.1640625" style="129" customWidth="1"/>
    <col min="13831" max="13831" width="14" style="129"/>
    <col min="13832" max="13832" width="0" style="129" hidden="1" customWidth="1"/>
    <col min="13833" max="13833" width="18.33203125" style="129" bestFit="1" customWidth="1"/>
    <col min="13834" max="14080" width="14" style="129"/>
    <col min="14081" max="14081" width="28.33203125" style="129" bestFit="1" customWidth="1"/>
    <col min="14082" max="14082" width="46.1640625" style="129" customWidth="1"/>
    <col min="14083" max="14083" width="25.6640625" style="129" bestFit="1" customWidth="1"/>
    <col min="14084" max="14084" width="14" style="129"/>
    <col min="14085" max="14085" width="10.83203125" style="129" customWidth="1"/>
    <col min="14086" max="14086" width="15.1640625" style="129" customWidth="1"/>
    <col min="14087" max="14087" width="14" style="129"/>
    <col min="14088" max="14088" width="0" style="129" hidden="1" customWidth="1"/>
    <col min="14089" max="14089" width="18.33203125" style="129" bestFit="1" customWidth="1"/>
    <col min="14090" max="14336" width="14" style="129"/>
    <col min="14337" max="14337" width="28.33203125" style="129" bestFit="1" customWidth="1"/>
    <col min="14338" max="14338" width="46.1640625" style="129" customWidth="1"/>
    <col min="14339" max="14339" width="25.6640625" style="129" bestFit="1" customWidth="1"/>
    <col min="14340" max="14340" width="14" style="129"/>
    <col min="14341" max="14341" width="10.83203125" style="129" customWidth="1"/>
    <col min="14342" max="14342" width="15.1640625" style="129" customWidth="1"/>
    <col min="14343" max="14343" width="14" style="129"/>
    <col min="14344" max="14344" width="0" style="129" hidden="1" customWidth="1"/>
    <col min="14345" max="14345" width="18.33203125" style="129" bestFit="1" customWidth="1"/>
    <col min="14346" max="14592" width="14" style="129"/>
    <col min="14593" max="14593" width="28.33203125" style="129" bestFit="1" customWidth="1"/>
    <col min="14594" max="14594" width="46.1640625" style="129" customWidth="1"/>
    <col min="14595" max="14595" width="25.6640625" style="129" bestFit="1" customWidth="1"/>
    <col min="14596" max="14596" width="14" style="129"/>
    <col min="14597" max="14597" width="10.83203125" style="129" customWidth="1"/>
    <col min="14598" max="14598" width="15.1640625" style="129" customWidth="1"/>
    <col min="14599" max="14599" width="14" style="129"/>
    <col min="14600" max="14600" width="0" style="129" hidden="1" customWidth="1"/>
    <col min="14601" max="14601" width="18.33203125" style="129" bestFit="1" customWidth="1"/>
    <col min="14602" max="14848" width="14" style="129"/>
    <col min="14849" max="14849" width="28.33203125" style="129" bestFit="1" customWidth="1"/>
    <col min="14850" max="14850" width="46.1640625" style="129" customWidth="1"/>
    <col min="14851" max="14851" width="25.6640625" style="129" bestFit="1" customWidth="1"/>
    <col min="14852" max="14852" width="14" style="129"/>
    <col min="14853" max="14853" width="10.83203125" style="129" customWidth="1"/>
    <col min="14854" max="14854" width="15.1640625" style="129" customWidth="1"/>
    <col min="14855" max="14855" width="14" style="129"/>
    <col min="14856" max="14856" width="0" style="129" hidden="1" customWidth="1"/>
    <col min="14857" max="14857" width="18.33203125" style="129" bestFit="1" customWidth="1"/>
    <col min="14858" max="15104" width="14" style="129"/>
    <col min="15105" max="15105" width="28.33203125" style="129" bestFit="1" customWidth="1"/>
    <col min="15106" max="15106" width="46.1640625" style="129" customWidth="1"/>
    <col min="15107" max="15107" width="25.6640625" style="129" bestFit="1" customWidth="1"/>
    <col min="15108" max="15108" width="14" style="129"/>
    <col min="15109" max="15109" width="10.83203125" style="129" customWidth="1"/>
    <col min="15110" max="15110" width="15.1640625" style="129" customWidth="1"/>
    <col min="15111" max="15111" width="14" style="129"/>
    <col min="15112" max="15112" width="0" style="129" hidden="1" customWidth="1"/>
    <col min="15113" max="15113" width="18.33203125" style="129" bestFit="1" customWidth="1"/>
    <col min="15114" max="15360" width="14" style="129"/>
    <col min="15361" max="15361" width="28.33203125" style="129" bestFit="1" customWidth="1"/>
    <col min="15362" max="15362" width="46.1640625" style="129" customWidth="1"/>
    <col min="15363" max="15363" width="25.6640625" style="129" bestFit="1" customWidth="1"/>
    <col min="15364" max="15364" width="14" style="129"/>
    <col min="15365" max="15365" width="10.83203125" style="129" customWidth="1"/>
    <col min="15366" max="15366" width="15.1640625" style="129" customWidth="1"/>
    <col min="15367" max="15367" width="14" style="129"/>
    <col min="15368" max="15368" width="0" style="129" hidden="1" customWidth="1"/>
    <col min="15369" max="15369" width="18.33203125" style="129" bestFit="1" customWidth="1"/>
    <col min="15370" max="15616" width="14" style="129"/>
    <col min="15617" max="15617" width="28.33203125" style="129" bestFit="1" customWidth="1"/>
    <col min="15618" max="15618" width="46.1640625" style="129" customWidth="1"/>
    <col min="15619" max="15619" width="25.6640625" style="129" bestFit="1" customWidth="1"/>
    <col min="15620" max="15620" width="14" style="129"/>
    <col min="15621" max="15621" width="10.83203125" style="129" customWidth="1"/>
    <col min="15622" max="15622" width="15.1640625" style="129" customWidth="1"/>
    <col min="15623" max="15623" width="14" style="129"/>
    <col min="15624" max="15624" width="0" style="129" hidden="1" customWidth="1"/>
    <col min="15625" max="15625" width="18.33203125" style="129" bestFit="1" customWidth="1"/>
    <col min="15626" max="15872" width="14" style="129"/>
    <col min="15873" max="15873" width="28.33203125" style="129" bestFit="1" customWidth="1"/>
    <col min="15874" max="15874" width="46.1640625" style="129" customWidth="1"/>
    <col min="15875" max="15875" width="25.6640625" style="129" bestFit="1" customWidth="1"/>
    <col min="15876" max="15876" width="14" style="129"/>
    <col min="15877" max="15877" width="10.83203125" style="129" customWidth="1"/>
    <col min="15878" max="15878" width="15.1640625" style="129" customWidth="1"/>
    <col min="15879" max="15879" width="14" style="129"/>
    <col min="15880" max="15880" width="0" style="129" hidden="1" customWidth="1"/>
    <col min="15881" max="15881" width="18.33203125" style="129" bestFit="1" customWidth="1"/>
    <col min="15882" max="16128" width="14" style="129"/>
    <col min="16129" max="16129" width="28.33203125" style="129" bestFit="1" customWidth="1"/>
    <col min="16130" max="16130" width="46.1640625" style="129" customWidth="1"/>
    <col min="16131" max="16131" width="25.6640625" style="129" bestFit="1" customWidth="1"/>
    <col min="16132" max="16132" width="14" style="129"/>
    <col min="16133" max="16133" width="10.83203125" style="129" customWidth="1"/>
    <col min="16134" max="16134" width="15.1640625" style="129" customWidth="1"/>
    <col min="16135" max="16135" width="14" style="129"/>
    <col min="16136" max="16136" width="0" style="129" hidden="1" customWidth="1"/>
    <col min="16137" max="16137" width="18.33203125" style="129" bestFit="1" customWidth="1"/>
    <col min="16138" max="16384" width="14" style="129"/>
  </cols>
  <sheetData>
    <row r="1" spans="1:6">
      <c r="A1" s="1313" t="s">
        <v>1092</v>
      </c>
      <c r="B1" s="1314"/>
      <c r="C1" s="1314"/>
      <c r="D1" s="1314"/>
      <c r="E1" s="1314"/>
      <c r="F1" s="1315"/>
    </row>
    <row r="2" spans="1:6" ht="15">
      <c r="A2" s="130" t="s">
        <v>4</v>
      </c>
      <c r="B2" s="1316" t="str">
        <f>CYBER!B2</f>
        <v>MUNICIPIO DE PEREIRA</v>
      </c>
      <c r="C2" s="1311"/>
      <c r="D2" s="1311"/>
      <c r="E2" s="1311"/>
      <c r="F2" s="1312"/>
    </row>
    <row r="3" spans="1:6" ht="15">
      <c r="A3" s="130" t="s">
        <v>5</v>
      </c>
      <c r="B3" s="1311" t="s">
        <v>1093</v>
      </c>
      <c r="C3" s="1311"/>
      <c r="D3" s="1311"/>
      <c r="E3" s="1311"/>
      <c r="F3" s="1312"/>
    </row>
    <row r="4" spans="1:6" ht="15">
      <c r="A4" s="130" t="s">
        <v>6</v>
      </c>
      <c r="B4" s="1311" t="s">
        <v>832</v>
      </c>
      <c r="C4" s="1311"/>
      <c r="D4" s="1311"/>
      <c r="E4" s="1311"/>
      <c r="F4" s="1312"/>
    </row>
    <row r="5" spans="1:6" ht="15">
      <c r="A5" s="130" t="s">
        <v>7</v>
      </c>
      <c r="B5" s="1311" t="str">
        <f>CYBER!B5</f>
        <v>891.480.030-2.</v>
      </c>
      <c r="C5" s="1311"/>
      <c r="D5" s="1311"/>
      <c r="E5" s="1311"/>
      <c r="F5" s="1312"/>
    </row>
    <row r="6" spans="1:6" ht="15">
      <c r="A6" s="130" t="s">
        <v>54</v>
      </c>
      <c r="B6" s="1311" t="s">
        <v>777</v>
      </c>
      <c r="C6" s="1311"/>
      <c r="D6" s="1311"/>
      <c r="E6" s="1311"/>
      <c r="F6" s="1312"/>
    </row>
    <row r="7" spans="1:6" ht="15">
      <c r="A7" s="130" t="s">
        <v>15</v>
      </c>
      <c r="B7" s="1311" t="s">
        <v>16</v>
      </c>
      <c r="C7" s="1311"/>
      <c r="D7" s="1311"/>
      <c r="E7" s="1311"/>
      <c r="F7" s="1312"/>
    </row>
    <row r="8" spans="1:6" ht="30.75" customHeight="1">
      <c r="A8" s="130" t="s">
        <v>2</v>
      </c>
      <c r="B8" s="1311" t="str">
        <f>CYBER!B8</f>
        <v>DESDE LAS 00:00 HORAS DEL 19 DE SEPTIEMBRE DE 2025  HASTA LAS 24:00 HORAS DEL 19 DE SEPTIEMBRE DE 2026</v>
      </c>
      <c r="C8" s="1311"/>
      <c r="D8" s="1311"/>
      <c r="E8" s="1311"/>
      <c r="F8" s="1312"/>
    </row>
    <row r="9" spans="1:6">
      <c r="A9" s="1320" t="s">
        <v>66</v>
      </c>
      <c r="B9" s="1321"/>
      <c r="C9" s="1321"/>
      <c r="D9" s="1321"/>
      <c r="E9" s="1321"/>
      <c r="F9" s="1322"/>
    </row>
    <row r="10" spans="1:6" ht="28">
      <c r="A10" s="136" t="s">
        <v>831</v>
      </c>
      <c r="B10" s="128" t="s">
        <v>839</v>
      </c>
      <c r="C10" s="128" t="s">
        <v>69</v>
      </c>
      <c r="D10" s="128"/>
      <c r="E10" s="128" t="s">
        <v>833</v>
      </c>
      <c r="F10" s="137" t="s">
        <v>72</v>
      </c>
    </row>
    <row r="11" spans="1:6" ht="42">
      <c r="A11" s="1323" t="s">
        <v>1053</v>
      </c>
      <c r="B11" s="138" t="s">
        <v>849</v>
      </c>
      <c r="C11" s="464">
        <f>'VG SINDICATO'!G14</f>
        <v>1000000000</v>
      </c>
      <c r="D11" s="139"/>
      <c r="E11" s="1325" t="s">
        <v>3</v>
      </c>
      <c r="F11" s="1327" t="s">
        <v>3</v>
      </c>
    </row>
    <row r="12" spans="1:6" ht="24.75" customHeight="1">
      <c r="A12" s="1324"/>
      <c r="B12" s="140" t="s">
        <v>840</v>
      </c>
      <c r="C12" s="464">
        <f>C11</f>
        <v>1000000000</v>
      </c>
      <c r="D12" s="139"/>
      <c r="E12" s="1326"/>
      <c r="F12" s="1328"/>
    </row>
    <row r="13" spans="1:6" ht="28">
      <c r="A13" s="1324"/>
      <c r="B13" s="138" t="s">
        <v>841</v>
      </c>
      <c r="C13" s="464">
        <f>C12</f>
        <v>1000000000</v>
      </c>
      <c r="D13" s="139"/>
      <c r="E13" s="1326"/>
      <c r="F13" s="1328"/>
    </row>
    <row r="14" spans="1:6" ht="28">
      <c r="A14" s="1324"/>
      <c r="B14" s="138" t="s">
        <v>842</v>
      </c>
      <c r="C14" s="464">
        <f>C13/2</f>
        <v>500000000</v>
      </c>
      <c r="D14" s="139"/>
      <c r="E14" s="1326"/>
      <c r="F14" s="1328"/>
    </row>
    <row r="15" spans="1:6" ht="21.75" customHeight="1">
      <c r="A15" s="1324"/>
      <c r="B15" s="140" t="s">
        <v>857</v>
      </c>
      <c r="C15" s="464">
        <f>'VG SINDICATO'!K14</f>
        <v>60000000</v>
      </c>
      <c r="D15" s="139"/>
      <c r="E15" s="1326"/>
      <c r="F15" s="1328"/>
    </row>
    <row r="16" spans="1:6" ht="30.75" customHeight="1">
      <c r="A16" s="1324"/>
      <c r="B16" s="140" t="s">
        <v>785</v>
      </c>
      <c r="C16" s="464">
        <f>C15</f>
        <v>60000000</v>
      </c>
      <c r="D16" s="139"/>
      <c r="E16" s="1326"/>
      <c r="F16" s="1328"/>
    </row>
    <row r="17" spans="1:6" ht="27" customHeight="1">
      <c r="A17" s="1324"/>
      <c r="B17" s="140" t="s">
        <v>790</v>
      </c>
      <c r="C17" s="464">
        <f>'VG SINDICATO'!M14</f>
        <v>192172500</v>
      </c>
      <c r="D17" s="139"/>
      <c r="E17" s="1326"/>
      <c r="F17" s="1328"/>
    </row>
    <row r="18" spans="1:6" ht="27" customHeight="1">
      <c r="A18" s="1324"/>
      <c r="B18" s="140" t="s">
        <v>792</v>
      </c>
      <c r="C18" s="464">
        <f>'VG SINDICATO'!N14</f>
        <v>21352500</v>
      </c>
      <c r="D18" s="139"/>
      <c r="E18" s="1326"/>
      <c r="F18" s="1328"/>
    </row>
    <row r="19" spans="1:6" ht="15">
      <c r="A19" s="131"/>
      <c r="B19" s="1329"/>
      <c r="C19" s="1329"/>
      <c r="D19" s="1329"/>
      <c r="E19" s="132" t="s">
        <v>72</v>
      </c>
      <c r="F19" s="133" t="str">
        <f>+F11</f>
        <v xml:space="preserve"> </v>
      </c>
    </row>
    <row r="20" spans="1:6">
      <c r="A20" s="1330" t="s">
        <v>850</v>
      </c>
      <c r="B20" s="1331"/>
      <c r="C20" s="1331"/>
      <c r="D20" s="1331"/>
      <c r="E20" s="1331"/>
      <c r="F20" s="1332"/>
    </row>
    <row r="21" spans="1:6" ht="40.5" customHeight="1">
      <c r="A21" s="1333" t="s">
        <v>834</v>
      </c>
      <c r="B21" s="1334"/>
      <c r="C21" s="1335" t="s">
        <v>1054</v>
      </c>
      <c r="D21" s="1335"/>
      <c r="E21" s="1335"/>
      <c r="F21" s="1336"/>
    </row>
    <row r="22" spans="1:6">
      <c r="A22" s="1317" t="s">
        <v>835</v>
      </c>
      <c r="B22" s="1318"/>
      <c r="C22" s="1318"/>
      <c r="D22" s="1318"/>
      <c r="E22" s="1318"/>
      <c r="F22" s="1319"/>
    </row>
    <row r="23" spans="1:6">
      <c r="A23" s="141" t="s">
        <v>1</v>
      </c>
      <c r="B23" s="1337" t="s">
        <v>836</v>
      </c>
      <c r="C23" s="1337"/>
      <c r="D23" s="1337" t="s">
        <v>837</v>
      </c>
      <c r="E23" s="1337"/>
      <c r="F23" s="1338"/>
    </row>
    <row r="24" spans="1:6">
      <c r="A24" s="142" t="s">
        <v>844</v>
      </c>
      <c r="B24" s="1339" t="s">
        <v>845</v>
      </c>
      <c r="C24" s="1339"/>
      <c r="D24" s="1339" t="s">
        <v>845</v>
      </c>
      <c r="E24" s="1339"/>
      <c r="F24" s="1340"/>
    </row>
    <row r="25" spans="1:6">
      <c r="A25" s="142" t="s">
        <v>846</v>
      </c>
      <c r="B25" s="1339" t="s">
        <v>845</v>
      </c>
      <c r="C25" s="1339"/>
      <c r="D25" s="1339" t="s">
        <v>845</v>
      </c>
      <c r="E25" s="1339"/>
      <c r="F25" s="1340"/>
    </row>
    <row r="26" spans="1:6">
      <c r="A26" s="142" t="s">
        <v>847</v>
      </c>
      <c r="B26" s="1339" t="s">
        <v>845</v>
      </c>
      <c r="C26" s="1339"/>
      <c r="D26" s="1339" t="s">
        <v>845</v>
      </c>
      <c r="E26" s="1339"/>
      <c r="F26" s="1340"/>
    </row>
    <row r="27" spans="1:6">
      <c r="A27" s="142" t="s">
        <v>848</v>
      </c>
      <c r="B27" s="1339" t="s">
        <v>845</v>
      </c>
      <c r="C27" s="1339"/>
      <c r="D27" s="1339" t="s">
        <v>845</v>
      </c>
      <c r="E27" s="1339"/>
      <c r="F27" s="1340"/>
    </row>
    <row r="28" spans="1:6">
      <c r="A28" s="142" t="s">
        <v>843</v>
      </c>
      <c r="B28" s="1339" t="s">
        <v>845</v>
      </c>
      <c r="C28" s="1339"/>
      <c r="D28" s="1339" t="s">
        <v>845</v>
      </c>
      <c r="E28" s="1339"/>
      <c r="F28" s="1340"/>
    </row>
    <row r="29" spans="1:6" ht="24" customHeight="1">
      <c r="A29" s="135" t="s">
        <v>794</v>
      </c>
      <c r="B29" s="1341" t="s">
        <v>838</v>
      </c>
      <c r="C29" s="1341"/>
      <c r="D29" s="1341"/>
      <c r="E29" s="1341"/>
      <c r="F29" s="1342"/>
    </row>
    <row r="30" spans="1:6" ht="63.75" customHeight="1">
      <c r="A30" s="122" t="s">
        <v>851</v>
      </c>
      <c r="B30" s="1360" t="s">
        <v>852</v>
      </c>
      <c r="C30" s="1360"/>
      <c r="D30" s="1360"/>
      <c r="E30" s="1360"/>
      <c r="F30" s="1361"/>
    </row>
    <row r="31" spans="1:6" ht="150" customHeight="1">
      <c r="A31" s="122" t="s">
        <v>778</v>
      </c>
      <c r="B31" s="1360" t="s">
        <v>856</v>
      </c>
      <c r="C31" s="1360"/>
      <c r="D31" s="1360"/>
      <c r="E31" s="1360"/>
      <c r="F31" s="1361"/>
    </row>
    <row r="32" spans="1:6" ht="300.75" customHeight="1">
      <c r="A32" s="122" t="s">
        <v>779</v>
      </c>
      <c r="B32" s="1343" t="s">
        <v>1039</v>
      </c>
      <c r="C32" s="1343"/>
      <c r="D32" s="1343"/>
      <c r="E32" s="1343"/>
      <c r="F32" s="1344"/>
    </row>
    <row r="33" spans="1:8" ht="45.75" customHeight="1">
      <c r="A33" s="121" t="s">
        <v>780</v>
      </c>
      <c r="B33" s="1360" t="s">
        <v>853</v>
      </c>
      <c r="C33" s="1360"/>
      <c r="D33" s="1360"/>
      <c r="E33" s="1360"/>
      <c r="F33" s="1361"/>
      <c r="H33" s="129">
        <v>3933495</v>
      </c>
    </row>
    <row r="34" spans="1:8" ht="150" customHeight="1">
      <c r="A34" s="122" t="s">
        <v>781</v>
      </c>
      <c r="B34" s="1343" t="s">
        <v>782</v>
      </c>
      <c r="C34" s="1343"/>
      <c r="D34" s="1343"/>
      <c r="E34" s="1343"/>
      <c r="F34" s="1344"/>
    </row>
    <row r="35" spans="1:8" ht="60" customHeight="1">
      <c r="A35" s="121" t="s">
        <v>783</v>
      </c>
      <c r="B35" s="1343" t="s">
        <v>784</v>
      </c>
      <c r="C35" s="1343"/>
      <c r="D35" s="1343"/>
      <c r="E35" s="1343"/>
      <c r="F35" s="1344"/>
    </row>
    <row r="36" spans="1:8" ht="35" customHeight="1">
      <c r="A36" s="123" t="s">
        <v>785</v>
      </c>
      <c r="B36" s="1351" t="s">
        <v>786</v>
      </c>
      <c r="C36" s="1352"/>
      <c r="D36" s="1352"/>
      <c r="E36" s="1352"/>
      <c r="F36" s="1353"/>
    </row>
    <row r="37" spans="1:8">
      <c r="A37" s="123" t="s">
        <v>787</v>
      </c>
      <c r="B37" s="1362">
        <v>6000000</v>
      </c>
      <c r="C37" s="1363"/>
      <c r="D37" s="1363"/>
      <c r="E37" s="1363"/>
      <c r="F37" s="1364"/>
    </row>
    <row r="38" spans="1:8">
      <c r="A38" s="124" t="s">
        <v>788</v>
      </c>
      <c r="B38" s="1365" t="s">
        <v>789</v>
      </c>
      <c r="C38" s="1365"/>
      <c r="D38" s="1365"/>
      <c r="E38" s="1365"/>
      <c r="F38" s="1366"/>
    </row>
    <row r="39" spans="1:8">
      <c r="A39" s="124" t="s">
        <v>790</v>
      </c>
      <c r="B39" s="1365" t="s">
        <v>791</v>
      </c>
      <c r="C39" s="1365"/>
      <c r="D39" s="1365"/>
      <c r="E39" s="1365"/>
      <c r="F39" s="1366"/>
    </row>
    <row r="40" spans="1:8">
      <c r="A40" s="124" t="s">
        <v>792</v>
      </c>
      <c r="B40" s="1365" t="s">
        <v>791</v>
      </c>
      <c r="C40" s="1365"/>
      <c r="D40" s="1365"/>
      <c r="E40" s="1365"/>
      <c r="F40" s="1366"/>
    </row>
    <row r="41" spans="1:8">
      <c r="A41" s="1354" t="s">
        <v>793</v>
      </c>
      <c r="B41" s="1355"/>
      <c r="C41" s="1355"/>
      <c r="D41" s="1355"/>
      <c r="E41" s="1355"/>
      <c r="F41" s="1356"/>
    </row>
    <row r="42" spans="1:8" ht="35" customHeight="1">
      <c r="A42" s="120" t="s">
        <v>795</v>
      </c>
      <c r="B42" s="1351" t="s">
        <v>796</v>
      </c>
      <c r="C42" s="1352"/>
      <c r="D42" s="1352"/>
      <c r="E42" s="1352"/>
      <c r="F42" s="1353"/>
    </row>
    <row r="43" spans="1:8" ht="57.75" customHeight="1">
      <c r="A43" s="120" t="s">
        <v>808</v>
      </c>
      <c r="B43" s="1348" t="s">
        <v>797</v>
      </c>
      <c r="C43" s="1349"/>
      <c r="D43" s="1349"/>
      <c r="E43" s="1349"/>
      <c r="F43" s="1350"/>
    </row>
    <row r="44" spans="1:8" ht="49.5" customHeight="1">
      <c r="A44" s="125" t="s">
        <v>809</v>
      </c>
      <c r="B44" s="1348" t="s">
        <v>854</v>
      </c>
      <c r="C44" s="1349"/>
      <c r="D44" s="1349"/>
      <c r="E44" s="1349"/>
      <c r="F44" s="1350"/>
    </row>
    <row r="45" spans="1:8" ht="72.75" customHeight="1">
      <c r="A45" s="125" t="s">
        <v>829</v>
      </c>
      <c r="B45" s="1348" t="s">
        <v>830</v>
      </c>
      <c r="C45" s="1349"/>
      <c r="D45" s="1349"/>
      <c r="E45" s="1349"/>
      <c r="F45" s="1350"/>
    </row>
    <row r="46" spans="1:8" ht="69.75" customHeight="1">
      <c r="A46" s="125" t="s">
        <v>810</v>
      </c>
      <c r="B46" s="1351" t="s">
        <v>1040</v>
      </c>
      <c r="C46" s="1352"/>
      <c r="D46" s="1352"/>
      <c r="E46" s="1352"/>
      <c r="F46" s="1353"/>
    </row>
    <row r="47" spans="1:8" ht="47.25" customHeight="1">
      <c r="A47" s="125" t="s">
        <v>812</v>
      </c>
      <c r="B47" s="1351" t="s">
        <v>813</v>
      </c>
      <c r="C47" s="1352"/>
      <c r="D47" s="1352"/>
      <c r="E47" s="1352"/>
      <c r="F47" s="1353"/>
    </row>
    <row r="48" spans="1:8" ht="51" customHeight="1">
      <c r="A48" s="127" t="s">
        <v>814</v>
      </c>
      <c r="B48" s="1348" t="s">
        <v>815</v>
      </c>
      <c r="C48" s="1349"/>
      <c r="D48" s="1349"/>
      <c r="E48" s="1349"/>
      <c r="F48" s="1350"/>
    </row>
    <row r="49" spans="1:6" ht="48" customHeight="1">
      <c r="A49" s="125" t="s">
        <v>816</v>
      </c>
      <c r="B49" s="1351" t="s">
        <v>817</v>
      </c>
      <c r="C49" s="1352"/>
      <c r="D49" s="1352"/>
      <c r="E49" s="1352"/>
      <c r="F49" s="1353"/>
    </row>
    <row r="50" spans="1:6" ht="57" customHeight="1">
      <c r="A50" s="125" t="s">
        <v>818</v>
      </c>
      <c r="B50" s="1348" t="s">
        <v>819</v>
      </c>
      <c r="C50" s="1349"/>
      <c r="D50" s="1349"/>
      <c r="E50" s="1349"/>
      <c r="F50" s="1350"/>
    </row>
    <row r="51" spans="1:6" ht="55.5" customHeight="1">
      <c r="A51" s="125" t="s">
        <v>820</v>
      </c>
      <c r="B51" s="1351" t="s">
        <v>821</v>
      </c>
      <c r="C51" s="1352"/>
      <c r="D51" s="1352"/>
      <c r="E51" s="1352"/>
      <c r="F51" s="1353"/>
    </row>
    <row r="52" spans="1:6" ht="54" customHeight="1">
      <c r="A52" s="125" t="s">
        <v>828</v>
      </c>
      <c r="B52" s="1348" t="s">
        <v>822</v>
      </c>
      <c r="C52" s="1349"/>
      <c r="D52" s="1349"/>
      <c r="E52" s="1349"/>
      <c r="F52" s="1350"/>
    </row>
    <row r="53" spans="1:6" ht="84.75" customHeight="1">
      <c r="A53" s="125" t="s">
        <v>823</v>
      </c>
      <c r="B53" s="1348" t="s">
        <v>824</v>
      </c>
      <c r="C53" s="1349"/>
      <c r="D53" s="1349"/>
      <c r="E53" s="1349"/>
      <c r="F53" s="1350"/>
    </row>
    <row r="54" spans="1:6" ht="46.5" customHeight="1">
      <c r="A54" s="125" t="s">
        <v>826</v>
      </c>
      <c r="B54" s="1351" t="s">
        <v>827</v>
      </c>
      <c r="C54" s="1352"/>
      <c r="D54" s="1352"/>
      <c r="E54" s="1352"/>
      <c r="F54" s="1353"/>
    </row>
    <row r="55" spans="1:6" ht="60" customHeight="1">
      <c r="A55" s="125" t="s">
        <v>798</v>
      </c>
      <c r="B55" s="1351" t="s">
        <v>825</v>
      </c>
      <c r="C55" s="1352"/>
      <c r="D55" s="1352"/>
      <c r="E55" s="1352"/>
      <c r="F55" s="1353"/>
    </row>
    <row r="56" spans="1:6" ht="142.5" customHeight="1">
      <c r="A56" s="143" t="s">
        <v>487</v>
      </c>
      <c r="B56" s="1348" t="s">
        <v>679</v>
      </c>
      <c r="C56" s="1349"/>
      <c r="D56" s="1349"/>
      <c r="E56" s="1349"/>
      <c r="F56" s="1350"/>
    </row>
    <row r="57" spans="1:6" ht="65.25" customHeight="1">
      <c r="A57" s="144" t="s">
        <v>550</v>
      </c>
      <c r="B57" s="1348" t="s">
        <v>520</v>
      </c>
      <c r="C57" s="1349"/>
      <c r="D57" s="1349"/>
      <c r="E57" s="1349"/>
      <c r="F57" s="1350"/>
    </row>
    <row r="58" spans="1:6" ht="50.25" customHeight="1">
      <c r="A58" s="145" t="s">
        <v>225</v>
      </c>
      <c r="B58" s="1348" t="s">
        <v>641</v>
      </c>
      <c r="C58" s="1349"/>
      <c r="D58" s="1349"/>
      <c r="E58" s="1349"/>
      <c r="F58" s="1350"/>
    </row>
    <row r="59" spans="1:6" ht="55.5" customHeight="1">
      <c r="A59" s="146" t="s">
        <v>447</v>
      </c>
      <c r="B59" s="1348" t="s">
        <v>448</v>
      </c>
      <c r="C59" s="1349"/>
      <c r="D59" s="1349"/>
      <c r="E59" s="1349"/>
      <c r="F59" s="1350"/>
    </row>
    <row r="60" spans="1:6" ht="57" customHeight="1">
      <c r="A60" s="21" t="s">
        <v>668</v>
      </c>
      <c r="B60" s="1348" t="s">
        <v>669</v>
      </c>
      <c r="C60" s="1349"/>
      <c r="D60" s="1349"/>
      <c r="E60" s="1349"/>
      <c r="F60" s="1350"/>
    </row>
    <row r="61" spans="1:6" ht="39.75" customHeight="1">
      <c r="A61" s="21" t="s">
        <v>404</v>
      </c>
      <c r="B61" s="1348" t="s">
        <v>670</v>
      </c>
      <c r="C61" s="1349"/>
      <c r="D61" s="1349"/>
      <c r="E61" s="1349"/>
      <c r="F61" s="1350"/>
    </row>
    <row r="62" spans="1:6" ht="54" customHeight="1">
      <c r="A62" s="144" t="s">
        <v>667</v>
      </c>
      <c r="B62" s="1348" t="s">
        <v>51</v>
      </c>
      <c r="C62" s="1349"/>
      <c r="D62" s="1349"/>
      <c r="E62" s="1349"/>
      <c r="F62" s="1350"/>
    </row>
    <row r="63" spans="1:6" ht="87.75" customHeight="1">
      <c r="A63" s="144" t="s">
        <v>673</v>
      </c>
      <c r="B63" s="1348" t="s">
        <v>855</v>
      </c>
      <c r="C63" s="1349"/>
      <c r="D63" s="1349"/>
      <c r="E63" s="1349"/>
      <c r="F63" s="1350"/>
    </row>
    <row r="64" spans="1:6" ht="35" customHeight="1">
      <c r="A64" s="146" t="s">
        <v>674</v>
      </c>
      <c r="B64" s="1348" t="s">
        <v>229</v>
      </c>
      <c r="C64" s="1349"/>
      <c r="D64" s="1349"/>
      <c r="E64" s="1349"/>
      <c r="F64" s="1350"/>
    </row>
    <row r="65" spans="1:6" ht="64.5" customHeight="1">
      <c r="A65" s="201" t="s">
        <v>878</v>
      </c>
      <c r="B65" s="1367" t="s">
        <v>869</v>
      </c>
      <c r="C65" s="1368"/>
      <c r="D65" s="1368"/>
      <c r="E65" s="1368"/>
      <c r="F65" s="1369"/>
    </row>
    <row r="66" spans="1:6" ht="51" customHeight="1">
      <c r="A66" s="201" t="s">
        <v>879</v>
      </c>
      <c r="B66" s="1367" t="s">
        <v>870</v>
      </c>
      <c r="C66" s="1368"/>
      <c r="D66" s="1368"/>
      <c r="E66" s="1368"/>
      <c r="F66" s="1369"/>
    </row>
    <row r="67" spans="1:6" ht="35" customHeight="1" thickBot="1">
      <c r="A67" s="202" t="s">
        <v>153</v>
      </c>
      <c r="B67" s="1357" t="s">
        <v>1009</v>
      </c>
      <c r="C67" s="1358"/>
      <c r="D67" s="1358"/>
      <c r="E67" s="1358"/>
      <c r="F67" s="1359"/>
    </row>
    <row r="68" spans="1:6" ht="14.25" customHeight="1">
      <c r="A68" s="1370" t="s">
        <v>461</v>
      </c>
      <c r="B68" s="1371"/>
      <c r="C68" s="1371"/>
      <c r="D68" s="1371"/>
      <c r="E68" s="1371" t="s">
        <v>462</v>
      </c>
      <c r="F68" s="1381"/>
    </row>
    <row r="69" spans="1:6" ht="35.25" customHeight="1" thickBot="1">
      <c r="A69" s="1345" t="s">
        <v>46</v>
      </c>
      <c r="B69" s="1346"/>
      <c r="C69" s="1346"/>
      <c r="D69" s="1346"/>
      <c r="E69" s="1346"/>
      <c r="F69" s="1347"/>
    </row>
    <row r="70" spans="1:6" ht="63.75" customHeight="1">
      <c r="A70" s="147" t="s">
        <v>799</v>
      </c>
      <c r="B70" s="1378" t="s">
        <v>800</v>
      </c>
      <c r="C70" s="1378"/>
      <c r="D70" s="1378"/>
      <c r="E70" s="1382"/>
      <c r="F70" s="1383"/>
    </row>
    <row r="71" spans="1:6" ht="28">
      <c r="A71" s="120" t="s">
        <v>801</v>
      </c>
      <c r="B71" s="1360" t="s">
        <v>802</v>
      </c>
      <c r="C71" s="1360"/>
      <c r="D71" s="1360"/>
      <c r="E71" s="1302"/>
      <c r="F71" s="1384"/>
    </row>
    <row r="72" spans="1:6" ht="38.25" customHeight="1">
      <c r="A72" s="120" t="s">
        <v>803</v>
      </c>
      <c r="B72" s="1379" t="s">
        <v>804</v>
      </c>
      <c r="C72" s="1379"/>
      <c r="D72" s="1379"/>
      <c r="E72" s="1374"/>
      <c r="F72" s="1375"/>
    </row>
    <row r="73" spans="1:6" ht="51" customHeight="1">
      <c r="A73" s="126" t="s">
        <v>805</v>
      </c>
      <c r="B73" s="1380" t="s">
        <v>807</v>
      </c>
      <c r="C73" s="1380"/>
      <c r="D73" s="1380"/>
      <c r="E73" s="1374"/>
      <c r="F73" s="1375"/>
    </row>
    <row r="74" spans="1:6" ht="15.75" customHeight="1" thickBot="1">
      <c r="A74" s="1372" t="s">
        <v>806</v>
      </c>
      <c r="B74" s="1373"/>
      <c r="C74" s="1373"/>
      <c r="D74" s="1373"/>
      <c r="E74" s="1376">
        <f>SUM(E72:E73)</f>
        <v>0</v>
      </c>
      <c r="F74" s="1377"/>
    </row>
  </sheetData>
  <mergeCells count="81">
    <mergeCell ref="A74:D74"/>
    <mergeCell ref="E74:F74"/>
    <mergeCell ref="B71:D71"/>
    <mergeCell ref="E71:F71"/>
    <mergeCell ref="B72:D72"/>
    <mergeCell ref="E72:F72"/>
    <mergeCell ref="B73:D73"/>
    <mergeCell ref="E73:F73"/>
    <mergeCell ref="B67:F67"/>
    <mergeCell ref="A68:D68"/>
    <mergeCell ref="E68:F68"/>
    <mergeCell ref="A69:F69"/>
    <mergeCell ref="B70:D70"/>
    <mergeCell ref="E70:F70"/>
    <mergeCell ref="B66:F66"/>
    <mergeCell ref="B55:F55"/>
    <mergeCell ref="B56:F56"/>
    <mergeCell ref="B57:F57"/>
    <mergeCell ref="B58:F58"/>
    <mergeCell ref="B59:F59"/>
    <mergeCell ref="B60:F60"/>
    <mergeCell ref="B61:F61"/>
    <mergeCell ref="B62:F62"/>
    <mergeCell ref="B63:F63"/>
    <mergeCell ref="B64:F64"/>
    <mergeCell ref="B65:F65"/>
    <mergeCell ref="B54:F54"/>
    <mergeCell ref="B43:F43"/>
    <mergeCell ref="B44:F44"/>
    <mergeCell ref="B45:F45"/>
    <mergeCell ref="B46:F46"/>
    <mergeCell ref="B47:F47"/>
    <mergeCell ref="B48:F48"/>
    <mergeCell ref="B49:F49"/>
    <mergeCell ref="B50:F50"/>
    <mergeCell ref="B51:F51"/>
    <mergeCell ref="B52:F52"/>
    <mergeCell ref="B53:F53"/>
    <mergeCell ref="B42:F42"/>
    <mergeCell ref="B31:F31"/>
    <mergeCell ref="B32:F32"/>
    <mergeCell ref="B33:F33"/>
    <mergeCell ref="B34:F34"/>
    <mergeCell ref="B35:F35"/>
    <mergeCell ref="B36:F36"/>
    <mergeCell ref="B37:F37"/>
    <mergeCell ref="B38:F38"/>
    <mergeCell ref="B39:F39"/>
    <mergeCell ref="B40:F40"/>
    <mergeCell ref="A41:F41"/>
    <mergeCell ref="B30:F30"/>
    <mergeCell ref="B24:C24"/>
    <mergeCell ref="D24:F24"/>
    <mergeCell ref="B25:C25"/>
    <mergeCell ref="D25:F25"/>
    <mergeCell ref="B26:C26"/>
    <mergeCell ref="D26:F26"/>
    <mergeCell ref="B27:C27"/>
    <mergeCell ref="D27:F27"/>
    <mergeCell ref="B28:C28"/>
    <mergeCell ref="D28:F28"/>
    <mergeCell ref="B29:F29"/>
    <mergeCell ref="B23:C23"/>
    <mergeCell ref="D23:F23"/>
    <mergeCell ref="B7:F7"/>
    <mergeCell ref="B8:F8"/>
    <mergeCell ref="A9:F9"/>
    <mergeCell ref="A11:A18"/>
    <mergeCell ref="E11:E18"/>
    <mergeCell ref="F11:F18"/>
    <mergeCell ref="B19:D19"/>
    <mergeCell ref="A20:F20"/>
    <mergeCell ref="A21:B21"/>
    <mergeCell ref="C21:F21"/>
    <mergeCell ref="A22:F22"/>
    <mergeCell ref="B6:F6"/>
    <mergeCell ref="A1:F1"/>
    <mergeCell ref="B2:F2"/>
    <mergeCell ref="B3:F3"/>
    <mergeCell ref="B4:F4"/>
    <mergeCell ref="B5:F5"/>
  </mergeCells>
  <dataValidations disablePrompts="1" count="1">
    <dataValidation type="custom" allowBlank="1" showInputMessage="1" showErrorMessage="1" sqref="A56" xr:uid="{A2D80BEC-A607-4DE5-9011-630FAE8743D4}">
      <formula1>IF(L56=TRUE,TRUE,FALSE)</formula1>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5B756-FF56-4C28-B121-1B5F62478F54}">
  <sheetPr codeName="Hoja28">
    <tabColor rgb="FF92D050"/>
  </sheetPr>
  <dimension ref="A1:N980"/>
  <sheetViews>
    <sheetView showGridLines="0" workbookViewId="0">
      <selection activeCell="F15" sqref="F15"/>
    </sheetView>
  </sheetViews>
  <sheetFormatPr baseColWidth="10" defaultColWidth="14.5" defaultRowHeight="15" customHeight="1"/>
  <cols>
    <col min="1" max="1" width="3.6640625" style="324" customWidth="1"/>
    <col min="2" max="2" width="16.1640625" style="324" customWidth="1"/>
    <col min="3" max="3" width="15.1640625" style="324" customWidth="1"/>
    <col min="4" max="4" width="15.5" style="324" bestFit="1" customWidth="1"/>
    <col min="5" max="5" width="15.5" style="324" customWidth="1"/>
    <col min="6" max="6" width="19.5" style="324" customWidth="1"/>
    <col min="7" max="7" width="19.1640625" style="324" customWidth="1"/>
    <col min="8" max="8" width="17.83203125" style="324" customWidth="1"/>
    <col min="9" max="10" width="17.33203125" style="324" customWidth="1"/>
    <col min="11" max="12" width="13.6640625" style="324" customWidth="1"/>
    <col min="13" max="13" width="14" style="324" customWidth="1"/>
    <col min="14" max="14" width="14.5" style="324" customWidth="1"/>
    <col min="15" max="22" width="10" style="324" customWidth="1"/>
    <col min="23" max="16384" width="14.5" style="324"/>
  </cols>
  <sheetData>
    <row r="1" spans="1:14" ht="15.75" customHeight="1" thickBot="1">
      <c r="A1" s="1464" t="s">
        <v>2134</v>
      </c>
      <c r="B1" s="1465"/>
      <c r="C1" s="1465"/>
      <c r="D1" s="1465"/>
      <c r="E1" s="1465"/>
      <c r="F1" s="1465"/>
      <c r="G1" s="1465"/>
      <c r="H1" s="1465"/>
      <c r="I1" s="1465"/>
      <c r="J1" s="1465"/>
      <c r="K1" s="1465"/>
      <c r="L1" s="1465"/>
      <c r="M1" s="1465"/>
      <c r="N1" s="1466"/>
    </row>
    <row r="2" spans="1:14" thickBot="1">
      <c r="A2" s="1470" t="s">
        <v>1073</v>
      </c>
      <c r="B2" s="1472" t="s">
        <v>2032</v>
      </c>
      <c r="C2" s="1474" t="s">
        <v>2031</v>
      </c>
      <c r="D2" s="1476" t="s">
        <v>1845</v>
      </c>
      <c r="E2" s="1480" t="s">
        <v>2135</v>
      </c>
      <c r="F2" s="1478" t="s">
        <v>858</v>
      </c>
      <c r="G2" s="1467" t="s">
        <v>1555</v>
      </c>
      <c r="H2" s="1468"/>
      <c r="I2" s="1468"/>
      <c r="J2" s="1468"/>
      <c r="K2" s="1468"/>
      <c r="L2" s="1468"/>
      <c r="M2" s="1468"/>
      <c r="N2" s="1469"/>
    </row>
    <row r="3" spans="1:14" ht="43" thickBot="1">
      <c r="A3" s="1471"/>
      <c r="B3" s="1473"/>
      <c r="C3" s="1475"/>
      <c r="D3" s="1477"/>
      <c r="E3" s="1481"/>
      <c r="F3" s="1479"/>
      <c r="G3" s="547" t="s">
        <v>1556</v>
      </c>
      <c r="H3" s="547" t="s">
        <v>1554</v>
      </c>
      <c r="I3" s="547" t="s">
        <v>1553</v>
      </c>
      <c r="J3" s="635" t="s">
        <v>847</v>
      </c>
      <c r="K3" s="548" t="s">
        <v>1551</v>
      </c>
      <c r="L3" s="560" t="s">
        <v>2118</v>
      </c>
      <c r="M3" s="561" t="s">
        <v>2119</v>
      </c>
      <c r="N3" s="561" t="s">
        <v>2121</v>
      </c>
    </row>
    <row r="4" spans="1:14" s="327" customFormat="1" ht="14">
      <c r="A4" s="331">
        <v>1</v>
      </c>
      <c r="B4" s="549" t="s">
        <v>2030</v>
      </c>
      <c r="C4" s="549" t="s">
        <v>2029</v>
      </c>
      <c r="D4" s="549" t="s">
        <v>2028</v>
      </c>
      <c r="E4" s="628">
        <v>31815</v>
      </c>
      <c r="F4" s="550">
        <v>1088246795</v>
      </c>
      <c r="G4" s="551">
        <v>100000000</v>
      </c>
      <c r="H4" s="551">
        <v>100000000</v>
      </c>
      <c r="I4" s="631">
        <v>100000000</v>
      </c>
      <c r="J4" s="636">
        <f>G4*50%</f>
        <v>50000000</v>
      </c>
      <c r="K4" s="634">
        <v>6000000</v>
      </c>
      <c r="L4" s="509">
        <v>6000000</v>
      </c>
      <c r="M4" s="509">
        <v>19217250</v>
      </c>
      <c r="N4" s="509">
        <v>2135250</v>
      </c>
    </row>
    <row r="5" spans="1:14" s="327" customFormat="1" ht="14">
      <c r="A5" s="329">
        <v>2</v>
      </c>
      <c r="B5" s="493" t="s">
        <v>2027</v>
      </c>
      <c r="C5" s="493" t="s">
        <v>2026</v>
      </c>
      <c r="D5" s="493" t="s">
        <v>2025</v>
      </c>
      <c r="E5" s="556"/>
      <c r="F5" s="550">
        <v>10126330</v>
      </c>
      <c r="G5" s="551">
        <v>100000000</v>
      </c>
      <c r="H5" s="551">
        <v>100000000</v>
      </c>
      <c r="I5" s="631">
        <v>100000000</v>
      </c>
      <c r="J5" s="636">
        <f t="shared" ref="J5:J13" si="0">G5*50%</f>
        <v>50000000</v>
      </c>
      <c r="K5" s="634">
        <v>6000000</v>
      </c>
      <c r="L5" s="509">
        <v>6000000</v>
      </c>
      <c r="M5" s="509">
        <v>19217250</v>
      </c>
      <c r="N5" s="509">
        <v>2135250</v>
      </c>
    </row>
    <row r="6" spans="1:14" s="327" customFormat="1" ht="14">
      <c r="A6" s="329">
        <v>3</v>
      </c>
      <c r="B6" s="493" t="s">
        <v>2024</v>
      </c>
      <c r="C6" s="493" t="s">
        <v>2023</v>
      </c>
      <c r="D6" s="493" t="s">
        <v>2022</v>
      </c>
      <c r="E6" s="629">
        <v>24722</v>
      </c>
      <c r="F6" s="550">
        <v>10127446</v>
      </c>
      <c r="G6" s="551">
        <v>100000000</v>
      </c>
      <c r="H6" s="551">
        <v>100000000</v>
      </c>
      <c r="I6" s="631">
        <v>100000000</v>
      </c>
      <c r="J6" s="636">
        <f t="shared" si="0"/>
        <v>50000000</v>
      </c>
      <c r="K6" s="634">
        <v>6000000</v>
      </c>
      <c r="L6" s="509">
        <v>6000000</v>
      </c>
      <c r="M6" s="509">
        <v>19217250</v>
      </c>
      <c r="N6" s="509">
        <v>2135250</v>
      </c>
    </row>
    <row r="7" spans="1:14" s="327" customFormat="1" ht="14">
      <c r="A7" s="329">
        <v>4</v>
      </c>
      <c r="B7" s="494" t="s">
        <v>2021</v>
      </c>
      <c r="C7" s="494" t="s">
        <v>2020</v>
      </c>
      <c r="D7" s="493" t="s">
        <v>1980</v>
      </c>
      <c r="E7" s="628">
        <v>25455</v>
      </c>
      <c r="F7" s="550">
        <v>9815876</v>
      </c>
      <c r="G7" s="551">
        <v>100000000</v>
      </c>
      <c r="H7" s="551">
        <v>100000000</v>
      </c>
      <c r="I7" s="631">
        <v>100000000</v>
      </c>
      <c r="J7" s="636">
        <f t="shared" si="0"/>
        <v>50000000</v>
      </c>
      <c r="K7" s="634">
        <v>6000000</v>
      </c>
      <c r="L7" s="509">
        <v>6000000</v>
      </c>
      <c r="M7" s="509">
        <v>19217250</v>
      </c>
      <c r="N7" s="509">
        <v>2135250</v>
      </c>
    </row>
    <row r="8" spans="1:14" s="327" customFormat="1" ht="14">
      <c r="A8" s="330">
        <v>5</v>
      </c>
      <c r="B8" s="495" t="s">
        <v>2019</v>
      </c>
      <c r="C8" s="495" t="s">
        <v>2018</v>
      </c>
      <c r="D8" s="552" t="s">
        <v>2017</v>
      </c>
      <c r="E8" s="557"/>
      <c r="F8" s="550">
        <v>10025051</v>
      </c>
      <c r="G8" s="551">
        <v>100000000</v>
      </c>
      <c r="H8" s="551">
        <v>100000000</v>
      </c>
      <c r="I8" s="631">
        <v>100000000</v>
      </c>
      <c r="J8" s="636">
        <f t="shared" si="0"/>
        <v>50000000</v>
      </c>
      <c r="K8" s="634">
        <v>6000000</v>
      </c>
      <c r="L8" s="509">
        <v>6000000</v>
      </c>
      <c r="M8" s="509">
        <v>19217250</v>
      </c>
      <c r="N8" s="509">
        <v>2135250</v>
      </c>
    </row>
    <row r="9" spans="1:14" s="327" customFormat="1" ht="14">
      <c r="A9" s="329">
        <v>6</v>
      </c>
      <c r="B9" s="549" t="s">
        <v>2016</v>
      </c>
      <c r="C9" s="549" t="s">
        <v>2015</v>
      </c>
      <c r="D9" s="493" t="s">
        <v>2014</v>
      </c>
      <c r="E9" s="628">
        <v>28945</v>
      </c>
      <c r="F9" s="550">
        <v>10013131</v>
      </c>
      <c r="G9" s="551">
        <v>100000000</v>
      </c>
      <c r="H9" s="551">
        <v>100000000</v>
      </c>
      <c r="I9" s="631">
        <v>100000000</v>
      </c>
      <c r="J9" s="636">
        <f t="shared" si="0"/>
        <v>50000000</v>
      </c>
      <c r="K9" s="634">
        <v>6000000</v>
      </c>
      <c r="L9" s="509">
        <v>6000000</v>
      </c>
      <c r="M9" s="509">
        <v>19217250</v>
      </c>
      <c r="N9" s="509">
        <v>2135250</v>
      </c>
    </row>
    <row r="10" spans="1:14" s="327" customFormat="1" ht="14">
      <c r="A10" s="329">
        <v>7</v>
      </c>
      <c r="B10" s="493" t="s">
        <v>2013</v>
      </c>
      <c r="C10" s="493" t="s">
        <v>2012</v>
      </c>
      <c r="D10" s="493" t="s">
        <v>2011</v>
      </c>
      <c r="E10" s="629">
        <v>27413</v>
      </c>
      <c r="F10" s="550">
        <v>10023206</v>
      </c>
      <c r="G10" s="551">
        <v>100000000</v>
      </c>
      <c r="H10" s="551">
        <v>100000000</v>
      </c>
      <c r="I10" s="631">
        <v>100000000</v>
      </c>
      <c r="J10" s="636">
        <f t="shared" si="0"/>
        <v>50000000</v>
      </c>
      <c r="K10" s="634">
        <v>6000000</v>
      </c>
      <c r="L10" s="509">
        <v>6000000</v>
      </c>
      <c r="M10" s="509">
        <v>19217250</v>
      </c>
      <c r="N10" s="509">
        <v>2135250</v>
      </c>
    </row>
    <row r="11" spans="1:14" s="327" customFormat="1" ht="14">
      <c r="A11" s="329">
        <v>8</v>
      </c>
      <c r="B11" s="553" t="s">
        <v>2010</v>
      </c>
      <c r="C11" s="553" t="s">
        <v>2009</v>
      </c>
      <c r="D11" s="553" t="s">
        <v>2008</v>
      </c>
      <c r="E11" s="628">
        <v>23974</v>
      </c>
      <c r="F11" s="554">
        <v>10119915</v>
      </c>
      <c r="G11" s="555">
        <v>100000000</v>
      </c>
      <c r="H11" s="555">
        <v>100000000</v>
      </c>
      <c r="I11" s="632">
        <v>100000000</v>
      </c>
      <c r="J11" s="636">
        <f t="shared" si="0"/>
        <v>50000000</v>
      </c>
      <c r="K11" s="634">
        <v>6000000</v>
      </c>
      <c r="L11" s="509">
        <v>6000000</v>
      </c>
      <c r="M11" s="509">
        <v>19217250</v>
      </c>
      <c r="N11" s="509">
        <v>2135250</v>
      </c>
    </row>
    <row r="12" spans="1:14" s="327" customFormat="1" ht="14">
      <c r="A12" s="329">
        <v>9</v>
      </c>
      <c r="B12" s="553" t="s">
        <v>2007</v>
      </c>
      <c r="C12" s="553" t="s">
        <v>2006</v>
      </c>
      <c r="D12" s="553" t="s">
        <v>2005</v>
      </c>
      <c r="E12" s="558"/>
      <c r="F12" s="554">
        <v>9869229</v>
      </c>
      <c r="G12" s="555">
        <v>100000000</v>
      </c>
      <c r="H12" s="555">
        <v>100000000</v>
      </c>
      <c r="I12" s="632">
        <v>100000000</v>
      </c>
      <c r="J12" s="636">
        <f t="shared" si="0"/>
        <v>50000000</v>
      </c>
      <c r="K12" s="634">
        <v>6000000</v>
      </c>
      <c r="L12" s="509">
        <v>6000000</v>
      </c>
      <c r="M12" s="509">
        <v>19217250</v>
      </c>
      <c r="N12" s="509">
        <v>2135250</v>
      </c>
    </row>
    <row r="13" spans="1:14" s="327" customFormat="1" thickBot="1">
      <c r="A13" s="563">
        <v>10</v>
      </c>
      <c r="B13" s="564" t="s">
        <v>2004</v>
      </c>
      <c r="C13" s="527" t="s">
        <v>2003</v>
      </c>
      <c r="D13" s="564" t="s">
        <v>2002</v>
      </c>
      <c r="E13" s="629">
        <v>27604</v>
      </c>
      <c r="F13" s="565">
        <v>42105870</v>
      </c>
      <c r="G13" s="555">
        <v>100000000</v>
      </c>
      <c r="H13" s="555">
        <v>100000000</v>
      </c>
      <c r="I13" s="632">
        <v>100000000</v>
      </c>
      <c r="J13" s="636">
        <f t="shared" si="0"/>
        <v>50000000</v>
      </c>
      <c r="K13" s="634">
        <v>6000000</v>
      </c>
      <c r="L13" s="509">
        <v>6000000</v>
      </c>
      <c r="M13" s="509">
        <v>19217250</v>
      </c>
      <c r="N13" s="509">
        <v>2135250</v>
      </c>
    </row>
    <row r="14" spans="1:14" ht="15.75" customHeight="1" thickBot="1">
      <c r="A14" s="1461" t="s">
        <v>1526</v>
      </c>
      <c r="B14" s="1462"/>
      <c r="C14" s="1462"/>
      <c r="D14" s="1462"/>
      <c r="E14" s="1462"/>
      <c r="F14" s="1463"/>
      <c r="G14" s="562">
        <f t="shared" ref="G14:N14" si="1">SUM(G4:G13)</f>
        <v>1000000000</v>
      </c>
      <c r="H14" s="559">
        <f t="shared" si="1"/>
        <v>1000000000</v>
      </c>
      <c r="I14" s="633">
        <f t="shared" si="1"/>
        <v>1000000000</v>
      </c>
      <c r="J14" s="637">
        <f>SUM(J4:J13)</f>
        <v>500000000</v>
      </c>
      <c r="K14" s="562">
        <f t="shared" si="1"/>
        <v>60000000</v>
      </c>
      <c r="L14" s="559">
        <f t="shared" si="1"/>
        <v>60000000</v>
      </c>
      <c r="M14" s="559">
        <f t="shared" si="1"/>
        <v>192172500</v>
      </c>
      <c r="N14" s="559">
        <f t="shared" si="1"/>
        <v>21352500</v>
      </c>
    </row>
    <row r="15" spans="1:14" ht="15.75" customHeight="1">
      <c r="B15" s="326"/>
      <c r="C15" s="326"/>
      <c r="D15" s="326"/>
      <c r="E15" s="326"/>
      <c r="F15" s="326"/>
      <c r="G15" s="328"/>
    </row>
    <row r="16" spans="1:14" ht="15.75" customHeight="1">
      <c r="G16" s="325"/>
    </row>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9">
    <mergeCell ref="A14:F14"/>
    <mergeCell ref="A1:N1"/>
    <mergeCell ref="G2:N2"/>
    <mergeCell ref="A2:A3"/>
    <mergeCell ref="B2:B3"/>
    <mergeCell ref="C2:C3"/>
    <mergeCell ref="D2:D3"/>
    <mergeCell ref="F2:F3"/>
    <mergeCell ref="E2:E3"/>
  </mergeCells>
  <pageMargins left="0.7" right="0.7" top="0.75" bottom="0.75" header="0" footer="0"/>
  <pageSetup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4A862-526D-4B0F-BDC2-448A8A28BBC3}">
  <sheetPr codeName="Hoja26"/>
  <dimension ref="A1:F18"/>
  <sheetViews>
    <sheetView workbookViewId="0">
      <selection sqref="A1:F1"/>
    </sheetView>
  </sheetViews>
  <sheetFormatPr baseColWidth="10" defaultRowHeight="14"/>
  <cols>
    <col min="1" max="1" width="23.5" customWidth="1"/>
    <col min="2" max="2" width="33.83203125" customWidth="1"/>
    <col min="3" max="3" width="37.5" customWidth="1"/>
    <col min="4" max="4" width="16.5" customWidth="1"/>
    <col min="5" max="5" width="22.33203125" customWidth="1"/>
  </cols>
  <sheetData>
    <row r="1" spans="1:6">
      <c r="A1" s="1483" t="s">
        <v>1094</v>
      </c>
      <c r="B1" s="1484"/>
      <c r="C1" s="1484"/>
      <c r="D1" s="1484"/>
      <c r="E1" s="1484"/>
      <c r="F1" s="1484"/>
    </row>
    <row r="2" spans="1:6">
      <c r="A2" s="203" t="s">
        <v>4</v>
      </c>
      <c r="B2" s="1485" t="str">
        <f>'VIDA GRUPO SINDICATO'!B2</f>
        <v>MUNICIPIO DE PEREIRA</v>
      </c>
      <c r="C2" s="1482"/>
      <c r="D2" s="1482"/>
      <c r="E2" s="1482"/>
      <c r="F2" s="1482"/>
    </row>
    <row r="3" spans="1:6">
      <c r="A3" s="203" t="s">
        <v>5</v>
      </c>
      <c r="B3" s="1482" t="str">
        <f>B2</f>
        <v>MUNICIPIO DE PEREIRA</v>
      </c>
      <c r="C3" s="1482"/>
      <c r="D3" s="1482"/>
      <c r="E3" s="1482"/>
      <c r="F3" s="1482"/>
    </row>
    <row r="4" spans="1:6">
      <c r="A4" s="203" t="s">
        <v>6</v>
      </c>
      <c r="B4" s="1482" t="s">
        <v>0</v>
      </c>
      <c r="C4" s="1482"/>
      <c r="D4" s="1482"/>
      <c r="E4" s="1482"/>
      <c r="F4" s="1482"/>
    </row>
    <row r="5" spans="1:6">
      <c r="A5" s="203" t="s">
        <v>61</v>
      </c>
      <c r="B5" s="1482" t="str">
        <f>'VIDA GRUPO SINDICATO'!B5</f>
        <v>891.480.030-2.</v>
      </c>
      <c r="C5" s="1482"/>
      <c r="D5" s="1482"/>
      <c r="E5" s="1482"/>
      <c r="F5" s="1482"/>
    </row>
    <row r="6" spans="1:6">
      <c r="A6" s="203" t="s">
        <v>2165</v>
      </c>
      <c r="B6" s="1482" t="str">
        <f>'VIDA GRUPO SINDICATO'!B7</f>
        <v>GONSEGUROS CORREDORES DE SEGUROS S.A.</v>
      </c>
      <c r="C6" s="1482"/>
      <c r="D6" s="1482"/>
      <c r="E6" s="1482"/>
      <c r="F6" s="1482"/>
    </row>
    <row r="7" spans="1:6">
      <c r="A7" s="203" t="s">
        <v>65</v>
      </c>
      <c r="B7" s="1482" t="s">
        <v>1055</v>
      </c>
      <c r="C7" s="1482"/>
      <c r="D7" s="1482"/>
      <c r="E7" s="1482"/>
      <c r="F7" s="1482"/>
    </row>
    <row r="8" spans="1:6">
      <c r="A8" s="204"/>
      <c r="B8" s="1486"/>
      <c r="C8" s="1486"/>
      <c r="D8" s="1486"/>
      <c r="E8" s="1486"/>
      <c r="F8" s="1486"/>
    </row>
    <row r="9" spans="1:6">
      <c r="A9" s="1487" t="s">
        <v>1056</v>
      </c>
      <c r="B9" s="1488"/>
      <c r="C9" s="1488"/>
      <c r="D9" s="1488"/>
      <c r="E9" s="1488"/>
      <c r="F9" s="1489"/>
    </row>
    <row r="10" spans="1:6" ht="28">
      <c r="A10" s="205" t="s">
        <v>1057</v>
      </c>
      <c r="B10" s="206" t="s">
        <v>67</v>
      </c>
      <c r="C10" s="206" t="s">
        <v>25</v>
      </c>
      <c r="D10" s="207" t="s">
        <v>1058</v>
      </c>
      <c r="E10" s="206" t="s">
        <v>1059</v>
      </c>
      <c r="F10" s="206" t="s">
        <v>1060</v>
      </c>
    </row>
    <row r="11" spans="1:6" ht="28">
      <c r="A11" s="208" t="s">
        <v>1061</v>
      </c>
      <c r="B11" s="1490" t="s">
        <v>1062</v>
      </c>
      <c r="C11" s="209" t="s">
        <v>1063</v>
      </c>
      <c r="D11" s="1493" t="s">
        <v>1064</v>
      </c>
      <c r="E11" s="1495" t="s">
        <v>1065</v>
      </c>
      <c r="F11" s="1498"/>
    </row>
    <row r="12" spans="1:6">
      <c r="A12" s="210" t="s">
        <v>3</v>
      </c>
      <c r="B12" s="1491"/>
      <c r="C12" s="211" t="s">
        <v>1066</v>
      </c>
      <c r="D12" s="1494"/>
      <c r="E12" s="1496"/>
      <c r="F12" s="1499"/>
    </row>
    <row r="13" spans="1:6">
      <c r="A13" s="210" t="s">
        <v>3</v>
      </c>
      <c r="B13" s="1491"/>
      <c r="C13" s="211" t="s">
        <v>3</v>
      </c>
      <c r="D13" s="1494"/>
      <c r="E13" s="1496"/>
      <c r="F13" s="1499"/>
    </row>
    <row r="14" spans="1:6">
      <c r="A14" s="210" t="s">
        <v>3</v>
      </c>
      <c r="B14" s="1491"/>
      <c r="C14" s="211" t="s">
        <v>1067</v>
      </c>
      <c r="D14" s="1494"/>
      <c r="E14" s="1496"/>
      <c r="F14" s="1499"/>
    </row>
    <row r="15" spans="1:6">
      <c r="A15" s="210"/>
      <c r="B15" s="1491"/>
      <c r="C15" s="211" t="s">
        <v>1068</v>
      </c>
      <c r="D15" s="1494"/>
      <c r="E15" s="1496"/>
      <c r="F15" s="1499"/>
    </row>
    <row r="16" spans="1:6">
      <c r="A16" s="210" t="s">
        <v>3</v>
      </c>
      <c r="B16" s="1491"/>
      <c r="C16" s="211" t="s">
        <v>1069</v>
      </c>
      <c r="D16" s="1494"/>
      <c r="E16" s="1496"/>
      <c r="F16" s="1499"/>
    </row>
    <row r="17" spans="1:6">
      <c r="A17" s="210"/>
      <c r="B17" s="1491"/>
      <c r="C17" s="212" t="s">
        <v>1070</v>
      </c>
      <c r="D17" s="1494"/>
      <c r="E17" s="1496"/>
      <c r="F17" s="1499"/>
    </row>
    <row r="18" spans="1:6">
      <c r="A18" s="213"/>
      <c r="B18" s="1492"/>
      <c r="C18" s="214"/>
      <c r="D18" s="215"/>
      <c r="E18" s="1497"/>
      <c r="F18" s="1500"/>
    </row>
  </sheetData>
  <mergeCells count="13">
    <mergeCell ref="B7:F7"/>
    <mergeCell ref="B8:F8"/>
    <mergeCell ref="A9:F9"/>
    <mergeCell ref="B11:B18"/>
    <mergeCell ref="D11:D17"/>
    <mergeCell ref="E11:E18"/>
    <mergeCell ref="F11:F18"/>
    <mergeCell ref="B6:F6"/>
    <mergeCell ref="A1:F1"/>
    <mergeCell ref="B2:F2"/>
    <mergeCell ref="B3:F3"/>
    <mergeCell ref="B4:F4"/>
    <mergeCell ref="B5:F5"/>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49276-43FC-4BF7-90D4-839356B985F6}">
  <sheetPr codeName="Hoja27">
    <tabColor rgb="FFFFFF00"/>
  </sheetPr>
  <dimension ref="A1:IM974"/>
  <sheetViews>
    <sheetView showGridLines="0" workbookViewId="0">
      <pane ySplit="2" topLeftCell="A96" activePane="bottomLeft" state="frozen"/>
      <selection activeCell="A3" sqref="A3"/>
      <selection pane="bottomLeft" activeCell="D103" sqref="D103"/>
    </sheetView>
  </sheetViews>
  <sheetFormatPr baseColWidth="10" defaultColWidth="14.5" defaultRowHeight="15" customHeight="1"/>
  <cols>
    <col min="1" max="1" width="8" style="233" customWidth="1"/>
    <col min="2" max="2" width="31" style="233" customWidth="1"/>
    <col min="3" max="3" width="17.83203125" style="233" customWidth="1"/>
    <col min="4" max="4" width="13.1640625" style="233" customWidth="1"/>
    <col min="5" max="5" width="8.83203125" style="233" bestFit="1" customWidth="1"/>
    <col min="6" max="6" width="15.6640625" style="233" bestFit="1" customWidth="1"/>
    <col min="7" max="7" width="17.83203125" style="233" bestFit="1" customWidth="1"/>
    <col min="8" max="16384" width="14.5" style="233"/>
  </cols>
  <sheetData>
    <row r="1" spans="1:9" thickBot="1">
      <c r="A1" s="1501" t="s">
        <v>2136</v>
      </c>
      <c r="B1" s="1502"/>
      <c r="C1" s="1502"/>
      <c r="D1" s="1502"/>
      <c r="E1" s="1502"/>
      <c r="F1" s="1502"/>
      <c r="G1" s="1503"/>
    </row>
    <row r="2" spans="1:9" ht="33.75" customHeight="1" thickBot="1">
      <c r="A2" s="606" t="s">
        <v>1275</v>
      </c>
      <c r="B2" s="607" t="s">
        <v>1072</v>
      </c>
      <c r="C2" s="607" t="s">
        <v>1075</v>
      </c>
      <c r="D2" s="607" t="s">
        <v>1071</v>
      </c>
      <c r="E2" s="607" t="s">
        <v>1074</v>
      </c>
      <c r="F2" s="608" t="s">
        <v>2034</v>
      </c>
      <c r="G2" s="609" t="s">
        <v>1271</v>
      </c>
    </row>
    <row r="3" spans="1:9" s="236" customFormat="1" ht="30" customHeight="1">
      <c r="A3" s="604">
        <v>2</v>
      </c>
      <c r="B3" s="605" t="s">
        <v>1502</v>
      </c>
      <c r="C3" s="605" t="s">
        <v>1501</v>
      </c>
      <c r="D3" s="605" t="s">
        <v>1500</v>
      </c>
      <c r="E3" s="605">
        <v>2007</v>
      </c>
      <c r="F3" s="658">
        <v>46017</v>
      </c>
      <c r="G3" s="660" t="s">
        <v>1165</v>
      </c>
      <c r="I3" s="594"/>
    </row>
    <row r="4" spans="1:9" s="236" customFormat="1" ht="30" customHeight="1">
      <c r="A4" s="566">
        <v>3</v>
      </c>
      <c r="B4" s="567" t="s">
        <v>1202</v>
      </c>
      <c r="C4" s="579" t="s">
        <v>2144</v>
      </c>
      <c r="D4" s="579" t="s">
        <v>2153</v>
      </c>
      <c r="E4" s="579">
        <v>2020</v>
      </c>
      <c r="F4" s="332">
        <v>46218</v>
      </c>
      <c r="G4" s="579" t="s">
        <v>1285</v>
      </c>
      <c r="I4" s="594"/>
    </row>
    <row r="5" spans="1:9" s="236" customFormat="1" ht="30" customHeight="1">
      <c r="A5" s="566">
        <v>103</v>
      </c>
      <c r="B5" s="567" t="s">
        <v>1177</v>
      </c>
      <c r="C5" s="579" t="s">
        <v>2142</v>
      </c>
      <c r="D5" s="579" t="s">
        <v>2240</v>
      </c>
      <c r="E5" s="579">
        <v>2016</v>
      </c>
      <c r="F5" s="332">
        <v>46186</v>
      </c>
      <c r="G5" s="579" t="s">
        <v>1285</v>
      </c>
      <c r="I5" s="594"/>
    </row>
    <row r="6" spans="1:9" s="236" customFormat="1" ht="30" customHeight="1">
      <c r="A6" s="604">
        <v>4</v>
      </c>
      <c r="B6" s="567" t="s">
        <v>1179</v>
      </c>
      <c r="C6" s="579" t="s">
        <v>2138</v>
      </c>
      <c r="D6" s="226" t="s">
        <v>1180</v>
      </c>
      <c r="E6" s="225">
        <v>2018</v>
      </c>
      <c r="F6" s="332">
        <v>45990</v>
      </c>
      <c r="G6" s="579" t="s">
        <v>1285</v>
      </c>
      <c r="I6" s="594"/>
    </row>
    <row r="7" spans="1:9" s="236" customFormat="1" ht="30" customHeight="1">
      <c r="A7" s="566">
        <v>98</v>
      </c>
      <c r="B7" s="567" t="s">
        <v>1199</v>
      </c>
      <c r="C7" s="579" t="s">
        <v>2140</v>
      </c>
      <c r="D7" s="579" t="s">
        <v>2241</v>
      </c>
      <c r="E7" s="579">
        <v>2020</v>
      </c>
      <c r="F7" s="332">
        <v>45990</v>
      </c>
      <c r="G7" s="579" t="s">
        <v>1285</v>
      </c>
      <c r="I7" s="594"/>
    </row>
    <row r="8" spans="1:9" s="236" customFormat="1" ht="30" customHeight="1">
      <c r="A8" s="566">
        <v>5</v>
      </c>
      <c r="B8" s="567" t="s">
        <v>2154</v>
      </c>
      <c r="C8" s="579" t="s">
        <v>1227</v>
      </c>
      <c r="D8" s="579" t="s">
        <v>2152</v>
      </c>
      <c r="E8" s="579">
        <v>2023</v>
      </c>
      <c r="F8" s="588" t="s">
        <v>2156</v>
      </c>
      <c r="G8" s="579" t="s">
        <v>1285</v>
      </c>
      <c r="I8" s="594"/>
    </row>
    <row r="9" spans="1:9" s="236" customFormat="1" ht="30" customHeight="1">
      <c r="A9" s="604">
        <v>6</v>
      </c>
      <c r="B9" s="567" t="s">
        <v>2154</v>
      </c>
      <c r="C9" s="579" t="s">
        <v>1227</v>
      </c>
      <c r="D9" s="579" t="s">
        <v>2148</v>
      </c>
      <c r="E9" s="579">
        <v>2023</v>
      </c>
      <c r="F9" s="588" t="s">
        <v>2156</v>
      </c>
      <c r="G9" s="579" t="s">
        <v>1285</v>
      </c>
      <c r="I9" s="594"/>
    </row>
    <row r="10" spans="1:9" s="236" customFormat="1" ht="30" customHeight="1">
      <c r="A10" s="566">
        <v>7</v>
      </c>
      <c r="B10" s="567" t="s">
        <v>2154</v>
      </c>
      <c r="C10" s="579" t="s">
        <v>1227</v>
      </c>
      <c r="D10" s="579" t="s">
        <v>2151</v>
      </c>
      <c r="E10" s="579">
        <v>2023</v>
      </c>
      <c r="F10" s="588" t="s">
        <v>2156</v>
      </c>
      <c r="G10" s="579" t="s">
        <v>1285</v>
      </c>
    </row>
    <row r="11" spans="1:9" s="236" customFormat="1" ht="30" customHeight="1">
      <c r="A11" s="566">
        <v>8</v>
      </c>
      <c r="B11" s="567" t="s">
        <v>2155</v>
      </c>
      <c r="C11" s="579" t="s">
        <v>1227</v>
      </c>
      <c r="D11" s="579" t="s">
        <v>2147</v>
      </c>
      <c r="E11" s="579">
        <v>2024</v>
      </c>
      <c r="F11" s="588" t="s">
        <v>2156</v>
      </c>
      <c r="G11" s="579" t="s">
        <v>1285</v>
      </c>
    </row>
    <row r="12" spans="1:9" s="236" customFormat="1" ht="30" customHeight="1">
      <c r="A12" s="604">
        <v>9</v>
      </c>
      <c r="B12" s="567" t="s">
        <v>2155</v>
      </c>
      <c r="C12" s="579" t="s">
        <v>1227</v>
      </c>
      <c r="D12" s="579" t="s">
        <v>2150</v>
      </c>
      <c r="E12" s="579">
        <v>2024</v>
      </c>
      <c r="F12" s="588" t="s">
        <v>2156</v>
      </c>
      <c r="G12" s="579" t="s">
        <v>1285</v>
      </c>
    </row>
    <row r="13" spans="1:9" s="236" customFormat="1" ht="30" customHeight="1">
      <c r="A13" s="566">
        <v>10</v>
      </c>
      <c r="B13" s="567" t="s">
        <v>2155</v>
      </c>
      <c r="C13" s="579" t="s">
        <v>1227</v>
      </c>
      <c r="D13" s="579" t="s">
        <v>2149</v>
      </c>
      <c r="E13" s="579">
        <v>2024</v>
      </c>
      <c r="F13" s="588" t="s">
        <v>2156</v>
      </c>
      <c r="G13" s="579" t="s">
        <v>1285</v>
      </c>
    </row>
    <row r="14" spans="1:9" s="236" customFormat="1" ht="30" customHeight="1">
      <c r="A14" s="566">
        <v>104</v>
      </c>
      <c r="B14" s="567" t="s">
        <v>1205</v>
      </c>
      <c r="C14" s="579" t="s">
        <v>2145</v>
      </c>
      <c r="D14" s="579" t="s">
        <v>2244</v>
      </c>
      <c r="E14" s="579">
        <v>2020</v>
      </c>
      <c r="F14" s="332">
        <v>46218</v>
      </c>
      <c r="G14" s="579" t="s">
        <v>1285</v>
      </c>
    </row>
    <row r="15" spans="1:9" s="236" customFormat="1" ht="30" customHeight="1">
      <c r="A15" s="604">
        <v>11</v>
      </c>
      <c r="B15" s="567" t="s">
        <v>1498</v>
      </c>
      <c r="C15" s="567" t="s">
        <v>1497</v>
      </c>
      <c r="D15" s="567" t="s">
        <v>1496</v>
      </c>
      <c r="E15" s="567">
        <v>1986</v>
      </c>
      <c r="F15" s="568">
        <v>46057</v>
      </c>
      <c r="G15" s="569" t="s">
        <v>1328</v>
      </c>
    </row>
    <row r="16" spans="1:9" s="236" customFormat="1" ht="30" customHeight="1">
      <c r="A16" s="566">
        <v>12</v>
      </c>
      <c r="B16" s="574" t="s">
        <v>1351</v>
      </c>
      <c r="C16" s="587" t="s">
        <v>1288</v>
      </c>
      <c r="D16" s="574" t="s">
        <v>1350</v>
      </c>
      <c r="E16" s="574">
        <v>1996</v>
      </c>
      <c r="F16" s="573">
        <v>45994</v>
      </c>
      <c r="G16" s="521" t="s">
        <v>1285</v>
      </c>
    </row>
    <row r="17" spans="1:7" s="236" customFormat="1" ht="30" customHeight="1">
      <c r="A17" s="566">
        <v>13</v>
      </c>
      <c r="B17" s="610" t="s">
        <v>2197</v>
      </c>
      <c r="C17" s="610" t="s">
        <v>1279</v>
      </c>
      <c r="D17" s="591" t="s">
        <v>2178</v>
      </c>
      <c r="E17" s="610">
        <v>2002</v>
      </c>
      <c r="F17" s="657">
        <v>45987</v>
      </c>
      <c r="G17" s="614" t="s">
        <v>1328</v>
      </c>
    </row>
    <row r="18" spans="1:7" s="236" customFormat="1" ht="30" customHeight="1">
      <c r="A18" s="604">
        <v>14</v>
      </c>
      <c r="B18" s="567" t="s">
        <v>1351</v>
      </c>
      <c r="C18" s="567" t="s">
        <v>1288</v>
      </c>
      <c r="D18" s="566" t="s">
        <v>1354</v>
      </c>
      <c r="E18" s="567">
        <v>2004</v>
      </c>
      <c r="F18" s="573">
        <v>45994</v>
      </c>
      <c r="G18" s="521" t="s">
        <v>1285</v>
      </c>
    </row>
    <row r="19" spans="1:7" s="236" customFormat="1" ht="30" customHeight="1">
      <c r="A19" s="566">
        <v>15</v>
      </c>
      <c r="B19" s="610" t="s">
        <v>1380</v>
      </c>
      <c r="C19" s="610" t="s">
        <v>1279</v>
      </c>
      <c r="D19" s="591" t="s">
        <v>2176</v>
      </c>
      <c r="E19" s="579">
        <v>2005</v>
      </c>
      <c r="F19" s="576">
        <v>45940</v>
      </c>
      <c r="G19" s="579" t="s">
        <v>2193</v>
      </c>
    </row>
    <row r="20" spans="1:7" s="236" customFormat="1" ht="30" customHeight="1">
      <c r="A20" s="566">
        <v>16</v>
      </c>
      <c r="B20" s="567" t="s">
        <v>1380</v>
      </c>
      <c r="C20" s="567" t="s">
        <v>1279</v>
      </c>
      <c r="D20" s="567" t="s">
        <v>1379</v>
      </c>
      <c r="E20" s="567">
        <v>2005</v>
      </c>
      <c r="F20" s="572">
        <v>46169</v>
      </c>
      <c r="G20" s="599" t="s">
        <v>1377</v>
      </c>
    </row>
    <row r="21" spans="1:7" s="236" customFormat="1" ht="30" customHeight="1">
      <c r="A21" s="604">
        <v>17</v>
      </c>
      <c r="B21" s="567" t="s">
        <v>1494</v>
      </c>
      <c r="C21" s="567" t="s">
        <v>1493</v>
      </c>
      <c r="D21" s="567" t="s">
        <v>1492</v>
      </c>
      <c r="E21" s="567">
        <v>2005</v>
      </c>
      <c r="F21" s="568">
        <v>46032</v>
      </c>
      <c r="G21" s="570" t="s">
        <v>1422</v>
      </c>
    </row>
    <row r="22" spans="1:7" s="236" customFormat="1" ht="30" customHeight="1">
      <c r="A22" s="566">
        <v>18</v>
      </c>
      <c r="B22" s="567" t="s">
        <v>1429</v>
      </c>
      <c r="C22" s="567" t="s">
        <v>1288</v>
      </c>
      <c r="D22" s="567" t="s">
        <v>1428</v>
      </c>
      <c r="E22" s="567">
        <v>2006</v>
      </c>
      <c r="F22" s="568">
        <v>46039</v>
      </c>
      <c r="G22" s="569" t="s">
        <v>1328</v>
      </c>
    </row>
    <row r="23" spans="1:7" s="236" customFormat="1" ht="30" customHeight="1">
      <c r="A23" s="566">
        <v>19</v>
      </c>
      <c r="B23" s="567" t="s">
        <v>1489</v>
      </c>
      <c r="C23" s="567" t="s">
        <v>1279</v>
      </c>
      <c r="D23" s="567" t="s">
        <v>1488</v>
      </c>
      <c r="E23" s="567">
        <v>2006</v>
      </c>
      <c r="F23" s="568">
        <v>45976</v>
      </c>
      <c r="G23" s="570" t="s">
        <v>1422</v>
      </c>
    </row>
    <row r="24" spans="1:7" s="236" customFormat="1" ht="30" customHeight="1">
      <c r="A24" s="604">
        <v>20</v>
      </c>
      <c r="B24" s="610" t="s">
        <v>1322</v>
      </c>
      <c r="C24" s="610" t="s">
        <v>2187</v>
      </c>
      <c r="D24" s="591" t="s">
        <v>2175</v>
      </c>
      <c r="E24" s="610">
        <v>2007</v>
      </c>
      <c r="F24" s="576">
        <v>46121</v>
      </c>
      <c r="G24" s="612" t="s">
        <v>1422</v>
      </c>
    </row>
    <row r="25" spans="1:7" s="236" customFormat="1" ht="30" customHeight="1">
      <c r="A25" s="566">
        <v>21</v>
      </c>
      <c r="B25" s="616" t="s">
        <v>2204</v>
      </c>
      <c r="C25" s="616" t="s">
        <v>1279</v>
      </c>
      <c r="D25" s="591" t="s">
        <v>2181</v>
      </c>
      <c r="E25" s="616">
        <v>2007</v>
      </c>
      <c r="F25" s="657">
        <v>45998</v>
      </c>
      <c r="G25" s="615" t="s">
        <v>1340</v>
      </c>
    </row>
    <row r="26" spans="1:7" s="236" customFormat="1" ht="30" customHeight="1">
      <c r="A26" s="566">
        <v>22</v>
      </c>
      <c r="B26" s="245" t="s">
        <v>2194</v>
      </c>
      <c r="C26" s="245" t="s">
        <v>1279</v>
      </c>
      <c r="D26" s="591" t="s">
        <v>2177</v>
      </c>
      <c r="E26" s="610">
        <v>2007</v>
      </c>
      <c r="F26" s="657">
        <v>46076</v>
      </c>
      <c r="G26" s="614" t="s">
        <v>1328</v>
      </c>
    </row>
    <row r="27" spans="1:7" s="236" customFormat="1" ht="30" customHeight="1">
      <c r="A27" s="604">
        <v>23</v>
      </c>
      <c r="B27" s="567" t="s">
        <v>1475</v>
      </c>
      <c r="C27" s="567" t="s">
        <v>1485</v>
      </c>
      <c r="D27" s="567" t="s">
        <v>1484</v>
      </c>
      <c r="E27" s="567">
        <v>2008</v>
      </c>
      <c r="F27" s="568">
        <v>45958</v>
      </c>
      <c r="G27" s="570" t="s">
        <v>1481</v>
      </c>
    </row>
    <row r="28" spans="1:7" s="236" customFormat="1" ht="30" customHeight="1">
      <c r="A28" s="566">
        <v>24</v>
      </c>
      <c r="B28" s="610" t="s">
        <v>2200</v>
      </c>
      <c r="C28" s="610" t="s">
        <v>1359</v>
      </c>
      <c r="D28" s="591" t="s">
        <v>2179</v>
      </c>
      <c r="E28" s="593">
        <v>2009</v>
      </c>
      <c r="F28" s="657">
        <v>45944</v>
      </c>
      <c r="G28" s="612" t="s">
        <v>1334</v>
      </c>
    </row>
    <row r="29" spans="1:7" s="236" customFormat="1" ht="30" customHeight="1">
      <c r="A29" s="566">
        <v>25</v>
      </c>
      <c r="B29" s="567" t="s">
        <v>1322</v>
      </c>
      <c r="C29" s="567" t="s">
        <v>1288</v>
      </c>
      <c r="D29" s="567" t="s">
        <v>1478</v>
      </c>
      <c r="E29" s="567">
        <v>2009</v>
      </c>
      <c r="F29" s="568">
        <v>45990</v>
      </c>
      <c r="G29" s="569" t="s">
        <v>1328</v>
      </c>
    </row>
    <row r="30" spans="1:7" s="236" customFormat="1" ht="30" customHeight="1">
      <c r="A30" s="604">
        <v>26</v>
      </c>
      <c r="B30" s="610" t="s">
        <v>1322</v>
      </c>
      <c r="C30" s="610" t="s">
        <v>1359</v>
      </c>
      <c r="D30" s="591" t="s">
        <v>2180</v>
      </c>
      <c r="E30" s="593">
        <v>2009</v>
      </c>
      <c r="F30" s="657">
        <v>45944</v>
      </c>
      <c r="G30" s="614" t="s">
        <v>1328</v>
      </c>
    </row>
    <row r="31" spans="1:7" s="236" customFormat="1" ht="30" customHeight="1">
      <c r="A31" s="566">
        <v>27</v>
      </c>
      <c r="B31" s="567" t="s">
        <v>1322</v>
      </c>
      <c r="C31" s="567" t="s">
        <v>1359</v>
      </c>
      <c r="D31" s="567" t="s">
        <v>1480</v>
      </c>
      <c r="E31" s="567">
        <v>2009</v>
      </c>
      <c r="F31" s="568">
        <v>46119</v>
      </c>
      <c r="G31" s="598" t="s">
        <v>1422</v>
      </c>
    </row>
    <row r="32" spans="1:7" s="236" customFormat="1" ht="30" customHeight="1">
      <c r="A32" s="566">
        <v>28</v>
      </c>
      <c r="B32" s="567" t="s">
        <v>1433</v>
      </c>
      <c r="C32" s="567" t="s">
        <v>1279</v>
      </c>
      <c r="D32" s="567" t="s">
        <v>1432</v>
      </c>
      <c r="E32" s="567">
        <v>2010</v>
      </c>
      <c r="F32" s="568">
        <v>46215</v>
      </c>
      <c r="G32" s="598" t="s">
        <v>1381</v>
      </c>
    </row>
    <row r="33" spans="1:247" s="236" customFormat="1" ht="30" customHeight="1">
      <c r="A33" s="604">
        <v>29</v>
      </c>
      <c r="B33" s="567" t="s">
        <v>1437</v>
      </c>
      <c r="C33" s="567" t="s">
        <v>1279</v>
      </c>
      <c r="D33" s="567" t="s">
        <v>1436</v>
      </c>
      <c r="E33" s="567">
        <v>2011</v>
      </c>
      <c r="F33" s="568">
        <v>46032</v>
      </c>
      <c r="G33" s="570" t="s">
        <v>1266</v>
      </c>
    </row>
    <row r="34" spans="1:247" s="236" customFormat="1" ht="30" customHeight="1">
      <c r="A34" s="566">
        <v>30</v>
      </c>
      <c r="B34" s="567" t="s">
        <v>1322</v>
      </c>
      <c r="C34" s="567" t="s">
        <v>1470</v>
      </c>
      <c r="D34" s="567" t="s">
        <v>1469</v>
      </c>
      <c r="E34" s="567">
        <v>2012</v>
      </c>
      <c r="F34" s="568">
        <v>46059</v>
      </c>
      <c r="G34" s="569" t="s">
        <v>1165</v>
      </c>
    </row>
    <row r="35" spans="1:247" s="236" customFormat="1" ht="30" customHeight="1">
      <c r="A35" s="566">
        <v>31</v>
      </c>
      <c r="B35" s="567" t="s">
        <v>1475</v>
      </c>
      <c r="C35" s="567" t="s">
        <v>1474</v>
      </c>
      <c r="D35" s="567" t="s">
        <v>1473</v>
      </c>
      <c r="E35" s="567">
        <v>2014</v>
      </c>
      <c r="F35" s="568">
        <v>46044</v>
      </c>
      <c r="G35" s="570" t="s">
        <v>1276</v>
      </c>
    </row>
    <row r="36" spans="1:247" s="236" customFormat="1" ht="30" customHeight="1">
      <c r="A36" s="604">
        <v>32</v>
      </c>
      <c r="B36" s="567" t="s">
        <v>1426</v>
      </c>
      <c r="C36" s="567" t="s">
        <v>1279</v>
      </c>
      <c r="D36" s="567" t="s">
        <v>1425</v>
      </c>
      <c r="E36" s="567">
        <v>2015</v>
      </c>
      <c r="F36" s="568">
        <v>46061</v>
      </c>
      <c r="G36" s="570" t="s">
        <v>1422</v>
      </c>
    </row>
    <row r="37" spans="1:247" s="236" customFormat="1" ht="30" customHeight="1">
      <c r="A37" s="566">
        <v>33</v>
      </c>
      <c r="B37" s="567" t="s">
        <v>1429</v>
      </c>
      <c r="C37" s="567" t="s">
        <v>1279</v>
      </c>
      <c r="D37" s="567" t="s">
        <v>1450</v>
      </c>
      <c r="E37" s="567">
        <v>2015</v>
      </c>
      <c r="F37" s="568">
        <v>46017</v>
      </c>
      <c r="G37" s="570" t="s">
        <v>1447</v>
      </c>
    </row>
    <row r="38" spans="1:247" s="236" customFormat="1" ht="30" customHeight="1">
      <c r="A38" s="566">
        <v>34</v>
      </c>
      <c r="B38" s="567" t="s">
        <v>1351</v>
      </c>
      <c r="C38" s="567" t="s">
        <v>1223</v>
      </c>
      <c r="D38" s="567" t="s">
        <v>1222</v>
      </c>
      <c r="E38" s="567">
        <v>2015</v>
      </c>
      <c r="F38" s="568">
        <v>46028</v>
      </c>
      <c r="G38" s="569" t="s">
        <v>1165</v>
      </c>
    </row>
    <row r="39" spans="1:247" s="236" customFormat="1" ht="30" customHeight="1">
      <c r="A39" s="604">
        <v>35</v>
      </c>
      <c r="B39" s="567" t="s">
        <v>1322</v>
      </c>
      <c r="C39" s="567" t="s">
        <v>1359</v>
      </c>
      <c r="D39" s="567" t="s">
        <v>1459</v>
      </c>
      <c r="E39" s="567">
        <v>2016</v>
      </c>
      <c r="F39" s="568">
        <v>45986</v>
      </c>
      <c r="G39" s="570" t="s">
        <v>1456</v>
      </c>
    </row>
    <row r="40" spans="1:247" s="236" customFormat="1" ht="30" customHeight="1">
      <c r="A40" s="566">
        <v>36</v>
      </c>
      <c r="B40" s="567" t="s">
        <v>1322</v>
      </c>
      <c r="C40" s="567" t="s">
        <v>1359</v>
      </c>
      <c r="D40" s="567" t="s">
        <v>1467</v>
      </c>
      <c r="E40" s="567">
        <v>2016</v>
      </c>
      <c r="F40" s="568">
        <v>45986</v>
      </c>
      <c r="G40" s="570" t="s">
        <v>1456</v>
      </c>
    </row>
    <row r="41" spans="1:247" s="236" customFormat="1" ht="30" customHeight="1">
      <c r="A41" s="566">
        <v>37</v>
      </c>
      <c r="B41" s="567" t="s">
        <v>1322</v>
      </c>
      <c r="C41" s="567" t="s">
        <v>1464</v>
      </c>
      <c r="D41" s="567" t="s">
        <v>1463</v>
      </c>
      <c r="E41" s="567">
        <v>2016</v>
      </c>
      <c r="F41" s="568">
        <v>45986</v>
      </c>
      <c r="G41" s="570" t="s">
        <v>1460</v>
      </c>
      <c r="H41" s="228"/>
    </row>
    <row r="42" spans="1:247" s="236" customFormat="1" ht="30" customHeight="1">
      <c r="A42" s="604">
        <v>38</v>
      </c>
      <c r="B42" s="567" t="s">
        <v>1322</v>
      </c>
      <c r="C42" s="567" t="s">
        <v>1455</v>
      </c>
      <c r="D42" s="567" t="s">
        <v>1454</v>
      </c>
      <c r="E42" s="567">
        <v>2016</v>
      </c>
      <c r="F42" s="568">
        <v>46019</v>
      </c>
      <c r="G42" s="570" t="s">
        <v>1451</v>
      </c>
    </row>
    <row r="43" spans="1:247" s="236" customFormat="1" ht="30" customHeight="1">
      <c r="A43" s="566">
        <v>39</v>
      </c>
      <c r="B43" s="567" t="s">
        <v>1442</v>
      </c>
      <c r="C43" s="567" t="s">
        <v>1441</v>
      </c>
      <c r="D43" s="567" t="s">
        <v>1440</v>
      </c>
      <c r="E43" s="567">
        <v>2016</v>
      </c>
      <c r="F43" s="568">
        <v>46013</v>
      </c>
      <c r="G43" s="569" t="s">
        <v>1438</v>
      </c>
    </row>
    <row r="44" spans="1:247" s="236" customFormat="1" ht="30" customHeight="1">
      <c r="A44" s="566">
        <v>40</v>
      </c>
      <c r="B44" s="567" t="s">
        <v>1322</v>
      </c>
      <c r="C44" s="567" t="s">
        <v>1446</v>
      </c>
      <c r="D44" s="567" t="s">
        <v>1445</v>
      </c>
      <c r="E44" s="567">
        <v>2016</v>
      </c>
      <c r="F44" s="568">
        <v>46051</v>
      </c>
      <c r="G44" s="569" t="s">
        <v>1328</v>
      </c>
    </row>
    <row r="45" spans="1:247" s="236" customFormat="1" ht="30" customHeight="1">
      <c r="A45" s="604">
        <v>41</v>
      </c>
      <c r="B45" s="567" t="s">
        <v>1417</v>
      </c>
      <c r="C45" s="567" t="s">
        <v>1288</v>
      </c>
      <c r="D45" s="567" t="s">
        <v>1421</v>
      </c>
      <c r="E45" s="567">
        <v>2018</v>
      </c>
      <c r="F45" s="568">
        <v>46150</v>
      </c>
      <c r="G45" s="579" t="s">
        <v>1328</v>
      </c>
    </row>
    <row r="46" spans="1:247" s="236" customFormat="1" ht="30" customHeight="1">
      <c r="A46" s="566">
        <v>42</v>
      </c>
      <c r="B46" s="567" t="s">
        <v>1417</v>
      </c>
      <c r="C46" s="567" t="s">
        <v>1288</v>
      </c>
      <c r="D46" s="567" t="s">
        <v>1419</v>
      </c>
      <c r="E46" s="567">
        <v>2018</v>
      </c>
      <c r="F46" s="568">
        <v>46150</v>
      </c>
      <c r="G46" s="579" t="s">
        <v>1328</v>
      </c>
    </row>
    <row r="47" spans="1:247" s="236" customFormat="1" ht="30" customHeight="1">
      <c r="A47" s="566">
        <v>43</v>
      </c>
      <c r="B47" s="567" t="s">
        <v>1417</v>
      </c>
      <c r="C47" s="567" t="s">
        <v>1288</v>
      </c>
      <c r="D47" s="567" t="s">
        <v>1416</v>
      </c>
      <c r="E47" s="567">
        <v>2018</v>
      </c>
      <c r="F47" s="568">
        <v>46150</v>
      </c>
      <c r="G47" s="579" t="s">
        <v>1328</v>
      </c>
    </row>
    <row r="48" spans="1:247" ht="30" customHeight="1">
      <c r="A48" s="604">
        <v>44</v>
      </c>
      <c r="B48" s="610" t="s">
        <v>2207</v>
      </c>
      <c r="C48" s="610" t="s">
        <v>1279</v>
      </c>
      <c r="D48" s="591" t="s">
        <v>2182</v>
      </c>
      <c r="E48" s="593">
        <v>2018</v>
      </c>
      <c r="F48" s="657">
        <v>45940</v>
      </c>
      <c r="G48" s="611" t="s">
        <v>2210</v>
      </c>
      <c r="H48" s="236"/>
      <c r="I48" s="236"/>
      <c r="J48" s="236"/>
      <c r="K48" s="236"/>
      <c r="L48" s="236"/>
      <c r="M48" s="236"/>
      <c r="N48" s="236"/>
      <c r="O48" s="236"/>
      <c r="P48" s="236"/>
      <c r="Q48" s="236"/>
      <c r="R48" s="236"/>
      <c r="S48" s="236"/>
      <c r="T48" s="236"/>
      <c r="U48" s="236"/>
      <c r="V48" s="236"/>
      <c r="W48" s="236"/>
      <c r="X48" s="236"/>
      <c r="Y48" s="236"/>
      <c r="Z48" s="236"/>
      <c r="AA48" s="236"/>
      <c r="AB48" s="236"/>
      <c r="AC48" s="236"/>
      <c r="AD48" s="236"/>
      <c r="AE48" s="236"/>
      <c r="AF48" s="236"/>
      <c r="AG48" s="236"/>
      <c r="AH48" s="236"/>
      <c r="AI48" s="236"/>
      <c r="AJ48" s="236"/>
      <c r="AK48" s="236"/>
      <c r="AL48" s="236"/>
      <c r="AM48" s="236"/>
      <c r="AN48" s="236"/>
      <c r="AO48" s="236"/>
      <c r="AP48" s="236"/>
      <c r="AQ48" s="236"/>
      <c r="AR48" s="236"/>
      <c r="AS48" s="236"/>
      <c r="AT48" s="236"/>
      <c r="AU48" s="236"/>
      <c r="AV48" s="236"/>
      <c r="AW48" s="236"/>
      <c r="AX48" s="236"/>
      <c r="AY48" s="236"/>
      <c r="AZ48" s="236"/>
      <c r="BA48" s="236"/>
      <c r="BB48" s="236"/>
      <c r="BC48" s="236"/>
      <c r="BD48" s="236"/>
      <c r="BE48" s="236"/>
      <c r="BF48" s="236"/>
      <c r="BG48" s="236"/>
      <c r="BH48" s="236"/>
      <c r="BI48" s="236"/>
      <c r="BJ48" s="236"/>
      <c r="BK48" s="236"/>
      <c r="BL48" s="236"/>
      <c r="BM48" s="236"/>
      <c r="BN48" s="236"/>
      <c r="BO48" s="236"/>
      <c r="BP48" s="236"/>
      <c r="BQ48" s="236"/>
      <c r="BR48" s="236"/>
      <c r="BS48" s="236"/>
      <c r="BT48" s="236"/>
      <c r="BU48" s="236"/>
      <c r="BV48" s="236"/>
      <c r="BW48" s="236"/>
      <c r="BX48" s="236"/>
      <c r="BY48" s="236"/>
      <c r="BZ48" s="236"/>
      <c r="CA48" s="236"/>
      <c r="CB48" s="236"/>
      <c r="CC48" s="236"/>
      <c r="CD48" s="236"/>
      <c r="CE48" s="236"/>
      <c r="CF48" s="236"/>
      <c r="CG48" s="236"/>
      <c r="CH48" s="236"/>
      <c r="CI48" s="236"/>
      <c r="CJ48" s="236"/>
      <c r="CK48" s="236"/>
      <c r="CL48" s="236"/>
      <c r="CM48" s="236"/>
      <c r="CN48" s="236"/>
      <c r="CO48" s="236"/>
      <c r="CP48" s="236"/>
      <c r="CQ48" s="236"/>
      <c r="CR48" s="236"/>
      <c r="CS48" s="236"/>
      <c r="CT48" s="236"/>
      <c r="CU48" s="236"/>
      <c r="CV48" s="236"/>
      <c r="CW48" s="236"/>
      <c r="CX48" s="236"/>
      <c r="CY48" s="236"/>
      <c r="CZ48" s="236"/>
      <c r="DA48" s="236"/>
      <c r="DB48" s="236"/>
      <c r="DC48" s="236"/>
      <c r="DD48" s="236"/>
      <c r="DE48" s="236"/>
      <c r="DF48" s="236"/>
      <c r="DG48" s="236"/>
      <c r="DH48" s="236"/>
      <c r="DI48" s="236"/>
      <c r="DJ48" s="236"/>
      <c r="DK48" s="236"/>
      <c r="DL48" s="236"/>
      <c r="DM48" s="236"/>
      <c r="DN48" s="236"/>
      <c r="DO48" s="236"/>
      <c r="DP48" s="236"/>
      <c r="DQ48" s="236"/>
      <c r="DR48" s="236"/>
      <c r="DS48" s="236"/>
      <c r="DT48" s="236"/>
      <c r="DU48" s="236"/>
      <c r="DV48" s="236"/>
      <c r="DW48" s="236"/>
      <c r="DX48" s="236"/>
      <c r="DY48" s="236"/>
      <c r="DZ48" s="236"/>
      <c r="EA48" s="236"/>
      <c r="EB48" s="236"/>
      <c r="EC48" s="236"/>
      <c r="ED48" s="236"/>
      <c r="EE48" s="236"/>
      <c r="EF48" s="236"/>
      <c r="EG48" s="236"/>
      <c r="EH48" s="236"/>
      <c r="EI48" s="236"/>
      <c r="EJ48" s="236"/>
      <c r="EK48" s="236"/>
      <c r="EL48" s="236"/>
      <c r="EM48" s="236"/>
      <c r="EN48" s="236"/>
      <c r="EO48" s="236"/>
      <c r="EP48" s="236"/>
      <c r="EQ48" s="236"/>
      <c r="ER48" s="236"/>
      <c r="ES48" s="236"/>
      <c r="ET48" s="236"/>
      <c r="EU48" s="236"/>
      <c r="EV48" s="236"/>
      <c r="EW48" s="236"/>
      <c r="EX48" s="236"/>
      <c r="EY48" s="236"/>
      <c r="EZ48" s="236"/>
      <c r="FA48" s="236"/>
      <c r="FB48" s="236"/>
      <c r="FC48" s="236"/>
      <c r="FD48" s="236"/>
      <c r="FE48" s="236"/>
      <c r="FF48" s="236"/>
      <c r="FG48" s="236"/>
      <c r="FH48" s="236"/>
      <c r="FI48" s="236"/>
      <c r="FJ48" s="236"/>
      <c r="FK48" s="236"/>
      <c r="FL48" s="236"/>
      <c r="FM48" s="236"/>
      <c r="FN48" s="236"/>
      <c r="FO48" s="236"/>
      <c r="FP48" s="236"/>
      <c r="FQ48" s="236"/>
      <c r="FR48" s="236"/>
      <c r="FS48" s="236"/>
      <c r="FT48" s="236"/>
      <c r="FU48" s="236"/>
      <c r="FV48" s="236"/>
      <c r="FW48" s="236"/>
      <c r="FX48" s="236"/>
      <c r="FY48" s="236"/>
      <c r="FZ48" s="236"/>
      <c r="GA48" s="236"/>
      <c r="GB48" s="236"/>
      <c r="GC48" s="236"/>
      <c r="GD48" s="236"/>
      <c r="GE48" s="236"/>
      <c r="GF48" s="236"/>
      <c r="GG48" s="236"/>
      <c r="GH48" s="236"/>
      <c r="GI48" s="236"/>
      <c r="GJ48" s="236"/>
      <c r="GK48" s="236"/>
      <c r="GL48" s="236"/>
      <c r="GM48" s="236"/>
      <c r="GN48" s="236"/>
      <c r="GO48" s="236"/>
      <c r="GP48" s="236"/>
      <c r="GQ48" s="236"/>
      <c r="GR48" s="236"/>
      <c r="GS48" s="236"/>
      <c r="GT48" s="236"/>
      <c r="GU48" s="236"/>
      <c r="GV48" s="236"/>
      <c r="GW48" s="236"/>
      <c r="GX48" s="236"/>
      <c r="GY48" s="236"/>
      <c r="GZ48" s="236"/>
      <c r="HA48" s="236"/>
      <c r="HB48" s="236"/>
      <c r="HC48" s="236"/>
      <c r="HD48" s="236"/>
      <c r="HE48" s="236"/>
      <c r="HF48" s="236"/>
      <c r="HG48" s="236"/>
      <c r="HH48" s="236"/>
      <c r="HI48" s="236"/>
      <c r="HJ48" s="236"/>
      <c r="HK48" s="236"/>
      <c r="HL48" s="236"/>
      <c r="HM48" s="236"/>
      <c r="HN48" s="236"/>
      <c r="HO48" s="236"/>
      <c r="HP48" s="236"/>
      <c r="HQ48" s="236"/>
      <c r="HR48" s="236"/>
      <c r="HS48" s="236"/>
      <c r="HT48" s="236"/>
      <c r="HU48" s="236"/>
      <c r="HV48" s="236"/>
      <c r="HW48" s="236"/>
      <c r="HX48" s="236"/>
      <c r="HY48" s="236"/>
      <c r="HZ48" s="236"/>
      <c r="IA48" s="236"/>
      <c r="IB48" s="236"/>
      <c r="IC48" s="236"/>
      <c r="ID48" s="236"/>
      <c r="IE48" s="236"/>
      <c r="IF48" s="236"/>
      <c r="IG48" s="236"/>
      <c r="IH48" s="236"/>
      <c r="II48" s="236"/>
      <c r="IJ48" s="236"/>
      <c r="IK48" s="236"/>
      <c r="IL48" s="236"/>
      <c r="IM48" s="236"/>
    </row>
    <row r="49" spans="1:247" ht="30" customHeight="1">
      <c r="A49" s="566">
        <v>45</v>
      </c>
      <c r="B49" s="567" t="s">
        <v>1402</v>
      </c>
      <c r="C49" s="567" t="s">
        <v>1288</v>
      </c>
      <c r="D49" s="567" t="s">
        <v>1411</v>
      </c>
      <c r="E49" s="567">
        <v>2018</v>
      </c>
      <c r="F49" s="650">
        <v>45904</v>
      </c>
      <c r="G49" s="579" t="s">
        <v>1328</v>
      </c>
      <c r="H49" s="236"/>
      <c r="I49" s="236"/>
      <c r="J49" s="236"/>
      <c r="K49" s="236"/>
      <c r="L49" s="236"/>
      <c r="M49" s="236"/>
      <c r="N49" s="236"/>
      <c r="O49" s="236"/>
      <c r="P49" s="236"/>
      <c r="Q49" s="236"/>
      <c r="R49" s="236"/>
      <c r="S49" s="236"/>
      <c r="T49" s="236"/>
      <c r="U49" s="236"/>
      <c r="V49" s="236"/>
      <c r="W49" s="236"/>
      <c r="X49" s="236"/>
      <c r="Y49" s="236"/>
      <c r="Z49" s="236"/>
      <c r="AA49" s="236"/>
      <c r="AB49" s="236"/>
      <c r="AC49" s="236"/>
      <c r="AD49" s="236"/>
      <c r="AE49" s="236"/>
      <c r="AF49" s="236"/>
      <c r="AG49" s="236"/>
      <c r="AH49" s="236"/>
      <c r="AI49" s="236"/>
      <c r="AJ49" s="236"/>
      <c r="AK49" s="236"/>
      <c r="AL49" s="236"/>
      <c r="AM49" s="236"/>
      <c r="AN49" s="236"/>
      <c r="AO49" s="236"/>
      <c r="AP49" s="236"/>
      <c r="AQ49" s="236"/>
      <c r="AR49" s="236"/>
      <c r="AS49" s="236"/>
      <c r="AT49" s="236"/>
      <c r="AU49" s="236"/>
      <c r="AV49" s="236"/>
      <c r="AW49" s="236"/>
      <c r="AX49" s="236"/>
      <c r="AY49" s="236"/>
      <c r="AZ49" s="236"/>
      <c r="BA49" s="236"/>
      <c r="BB49" s="236"/>
      <c r="BC49" s="236"/>
      <c r="BD49" s="236"/>
      <c r="BE49" s="236"/>
      <c r="BF49" s="236"/>
      <c r="BG49" s="236"/>
      <c r="BH49" s="236"/>
      <c r="BI49" s="236"/>
      <c r="BJ49" s="236"/>
      <c r="BK49" s="236"/>
      <c r="BL49" s="236"/>
      <c r="BM49" s="236"/>
      <c r="BN49" s="236"/>
      <c r="BO49" s="236"/>
      <c r="BP49" s="236"/>
      <c r="BQ49" s="236"/>
      <c r="BR49" s="236"/>
      <c r="BS49" s="236"/>
      <c r="BT49" s="236"/>
      <c r="BU49" s="236"/>
      <c r="BV49" s="236"/>
      <c r="BW49" s="236"/>
      <c r="BX49" s="236"/>
      <c r="BY49" s="236"/>
      <c r="BZ49" s="236"/>
      <c r="CA49" s="236"/>
      <c r="CB49" s="236"/>
      <c r="CC49" s="236"/>
      <c r="CD49" s="236"/>
      <c r="CE49" s="236"/>
      <c r="CF49" s="236"/>
      <c r="CG49" s="236"/>
      <c r="CH49" s="236"/>
      <c r="CI49" s="236"/>
      <c r="CJ49" s="236"/>
      <c r="CK49" s="236"/>
      <c r="CL49" s="236"/>
      <c r="CM49" s="236"/>
      <c r="CN49" s="236"/>
      <c r="CO49" s="236"/>
      <c r="CP49" s="236"/>
      <c r="CQ49" s="236"/>
      <c r="CR49" s="236"/>
      <c r="CS49" s="236"/>
      <c r="CT49" s="236"/>
      <c r="CU49" s="236"/>
      <c r="CV49" s="236"/>
      <c r="CW49" s="236"/>
      <c r="CX49" s="236"/>
      <c r="CY49" s="236"/>
      <c r="CZ49" s="236"/>
      <c r="DA49" s="236"/>
      <c r="DB49" s="236"/>
      <c r="DC49" s="236"/>
      <c r="DD49" s="236"/>
      <c r="DE49" s="236"/>
      <c r="DF49" s="236"/>
      <c r="DG49" s="236"/>
      <c r="DH49" s="236"/>
      <c r="DI49" s="236"/>
      <c r="DJ49" s="236"/>
      <c r="DK49" s="236"/>
      <c r="DL49" s="236"/>
      <c r="DM49" s="236"/>
      <c r="DN49" s="236"/>
      <c r="DO49" s="236"/>
      <c r="DP49" s="236"/>
      <c r="DQ49" s="236"/>
      <c r="DR49" s="236"/>
      <c r="DS49" s="236"/>
      <c r="DT49" s="236"/>
      <c r="DU49" s="236"/>
      <c r="DV49" s="236"/>
      <c r="DW49" s="236"/>
      <c r="DX49" s="236"/>
      <c r="DY49" s="236"/>
      <c r="DZ49" s="236"/>
      <c r="EA49" s="236"/>
      <c r="EB49" s="236"/>
      <c r="EC49" s="236"/>
      <c r="ED49" s="236"/>
      <c r="EE49" s="236"/>
      <c r="EF49" s="236"/>
      <c r="EG49" s="236"/>
      <c r="EH49" s="236"/>
      <c r="EI49" s="236"/>
      <c r="EJ49" s="236"/>
      <c r="EK49" s="236"/>
      <c r="EL49" s="236"/>
      <c r="EM49" s="236"/>
      <c r="EN49" s="236"/>
      <c r="EO49" s="236"/>
      <c r="EP49" s="236"/>
      <c r="EQ49" s="236"/>
      <c r="ER49" s="236"/>
      <c r="ES49" s="236"/>
      <c r="ET49" s="236"/>
      <c r="EU49" s="236"/>
      <c r="EV49" s="236"/>
      <c r="EW49" s="236"/>
      <c r="EX49" s="236"/>
      <c r="EY49" s="236"/>
      <c r="EZ49" s="236"/>
      <c r="FA49" s="236"/>
      <c r="FB49" s="236"/>
      <c r="FC49" s="236"/>
      <c r="FD49" s="236"/>
      <c r="FE49" s="236"/>
      <c r="FF49" s="236"/>
      <c r="FG49" s="236"/>
      <c r="FH49" s="236"/>
      <c r="FI49" s="236"/>
      <c r="FJ49" s="236"/>
      <c r="FK49" s="236"/>
      <c r="FL49" s="236"/>
      <c r="FM49" s="236"/>
      <c r="FN49" s="236"/>
      <c r="FO49" s="236"/>
      <c r="FP49" s="236"/>
      <c r="FQ49" s="236"/>
      <c r="FR49" s="236"/>
      <c r="FS49" s="236"/>
      <c r="FT49" s="236"/>
      <c r="FU49" s="236"/>
      <c r="FV49" s="236"/>
      <c r="FW49" s="236"/>
      <c r="FX49" s="236"/>
      <c r="FY49" s="236"/>
      <c r="FZ49" s="236"/>
      <c r="GA49" s="236"/>
      <c r="GB49" s="236"/>
      <c r="GC49" s="236"/>
      <c r="GD49" s="236"/>
      <c r="GE49" s="236"/>
      <c r="GF49" s="236"/>
      <c r="GG49" s="236"/>
      <c r="GH49" s="236"/>
      <c r="GI49" s="236"/>
      <c r="GJ49" s="236"/>
      <c r="GK49" s="236"/>
      <c r="GL49" s="236"/>
      <c r="GM49" s="236"/>
      <c r="GN49" s="236"/>
      <c r="GO49" s="236"/>
      <c r="GP49" s="236"/>
      <c r="GQ49" s="236"/>
      <c r="GR49" s="236"/>
      <c r="GS49" s="236"/>
      <c r="GT49" s="236"/>
      <c r="GU49" s="236"/>
      <c r="GV49" s="236"/>
      <c r="GW49" s="236"/>
      <c r="GX49" s="236"/>
      <c r="GY49" s="236"/>
      <c r="GZ49" s="236"/>
      <c r="HA49" s="236"/>
      <c r="HB49" s="236"/>
      <c r="HC49" s="236"/>
      <c r="HD49" s="236"/>
      <c r="HE49" s="236"/>
      <c r="HF49" s="236"/>
      <c r="HG49" s="236"/>
      <c r="HH49" s="236"/>
      <c r="HI49" s="236"/>
      <c r="HJ49" s="236"/>
      <c r="HK49" s="236"/>
      <c r="HL49" s="236"/>
      <c r="HM49" s="236"/>
      <c r="HN49" s="236"/>
      <c r="HO49" s="236"/>
      <c r="HP49" s="236"/>
      <c r="HQ49" s="236"/>
      <c r="HR49" s="236"/>
      <c r="HS49" s="236"/>
      <c r="HT49" s="236"/>
      <c r="HU49" s="236"/>
      <c r="HV49" s="236"/>
      <c r="HW49" s="236"/>
      <c r="HX49" s="236"/>
      <c r="HY49" s="236"/>
      <c r="HZ49" s="236"/>
      <c r="IA49" s="236"/>
      <c r="IB49" s="236"/>
      <c r="IC49" s="236"/>
      <c r="ID49" s="236"/>
      <c r="IE49" s="236"/>
      <c r="IF49" s="236"/>
      <c r="IG49" s="236"/>
      <c r="IH49" s="236"/>
      <c r="II49" s="236"/>
      <c r="IJ49" s="236"/>
      <c r="IK49" s="236"/>
      <c r="IL49" s="236"/>
      <c r="IM49" s="236"/>
    </row>
    <row r="50" spans="1:247" ht="30" customHeight="1">
      <c r="A50" s="566">
        <v>46</v>
      </c>
      <c r="B50" s="567" t="s">
        <v>1402</v>
      </c>
      <c r="C50" s="567" t="s">
        <v>1288</v>
      </c>
      <c r="D50" s="567" t="s">
        <v>1414</v>
      </c>
      <c r="E50" s="580">
        <v>2018</v>
      </c>
      <c r="F50" s="568">
        <v>45904</v>
      </c>
      <c r="G50" s="655" t="s">
        <v>1328</v>
      </c>
      <c r="H50" s="236"/>
      <c r="I50" s="236"/>
      <c r="J50" s="236"/>
      <c r="K50" s="236"/>
      <c r="L50" s="236"/>
      <c r="M50" s="236"/>
      <c r="N50" s="236"/>
      <c r="O50" s="236"/>
      <c r="P50" s="236"/>
      <c r="Q50" s="236"/>
      <c r="R50" s="236"/>
      <c r="S50" s="236"/>
      <c r="T50" s="236"/>
      <c r="U50" s="236"/>
      <c r="V50" s="236"/>
      <c r="W50" s="236"/>
      <c r="X50" s="236"/>
      <c r="Y50" s="236"/>
      <c r="Z50" s="236"/>
      <c r="AA50" s="236"/>
      <c r="AB50" s="236"/>
      <c r="AC50" s="236"/>
      <c r="AD50" s="236"/>
      <c r="AE50" s="236"/>
      <c r="AF50" s="236"/>
      <c r="AG50" s="236"/>
      <c r="AH50" s="236"/>
      <c r="AI50" s="236"/>
      <c r="AJ50" s="236"/>
      <c r="AK50" s="236"/>
      <c r="AL50" s="236"/>
      <c r="AM50" s="236"/>
      <c r="AN50" s="236"/>
      <c r="AO50" s="236"/>
      <c r="AP50" s="236"/>
      <c r="AQ50" s="236"/>
      <c r="AR50" s="236"/>
      <c r="AS50" s="236"/>
      <c r="AT50" s="236"/>
      <c r="AU50" s="236"/>
      <c r="AV50" s="236"/>
      <c r="AW50" s="236"/>
      <c r="AX50" s="236"/>
      <c r="AY50" s="236"/>
      <c r="AZ50" s="236"/>
      <c r="BA50" s="236"/>
      <c r="BB50" s="236"/>
      <c r="BC50" s="236"/>
      <c r="BD50" s="236"/>
      <c r="BE50" s="236"/>
      <c r="BF50" s="236"/>
      <c r="BG50" s="236"/>
      <c r="BH50" s="236"/>
      <c r="BI50" s="236"/>
      <c r="BJ50" s="236"/>
      <c r="BK50" s="236"/>
      <c r="BL50" s="236"/>
      <c r="BM50" s="236"/>
      <c r="BN50" s="236"/>
      <c r="BO50" s="236"/>
      <c r="BP50" s="236"/>
      <c r="BQ50" s="236"/>
      <c r="BR50" s="236"/>
      <c r="BS50" s="236"/>
      <c r="BT50" s="236"/>
      <c r="BU50" s="236"/>
      <c r="BV50" s="236"/>
      <c r="BW50" s="236"/>
      <c r="BX50" s="236"/>
      <c r="BY50" s="236"/>
      <c r="BZ50" s="236"/>
      <c r="CA50" s="236"/>
      <c r="CB50" s="236"/>
      <c r="CC50" s="236"/>
      <c r="CD50" s="236"/>
      <c r="CE50" s="236"/>
      <c r="CF50" s="236"/>
      <c r="CG50" s="236"/>
      <c r="CH50" s="236"/>
      <c r="CI50" s="236"/>
      <c r="CJ50" s="236"/>
      <c r="CK50" s="236"/>
      <c r="CL50" s="236"/>
      <c r="CM50" s="236"/>
      <c r="CN50" s="236"/>
      <c r="CO50" s="236"/>
      <c r="CP50" s="236"/>
      <c r="CQ50" s="236"/>
      <c r="CR50" s="236"/>
      <c r="CS50" s="236"/>
      <c r="CT50" s="236"/>
      <c r="CU50" s="236"/>
      <c r="CV50" s="236"/>
      <c r="CW50" s="236"/>
      <c r="CX50" s="236"/>
      <c r="CY50" s="236"/>
      <c r="CZ50" s="236"/>
      <c r="DA50" s="236"/>
      <c r="DB50" s="236"/>
      <c r="DC50" s="236"/>
      <c r="DD50" s="236"/>
      <c r="DE50" s="236"/>
      <c r="DF50" s="236"/>
      <c r="DG50" s="236"/>
      <c r="DH50" s="236"/>
      <c r="DI50" s="236"/>
      <c r="DJ50" s="236"/>
      <c r="DK50" s="236"/>
      <c r="DL50" s="236"/>
      <c r="DM50" s="236"/>
      <c r="DN50" s="236"/>
      <c r="DO50" s="236"/>
      <c r="DP50" s="236"/>
      <c r="DQ50" s="236"/>
      <c r="DR50" s="236"/>
      <c r="DS50" s="236"/>
      <c r="DT50" s="236"/>
      <c r="DU50" s="236"/>
      <c r="DV50" s="236"/>
      <c r="DW50" s="236"/>
      <c r="DX50" s="236"/>
      <c r="DY50" s="236"/>
      <c r="DZ50" s="236"/>
      <c r="EA50" s="236"/>
      <c r="EB50" s="236"/>
      <c r="EC50" s="236"/>
      <c r="ED50" s="236"/>
      <c r="EE50" s="236"/>
      <c r="EF50" s="236"/>
      <c r="EG50" s="236"/>
      <c r="EH50" s="236"/>
      <c r="EI50" s="236"/>
      <c r="EJ50" s="236"/>
      <c r="EK50" s="236"/>
      <c r="EL50" s="236"/>
      <c r="EM50" s="236"/>
      <c r="EN50" s="236"/>
      <c r="EO50" s="236"/>
      <c r="EP50" s="236"/>
      <c r="EQ50" s="236"/>
      <c r="ER50" s="236"/>
      <c r="ES50" s="236"/>
      <c r="ET50" s="236"/>
      <c r="EU50" s="236"/>
      <c r="EV50" s="236"/>
      <c r="EW50" s="236"/>
      <c r="EX50" s="236"/>
      <c r="EY50" s="236"/>
      <c r="EZ50" s="236"/>
      <c r="FA50" s="236"/>
      <c r="FB50" s="236"/>
      <c r="FC50" s="236"/>
      <c r="FD50" s="236"/>
      <c r="FE50" s="236"/>
      <c r="FF50" s="236"/>
      <c r="FG50" s="236"/>
      <c r="FH50" s="236"/>
      <c r="FI50" s="236"/>
      <c r="FJ50" s="236"/>
      <c r="FK50" s="236"/>
      <c r="FL50" s="236"/>
      <c r="FM50" s="236"/>
      <c r="FN50" s="236"/>
      <c r="FO50" s="236"/>
      <c r="FP50" s="236"/>
      <c r="FQ50" s="236"/>
      <c r="FR50" s="236"/>
      <c r="FS50" s="236"/>
      <c r="FT50" s="236"/>
      <c r="FU50" s="236"/>
      <c r="FV50" s="236"/>
      <c r="FW50" s="236"/>
      <c r="FX50" s="236"/>
      <c r="FY50" s="236"/>
      <c r="FZ50" s="236"/>
      <c r="GA50" s="236"/>
      <c r="GB50" s="236"/>
      <c r="GC50" s="236"/>
      <c r="GD50" s="236"/>
      <c r="GE50" s="236"/>
      <c r="GF50" s="236"/>
      <c r="GG50" s="236"/>
      <c r="GH50" s="236"/>
      <c r="GI50" s="236"/>
      <c r="GJ50" s="236"/>
      <c r="GK50" s="236"/>
      <c r="GL50" s="236"/>
      <c r="GM50" s="236"/>
      <c r="GN50" s="236"/>
      <c r="GO50" s="236"/>
      <c r="GP50" s="236"/>
      <c r="GQ50" s="236"/>
      <c r="GR50" s="236"/>
      <c r="GS50" s="236"/>
      <c r="GT50" s="236"/>
      <c r="GU50" s="236"/>
      <c r="GV50" s="236"/>
      <c r="GW50" s="236"/>
      <c r="GX50" s="236"/>
      <c r="GY50" s="236"/>
      <c r="GZ50" s="236"/>
      <c r="HA50" s="236"/>
      <c r="HB50" s="236"/>
      <c r="HC50" s="236"/>
      <c r="HD50" s="236"/>
      <c r="HE50" s="236"/>
      <c r="HF50" s="236"/>
      <c r="HG50" s="236"/>
      <c r="HH50" s="236"/>
      <c r="HI50" s="236"/>
      <c r="HJ50" s="236"/>
      <c r="HK50" s="236"/>
      <c r="HL50" s="236"/>
      <c r="HM50" s="236"/>
      <c r="HN50" s="236"/>
      <c r="HO50" s="236"/>
      <c r="HP50" s="236"/>
      <c r="HQ50" s="236"/>
      <c r="HR50" s="236"/>
      <c r="HS50" s="236"/>
      <c r="HT50" s="236"/>
      <c r="HU50" s="236"/>
      <c r="HV50" s="236"/>
      <c r="HW50" s="236"/>
      <c r="HX50" s="236"/>
      <c r="HY50" s="236"/>
      <c r="HZ50" s="236"/>
      <c r="IA50" s="236"/>
      <c r="IB50" s="236"/>
      <c r="IC50" s="236"/>
      <c r="ID50" s="236"/>
      <c r="IE50" s="236"/>
      <c r="IF50" s="236"/>
      <c r="IG50" s="236"/>
      <c r="IH50" s="236"/>
      <c r="II50" s="236"/>
      <c r="IJ50" s="236"/>
      <c r="IK50" s="236"/>
      <c r="IL50" s="236"/>
      <c r="IM50" s="236"/>
    </row>
    <row r="51" spans="1:247" ht="30" customHeight="1">
      <c r="A51" s="604">
        <v>47</v>
      </c>
      <c r="B51" s="567" t="s">
        <v>1402</v>
      </c>
      <c r="C51" s="567" t="s">
        <v>1288</v>
      </c>
      <c r="D51" s="567" t="s">
        <v>1401</v>
      </c>
      <c r="E51" s="580">
        <v>2018</v>
      </c>
      <c r="F51" s="568">
        <v>45904</v>
      </c>
      <c r="G51" s="655" t="s">
        <v>1328</v>
      </c>
      <c r="H51" s="236"/>
      <c r="I51" s="236"/>
      <c r="J51" s="236"/>
      <c r="K51" s="236"/>
      <c r="L51" s="236"/>
      <c r="M51" s="236"/>
      <c r="N51" s="236"/>
      <c r="O51" s="236"/>
      <c r="P51" s="236"/>
      <c r="Q51" s="236"/>
      <c r="R51" s="236"/>
      <c r="S51" s="236"/>
      <c r="T51" s="236"/>
      <c r="U51" s="236"/>
      <c r="V51" s="236"/>
      <c r="W51" s="236"/>
      <c r="X51" s="236"/>
      <c r="Y51" s="236"/>
      <c r="Z51" s="236"/>
      <c r="AA51" s="236"/>
      <c r="AB51" s="236"/>
      <c r="AC51" s="236"/>
      <c r="AD51" s="236"/>
      <c r="AE51" s="236"/>
      <c r="AF51" s="236"/>
      <c r="AG51" s="236"/>
      <c r="AH51" s="236"/>
      <c r="AI51" s="236"/>
      <c r="AJ51" s="236"/>
      <c r="AK51" s="236"/>
      <c r="AL51" s="236"/>
      <c r="AM51" s="236"/>
      <c r="AN51" s="236"/>
      <c r="AO51" s="236"/>
      <c r="AP51" s="236"/>
      <c r="AQ51" s="236"/>
      <c r="AR51" s="236"/>
      <c r="AS51" s="236"/>
      <c r="AT51" s="236"/>
      <c r="AU51" s="236"/>
      <c r="AV51" s="236"/>
      <c r="AW51" s="236"/>
      <c r="AX51" s="236"/>
      <c r="AY51" s="236"/>
      <c r="AZ51" s="236"/>
      <c r="BA51" s="236"/>
      <c r="BB51" s="236"/>
      <c r="BC51" s="236"/>
      <c r="BD51" s="236"/>
      <c r="BE51" s="236"/>
      <c r="BF51" s="236"/>
      <c r="BG51" s="236"/>
      <c r="BH51" s="236"/>
      <c r="BI51" s="236"/>
      <c r="BJ51" s="236"/>
      <c r="BK51" s="236"/>
      <c r="BL51" s="236"/>
      <c r="BM51" s="236"/>
      <c r="BN51" s="236"/>
      <c r="BO51" s="236"/>
      <c r="BP51" s="236"/>
      <c r="BQ51" s="236"/>
      <c r="BR51" s="236"/>
      <c r="BS51" s="236"/>
      <c r="BT51" s="236"/>
      <c r="BU51" s="236"/>
      <c r="BV51" s="236"/>
      <c r="BW51" s="236"/>
      <c r="BX51" s="236"/>
      <c r="BY51" s="236"/>
      <c r="BZ51" s="236"/>
      <c r="CA51" s="236"/>
      <c r="CB51" s="236"/>
      <c r="CC51" s="236"/>
      <c r="CD51" s="236"/>
      <c r="CE51" s="236"/>
      <c r="CF51" s="236"/>
      <c r="CG51" s="236"/>
      <c r="CH51" s="236"/>
      <c r="CI51" s="236"/>
      <c r="CJ51" s="236"/>
      <c r="CK51" s="236"/>
      <c r="CL51" s="236"/>
      <c r="CM51" s="236"/>
      <c r="CN51" s="236"/>
      <c r="CO51" s="236"/>
      <c r="CP51" s="236"/>
      <c r="CQ51" s="236"/>
      <c r="CR51" s="236"/>
      <c r="CS51" s="236"/>
      <c r="CT51" s="236"/>
      <c r="CU51" s="236"/>
      <c r="CV51" s="236"/>
      <c r="CW51" s="236"/>
      <c r="CX51" s="236"/>
      <c r="CY51" s="236"/>
      <c r="CZ51" s="236"/>
      <c r="DA51" s="236"/>
      <c r="DB51" s="236"/>
      <c r="DC51" s="236"/>
      <c r="DD51" s="236"/>
      <c r="DE51" s="236"/>
      <c r="DF51" s="236"/>
      <c r="DG51" s="236"/>
      <c r="DH51" s="236"/>
      <c r="DI51" s="236"/>
      <c r="DJ51" s="236"/>
      <c r="DK51" s="236"/>
      <c r="DL51" s="236"/>
      <c r="DM51" s="236"/>
      <c r="DN51" s="236"/>
      <c r="DO51" s="236"/>
      <c r="DP51" s="236"/>
      <c r="DQ51" s="236"/>
      <c r="DR51" s="236"/>
      <c r="DS51" s="236"/>
      <c r="DT51" s="236"/>
      <c r="DU51" s="236"/>
      <c r="DV51" s="236"/>
      <c r="DW51" s="236"/>
      <c r="DX51" s="236"/>
      <c r="DY51" s="236"/>
      <c r="DZ51" s="236"/>
      <c r="EA51" s="236"/>
      <c r="EB51" s="236"/>
      <c r="EC51" s="236"/>
      <c r="ED51" s="236"/>
      <c r="EE51" s="236"/>
      <c r="EF51" s="236"/>
      <c r="EG51" s="236"/>
      <c r="EH51" s="236"/>
      <c r="EI51" s="236"/>
      <c r="EJ51" s="236"/>
      <c r="EK51" s="236"/>
      <c r="EL51" s="236"/>
      <c r="EM51" s="236"/>
      <c r="EN51" s="236"/>
      <c r="EO51" s="236"/>
      <c r="EP51" s="236"/>
      <c r="EQ51" s="236"/>
      <c r="ER51" s="236"/>
      <c r="ES51" s="236"/>
      <c r="ET51" s="236"/>
      <c r="EU51" s="236"/>
      <c r="EV51" s="236"/>
      <c r="EW51" s="236"/>
      <c r="EX51" s="236"/>
      <c r="EY51" s="236"/>
      <c r="EZ51" s="236"/>
      <c r="FA51" s="236"/>
      <c r="FB51" s="236"/>
      <c r="FC51" s="236"/>
      <c r="FD51" s="236"/>
      <c r="FE51" s="236"/>
      <c r="FF51" s="236"/>
      <c r="FG51" s="236"/>
      <c r="FH51" s="236"/>
      <c r="FI51" s="236"/>
      <c r="FJ51" s="236"/>
      <c r="FK51" s="236"/>
      <c r="FL51" s="236"/>
      <c r="FM51" s="236"/>
      <c r="FN51" s="236"/>
      <c r="FO51" s="236"/>
      <c r="FP51" s="236"/>
      <c r="FQ51" s="236"/>
      <c r="FR51" s="236"/>
      <c r="FS51" s="236"/>
      <c r="FT51" s="236"/>
      <c r="FU51" s="236"/>
      <c r="FV51" s="236"/>
      <c r="FW51" s="236"/>
      <c r="FX51" s="236"/>
      <c r="FY51" s="236"/>
      <c r="FZ51" s="236"/>
      <c r="GA51" s="236"/>
      <c r="GB51" s="236"/>
      <c r="GC51" s="236"/>
      <c r="GD51" s="236"/>
      <c r="GE51" s="236"/>
      <c r="GF51" s="236"/>
      <c r="GG51" s="236"/>
      <c r="GH51" s="236"/>
      <c r="GI51" s="236"/>
      <c r="GJ51" s="236"/>
      <c r="GK51" s="236"/>
      <c r="GL51" s="236"/>
      <c r="GM51" s="236"/>
      <c r="GN51" s="236"/>
      <c r="GO51" s="236"/>
      <c r="GP51" s="236"/>
      <c r="GQ51" s="236"/>
      <c r="GR51" s="236"/>
      <c r="GS51" s="236"/>
      <c r="GT51" s="236"/>
      <c r="GU51" s="236"/>
      <c r="GV51" s="236"/>
      <c r="GW51" s="236"/>
      <c r="GX51" s="236"/>
      <c r="GY51" s="236"/>
      <c r="GZ51" s="236"/>
      <c r="HA51" s="236"/>
      <c r="HB51" s="236"/>
      <c r="HC51" s="236"/>
      <c r="HD51" s="236"/>
      <c r="HE51" s="236"/>
      <c r="HF51" s="236"/>
      <c r="HG51" s="236"/>
      <c r="HH51" s="236"/>
      <c r="HI51" s="236"/>
      <c r="HJ51" s="236"/>
      <c r="HK51" s="236"/>
      <c r="HL51" s="236"/>
      <c r="HM51" s="236"/>
      <c r="HN51" s="236"/>
      <c r="HO51" s="236"/>
      <c r="HP51" s="236"/>
      <c r="HQ51" s="236"/>
      <c r="HR51" s="236"/>
      <c r="HS51" s="236"/>
      <c r="HT51" s="236"/>
      <c r="HU51" s="236"/>
      <c r="HV51" s="236"/>
      <c r="HW51" s="236"/>
      <c r="HX51" s="236"/>
      <c r="HY51" s="236"/>
      <c r="HZ51" s="236"/>
      <c r="IA51" s="236"/>
      <c r="IB51" s="236"/>
      <c r="IC51" s="236"/>
      <c r="ID51" s="236"/>
      <c r="IE51" s="236"/>
      <c r="IF51" s="236"/>
      <c r="IG51" s="236"/>
      <c r="IH51" s="236"/>
      <c r="II51" s="236"/>
      <c r="IJ51" s="236"/>
      <c r="IK51" s="236"/>
      <c r="IL51" s="236"/>
      <c r="IM51" s="236"/>
    </row>
    <row r="52" spans="1:247" ht="30" customHeight="1">
      <c r="A52" s="566">
        <v>48</v>
      </c>
      <c r="B52" s="567" t="s">
        <v>1402</v>
      </c>
      <c r="C52" s="567" t="s">
        <v>1288</v>
      </c>
      <c r="D52" s="567" t="s">
        <v>1408</v>
      </c>
      <c r="E52" s="580">
        <v>2018</v>
      </c>
      <c r="F52" s="568">
        <v>45904</v>
      </c>
      <c r="G52" s="655" t="s">
        <v>1328</v>
      </c>
      <c r="H52" s="236"/>
      <c r="I52" s="236"/>
      <c r="J52" s="236"/>
      <c r="K52" s="236"/>
      <c r="L52" s="236"/>
      <c r="M52" s="236"/>
      <c r="N52" s="236"/>
      <c r="O52" s="236"/>
      <c r="P52" s="236"/>
      <c r="Q52" s="236"/>
      <c r="R52" s="236"/>
      <c r="S52" s="236"/>
      <c r="T52" s="236"/>
      <c r="U52" s="236"/>
      <c r="V52" s="236"/>
      <c r="W52" s="236"/>
      <c r="X52" s="236"/>
      <c r="Y52" s="236"/>
      <c r="Z52" s="236"/>
      <c r="AA52" s="236"/>
      <c r="AB52" s="236"/>
      <c r="AC52" s="236"/>
      <c r="AD52" s="236"/>
      <c r="AE52" s="236"/>
      <c r="AF52" s="236"/>
      <c r="AG52" s="236"/>
      <c r="AH52" s="236"/>
      <c r="AI52" s="236"/>
      <c r="AJ52" s="236"/>
      <c r="AK52" s="236"/>
      <c r="AL52" s="236"/>
      <c r="AM52" s="236"/>
      <c r="AN52" s="236"/>
      <c r="AO52" s="236"/>
      <c r="AP52" s="236"/>
      <c r="AQ52" s="236"/>
      <c r="AR52" s="236"/>
      <c r="AS52" s="236"/>
      <c r="AT52" s="236"/>
      <c r="AU52" s="236"/>
      <c r="AV52" s="236"/>
      <c r="AW52" s="236"/>
      <c r="AX52" s="236"/>
      <c r="AY52" s="236"/>
      <c r="AZ52" s="236"/>
      <c r="BA52" s="236"/>
      <c r="BB52" s="236"/>
      <c r="BC52" s="236"/>
      <c r="BD52" s="236"/>
      <c r="BE52" s="236"/>
      <c r="BF52" s="236"/>
      <c r="BG52" s="236"/>
      <c r="BH52" s="236"/>
      <c r="BI52" s="236"/>
      <c r="BJ52" s="236"/>
      <c r="BK52" s="236"/>
      <c r="BL52" s="236"/>
      <c r="BM52" s="236"/>
      <c r="BN52" s="236"/>
      <c r="BO52" s="236"/>
      <c r="BP52" s="236"/>
      <c r="BQ52" s="236"/>
      <c r="BR52" s="236"/>
      <c r="BS52" s="236"/>
      <c r="BT52" s="236"/>
      <c r="BU52" s="236"/>
      <c r="BV52" s="236"/>
      <c r="BW52" s="236"/>
      <c r="BX52" s="236"/>
      <c r="BY52" s="236"/>
      <c r="BZ52" s="236"/>
      <c r="CA52" s="236"/>
      <c r="CB52" s="236"/>
      <c r="CC52" s="236"/>
      <c r="CD52" s="236"/>
      <c r="CE52" s="236"/>
      <c r="CF52" s="236"/>
      <c r="CG52" s="236"/>
      <c r="CH52" s="236"/>
      <c r="CI52" s="236"/>
      <c r="CJ52" s="236"/>
      <c r="CK52" s="236"/>
      <c r="CL52" s="236"/>
      <c r="CM52" s="236"/>
      <c r="CN52" s="236"/>
      <c r="CO52" s="236"/>
      <c r="CP52" s="236"/>
      <c r="CQ52" s="236"/>
      <c r="CR52" s="236"/>
      <c r="CS52" s="236"/>
      <c r="CT52" s="236"/>
      <c r="CU52" s="236"/>
      <c r="CV52" s="236"/>
      <c r="CW52" s="236"/>
      <c r="CX52" s="236"/>
      <c r="CY52" s="236"/>
      <c r="CZ52" s="236"/>
      <c r="DA52" s="236"/>
      <c r="DB52" s="236"/>
      <c r="DC52" s="236"/>
      <c r="DD52" s="236"/>
      <c r="DE52" s="236"/>
      <c r="DF52" s="236"/>
      <c r="DG52" s="236"/>
      <c r="DH52" s="236"/>
      <c r="DI52" s="236"/>
      <c r="DJ52" s="236"/>
      <c r="DK52" s="236"/>
      <c r="DL52" s="236"/>
      <c r="DM52" s="236"/>
      <c r="DN52" s="236"/>
      <c r="DO52" s="236"/>
      <c r="DP52" s="236"/>
      <c r="DQ52" s="236"/>
      <c r="DR52" s="236"/>
      <c r="DS52" s="236"/>
      <c r="DT52" s="236"/>
      <c r="DU52" s="236"/>
      <c r="DV52" s="236"/>
      <c r="DW52" s="236"/>
      <c r="DX52" s="236"/>
      <c r="DY52" s="236"/>
      <c r="DZ52" s="236"/>
      <c r="EA52" s="236"/>
      <c r="EB52" s="236"/>
      <c r="EC52" s="236"/>
      <c r="ED52" s="236"/>
      <c r="EE52" s="236"/>
      <c r="EF52" s="236"/>
      <c r="EG52" s="236"/>
      <c r="EH52" s="236"/>
      <c r="EI52" s="236"/>
      <c r="EJ52" s="236"/>
      <c r="EK52" s="236"/>
      <c r="EL52" s="236"/>
      <c r="EM52" s="236"/>
      <c r="EN52" s="236"/>
      <c r="EO52" s="236"/>
      <c r="EP52" s="236"/>
      <c r="EQ52" s="236"/>
      <c r="ER52" s="236"/>
      <c r="ES52" s="236"/>
      <c r="ET52" s="236"/>
      <c r="EU52" s="236"/>
      <c r="EV52" s="236"/>
      <c r="EW52" s="236"/>
      <c r="EX52" s="236"/>
      <c r="EY52" s="236"/>
      <c r="EZ52" s="236"/>
      <c r="FA52" s="236"/>
      <c r="FB52" s="236"/>
      <c r="FC52" s="236"/>
      <c r="FD52" s="236"/>
      <c r="FE52" s="236"/>
      <c r="FF52" s="236"/>
      <c r="FG52" s="236"/>
      <c r="FH52" s="236"/>
      <c r="FI52" s="236"/>
      <c r="FJ52" s="236"/>
      <c r="FK52" s="236"/>
      <c r="FL52" s="236"/>
      <c r="FM52" s="236"/>
      <c r="FN52" s="236"/>
      <c r="FO52" s="236"/>
      <c r="FP52" s="236"/>
      <c r="FQ52" s="236"/>
      <c r="FR52" s="236"/>
      <c r="FS52" s="236"/>
      <c r="FT52" s="236"/>
      <c r="FU52" s="236"/>
      <c r="FV52" s="236"/>
      <c r="FW52" s="236"/>
      <c r="FX52" s="236"/>
      <c r="FY52" s="236"/>
      <c r="FZ52" s="236"/>
      <c r="GA52" s="236"/>
      <c r="GB52" s="236"/>
      <c r="GC52" s="236"/>
      <c r="GD52" s="236"/>
      <c r="GE52" s="236"/>
      <c r="GF52" s="236"/>
      <c r="GG52" s="236"/>
      <c r="GH52" s="236"/>
      <c r="GI52" s="236"/>
      <c r="GJ52" s="236"/>
      <c r="GK52" s="236"/>
      <c r="GL52" s="236"/>
      <c r="GM52" s="236"/>
      <c r="GN52" s="236"/>
      <c r="GO52" s="236"/>
      <c r="GP52" s="236"/>
      <c r="GQ52" s="236"/>
      <c r="GR52" s="236"/>
      <c r="GS52" s="236"/>
      <c r="GT52" s="236"/>
      <c r="GU52" s="236"/>
      <c r="GV52" s="236"/>
      <c r="GW52" s="236"/>
      <c r="GX52" s="236"/>
      <c r="GY52" s="236"/>
      <c r="GZ52" s="236"/>
      <c r="HA52" s="236"/>
      <c r="HB52" s="236"/>
      <c r="HC52" s="236"/>
      <c r="HD52" s="236"/>
      <c r="HE52" s="236"/>
      <c r="HF52" s="236"/>
      <c r="HG52" s="236"/>
      <c r="HH52" s="236"/>
      <c r="HI52" s="236"/>
      <c r="HJ52" s="236"/>
      <c r="HK52" s="236"/>
      <c r="HL52" s="236"/>
      <c r="HM52" s="236"/>
      <c r="HN52" s="236"/>
      <c r="HO52" s="236"/>
      <c r="HP52" s="236"/>
      <c r="HQ52" s="236"/>
      <c r="HR52" s="236"/>
      <c r="HS52" s="236"/>
      <c r="HT52" s="236"/>
      <c r="HU52" s="236"/>
      <c r="HV52" s="236"/>
      <c r="HW52" s="236"/>
      <c r="HX52" s="236"/>
      <c r="HY52" s="236"/>
      <c r="HZ52" s="236"/>
      <c r="IA52" s="236"/>
      <c r="IB52" s="236"/>
      <c r="IC52" s="236"/>
      <c r="ID52" s="236"/>
      <c r="IE52" s="236"/>
      <c r="IF52" s="236"/>
      <c r="IG52" s="236"/>
      <c r="IH52" s="236"/>
      <c r="II52" s="236"/>
      <c r="IJ52" s="236"/>
      <c r="IK52" s="236"/>
      <c r="IL52" s="236"/>
      <c r="IM52" s="236"/>
    </row>
    <row r="53" spans="1:247" ht="30" customHeight="1">
      <c r="A53" s="566">
        <v>49</v>
      </c>
      <c r="B53" s="567" t="s">
        <v>1402</v>
      </c>
      <c r="C53" s="567" t="s">
        <v>1288</v>
      </c>
      <c r="D53" s="567" t="s">
        <v>1405</v>
      </c>
      <c r="E53" s="580">
        <v>2018</v>
      </c>
      <c r="F53" s="568">
        <v>45904</v>
      </c>
      <c r="G53" s="655" t="s">
        <v>1328</v>
      </c>
      <c r="H53" s="236"/>
      <c r="I53" s="236"/>
      <c r="J53" s="236"/>
      <c r="K53" s="236"/>
      <c r="L53" s="236"/>
      <c r="M53" s="236"/>
      <c r="N53" s="236"/>
      <c r="O53" s="236"/>
      <c r="P53" s="236"/>
      <c r="Q53" s="236"/>
      <c r="R53" s="236"/>
      <c r="S53" s="236"/>
      <c r="T53" s="236"/>
      <c r="U53" s="236"/>
      <c r="V53" s="236"/>
      <c r="W53" s="236"/>
      <c r="X53" s="236"/>
      <c r="Y53" s="236"/>
      <c r="Z53" s="236"/>
      <c r="AA53" s="236"/>
      <c r="AB53" s="236"/>
      <c r="AC53" s="236"/>
      <c r="AD53" s="236"/>
      <c r="AE53" s="236"/>
      <c r="AF53" s="236"/>
      <c r="AG53" s="236"/>
      <c r="AH53" s="236"/>
      <c r="AI53" s="236"/>
      <c r="AJ53" s="236"/>
      <c r="AK53" s="236"/>
      <c r="AL53" s="236"/>
      <c r="AM53" s="236"/>
      <c r="AN53" s="236"/>
      <c r="AO53" s="236"/>
      <c r="AP53" s="236"/>
      <c r="AQ53" s="236"/>
      <c r="AR53" s="236"/>
      <c r="AS53" s="236"/>
      <c r="AT53" s="236"/>
      <c r="AU53" s="236"/>
      <c r="AV53" s="236"/>
      <c r="AW53" s="236"/>
      <c r="AX53" s="236"/>
      <c r="AY53" s="236"/>
      <c r="AZ53" s="236"/>
      <c r="BA53" s="236"/>
      <c r="BB53" s="236"/>
      <c r="BC53" s="236"/>
      <c r="BD53" s="236"/>
      <c r="BE53" s="236"/>
      <c r="BF53" s="236"/>
      <c r="BG53" s="236"/>
      <c r="BH53" s="236"/>
      <c r="BI53" s="236"/>
      <c r="BJ53" s="236"/>
      <c r="BK53" s="236"/>
      <c r="BL53" s="236"/>
      <c r="BM53" s="236"/>
      <c r="BN53" s="236"/>
      <c r="BO53" s="236"/>
      <c r="BP53" s="236"/>
      <c r="BQ53" s="236"/>
      <c r="BR53" s="236"/>
      <c r="BS53" s="236"/>
      <c r="BT53" s="236"/>
      <c r="BU53" s="236"/>
      <c r="BV53" s="236"/>
      <c r="BW53" s="236"/>
      <c r="BX53" s="236"/>
      <c r="BY53" s="236"/>
      <c r="BZ53" s="236"/>
      <c r="CA53" s="236"/>
      <c r="CB53" s="236"/>
      <c r="CC53" s="236"/>
      <c r="CD53" s="236"/>
      <c r="CE53" s="236"/>
      <c r="CF53" s="236"/>
      <c r="CG53" s="236"/>
      <c r="CH53" s="236"/>
      <c r="CI53" s="236"/>
      <c r="CJ53" s="236"/>
      <c r="CK53" s="236"/>
      <c r="CL53" s="236"/>
      <c r="CM53" s="236"/>
      <c r="CN53" s="236"/>
      <c r="CO53" s="236"/>
      <c r="CP53" s="236"/>
      <c r="CQ53" s="236"/>
      <c r="CR53" s="236"/>
      <c r="CS53" s="236"/>
      <c r="CT53" s="236"/>
      <c r="CU53" s="236"/>
      <c r="CV53" s="236"/>
      <c r="CW53" s="236"/>
      <c r="CX53" s="236"/>
      <c r="CY53" s="236"/>
      <c r="CZ53" s="236"/>
      <c r="DA53" s="236"/>
      <c r="DB53" s="236"/>
      <c r="DC53" s="236"/>
      <c r="DD53" s="236"/>
      <c r="DE53" s="236"/>
      <c r="DF53" s="236"/>
      <c r="DG53" s="236"/>
      <c r="DH53" s="236"/>
      <c r="DI53" s="236"/>
      <c r="DJ53" s="236"/>
      <c r="DK53" s="236"/>
      <c r="DL53" s="236"/>
      <c r="DM53" s="236"/>
      <c r="DN53" s="236"/>
      <c r="DO53" s="236"/>
      <c r="DP53" s="236"/>
      <c r="DQ53" s="236"/>
      <c r="DR53" s="236"/>
      <c r="DS53" s="236"/>
      <c r="DT53" s="236"/>
      <c r="DU53" s="236"/>
      <c r="DV53" s="236"/>
      <c r="DW53" s="236"/>
      <c r="DX53" s="236"/>
      <c r="DY53" s="236"/>
      <c r="DZ53" s="236"/>
      <c r="EA53" s="236"/>
      <c r="EB53" s="236"/>
      <c r="EC53" s="236"/>
      <c r="ED53" s="236"/>
      <c r="EE53" s="236"/>
      <c r="EF53" s="236"/>
      <c r="EG53" s="236"/>
      <c r="EH53" s="236"/>
      <c r="EI53" s="236"/>
      <c r="EJ53" s="236"/>
      <c r="EK53" s="236"/>
      <c r="EL53" s="236"/>
      <c r="EM53" s="236"/>
      <c r="EN53" s="236"/>
      <c r="EO53" s="236"/>
      <c r="EP53" s="236"/>
      <c r="EQ53" s="236"/>
      <c r="ER53" s="236"/>
      <c r="ES53" s="236"/>
      <c r="ET53" s="236"/>
      <c r="EU53" s="236"/>
      <c r="EV53" s="236"/>
      <c r="EW53" s="236"/>
      <c r="EX53" s="236"/>
      <c r="EY53" s="236"/>
      <c r="EZ53" s="236"/>
      <c r="FA53" s="236"/>
      <c r="FB53" s="236"/>
      <c r="FC53" s="236"/>
      <c r="FD53" s="236"/>
      <c r="FE53" s="236"/>
      <c r="FF53" s="236"/>
      <c r="FG53" s="236"/>
      <c r="FH53" s="236"/>
      <c r="FI53" s="236"/>
      <c r="FJ53" s="236"/>
      <c r="FK53" s="236"/>
      <c r="FL53" s="236"/>
      <c r="FM53" s="236"/>
      <c r="FN53" s="236"/>
      <c r="FO53" s="236"/>
      <c r="FP53" s="236"/>
      <c r="FQ53" s="236"/>
      <c r="FR53" s="236"/>
      <c r="FS53" s="236"/>
      <c r="FT53" s="236"/>
      <c r="FU53" s="236"/>
      <c r="FV53" s="236"/>
      <c r="FW53" s="236"/>
      <c r="FX53" s="236"/>
      <c r="FY53" s="236"/>
      <c r="FZ53" s="236"/>
      <c r="GA53" s="236"/>
      <c r="GB53" s="236"/>
      <c r="GC53" s="236"/>
      <c r="GD53" s="236"/>
      <c r="GE53" s="236"/>
      <c r="GF53" s="236"/>
      <c r="GG53" s="236"/>
      <c r="GH53" s="236"/>
      <c r="GI53" s="236"/>
      <c r="GJ53" s="236"/>
      <c r="GK53" s="236"/>
      <c r="GL53" s="236"/>
      <c r="GM53" s="236"/>
      <c r="GN53" s="236"/>
      <c r="GO53" s="236"/>
      <c r="GP53" s="236"/>
      <c r="GQ53" s="236"/>
      <c r="GR53" s="236"/>
      <c r="GS53" s="236"/>
      <c r="GT53" s="236"/>
      <c r="GU53" s="236"/>
      <c r="GV53" s="236"/>
      <c r="GW53" s="236"/>
      <c r="GX53" s="236"/>
      <c r="GY53" s="236"/>
      <c r="GZ53" s="236"/>
      <c r="HA53" s="236"/>
      <c r="HB53" s="236"/>
      <c r="HC53" s="236"/>
      <c r="HD53" s="236"/>
      <c r="HE53" s="236"/>
      <c r="HF53" s="236"/>
      <c r="HG53" s="236"/>
      <c r="HH53" s="236"/>
      <c r="HI53" s="236"/>
      <c r="HJ53" s="236"/>
      <c r="HK53" s="236"/>
      <c r="HL53" s="236"/>
      <c r="HM53" s="236"/>
      <c r="HN53" s="236"/>
      <c r="HO53" s="236"/>
      <c r="HP53" s="236"/>
      <c r="HQ53" s="236"/>
      <c r="HR53" s="236"/>
      <c r="HS53" s="236"/>
      <c r="HT53" s="236"/>
      <c r="HU53" s="236"/>
      <c r="HV53" s="236"/>
      <c r="HW53" s="236"/>
      <c r="HX53" s="236"/>
      <c r="HY53" s="236"/>
      <c r="HZ53" s="236"/>
      <c r="IA53" s="236"/>
      <c r="IB53" s="236"/>
      <c r="IC53" s="236"/>
      <c r="ID53" s="236"/>
      <c r="IE53" s="236"/>
      <c r="IF53" s="236"/>
      <c r="IG53" s="236"/>
      <c r="IH53" s="236"/>
      <c r="II53" s="236"/>
      <c r="IJ53" s="236"/>
      <c r="IK53" s="236"/>
      <c r="IL53" s="236"/>
      <c r="IM53" s="236"/>
    </row>
    <row r="54" spans="1:247" ht="30" customHeight="1">
      <c r="A54" s="604">
        <v>50</v>
      </c>
      <c r="B54" s="567" t="s">
        <v>1392</v>
      </c>
      <c r="C54" s="567" t="s">
        <v>1391</v>
      </c>
      <c r="D54" s="567" t="s">
        <v>1398</v>
      </c>
      <c r="E54" s="580">
        <v>2019</v>
      </c>
      <c r="F54" s="568">
        <v>45934</v>
      </c>
      <c r="G54" s="582" t="s">
        <v>1328</v>
      </c>
      <c r="H54" s="236"/>
      <c r="I54" s="236"/>
      <c r="J54" s="236"/>
      <c r="K54" s="236"/>
      <c r="L54" s="236"/>
      <c r="M54" s="236"/>
      <c r="N54" s="236"/>
      <c r="O54" s="236"/>
      <c r="P54" s="236"/>
      <c r="Q54" s="236"/>
      <c r="R54" s="236"/>
      <c r="S54" s="236"/>
      <c r="T54" s="236"/>
      <c r="U54" s="236"/>
      <c r="V54" s="236"/>
      <c r="W54" s="236"/>
      <c r="X54" s="236"/>
      <c r="Y54" s="236"/>
      <c r="Z54" s="236"/>
      <c r="AA54" s="236"/>
      <c r="AB54" s="236"/>
      <c r="AC54" s="236"/>
      <c r="AD54" s="236"/>
      <c r="AE54" s="236"/>
      <c r="AF54" s="236"/>
      <c r="AG54" s="236"/>
      <c r="AH54" s="236"/>
      <c r="AI54" s="236"/>
      <c r="AJ54" s="236"/>
      <c r="AK54" s="236"/>
      <c r="AL54" s="236"/>
      <c r="AM54" s="236"/>
      <c r="AN54" s="236"/>
      <c r="AO54" s="236"/>
      <c r="AP54" s="236"/>
      <c r="AQ54" s="236"/>
      <c r="AR54" s="236"/>
      <c r="AS54" s="236"/>
      <c r="AT54" s="236"/>
      <c r="AU54" s="236"/>
      <c r="AV54" s="236"/>
      <c r="AW54" s="236"/>
      <c r="AX54" s="236"/>
      <c r="AY54" s="236"/>
      <c r="AZ54" s="236"/>
      <c r="BA54" s="236"/>
      <c r="BB54" s="236"/>
      <c r="BC54" s="236"/>
      <c r="BD54" s="236"/>
      <c r="BE54" s="236"/>
      <c r="BF54" s="236"/>
      <c r="BG54" s="236"/>
      <c r="BH54" s="236"/>
      <c r="BI54" s="236"/>
      <c r="BJ54" s="236"/>
      <c r="BK54" s="236"/>
      <c r="BL54" s="236"/>
      <c r="BM54" s="236"/>
      <c r="BN54" s="236"/>
      <c r="BO54" s="236"/>
      <c r="BP54" s="236"/>
      <c r="BQ54" s="236"/>
      <c r="BR54" s="236"/>
      <c r="BS54" s="236"/>
      <c r="BT54" s="236"/>
      <c r="BU54" s="236"/>
      <c r="BV54" s="236"/>
      <c r="BW54" s="236"/>
      <c r="BX54" s="236"/>
      <c r="BY54" s="236"/>
      <c r="BZ54" s="236"/>
      <c r="CA54" s="236"/>
      <c r="CB54" s="236"/>
      <c r="CC54" s="236"/>
      <c r="CD54" s="236"/>
      <c r="CE54" s="236"/>
      <c r="CF54" s="236"/>
      <c r="CG54" s="236"/>
      <c r="CH54" s="236"/>
      <c r="CI54" s="236"/>
      <c r="CJ54" s="236"/>
      <c r="CK54" s="236"/>
      <c r="CL54" s="236"/>
      <c r="CM54" s="236"/>
      <c r="CN54" s="236"/>
      <c r="CO54" s="236"/>
      <c r="CP54" s="236"/>
      <c r="CQ54" s="236"/>
      <c r="CR54" s="236"/>
      <c r="CS54" s="236"/>
      <c r="CT54" s="236"/>
      <c r="CU54" s="236"/>
      <c r="CV54" s="236"/>
      <c r="CW54" s="236"/>
      <c r="CX54" s="236"/>
      <c r="CY54" s="236"/>
      <c r="CZ54" s="236"/>
      <c r="DA54" s="236"/>
      <c r="DB54" s="236"/>
      <c r="DC54" s="236"/>
      <c r="DD54" s="236"/>
      <c r="DE54" s="236"/>
      <c r="DF54" s="236"/>
      <c r="DG54" s="236"/>
      <c r="DH54" s="236"/>
      <c r="DI54" s="236"/>
      <c r="DJ54" s="236"/>
      <c r="DK54" s="236"/>
      <c r="DL54" s="236"/>
      <c r="DM54" s="236"/>
      <c r="DN54" s="236"/>
      <c r="DO54" s="236"/>
      <c r="DP54" s="236"/>
      <c r="DQ54" s="236"/>
      <c r="DR54" s="236"/>
      <c r="DS54" s="236"/>
      <c r="DT54" s="236"/>
      <c r="DU54" s="236"/>
      <c r="DV54" s="236"/>
      <c r="DW54" s="236"/>
      <c r="DX54" s="236"/>
      <c r="DY54" s="236"/>
      <c r="DZ54" s="236"/>
      <c r="EA54" s="236"/>
      <c r="EB54" s="236"/>
      <c r="EC54" s="236"/>
      <c r="ED54" s="236"/>
      <c r="EE54" s="236"/>
      <c r="EF54" s="236"/>
      <c r="EG54" s="236"/>
      <c r="EH54" s="236"/>
      <c r="EI54" s="236"/>
      <c r="EJ54" s="236"/>
      <c r="EK54" s="236"/>
      <c r="EL54" s="236"/>
      <c r="EM54" s="236"/>
      <c r="EN54" s="236"/>
      <c r="EO54" s="236"/>
      <c r="EP54" s="236"/>
      <c r="EQ54" s="236"/>
      <c r="ER54" s="236"/>
      <c r="ES54" s="236"/>
      <c r="ET54" s="236"/>
      <c r="EU54" s="236"/>
      <c r="EV54" s="236"/>
      <c r="EW54" s="236"/>
      <c r="EX54" s="236"/>
      <c r="EY54" s="236"/>
      <c r="EZ54" s="236"/>
      <c r="FA54" s="236"/>
      <c r="FB54" s="236"/>
      <c r="FC54" s="236"/>
      <c r="FD54" s="236"/>
      <c r="FE54" s="236"/>
      <c r="FF54" s="236"/>
      <c r="FG54" s="236"/>
      <c r="FH54" s="236"/>
      <c r="FI54" s="236"/>
      <c r="FJ54" s="236"/>
      <c r="FK54" s="236"/>
      <c r="FL54" s="236"/>
      <c r="FM54" s="236"/>
      <c r="FN54" s="236"/>
      <c r="FO54" s="236"/>
      <c r="FP54" s="236"/>
      <c r="FQ54" s="236"/>
      <c r="FR54" s="236"/>
      <c r="FS54" s="236"/>
      <c r="FT54" s="236"/>
      <c r="FU54" s="236"/>
      <c r="FV54" s="236"/>
      <c r="FW54" s="236"/>
      <c r="FX54" s="236"/>
      <c r="FY54" s="236"/>
      <c r="FZ54" s="236"/>
      <c r="GA54" s="236"/>
      <c r="GB54" s="236"/>
      <c r="GC54" s="236"/>
      <c r="GD54" s="236"/>
      <c r="GE54" s="236"/>
      <c r="GF54" s="236"/>
      <c r="GG54" s="236"/>
      <c r="GH54" s="236"/>
      <c r="GI54" s="236"/>
      <c r="GJ54" s="236"/>
      <c r="GK54" s="236"/>
      <c r="GL54" s="236"/>
      <c r="GM54" s="236"/>
      <c r="GN54" s="236"/>
      <c r="GO54" s="236"/>
      <c r="GP54" s="236"/>
      <c r="GQ54" s="236"/>
      <c r="GR54" s="236"/>
      <c r="GS54" s="236"/>
      <c r="GT54" s="236"/>
      <c r="GU54" s="236"/>
      <c r="GV54" s="236"/>
      <c r="GW54" s="236"/>
      <c r="GX54" s="236"/>
      <c r="GY54" s="236"/>
      <c r="GZ54" s="236"/>
      <c r="HA54" s="236"/>
      <c r="HB54" s="236"/>
      <c r="HC54" s="236"/>
      <c r="HD54" s="236"/>
      <c r="HE54" s="236"/>
      <c r="HF54" s="236"/>
      <c r="HG54" s="236"/>
      <c r="HH54" s="236"/>
      <c r="HI54" s="236"/>
      <c r="HJ54" s="236"/>
      <c r="HK54" s="236"/>
      <c r="HL54" s="236"/>
      <c r="HM54" s="236"/>
      <c r="HN54" s="236"/>
      <c r="HO54" s="236"/>
      <c r="HP54" s="236"/>
      <c r="HQ54" s="236"/>
      <c r="HR54" s="236"/>
      <c r="HS54" s="236"/>
      <c r="HT54" s="236"/>
      <c r="HU54" s="236"/>
      <c r="HV54" s="236"/>
      <c r="HW54" s="236"/>
      <c r="HX54" s="236"/>
      <c r="HY54" s="236"/>
      <c r="HZ54" s="236"/>
      <c r="IA54" s="236"/>
      <c r="IB54" s="236"/>
      <c r="IC54" s="236"/>
      <c r="ID54" s="236"/>
      <c r="IE54" s="236"/>
      <c r="IF54" s="236"/>
      <c r="IG54" s="236"/>
      <c r="IH54" s="236"/>
      <c r="II54" s="236"/>
      <c r="IJ54" s="236"/>
      <c r="IK54" s="236"/>
      <c r="IL54" s="236"/>
      <c r="IM54" s="236"/>
    </row>
    <row r="55" spans="1:247" ht="30" customHeight="1">
      <c r="A55" s="566">
        <v>51</v>
      </c>
      <c r="B55" s="567" t="s">
        <v>1392</v>
      </c>
      <c r="C55" s="567" t="s">
        <v>1391</v>
      </c>
      <c r="D55" s="567" t="s">
        <v>1395</v>
      </c>
      <c r="E55" s="580">
        <v>2019</v>
      </c>
      <c r="F55" s="568">
        <v>45934</v>
      </c>
      <c r="G55" s="582" t="s">
        <v>1328</v>
      </c>
      <c r="H55" s="236"/>
      <c r="I55" s="236"/>
      <c r="J55" s="236"/>
      <c r="K55" s="236"/>
      <c r="L55" s="236"/>
      <c r="M55" s="236"/>
      <c r="N55" s="236"/>
      <c r="O55" s="236"/>
      <c r="P55" s="236"/>
      <c r="Q55" s="236"/>
      <c r="R55" s="236"/>
      <c r="S55" s="236"/>
      <c r="T55" s="236"/>
      <c r="U55" s="236"/>
      <c r="V55" s="236"/>
      <c r="W55" s="236"/>
      <c r="X55" s="236"/>
      <c r="Y55" s="236"/>
      <c r="Z55" s="236"/>
      <c r="AA55" s="236"/>
      <c r="AB55" s="236"/>
      <c r="AC55" s="236"/>
      <c r="AD55" s="236"/>
      <c r="AE55" s="236"/>
      <c r="AF55" s="236"/>
      <c r="AG55" s="236"/>
      <c r="AH55" s="236"/>
      <c r="AI55" s="236"/>
      <c r="AJ55" s="236"/>
      <c r="AK55" s="236"/>
      <c r="AL55" s="236"/>
      <c r="AM55" s="236"/>
      <c r="AN55" s="236"/>
      <c r="AO55" s="236"/>
      <c r="AP55" s="236"/>
      <c r="AQ55" s="236"/>
      <c r="AR55" s="236"/>
      <c r="AS55" s="236"/>
      <c r="AT55" s="236"/>
      <c r="AU55" s="236"/>
      <c r="AV55" s="236"/>
      <c r="AW55" s="236"/>
      <c r="AX55" s="236"/>
      <c r="AY55" s="236"/>
      <c r="AZ55" s="236"/>
      <c r="BA55" s="236"/>
      <c r="BB55" s="236"/>
      <c r="BC55" s="236"/>
      <c r="BD55" s="236"/>
      <c r="BE55" s="236"/>
      <c r="BF55" s="236"/>
      <c r="BG55" s="236"/>
      <c r="BH55" s="236"/>
      <c r="BI55" s="236"/>
      <c r="BJ55" s="236"/>
      <c r="BK55" s="236"/>
      <c r="BL55" s="236"/>
      <c r="BM55" s="236"/>
      <c r="BN55" s="236"/>
      <c r="BO55" s="236"/>
      <c r="BP55" s="236"/>
      <c r="BQ55" s="236"/>
      <c r="BR55" s="236"/>
      <c r="BS55" s="236"/>
      <c r="BT55" s="236"/>
      <c r="BU55" s="236"/>
      <c r="BV55" s="236"/>
      <c r="BW55" s="236"/>
      <c r="BX55" s="236"/>
      <c r="BY55" s="236"/>
      <c r="BZ55" s="236"/>
      <c r="CA55" s="236"/>
      <c r="CB55" s="236"/>
      <c r="CC55" s="236"/>
      <c r="CD55" s="236"/>
      <c r="CE55" s="236"/>
      <c r="CF55" s="236"/>
      <c r="CG55" s="236"/>
      <c r="CH55" s="236"/>
      <c r="CI55" s="236"/>
      <c r="CJ55" s="236"/>
      <c r="CK55" s="236"/>
      <c r="CL55" s="236"/>
      <c r="CM55" s="236"/>
      <c r="CN55" s="236"/>
      <c r="CO55" s="236"/>
      <c r="CP55" s="236"/>
      <c r="CQ55" s="236"/>
      <c r="CR55" s="236"/>
      <c r="CS55" s="236"/>
      <c r="CT55" s="236"/>
      <c r="CU55" s="236"/>
      <c r="CV55" s="236"/>
      <c r="CW55" s="236"/>
      <c r="CX55" s="236"/>
      <c r="CY55" s="236"/>
      <c r="CZ55" s="236"/>
      <c r="DA55" s="236"/>
      <c r="DB55" s="236"/>
      <c r="DC55" s="236"/>
      <c r="DD55" s="236"/>
      <c r="DE55" s="236"/>
      <c r="DF55" s="236"/>
      <c r="DG55" s="236"/>
      <c r="DH55" s="236"/>
      <c r="DI55" s="236"/>
      <c r="DJ55" s="236"/>
      <c r="DK55" s="236"/>
      <c r="DL55" s="236"/>
      <c r="DM55" s="236"/>
      <c r="DN55" s="236"/>
      <c r="DO55" s="236"/>
      <c r="DP55" s="236"/>
      <c r="DQ55" s="236"/>
      <c r="DR55" s="236"/>
      <c r="DS55" s="236"/>
      <c r="DT55" s="236"/>
      <c r="DU55" s="236"/>
      <c r="DV55" s="236"/>
      <c r="DW55" s="236"/>
      <c r="DX55" s="236"/>
      <c r="DY55" s="236"/>
      <c r="DZ55" s="236"/>
      <c r="EA55" s="236"/>
      <c r="EB55" s="236"/>
      <c r="EC55" s="236"/>
      <c r="ED55" s="236"/>
      <c r="EE55" s="236"/>
      <c r="EF55" s="236"/>
      <c r="EG55" s="236"/>
      <c r="EH55" s="236"/>
      <c r="EI55" s="236"/>
      <c r="EJ55" s="236"/>
      <c r="EK55" s="236"/>
      <c r="EL55" s="236"/>
      <c r="EM55" s="236"/>
      <c r="EN55" s="236"/>
      <c r="EO55" s="236"/>
      <c r="EP55" s="236"/>
      <c r="EQ55" s="236"/>
      <c r="ER55" s="236"/>
      <c r="ES55" s="236"/>
      <c r="ET55" s="236"/>
      <c r="EU55" s="236"/>
      <c r="EV55" s="236"/>
      <c r="EW55" s="236"/>
      <c r="EX55" s="236"/>
      <c r="EY55" s="236"/>
      <c r="EZ55" s="236"/>
      <c r="FA55" s="236"/>
      <c r="FB55" s="236"/>
      <c r="FC55" s="236"/>
      <c r="FD55" s="236"/>
      <c r="FE55" s="236"/>
      <c r="FF55" s="236"/>
      <c r="FG55" s="236"/>
      <c r="FH55" s="236"/>
      <c r="FI55" s="236"/>
      <c r="FJ55" s="236"/>
      <c r="FK55" s="236"/>
      <c r="FL55" s="236"/>
      <c r="FM55" s="236"/>
      <c r="FN55" s="236"/>
      <c r="FO55" s="236"/>
      <c r="FP55" s="236"/>
      <c r="FQ55" s="236"/>
      <c r="FR55" s="236"/>
      <c r="FS55" s="236"/>
      <c r="FT55" s="236"/>
      <c r="FU55" s="236"/>
      <c r="FV55" s="236"/>
      <c r="FW55" s="236"/>
      <c r="FX55" s="236"/>
      <c r="FY55" s="236"/>
      <c r="FZ55" s="236"/>
      <c r="GA55" s="236"/>
      <c r="GB55" s="236"/>
      <c r="GC55" s="236"/>
      <c r="GD55" s="236"/>
      <c r="GE55" s="236"/>
      <c r="GF55" s="236"/>
      <c r="GG55" s="236"/>
      <c r="GH55" s="236"/>
      <c r="GI55" s="236"/>
      <c r="GJ55" s="236"/>
      <c r="GK55" s="236"/>
      <c r="GL55" s="236"/>
      <c r="GM55" s="236"/>
      <c r="GN55" s="236"/>
      <c r="GO55" s="236"/>
      <c r="GP55" s="236"/>
      <c r="GQ55" s="236"/>
      <c r="GR55" s="236"/>
      <c r="GS55" s="236"/>
      <c r="GT55" s="236"/>
      <c r="GU55" s="236"/>
      <c r="GV55" s="236"/>
      <c r="GW55" s="236"/>
      <c r="GX55" s="236"/>
      <c r="GY55" s="236"/>
      <c r="GZ55" s="236"/>
      <c r="HA55" s="236"/>
      <c r="HB55" s="236"/>
      <c r="HC55" s="236"/>
      <c r="HD55" s="236"/>
      <c r="HE55" s="236"/>
      <c r="HF55" s="236"/>
      <c r="HG55" s="236"/>
      <c r="HH55" s="236"/>
      <c r="HI55" s="236"/>
      <c r="HJ55" s="236"/>
      <c r="HK55" s="236"/>
      <c r="HL55" s="236"/>
      <c r="HM55" s="236"/>
      <c r="HN55" s="236"/>
      <c r="HO55" s="236"/>
      <c r="HP55" s="236"/>
      <c r="HQ55" s="236"/>
      <c r="HR55" s="236"/>
      <c r="HS55" s="236"/>
      <c r="HT55" s="236"/>
      <c r="HU55" s="236"/>
      <c r="HV55" s="236"/>
      <c r="HW55" s="236"/>
      <c r="HX55" s="236"/>
      <c r="HY55" s="236"/>
      <c r="HZ55" s="236"/>
      <c r="IA55" s="236"/>
      <c r="IB55" s="236"/>
      <c r="IC55" s="236"/>
      <c r="ID55" s="236"/>
      <c r="IE55" s="236"/>
      <c r="IF55" s="236"/>
      <c r="IG55" s="236"/>
      <c r="IH55" s="236"/>
      <c r="II55" s="236"/>
      <c r="IJ55" s="236"/>
      <c r="IK55" s="236"/>
      <c r="IL55" s="236"/>
      <c r="IM55" s="236"/>
    </row>
    <row r="56" spans="1:247" ht="30" customHeight="1">
      <c r="A56" s="566">
        <v>52</v>
      </c>
      <c r="B56" s="567" t="s">
        <v>1392</v>
      </c>
      <c r="C56" s="567" t="s">
        <v>1391</v>
      </c>
      <c r="D56" s="567" t="s">
        <v>1390</v>
      </c>
      <c r="E56" s="580">
        <v>2019</v>
      </c>
      <c r="F56" s="568">
        <v>45934</v>
      </c>
      <c r="G56" s="582" t="s">
        <v>1328</v>
      </c>
      <c r="H56" s="236"/>
      <c r="I56" s="236"/>
      <c r="J56" s="236"/>
      <c r="K56" s="236"/>
      <c r="L56" s="236"/>
      <c r="M56" s="236"/>
      <c r="N56" s="236"/>
      <c r="O56" s="236"/>
      <c r="P56" s="236"/>
      <c r="Q56" s="236"/>
      <c r="R56" s="236"/>
      <c r="S56" s="236"/>
      <c r="T56" s="236"/>
      <c r="U56" s="236"/>
      <c r="V56" s="236"/>
      <c r="W56" s="236"/>
      <c r="X56" s="236"/>
      <c r="Y56" s="236"/>
      <c r="Z56" s="236"/>
      <c r="AA56" s="236"/>
      <c r="AB56" s="236"/>
      <c r="AC56" s="236"/>
      <c r="AD56" s="236"/>
      <c r="AE56" s="236"/>
      <c r="AF56" s="236"/>
      <c r="AG56" s="236"/>
      <c r="AH56" s="236"/>
      <c r="AI56" s="236"/>
      <c r="AJ56" s="236"/>
      <c r="AK56" s="236"/>
      <c r="AL56" s="236"/>
      <c r="AM56" s="236"/>
      <c r="AN56" s="236"/>
      <c r="AO56" s="236"/>
      <c r="AP56" s="236"/>
      <c r="AQ56" s="236"/>
      <c r="AR56" s="236"/>
      <c r="AS56" s="236"/>
      <c r="AT56" s="236"/>
      <c r="AU56" s="236"/>
      <c r="AV56" s="236"/>
      <c r="AW56" s="236"/>
      <c r="AX56" s="236"/>
      <c r="AY56" s="236"/>
      <c r="AZ56" s="236"/>
      <c r="BA56" s="236"/>
      <c r="BB56" s="236"/>
      <c r="BC56" s="236"/>
      <c r="BD56" s="236"/>
      <c r="BE56" s="236"/>
      <c r="BF56" s="236"/>
      <c r="BG56" s="236"/>
      <c r="BH56" s="236"/>
      <c r="BI56" s="236"/>
      <c r="BJ56" s="236"/>
      <c r="BK56" s="236"/>
      <c r="BL56" s="236"/>
      <c r="BM56" s="236"/>
      <c r="BN56" s="236"/>
      <c r="BO56" s="236"/>
      <c r="BP56" s="236"/>
      <c r="BQ56" s="236"/>
      <c r="BR56" s="236"/>
      <c r="BS56" s="236"/>
      <c r="BT56" s="236"/>
      <c r="BU56" s="236"/>
      <c r="BV56" s="236"/>
      <c r="BW56" s="236"/>
      <c r="BX56" s="236"/>
      <c r="BY56" s="236"/>
      <c r="BZ56" s="236"/>
      <c r="CA56" s="236"/>
      <c r="CB56" s="236"/>
      <c r="CC56" s="236"/>
      <c r="CD56" s="236"/>
      <c r="CE56" s="236"/>
      <c r="CF56" s="236"/>
      <c r="CG56" s="236"/>
      <c r="CH56" s="236"/>
      <c r="CI56" s="236"/>
      <c r="CJ56" s="236"/>
      <c r="CK56" s="236"/>
      <c r="CL56" s="236"/>
      <c r="CM56" s="236"/>
      <c r="CN56" s="236"/>
      <c r="CO56" s="236"/>
      <c r="CP56" s="236"/>
      <c r="CQ56" s="236"/>
      <c r="CR56" s="236"/>
      <c r="CS56" s="236"/>
      <c r="CT56" s="236"/>
      <c r="CU56" s="236"/>
      <c r="CV56" s="236"/>
      <c r="CW56" s="236"/>
      <c r="CX56" s="236"/>
      <c r="CY56" s="236"/>
      <c r="CZ56" s="236"/>
      <c r="DA56" s="236"/>
      <c r="DB56" s="236"/>
      <c r="DC56" s="236"/>
      <c r="DD56" s="236"/>
      <c r="DE56" s="236"/>
      <c r="DF56" s="236"/>
      <c r="DG56" s="236"/>
      <c r="DH56" s="236"/>
      <c r="DI56" s="236"/>
      <c r="DJ56" s="236"/>
      <c r="DK56" s="236"/>
      <c r="DL56" s="236"/>
      <c r="DM56" s="236"/>
      <c r="DN56" s="236"/>
      <c r="DO56" s="236"/>
      <c r="DP56" s="236"/>
      <c r="DQ56" s="236"/>
      <c r="DR56" s="236"/>
      <c r="DS56" s="236"/>
      <c r="DT56" s="236"/>
      <c r="DU56" s="236"/>
      <c r="DV56" s="236"/>
      <c r="DW56" s="236"/>
      <c r="DX56" s="236"/>
      <c r="DY56" s="236"/>
      <c r="DZ56" s="236"/>
      <c r="EA56" s="236"/>
      <c r="EB56" s="236"/>
      <c r="EC56" s="236"/>
      <c r="ED56" s="236"/>
      <c r="EE56" s="236"/>
      <c r="EF56" s="236"/>
      <c r="EG56" s="236"/>
      <c r="EH56" s="236"/>
      <c r="EI56" s="236"/>
      <c r="EJ56" s="236"/>
      <c r="EK56" s="236"/>
      <c r="EL56" s="236"/>
      <c r="EM56" s="236"/>
      <c r="EN56" s="236"/>
      <c r="EO56" s="236"/>
      <c r="EP56" s="236"/>
      <c r="EQ56" s="236"/>
      <c r="ER56" s="236"/>
      <c r="ES56" s="236"/>
      <c r="ET56" s="236"/>
      <c r="EU56" s="236"/>
      <c r="EV56" s="236"/>
      <c r="EW56" s="236"/>
      <c r="EX56" s="236"/>
      <c r="EY56" s="236"/>
      <c r="EZ56" s="236"/>
      <c r="FA56" s="236"/>
      <c r="FB56" s="236"/>
      <c r="FC56" s="236"/>
      <c r="FD56" s="236"/>
      <c r="FE56" s="236"/>
      <c r="FF56" s="236"/>
      <c r="FG56" s="236"/>
      <c r="FH56" s="236"/>
      <c r="FI56" s="236"/>
      <c r="FJ56" s="236"/>
      <c r="FK56" s="236"/>
      <c r="FL56" s="236"/>
      <c r="FM56" s="236"/>
      <c r="FN56" s="236"/>
      <c r="FO56" s="236"/>
      <c r="FP56" s="236"/>
      <c r="FQ56" s="236"/>
      <c r="FR56" s="236"/>
      <c r="FS56" s="236"/>
      <c r="FT56" s="236"/>
      <c r="FU56" s="236"/>
      <c r="FV56" s="236"/>
      <c r="FW56" s="236"/>
      <c r="FX56" s="236"/>
      <c r="FY56" s="236"/>
      <c r="FZ56" s="236"/>
      <c r="GA56" s="236"/>
      <c r="GB56" s="236"/>
      <c r="GC56" s="236"/>
      <c r="GD56" s="236"/>
      <c r="GE56" s="236"/>
      <c r="GF56" s="236"/>
      <c r="GG56" s="236"/>
      <c r="GH56" s="236"/>
      <c r="GI56" s="236"/>
      <c r="GJ56" s="236"/>
      <c r="GK56" s="236"/>
      <c r="GL56" s="236"/>
      <c r="GM56" s="236"/>
      <c r="GN56" s="236"/>
      <c r="GO56" s="236"/>
      <c r="GP56" s="236"/>
      <c r="GQ56" s="236"/>
      <c r="GR56" s="236"/>
      <c r="GS56" s="236"/>
      <c r="GT56" s="236"/>
      <c r="GU56" s="236"/>
      <c r="GV56" s="236"/>
      <c r="GW56" s="236"/>
      <c r="GX56" s="236"/>
      <c r="GY56" s="236"/>
      <c r="GZ56" s="236"/>
      <c r="HA56" s="236"/>
      <c r="HB56" s="236"/>
      <c r="HC56" s="236"/>
      <c r="HD56" s="236"/>
      <c r="HE56" s="236"/>
      <c r="HF56" s="236"/>
      <c r="HG56" s="236"/>
      <c r="HH56" s="236"/>
      <c r="HI56" s="236"/>
      <c r="HJ56" s="236"/>
      <c r="HK56" s="236"/>
      <c r="HL56" s="236"/>
      <c r="HM56" s="236"/>
      <c r="HN56" s="236"/>
      <c r="HO56" s="236"/>
      <c r="HP56" s="236"/>
      <c r="HQ56" s="236"/>
      <c r="HR56" s="236"/>
      <c r="HS56" s="236"/>
      <c r="HT56" s="236"/>
      <c r="HU56" s="236"/>
      <c r="HV56" s="236"/>
      <c r="HW56" s="236"/>
      <c r="HX56" s="236"/>
      <c r="HY56" s="236"/>
      <c r="HZ56" s="236"/>
      <c r="IA56" s="236"/>
      <c r="IB56" s="236"/>
      <c r="IC56" s="236"/>
      <c r="ID56" s="236"/>
      <c r="IE56" s="236"/>
      <c r="IF56" s="236"/>
      <c r="IG56" s="236"/>
      <c r="IH56" s="236"/>
      <c r="II56" s="236"/>
      <c r="IJ56" s="236"/>
      <c r="IK56" s="236"/>
      <c r="IL56" s="236"/>
      <c r="IM56" s="236"/>
    </row>
    <row r="57" spans="1:247" ht="30" customHeight="1">
      <c r="A57" s="604">
        <v>53</v>
      </c>
      <c r="B57" s="567" t="s">
        <v>1385</v>
      </c>
      <c r="C57" s="567" t="s">
        <v>1359</v>
      </c>
      <c r="D57" s="567" t="s">
        <v>1384</v>
      </c>
      <c r="E57" s="580">
        <v>2019</v>
      </c>
      <c r="F57" s="568">
        <v>46029</v>
      </c>
      <c r="G57" s="653" t="s">
        <v>1381</v>
      </c>
      <c r="H57" s="236"/>
      <c r="I57" s="236"/>
      <c r="J57" s="236"/>
      <c r="K57" s="236"/>
      <c r="L57" s="236"/>
      <c r="M57" s="236"/>
      <c r="N57" s="236"/>
      <c r="O57" s="236"/>
      <c r="P57" s="236"/>
      <c r="Q57" s="236"/>
      <c r="R57" s="236"/>
      <c r="S57" s="236"/>
      <c r="T57" s="236"/>
      <c r="U57" s="236"/>
      <c r="V57" s="236"/>
      <c r="W57" s="236"/>
      <c r="X57" s="236"/>
      <c r="Y57" s="236"/>
      <c r="Z57" s="236"/>
      <c r="AA57" s="236"/>
      <c r="AB57" s="236"/>
      <c r="AC57" s="236"/>
      <c r="AD57" s="236"/>
      <c r="AE57" s="236"/>
      <c r="AF57" s="236"/>
      <c r="AG57" s="236"/>
      <c r="AH57" s="236"/>
      <c r="AI57" s="236"/>
      <c r="AJ57" s="236"/>
      <c r="AK57" s="236"/>
      <c r="AL57" s="236"/>
      <c r="AM57" s="236"/>
      <c r="AN57" s="236"/>
      <c r="AO57" s="236"/>
      <c r="AP57" s="236"/>
      <c r="AQ57" s="236"/>
      <c r="AR57" s="236"/>
      <c r="AS57" s="236"/>
      <c r="AT57" s="236"/>
      <c r="AU57" s="236"/>
      <c r="AV57" s="236"/>
      <c r="AW57" s="236"/>
      <c r="AX57" s="236"/>
      <c r="AY57" s="236"/>
      <c r="AZ57" s="236"/>
      <c r="BA57" s="236"/>
      <c r="BB57" s="236"/>
      <c r="BC57" s="236"/>
      <c r="BD57" s="236"/>
      <c r="BE57" s="236"/>
      <c r="BF57" s="236"/>
      <c r="BG57" s="236"/>
      <c r="BH57" s="236"/>
      <c r="BI57" s="236"/>
      <c r="BJ57" s="236"/>
      <c r="BK57" s="236"/>
      <c r="BL57" s="236"/>
      <c r="BM57" s="236"/>
      <c r="BN57" s="236"/>
      <c r="BO57" s="236"/>
      <c r="BP57" s="236"/>
      <c r="BQ57" s="236"/>
      <c r="BR57" s="236"/>
      <c r="BS57" s="236"/>
      <c r="BT57" s="236"/>
      <c r="BU57" s="236"/>
      <c r="BV57" s="236"/>
      <c r="BW57" s="236"/>
      <c r="BX57" s="236"/>
      <c r="BY57" s="236"/>
      <c r="BZ57" s="236"/>
      <c r="CA57" s="236"/>
      <c r="CB57" s="236"/>
      <c r="CC57" s="236"/>
      <c r="CD57" s="236"/>
      <c r="CE57" s="236"/>
      <c r="CF57" s="236"/>
      <c r="CG57" s="236"/>
      <c r="CH57" s="236"/>
      <c r="CI57" s="236"/>
      <c r="CJ57" s="236"/>
      <c r="CK57" s="236"/>
      <c r="CL57" s="236"/>
      <c r="CM57" s="236"/>
      <c r="CN57" s="236"/>
      <c r="CO57" s="236"/>
      <c r="CP57" s="236"/>
      <c r="CQ57" s="236"/>
      <c r="CR57" s="236"/>
      <c r="CS57" s="236"/>
      <c r="CT57" s="236"/>
      <c r="CU57" s="236"/>
      <c r="CV57" s="236"/>
      <c r="CW57" s="236"/>
      <c r="CX57" s="236"/>
      <c r="CY57" s="236"/>
      <c r="CZ57" s="236"/>
      <c r="DA57" s="236"/>
      <c r="DB57" s="236"/>
      <c r="DC57" s="236"/>
      <c r="DD57" s="236"/>
      <c r="DE57" s="236"/>
      <c r="DF57" s="236"/>
      <c r="DG57" s="236"/>
      <c r="DH57" s="236"/>
      <c r="DI57" s="236"/>
      <c r="DJ57" s="236"/>
      <c r="DK57" s="236"/>
      <c r="DL57" s="236"/>
      <c r="DM57" s="236"/>
      <c r="DN57" s="236"/>
      <c r="DO57" s="236"/>
      <c r="DP57" s="236"/>
      <c r="DQ57" s="236"/>
      <c r="DR57" s="236"/>
      <c r="DS57" s="236"/>
      <c r="DT57" s="236"/>
      <c r="DU57" s="236"/>
      <c r="DV57" s="236"/>
      <c r="DW57" s="236"/>
      <c r="DX57" s="236"/>
      <c r="DY57" s="236"/>
      <c r="DZ57" s="236"/>
      <c r="EA57" s="236"/>
      <c r="EB57" s="236"/>
      <c r="EC57" s="236"/>
      <c r="ED57" s="236"/>
      <c r="EE57" s="236"/>
      <c r="EF57" s="236"/>
      <c r="EG57" s="236"/>
      <c r="EH57" s="236"/>
      <c r="EI57" s="236"/>
      <c r="EJ57" s="236"/>
      <c r="EK57" s="236"/>
      <c r="EL57" s="236"/>
      <c r="EM57" s="236"/>
      <c r="EN57" s="236"/>
      <c r="EO57" s="236"/>
      <c r="EP57" s="236"/>
      <c r="EQ57" s="236"/>
      <c r="ER57" s="236"/>
      <c r="ES57" s="236"/>
      <c r="ET57" s="236"/>
      <c r="EU57" s="236"/>
      <c r="EV57" s="236"/>
      <c r="EW57" s="236"/>
      <c r="EX57" s="236"/>
      <c r="EY57" s="236"/>
      <c r="EZ57" s="236"/>
      <c r="FA57" s="236"/>
      <c r="FB57" s="236"/>
      <c r="FC57" s="236"/>
      <c r="FD57" s="236"/>
      <c r="FE57" s="236"/>
      <c r="FF57" s="236"/>
      <c r="FG57" s="236"/>
      <c r="FH57" s="236"/>
      <c r="FI57" s="236"/>
      <c r="FJ57" s="236"/>
      <c r="FK57" s="236"/>
      <c r="FL57" s="236"/>
      <c r="FM57" s="236"/>
      <c r="FN57" s="236"/>
      <c r="FO57" s="236"/>
      <c r="FP57" s="236"/>
      <c r="FQ57" s="236"/>
      <c r="FR57" s="236"/>
      <c r="FS57" s="236"/>
      <c r="FT57" s="236"/>
      <c r="FU57" s="236"/>
      <c r="FV57" s="236"/>
      <c r="FW57" s="236"/>
      <c r="FX57" s="236"/>
      <c r="FY57" s="236"/>
      <c r="FZ57" s="236"/>
      <c r="GA57" s="236"/>
      <c r="GB57" s="236"/>
      <c r="GC57" s="236"/>
      <c r="GD57" s="236"/>
      <c r="GE57" s="236"/>
      <c r="GF57" s="236"/>
      <c r="GG57" s="236"/>
      <c r="GH57" s="236"/>
      <c r="GI57" s="236"/>
      <c r="GJ57" s="236"/>
      <c r="GK57" s="236"/>
      <c r="GL57" s="236"/>
      <c r="GM57" s="236"/>
      <c r="GN57" s="236"/>
      <c r="GO57" s="236"/>
      <c r="GP57" s="236"/>
      <c r="GQ57" s="236"/>
      <c r="GR57" s="236"/>
      <c r="GS57" s="236"/>
      <c r="GT57" s="236"/>
      <c r="GU57" s="236"/>
      <c r="GV57" s="236"/>
      <c r="GW57" s="236"/>
      <c r="GX57" s="236"/>
      <c r="GY57" s="236"/>
      <c r="GZ57" s="236"/>
      <c r="HA57" s="236"/>
      <c r="HB57" s="236"/>
      <c r="HC57" s="236"/>
      <c r="HD57" s="236"/>
      <c r="HE57" s="236"/>
      <c r="HF57" s="236"/>
      <c r="HG57" s="236"/>
      <c r="HH57" s="236"/>
      <c r="HI57" s="236"/>
      <c r="HJ57" s="236"/>
      <c r="HK57" s="236"/>
      <c r="HL57" s="236"/>
      <c r="HM57" s="236"/>
      <c r="HN57" s="236"/>
      <c r="HO57" s="236"/>
      <c r="HP57" s="236"/>
      <c r="HQ57" s="236"/>
      <c r="HR57" s="236"/>
      <c r="HS57" s="236"/>
      <c r="HT57" s="236"/>
      <c r="HU57" s="236"/>
      <c r="HV57" s="236"/>
      <c r="HW57" s="236"/>
      <c r="HX57" s="236"/>
      <c r="HY57" s="236"/>
      <c r="HZ57" s="236"/>
      <c r="IA57" s="236"/>
      <c r="IB57" s="236"/>
      <c r="IC57" s="236"/>
      <c r="ID57" s="236"/>
      <c r="IE57" s="236"/>
      <c r="IF57" s="236"/>
      <c r="IG57" s="236"/>
      <c r="IH57" s="236"/>
      <c r="II57" s="236"/>
      <c r="IJ57" s="236"/>
      <c r="IK57" s="236"/>
      <c r="IL57" s="236"/>
      <c r="IM57" s="236"/>
    </row>
    <row r="58" spans="1:247" ht="30" customHeight="1">
      <c r="A58" s="566">
        <v>54</v>
      </c>
      <c r="B58" s="567" t="s">
        <v>1387</v>
      </c>
      <c r="C58" s="567" t="s">
        <v>1326</v>
      </c>
      <c r="D58" s="567" t="s">
        <v>1386</v>
      </c>
      <c r="E58" s="580">
        <v>2019</v>
      </c>
      <c r="F58" s="568">
        <v>46049</v>
      </c>
      <c r="G58" s="583" t="s">
        <v>1165</v>
      </c>
      <c r="H58" s="236"/>
      <c r="I58" s="236"/>
      <c r="J58" s="236"/>
      <c r="K58" s="236"/>
      <c r="L58" s="236"/>
      <c r="M58" s="236"/>
      <c r="N58" s="236"/>
      <c r="O58" s="236"/>
      <c r="P58" s="236"/>
      <c r="Q58" s="236"/>
      <c r="R58" s="236"/>
      <c r="S58" s="236"/>
      <c r="T58" s="236"/>
      <c r="U58" s="236"/>
      <c r="V58" s="236"/>
      <c r="W58" s="236"/>
      <c r="X58" s="236"/>
      <c r="Y58" s="236"/>
      <c r="Z58" s="236"/>
      <c r="AA58" s="236"/>
      <c r="AB58" s="236"/>
      <c r="AC58" s="236"/>
      <c r="AD58" s="236"/>
      <c r="AE58" s="236"/>
      <c r="AF58" s="236"/>
      <c r="AG58" s="236"/>
      <c r="AH58" s="236"/>
      <c r="AI58" s="236"/>
      <c r="AJ58" s="236"/>
      <c r="AK58" s="236"/>
      <c r="AL58" s="236"/>
      <c r="AM58" s="236"/>
      <c r="AN58" s="236"/>
      <c r="AO58" s="236"/>
      <c r="AP58" s="236"/>
      <c r="AQ58" s="236"/>
      <c r="AR58" s="236"/>
      <c r="AS58" s="236"/>
      <c r="AT58" s="236"/>
      <c r="AU58" s="236"/>
      <c r="AV58" s="236"/>
      <c r="AW58" s="236"/>
      <c r="AX58" s="236"/>
      <c r="AY58" s="236"/>
      <c r="AZ58" s="236"/>
      <c r="BA58" s="236"/>
      <c r="BB58" s="236"/>
      <c r="BC58" s="236"/>
      <c r="BD58" s="236"/>
      <c r="BE58" s="236"/>
      <c r="BF58" s="236"/>
      <c r="BG58" s="236"/>
      <c r="BH58" s="236"/>
      <c r="BI58" s="236"/>
      <c r="BJ58" s="236"/>
      <c r="BK58" s="236"/>
      <c r="BL58" s="236"/>
      <c r="BM58" s="236"/>
      <c r="BN58" s="236"/>
      <c r="BO58" s="236"/>
      <c r="BP58" s="236"/>
      <c r="BQ58" s="236"/>
      <c r="BR58" s="236"/>
      <c r="BS58" s="236"/>
      <c r="BT58" s="236"/>
      <c r="BU58" s="236"/>
      <c r="BV58" s="236"/>
      <c r="BW58" s="236"/>
      <c r="BX58" s="236"/>
      <c r="BY58" s="236"/>
      <c r="BZ58" s="236"/>
      <c r="CA58" s="236"/>
      <c r="CB58" s="236"/>
      <c r="CC58" s="236"/>
      <c r="CD58" s="236"/>
      <c r="CE58" s="236"/>
      <c r="CF58" s="236"/>
      <c r="CG58" s="236"/>
      <c r="CH58" s="236"/>
      <c r="CI58" s="236"/>
      <c r="CJ58" s="236"/>
      <c r="CK58" s="236"/>
      <c r="CL58" s="236"/>
      <c r="CM58" s="236"/>
      <c r="CN58" s="236"/>
      <c r="CO58" s="236"/>
      <c r="CP58" s="236"/>
      <c r="CQ58" s="236"/>
      <c r="CR58" s="236"/>
      <c r="CS58" s="236"/>
      <c r="CT58" s="236"/>
      <c r="CU58" s="236"/>
      <c r="CV58" s="236"/>
      <c r="CW58" s="236"/>
      <c r="CX58" s="236"/>
      <c r="CY58" s="236"/>
      <c r="CZ58" s="236"/>
      <c r="DA58" s="236"/>
      <c r="DB58" s="236"/>
      <c r="DC58" s="236"/>
      <c r="DD58" s="236"/>
      <c r="DE58" s="236"/>
      <c r="DF58" s="236"/>
      <c r="DG58" s="236"/>
      <c r="DH58" s="236"/>
      <c r="DI58" s="236"/>
      <c r="DJ58" s="236"/>
      <c r="DK58" s="236"/>
      <c r="DL58" s="236"/>
      <c r="DM58" s="236"/>
      <c r="DN58" s="236"/>
      <c r="DO58" s="236"/>
      <c r="DP58" s="236"/>
      <c r="DQ58" s="236"/>
      <c r="DR58" s="236"/>
      <c r="DS58" s="236"/>
      <c r="DT58" s="236"/>
      <c r="DU58" s="236"/>
      <c r="DV58" s="236"/>
      <c r="DW58" s="236"/>
      <c r="DX58" s="236"/>
      <c r="DY58" s="236"/>
      <c r="DZ58" s="236"/>
      <c r="EA58" s="236"/>
      <c r="EB58" s="236"/>
      <c r="EC58" s="236"/>
      <c r="ED58" s="236"/>
      <c r="EE58" s="236"/>
      <c r="EF58" s="236"/>
      <c r="EG58" s="236"/>
      <c r="EH58" s="236"/>
      <c r="EI58" s="236"/>
      <c r="EJ58" s="236"/>
      <c r="EK58" s="236"/>
      <c r="EL58" s="236"/>
      <c r="EM58" s="236"/>
      <c r="EN58" s="236"/>
      <c r="EO58" s="236"/>
      <c r="EP58" s="236"/>
      <c r="EQ58" s="236"/>
      <c r="ER58" s="236"/>
      <c r="ES58" s="236"/>
      <c r="ET58" s="236"/>
      <c r="EU58" s="236"/>
      <c r="EV58" s="236"/>
      <c r="EW58" s="236"/>
      <c r="EX58" s="236"/>
      <c r="EY58" s="236"/>
      <c r="EZ58" s="236"/>
      <c r="FA58" s="236"/>
      <c r="FB58" s="236"/>
      <c r="FC58" s="236"/>
      <c r="FD58" s="236"/>
      <c r="FE58" s="236"/>
      <c r="FF58" s="236"/>
      <c r="FG58" s="236"/>
      <c r="FH58" s="236"/>
      <c r="FI58" s="236"/>
      <c r="FJ58" s="236"/>
      <c r="FK58" s="236"/>
      <c r="FL58" s="236"/>
      <c r="FM58" s="236"/>
      <c r="FN58" s="236"/>
      <c r="FO58" s="236"/>
      <c r="FP58" s="236"/>
      <c r="FQ58" s="236"/>
      <c r="FR58" s="236"/>
      <c r="FS58" s="236"/>
      <c r="FT58" s="236"/>
      <c r="FU58" s="236"/>
      <c r="FV58" s="236"/>
      <c r="FW58" s="236"/>
      <c r="FX58" s="236"/>
      <c r="FY58" s="236"/>
      <c r="FZ58" s="236"/>
      <c r="GA58" s="236"/>
      <c r="GB58" s="236"/>
      <c r="GC58" s="236"/>
      <c r="GD58" s="236"/>
      <c r="GE58" s="236"/>
      <c r="GF58" s="236"/>
      <c r="GG58" s="236"/>
      <c r="GH58" s="236"/>
      <c r="GI58" s="236"/>
      <c r="GJ58" s="236"/>
      <c r="GK58" s="236"/>
      <c r="GL58" s="236"/>
      <c r="GM58" s="236"/>
      <c r="GN58" s="236"/>
      <c r="GO58" s="236"/>
      <c r="GP58" s="236"/>
      <c r="GQ58" s="236"/>
      <c r="GR58" s="236"/>
      <c r="GS58" s="236"/>
      <c r="GT58" s="236"/>
      <c r="GU58" s="236"/>
      <c r="GV58" s="236"/>
      <c r="GW58" s="236"/>
      <c r="GX58" s="236"/>
      <c r="GY58" s="236"/>
      <c r="GZ58" s="236"/>
      <c r="HA58" s="236"/>
      <c r="HB58" s="236"/>
      <c r="HC58" s="236"/>
      <c r="HD58" s="236"/>
      <c r="HE58" s="236"/>
      <c r="HF58" s="236"/>
      <c r="HG58" s="236"/>
      <c r="HH58" s="236"/>
      <c r="HI58" s="236"/>
      <c r="HJ58" s="236"/>
      <c r="HK58" s="236"/>
      <c r="HL58" s="236"/>
      <c r="HM58" s="236"/>
      <c r="HN58" s="236"/>
      <c r="HO58" s="236"/>
      <c r="HP58" s="236"/>
      <c r="HQ58" s="236"/>
      <c r="HR58" s="236"/>
      <c r="HS58" s="236"/>
      <c r="HT58" s="236"/>
      <c r="HU58" s="236"/>
      <c r="HV58" s="236"/>
      <c r="HW58" s="236"/>
      <c r="HX58" s="236"/>
      <c r="HY58" s="236"/>
      <c r="HZ58" s="236"/>
      <c r="IA58" s="236"/>
      <c r="IB58" s="236"/>
      <c r="IC58" s="236"/>
      <c r="ID58" s="236"/>
      <c r="IE58" s="236"/>
      <c r="IF58" s="236"/>
      <c r="IG58" s="236"/>
      <c r="IH58" s="236"/>
      <c r="II58" s="236"/>
      <c r="IJ58" s="236"/>
      <c r="IK58" s="236"/>
      <c r="IL58" s="236"/>
      <c r="IM58" s="236"/>
    </row>
    <row r="59" spans="1:247" ht="30" customHeight="1">
      <c r="A59" s="566">
        <v>55</v>
      </c>
      <c r="B59" s="567" t="s">
        <v>1376</v>
      </c>
      <c r="C59" s="567" t="s">
        <v>1371</v>
      </c>
      <c r="D59" s="567" t="s">
        <v>1375</v>
      </c>
      <c r="E59" s="580">
        <v>2020</v>
      </c>
      <c r="F59" s="568">
        <v>45932</v>
      </c>
      <c r="G59" s="653" t="s">
        <v>1165</v>
      </c>
      <c r="H59" s="236"/>
      <c r="I59" s="236"/>
      <c r="J59" s="236"/>
      <c r="K59" s="236"/>
      <c r="L59" s="236"/>
      <c r="M59" s="236"/>
      <c r="N59" s="236"/>
      <c r="O59" s="236"/>
      <c r="P59" s="236"/>
      <c r="Q59" s="236"/>
      <c r="R59" s="236"/>
      <c r="S59" s="236"/>
      <c r="T59" s="236"/>
      <c r="U59" s="236"/>
      <c r="V59" s="236"/>
      <c r="W59" s="236"/>
      <c r="X59" s="236"/>
      <c r="Y59" s="236"/>
      <c r="Z59" s="236"/>
      <c r="AA59" s="236"/>
      <c r="AB59" s="236"/>
      <c r="AC59" s="236"/>
      <c r="AD59" s="236"/>
      <c r="AE59" s="236"/>
      <c r="AF59" s="236"/>
      <c r="AG59" s="236"/>
      <c r="AH59" s="236"/>
      <c r="AI59" s="236"/>
      <c r="AJ59" s="236"/>
      <c r="AK59" s="236"/>
      <c r="AL59" s="236"/>
      <c r="AM59" s="236"/>
      <c r="AN59" s="236"/>
      <c r="AO59" s="236"/>
      <c r="AP59" s="236"/>
      <c r="AQ59" s="236"/>
      <c r="AR59" s="236"/>
      <c r="AS59" s="236"/>
      <c r="AT59" s="236"/>
      <c r="AU59" s="236"/>
      <c r="AV59" s="236"/>
      <c r="AW59" s="236"/>
      <c r="AX59" s="236"/>
      <c r="AY59" s="236"/>
      <c r="AZ59" s="236"/>
      <c r="BA59" s="236"/>
      <c r="BB59" s="236"/>
      <c r="BC59" s="236"/>
      <c r="BD59" s="236"/>
      <c r="BE59" s="236"/>
      <c r="BF59" s="236"/>
      <c r="BG59" s="236"/>
      <c r="BH59" s="236"/>
      <c r="BI59" s="236"/>
      <c r="BJ59" s="236"/>
      <c r="BK59" s="236"/>
      <c r="BL59" s="236"/>
      <c r="BM59" s="236"/>
      <c r="BN59" s="236"/>
      <c r="BO59" s="236"/>
      <c r="BP59" s="236"/>
      <c r="BQ59" s="236"/>
      <c r="BR59" s="236"/>
      <c r="BS59" s="236"/>
      <c r="BT59" s="236"/>
      <c r="BU59" s="236"/>
      <c r="BV59" s="236"/>
      <c r="BW59" s="236"/>
      <c r="BX59" s="236"/>
      <c r="BY59" s="236"/>
      <c r="BZ59" s="236"/>
      <c r="CA59" s="236"/>
      <c r="CB59" s="236"/>
      <c r="CC59" s="236"/>
      <c r="CD59" s="236"/>
      <c r="CE59" s="236"/>
      <c r="CF59" s="236"/>
      <c r="CG59" s="236"/>
      <c r="CH59" s="236"/>
      <c r="CI59" s="236"/>
      <c r="CJ59" s="236"/>
      <c r="CK59" s="236"/>
      <c r="CL59" s="236"/>
      <c r="CM59" s="236"/>
      <c r="CN59" s="236"/>
      <c r="CO59" s="236"/>
      <c r="CP59" s="236"/>
      <c r="CQ59" s="236"/>
      <c r="CR59" s="236"/>
      <c r="CS59" s="236"/>
      <c r="CT59" s="236"/>
      <c r="CU59" s="236"/>
      <c r="CV59" s="236"/>
      <c r="CW59" s="236"/>
      <c r="CX59" s="236"/>
      <c r="CY59" s="236"/>
      <c r="CZ59" s="236"/>
      <c r="DA59" s="236"/>
      <c r="DB59" s="236"/>
      <c r="DC59" s="236"/>
      <c r="DD59" s="236"/>
      <c r="DE59" s="236"/>
      <c r="DF59" s="236"/>
      <c r="DG59" s="236"/>
      <c r="DH59" s="236"/>
      <c r="DI59" s="236"/>
      <c r="DJ59" s="236"/>
      <c r="DK59" s="236"/>
      <c r="DL59" s="236"/>
      <c r="DM59" s="236"/>
      <c r="DN59" s="236"/>
      <c r="DO59" s="236"/>
      <c r="DP59" s="236"/>
      <c r="DQ59" s="236"/>
      <c r="DR59" s="236"/>
      <c r="DS59" s="236"/>
      <c r="DT59" s="236"/>
      <c r="DU59" s="236"/>
      <c r="DV59" s="236"/>
      <c r="DW59" s="236"/>
      <c r="DX59" s="236"/>
      <c r="DY59" s="236"/>
      <c r="DZ59" s="236"/>
      <c r="EA59" s="236"/>
      <c r="EB59" s="236"/>
      <c r="EC59" s="236"/>
      <c r="ED59" s="236"/>
      <c r="EE59" s="236"/>
      <c r="EF59" s="236"/>
      <c r="EG59" s="236"/>
      <c r="EH59" s="236"/>
      <c r="EI59" s="236"/>
      <c r="EJ59" s="236"/>
      <c r="EK59" s="236"/>
      <c r="EL59" s="236"/>
      <c r="EM59" s="236"/>
      <c r="EN59" s="236"/>
      <c r="EO59" s="236"/>
      <c r="EP59" s="236"/>
      <c r="EQ59" s="236"/>
      <c r="ER59" s="236"/>
      <c r="ES59" s="236"/>
      <c r="ET59" s="236"/>
      <c r="EU59" s="236"/>
      <c r="EV59" s="236"/>
      <c r="EW59" s="236"/>
      <c r="EX59" s="236"/>
      <c r="EY59" s="236"/>
      <c r="EZ59" s="236"/>
      <c r="FA59" s="236"/>
      <c r="FB59" s="236"/>
      <c r="FC59" s="236"/>
      <c r="FD59" s="236"/>
      <c r="FE59" s="236"/>
      <c r="FF59" s="236"/>
      <c r="FG59" s="236"/>
      <c r="FH59" s="236"/>
      <c r="FI59" s="236"/>
      <c r="FJ59" s="236"/>
      <c r="FK59" s="236"/>
      <c r="FL59" s="236"/>
      <c r="FM59" s="236"/>
      <c r="FN59" s="236"/>
      <c r="FO59" s="236"/>
      <c r="FP59" s="236"/>
      <c r="FQ59" s="236"/>
      <c r="FR59" s="236"/>
      <c r="FS59" s="236"/>
      <c r="FT59" s="236"/>
      <c r="FU59" s="236"/>
      <c r="FV59" s="236"/>
      <c r="FW59" s="236"/>
      <c r="FX59" s="236"/>
      <c r="FY59" s="236"/>
      <c r="FZ59" s="236"/>
      <c r="GA59" s="236"/>
      <c r="GB59" s="236"/>
      <c r="GC59" s="236"/>
      <c r="GD59" s="236"/>
      <c r="GE59" s="236"/>
      <c r="GF59" s="236"/>
      <c r="GG59" s="236"/>
      <c r="GH59" s="236"/>
      <c r="GI59" s="236"/>
      <c r="GJ59" s="236"/>
      <c r="GK59" s="236"/>
      <c r="GL59" s="236"/>
      <c r="GM59" s="236"/>
      <c r="GN59" s="236"/>
      <c r="GO59" s="236"/>
      <c r="GP59" s="236"/>
      <c r="GQ59" s="236"/>
      <c r="GR59" s="236"/>
      <c r="GS59" s="236"/>
      <c r="GT59" s="236"/>
      <c r="GU59" s="236"/>
      <c r="GV59" s="236"/>
      <c r="GW59" s="236"/>
      <c r="GX59" s="236"/>
      <c r="GY59" s="236"/>
      <c r="GZ59" s="236"/>
      <c r="HA59" s="236"/>
      <c r="HB59" s="236"/>
      <c r="HC59" s="236"/>
      <c r="HD59" s="236"/>
      <c r="HE59" s="236"/>
      <c r="HF59" s="236"/>
      <c r="HG59" s="236"/>
      <c r="HH59" s="236"/>
      <c r="HI59" s="236"/>
      <c r="HJ59" s="236"/>
      <c r="HK59" s="236"/>
      <c r="HL59" s="236"/>
      <c r="HM59" s="236"/>
      <c r="HN59" s="236"/>
      <c r="HO59" s="236"/>
      <c r="HP59" s="236"/>
      <c r="HQ59" s="236"/>
      <c r="HR59" s="236"/>
      <c r="HS59" s="236"/>
      <c r="HT59" s="236"/>
      <c r="HU59" s="236"/>
      <c r="HV59" s="236"/>
      <c r="HW59" s="236"/>
      <c r="HX59" s="236"/>
      <c r="HY59" s="236"/>
      <c r="HZ59" s="236"/>
      <c r="IA59" s="236"/>
      <c r="IB59" s="236"/>
      <c r="IC59" s="236"/>
      <c r="ID59" s="236"/>
      <c r="IE59" s="236"/>
      <c r="IF59" s="236"/>
      <c r="IG59" s="236"/>
      <c r="IH59" s="236"/>
      <c r="II59" s="236"/>
      <c r="IJ59" s="236"/>
      <c r="IK59" s="236"/>
      <c r="IL59" s="236"/>
      <c r="IM59" s="236"/>
    </row>
    <row r="60" spans="1:247" ht="30" customHeight="1">
      <c r="A60" s="604">
        <v>56</v>
      </c>
      <c r="B60" s="567" t="s">
        <v>1374</v>
      </c>
      <c r="C60" s="567" t="s">
        <v>1371</v>
      </c>
      <c r="D60" s="567" t="s">
        <v>1373</v>
      </c>
      <c r="E60" s="580">
        <v>2020</v>
      </c>
      <c r="F60" s="568">
        <v>45932</v>
      </c>
      <c r="G60" s="653" t="s">
        <v>1165</v>
      </c>
      <c r="H60" s="236"/>
      <c r="I60" s="236"/>
      <c r="J60" s="236"/>
      <c r="K60" s="236"/>
      <c r="L60" s="236"/>
      <c r="M60" s="236"/>
      <c r="N60" s="236"/>
      <c r="O60" s="236"/>
      <c r="P60" s="236"/>
      <c r="Q60" s="236"/>
      <c r="R60" s="236"/>
      <c r="S60" s="236"/>
      <c r="T60" s="236"/>
      <c r="U60" s="236"/>
      <c r="V60" s="236"/>
      <c r="W60" s="236"/>
      <c r="X60" s="236"/>
      <c r="Y60" s="236"/>
      <c r="Z60" s="236"/>
      <c r="AA60" s="236"/>
      <c r="AB60" s="236"/>
      <c r="AC60" s="236"/>
      <c r="AD60" s="236"/>
      <c r="AE60" s="236"/>
      <c r="AF60" s="236"/>
      <c r="AG60" s="236"/>
      <c r="AH60" s="236"/>
      <c r="AI60" s="236"/>
      <c r="AJ60" s="236"/>
      <c r="AK60" s="236"/>
      <c r="AL60" s="236"/>
      <c r="AM60" s="236"/>
      <c r="AN60" s="236"/>
      <c r="AO60" s="236"/>
      <c r="AP60" s="236"/>
      <c r="AQ60" s="236"/>
      <c r="AR60" s="236"/>
      <c r="AS60" s="236"/>
      <c r="AT60" s="236"/>
      <c r="AU60" s="236"/>
      <c r="AV60" s="236"/>
      <c r="AW60" s="236"/>
      <c r="AX60" s="236"/>
      <c r="AY60" s="236"/>
      <c r="AZ60" s="236"/>
      <c r="BA60" s="236"/>
      <c r="BB60" s="236"/>
      <c r="BC60" s="236"/>
      <c r="BD60" s="236"/>
      <c r="BE60" s="236"/>
      <c r="BF60" s="236"/>
      <c r="BG60" s="236"/>
      <c r="BH60" s="236"/>
      <c r="BI60" s="236"/>
      <c r="BJ60" s="236"/>
      <c r="BK60" s="236"/>
      <c r="BL60" s="236"/>
      <c r="BM60" s="236"/>
      <c r="BN60" s="236"/>
      <c r="BO60" s="236"/>
      <c r="BP60" s="236"/>
      <c r="BQ60" s="236"/>
      <c r="BR60" s="236"/>
      <c r="BS60" s="236"/>
      <c r="BT60" s="236"/>
      <c r="BU60" s="236"/>
      <c r="BV60" s="236"/>
      <c r="BW60" s="236"/>
      <c r="BX60" s="236"/>
      <c r="BY60" s="236"/>
      <c r="BZ60" s="236"/>
      <c r="CA60" s="236"/>
      <c r="CB60" s="236"/>
      <c r="CC60" s="236"/>
      <c r="CD60" s="236"/>
      <c r="CE60" s="236"/>
      <c r="CF60" s="236"/>
      <c r="CG60" s="236"/>
      <c r="CH60" s="236"/>
      <c r="CI60" s="236"/>
      <c r="CJ60" s="236"/>
      <c r="CK60" s="236"/>
      <c r="CL60" s="236"/>
      <c r="CM60" s="236"/>
      <c r="CN60" s="236"/>
      <c r="CO60" s="236"/>
      <c r="CP60" s="236"/>
      <c r="CQ60" s="236"/>
      <c r="CR60" s="236"/>
      <c r="CS60" s="236"/>
      <c r="CT60" s="236"/>
      <c r="CU60" s="236"/>
      <c r="CV60" s="236"/>
      <c r="CW60" s="236"/>
      <c r="CX60" s="236"/>
      <c r="CY60" s="236"/>
      <c r="CZ60" s="236"/>
      <c r="DA60" s="236"/>
      <c r="DB60" s="236"/>
      <c r="DC60" s="236"/>
      <c r="DD60" s="236"/>
      <c r="DE60" s="236"/>
      <c r="DF60" s="236"/>
      <c r="DG60" s="236"/>
      <c r="DH60" s="236"/>
      <c r="DI60" s="236"/>
      <c r="DJ60" s="236"/>
      <c r="DK60" s="236"/>
      <c r="DL60" s="236"/>
      <c r="DM60" s="236"/>
      <c r="DN60" s="236"/>
      <c r="DO60" s="236"/>
      <c r="DP60" s="236"/>
      <c r="DQ60" s="236"/>
      <c r="DR60" s="236"/>
      <c r="DS60" s="236"/>
      <c r="DT60" s="236"/>
      <c r="DU60" s="236"/>
      <c r="DV60" s="236"/>
      <c r="DW60" s="236"/>
      <c r="DX60" s="236"/>
      <c r="DY60" s="236"/>
      <c r="DZ60" s="236"/>
      <c r="EA60" s="236"/>
      <c r="EB60" s="236"/>
      <c r="EC60" s="236"/>
      <c r="ED60" s="236"/>
      <c r="EE60" s="236"/>
      <c r="EF60" s="236"/>
      <c r="EG60" s="236"/>
      <c r="EH60" s="236"/>
      <c r="EI60" s="236"/>
      <c r="EJ60" s="236"/>
      <c r="EK60" s="236"/>
      <c r="EL60" s="236"/>
      <c r="EM60" s="236"/>
      <c r="EN60" s="236"/>
      <c r="EO60" s="236"/>
      <c r="EP60" s="236"/>
      <c r="EQ60" s="236"/>
      <c r="ER60" s="236"/>
      <c r="ES60" s="236"/>
      <c r="ET60" s="236"/>
      <c r="EU60" s="236"/>
      <c r="EV60" s="236"/>
      <c r="EW60" s="236"/>
      <c r="EX60" s="236"/>
      <c r="EY60" s="236"/>
      <c r="EZ60" s="236"/>
      <c r="FA60" s="236"/>
      <c r="FB60" s="236"/>
      <c r="FC60" s="236"/>
      <c r="FD60" s="236"/>
      <c r="FE60" s="236"/>
      <c r="FF60" s="236"/>
      <c r="FG60" s="236"/>
      <c r="FH60" s="236"/>
      <c r="FI60" s="236"/>
      <c r="FJ60" s="236"/>
      <c r="FK60" s="236"/>
      <c r="FL60" s="236"/>
      <c r="FM60" s="236"/>
      <c r="FN60" s="236"/>
      <c r="FO60" s="236"/>
      <c r="FP60" s="236"/>
      <c r="FQ60" s="236"/>
      <c r="FR60" s="236"/>
      <c r="FS60" s="236"/>
      <c r="FT60" s="236"/>
      <c r="FU60" s="236"/>
      <c r="FV60" s="236"/>
      <c r="FW60" s="236"/>
      <c r="FX60" s="236"/>
      <c r="FY60" s="236"/>
      <c r="FZ60" s="236"/>
      <c r="GA60" s="236"/>
      <c r="GB60" s="236"/>
      <c r="GC60" s="236"/>
      <c r="GD60" s="236"/>
      <c r="GE60" s="236"/>
      <c r="GF60" s="236"/>
      <c r="GG60" s="236"/>
      <c r="GH60" s="236"/>
      <c r="GI60" s="236"/>
      <c r="GJ60" s="236"/>
      <c r="GK60" s="236"/>
      <c r="GL60" s="236"/>
      <c r="GM60" s="236"/>
      <c r="GN60" s="236"/>
      <c r="GO60" s="236"/>
      <c r="GP60" s="236"/>
      <c r="GQ60" s="236"/>
      <c r="GR60" s="236"/>
      <c r="GS60" s="236"/>
      <c r="GT60" s="236"/>
      <c r="GU60" s="236"/>
      <c r="GV60" s="236"/>
      <c r="GW60" s="236"/>
      <c r="GX60" s="236"/>
      <c r="GY60" s="236"/>
      <c r="GZ60" s="236"/>
      <c r="HA60" s="236"/>
      <c r="HB60" s="236"/>
      <c r="HC60" s="236"/>
      <c r="HD60" s="236"/>
      <c r="HE60" s="236"/>
      <c r="HF60" s="236"/>
      <c r="HG60" s="236"/>
      <c r="HH60" s="236"/>
      <c r="HI60" s="236"/>
      <c r="HJ60" s="236"/>
      <c r="HK60" s="236"/>
      <c r="HL60" s="236"/>
      <c r="HM60" s="236"/>
      <c r="HN60" s="236"/>
      <c r="HO60" s="236"/>
      <c r="HP60" s="236"/>
      <c r="HQ60" s="236"/>
      <c r="HR60" s="236"/>
      <c r="HS60" s="236"/>
      <c r="HT60" s="236"/>
      <c r="HU60" s="236"/>
      <c r="HV60" s="236"/>
      <c r="HW60" s="236"/>
      <c r="HX60" s="236"/>
      <c r="HY60" s="236"/>
      <c r="HZ60" s="236"/>
      <c r="IA60" s="236"/>
      <c r="IB60" s="236"/>
      <c r="IC60" s="236"/>
      <c r="ID60" s="236"/>
      <c r="IE60" s="236"/>
      <c r="IF60" s="236"/>
      <c r="IG60" s="236"/>
      <c r="IH60" s="236"/>
      <c r="II60" s="236"/>
      <c r="IJ60" s="236"/>
      <c r="IK60" s="236"/>
      <c r="IL60" s="236"/>
      <c r="IM60" s="236"/>
    </row>
    <row r="61" spans="1:247" ht="30" customHeight="1">
      <c r="A61" s="566">
        <v>57</v>
      </c>
      <c r="B61" s="567" t="s">
        <v>1372</v>
      </c>
      <c r="C61" s="567" t="s">
        <v>1371</v>
      </c>
      <c r="D61" s="567" t="s">
        <v>1370</v>
      </c>
      <c r="E61" s="580">
        <v>2020</v>
      </c>
      <c r="F61" s="568">
        <v>45932</v>
      </c>
      <c r="G61" s="653" t="s">
        <v>1165</v>
      </c>
      <c r="H61" s="236"/>
      <c r="I61" s="236"/>
      <c r="J61" s="236"/>
      <c r="K61" s="236"/>
      <c r="L61" s="236"/>
      <c r="M61" s="236"/>
      <c r="N61" s="236"/>
      <c r="O61" s="236"/>
      <c r="P61" s="236"/>
      <c r="Q61" s="236"/>
      <c r="R61" s="236"/>
      <c r="S61" s="236"/>
      <c r="T61" s="236"/>
      <c r="U61" s="236"/>
      <c r="V61" s="236"/>
      <c r="W61" s="236"/>
      <c r="X61" s="236"/>
      <c r="Y61" s="236"/>
      <c r="Z61" s="236"/>
      <c r="AA61" s="236"/>
      <c r="AB61" s="236"/>
      <c r="AC61" s="236"/>
      <c r="AD61" s="236"/>
      <c r="AE61" s="236"/>
      <c r="AF61" s="236"/>
      <c r="AG61" s="236"/>
      <c r="AH61" s="236"/>
      <c r="AI61" s="236"/>
      <c r="AJ61" s="236"/>
      <c r="AK61" s="236"/>
      <c r="AL61" s="236"/>
      <c r="AM61" s="236"/>
      <c r="AN61" s="236"/>
      <c r="AO61" s="236"/>
      <c r="AP61" s="236"/>
      <c r="AQ61" s="236"/>
      <c r="AR61" s="236"/>
      <c r="AS61" s="236"/>
      <c r="AT61" s="236"/>
      <c r="AU61" s="236"/>
      <c r="AV61" s="236"/>
      <c r="AW61" s="236"/>
      <c r="AX61" s="236"/>
      <c r="AY61" s="236"/>
      <c r="AZ61" s="236"/>
      <c r="BA61" s="236"/>
      <c r="BB61" s="236"/>
      <c r="BC61" s="236"/>
      <c r="BD61" s="236"/>
      <c r="BE61" s="236"/>
      <c r="BF61" s="236"/>
      <c r="BG61" s="236"/>
      <c r="BH61" s="236"/>
      <c r="BI61" s="236"/>
      <c r="BJ61" s="236"/>
      <c r="BK61" s="236"/>
      <c r="BL61" s="236"/>
      <c r="BM61" s="236"/>
      <c r="BN61" s="236"/>
      <c r="BO61" s="236"/>
      <c r="BP61" s="236"/>
      <c r="BQ61" s="236"/>
      <c r="BR61" s="236"/>
      <c r="BS61" s="236"/>
      <c r="BT61" s="236"/>
      <c r="BU61" s="236"/>
      <c r="BV61" s="236"/>
      <c r="BW61" s="236"/>
      <c r="BX61" s="236"/>
      <c r="BY61" s="236"/>
      <c r="BZ61" s="236"/>
      <c r="CA61" s="236"/>
      <c r="CB61" s="236"/>
      <c r="CC61" s="236"/>
      <c r="CD61" s="236"/>
      <c r="CE61" s="236"/>
      <c r="CF61" s="236"/>
      <c r="CG61" s="236"/>
      <c r="CH61" s="236"/>
      <c r="CI61" s="236"/>
      <c r="CJ61" s="236"/>
      <c r="CK61" s="236"/>
      <c r="CL61" s="236"/>
      <c r="CM61" s="236"/>
      <c r="CN61" s="236"/>
      <c r="CO61" s="236"/>
      <c r="CP61" s="236"/>
      <c r="CQ61" s="236"/>
      <c r="CR61" s="236"/>
      <c r="CS61" s="236"/>
      <c r="CT61" s="236"/>
      <c r="CU61" s="236"/>
      <c r="CV61" s="236"/>
      <c r="CW61" s="236"/>
      <c r="CX61" s="236"/>
      <c r="CY61" s="236"/>
      <c r="CZ61" s="236"/>
      <c r="DA61" s="236"/>
      <c r="DB61" s="236"/>
      <c r="DC61" s="236"/>
      <c r="DD61" s="236"/>
      <c r="DE61" s="236"/>
      <c r="DF61" s="236"/>
      <c r="DG61" s="236"/>
      <c r="DH61" s="236"/>
      <c r="DI61" s="236"/>
      <c r="DJ61" s="236"/>
      <c r="DK61" s="236"/>
      <c r="DL61" s="236"/>
      <c r="DM61" s="236"/>
      <c r="DN61" s="236"/>
      <c r="DO61" s="236"/>
      <c r="DP61" s="236"/>
      <c r="DQ61" s="236"/>
      <c r="DR61" s="236"/>
      <c r="DS61" s="236"/>
      <c r="DT61" s="236"/>
      <c r="DU61" s="236"/>
      <c r="DV61" s="236"/>
      <c r="DW61" s="236"/>
      <c r="DX61" s="236"/>
      <c r="DY61" s="236"/>
      <c r="DZ61" s="236"/>
      <c r="EA61" s="236"/>
      <c r="EB61" s="236"/>
      <c r="EC61" s="236"/>
      <c r="ED61" s="236"/>
      <c r="EE61" s="236"/>
      <c r="EF61" s="236"/>
      <c r="EG61" s="236"/>
      <c r="EH61" s="236"/>
      <c r="EI61" s="236"/>
      <c r="EJ61" s="236"/>
      <c r="EK61" s="236"/>
      <c r="EL61" s="236"/>
      <c r="EM61" s="236"/>
      <c r="EN61" s="236"/>
      <c r="EO61" s="236"/>
      <c r="EP61" s="236"/>
      <c r="EQ61" s="236"/>
      <c r="ER61" s="236"/>
      <c r="ES61" s="236"/>
      <c r="ET61" s="236"/>
      <c r="EU61" s="236"/>
      <c r="EV61" s="236"/>
      <c r="EW61" s="236"/>
      <c r="EX61" s="236"/>
      <c r="EY61" s="236"/>
      <c r="EZ61" s="236"/>
      <c r="FA61" s="236"/>
      <c r="FB61" s="236"/>
      <c r="FC61" s="236"/>
      <c r="FD61" s="236"/>
      <c r="FE61" s="236"/>
      <c r="FF61" s="236"/>
      <c r="FG61" s="236"/>
      <c r="FH61" s="236"/>
      <c r="FI61" s="236"/>
      <c r="FJ61" s="236"/>
      <c r="FK61" s="236"/>
      <c r="FL61" s="236"/>
      <c r="FM61" s="236"/>
      <c r="FN61" s="236"/>
      <c r="FO61" s="236"/>
      <c r="FP61" s="236"/>
      <c r="FQ61" s="236"/>
      <c r="FR61" s="236"/>
      <c r="FS61" s="236"/>
      <c r="FT61" s="236"/>
      <c r="FU61" s="236"/>
      <c r="FV61" s="236"/>
      <c r="FW61" s="236"/>
      <c r="FX61" s="236"/>
      <c r="FY61" s="236"/>
      <c r="FZ61" s="236"/>
      <c r="GA61" s="236"/>
      <c r="GB61" s="236"/>
      <c r="GC61" s="236"/>
      <c r="GD61" s="236"/>
      <c r="GE61" s="236"/>
      <c r="GF61" s="236"/>
      <c r="GG61" s="236"/>
      <c r="GH61" s="236"/>
      <c r="GI61" s="236"/>
      <c r="GJ61" s="236"/>
      <c r="GK61" s="236"/>
      <c r="GL61" s="236"/>
      <c r="GM61" s="236"/>
      <c r="GN61" s="236"/>
      <c r="GO61" s="236"/>
      <c r="GP61" s="236"/>
      <c r="GQ61" s="236"/>
      <c r="GR61" s="236"/>
      <c r="GS61" s="236"/>
      <c r="GT61" s="236"/>
      <c r="GU61" s="236"/>
      <c r="GV61" s="236"/>
      <c r="GW61" s="236"/>
      <c r="GX61" s="236"/>
      <c r="GY61" s="236"/>
      <c r="GZ61" s="236"/>
      <c r="HA61" s="236"/>
      <c r="HB61" s="236"/>
      <c r="HC61" s="236"/>
      <c r="HD61" s="236"/>
      <c r="HE61" s="236"/>
      <c r="HF61" s="236"/>
      <c r="HG61" s="236"/>
      <c r="HH61" s="236"/>
      <c r="HI61" s="236"/>
      <c r="HJ61" s="236"/>
      <c r="HK61" s="236"/>
      <c r="HL61" s="236"/>
      <c r="HM61" s="236"/>
      <c r="HN61" s="236"/>
      <c r="HO61" s="236"/>
      <c r="HP61" s="236"/>
      <c r="HQ61" s="236"/>
      <c r="HR61" s="236"/>
      <c r="HS61" s="236"/>
      <c r="HT61" s="236"/>
      <c r="HU61" s="236"/>
      <c r="HV61" s="236"/>
      <c r="HW61" s="236"/>
      <c r="HX61" s="236"/>
      <c r="HY61" s="236"/>
      <c r="HZ61" s="236"/>
      <c r="IA61" s="236"/>
      <c r="IB61" s="236"/>
      <c r="IC61" s="236"/>
      <c r="ID61" s="236"/>
      <c r="IE61" s="236"/>
      <c r="IF61" s="236"/>
      <c r="IG61" s="236"/>
      <c r="IH61" s="236"/>
      <c r="II61" s="236"/>
      <c r="IJ61" s="236"/>
      <c r="IK61" s="236"/>
      <c r="IL61" s="236"/>
      <c r="IM61" s="236"/>
    </row>
    <row r="62" spans="1:247" ht="30" customHeight="1">
      <c r="A62" s="566">
        <v>58</v>
      </c>
      <c r="B62" s="567" t="s">
        <v>1369</v>
      </c>
      <c r="C62" s="567" t="s">
        <v>1368</v>
      </c>
      <c r="D62" s="567" t="s">
        <v>1367</v>
      </c>
      <c r="E62" s="580">
        <v>2020</v>
      </c>
      <c r="F62" s="568">
        <v>45932</v>
      </c>
      <c r="G62" s="653" t="s">
        <v>1328</v>
      </c>
      <c r="H62" s="236"/>
      <c r="I62" s="236"/>
      <c r="J62" s="236"/>
      <c r="K62" s="236"/>
      <c r="L62" s="236"/>
      <c r="M62" s="236"/>
      <c r="N62" s="236"/>
      <c r="O62" s="236"/>
      <c r="P62" s="236"/>
      <c r="Q62" s="236"/>
      <c r="R62" s="236"/>
      <c r="S62" s="236"/>
      <c r="T62" s="236"/>
      <c r="U62" s="236"/>
      <c r="V62" s="236"/>
      <c r="W62" s="236"/>
      <c r="X62" s="236"/>
      <c r="Y62" s="236"/>
      <c r="Z62" s="236"/>
      <c r="AA62" s="236"/>
      <c r="AB62" s="236"/>
      <c r="AC62" s="236"/>
      <c r="AD62" s="236"/>
      <c r="AE62" s="236"/>
      <c r="AF62" s="236"/>
      <c r="AG62" s="236"/>
      <c r="AH62" s="236"/>
      <c r="AI62" s="236"/>
      <c r="AJ62" s="236"/>
      <c r="AK62" s="236"/>
      <c r="AL62" s="236"/>
      <c r="AM62" s="236"/>
      <c r="AN62" s="236"/>
      <c r="AO62" s="236"/>
      <c r="AP62" s="236"/>
      <c r="AQ62" s="236"/>
      <c r="AR62" s="236"/>
      <c r="AS62" s="236"/>
      <c r="AT62" s="236"/>
      <c r="AU62" s="236"/>
      <c r="AV62" s="236"/>
      <c r="AW62" s="236"/>
      <c r="AX62" s="236"/>
      <c r="AY62" s="236"/>
      <c r="AZ62" s="236"/>
      <c r="BA62" s="236"/>
      <c r="BB62" s="236"/>
      <c r="BC62" s="236"/>
      <c r="BD62" s="236"/>
      <c r="BE62" s="236"/>
      <c r="BF62" s="236"/>
      <c r="BG62" s="236"/>
      <c r="BH62" s="236"/>
      <c r="BI62" s="236"/>
      <c r="BJ62" s="236"/>
      <c r="BK62" s="236"/>
      <c r="BL62" s="236"/>
      <c r="BM62" s="236"/>
      <c r="BN62" s="236"/>
      <c r="BO62" s="236"/>
      <c r="BP62" s="236"/>
      <c r="BQ62" s="236"/>
      <c r="BR62" s="236"/>
      <c r="BS62" s="236"/>
      <c r="BT62" s="236"/>
      <c r="BU62" s="236"/>
      <c r="BV62" s="236"/>
      <c r="BW62" s="236"/>
      <c r="BX62" s="236"/>
      <c r="BY62" s="236"/>
      <c r="BZ62" s="236"/>
      <c r="CA62" s="236"/>
      <c r="CB62" s="236"/>
      <c r="CC62" s="236"/>
      <c r="CD62" s="236"/>
      <c r="CE62" s="236"/>
      <c r="CF62" s="236"/>
      <c r="CG62" s="236"/>
      <c r="CH62" s="236"/>
      <c r="CI62" s="236"/>
      <c r="CJ62" s="236"/>
      <c r="CK62" s="236"/>
      <c r="CL62" s="236"/>
      <c r="CM62" s="236"/>
      <c r="CN62" s="236"/>
      <c r="CO62" s="236"/>
      <c r="CP62" s="236"/>
      <c r="CQ62" s="236"/>
      <c r="CR62" s="236"/>
      <c r="CS62" s="236"/>
      <c r="CT62" s="236"/>
      <c r="CU62" s="236"/>
      <c r="CV62" s="236"/>
      <c r="CW62" s="236"/>
      <c r="CX62" s="236"/>
      <c r="CY62" s="236"/>
      <c r="CZ62" s="236"/>
      <c r="DA62" s="236"/>
      <c r="DB62" s="236"/>
      <c r="DC62" s="236"/>
      <c r="DD62" s="236"/>
      <c r="DE62" s="236"/>
      <c r="DF62" s="236"/>
      <c r="DG62" s="236"/>
      <c r="DH62" s="236"/>
      <c r="DI62" s="236"/>
      <c r="DJ62" s="236"/>
      <c r="DK62" s="236"/>
      <c r="DL62" s="236"/>
      <c r="DM62" s="236"/>
      <c r="DN62" s="236"/>
      <c r="DO62" s="236"/>
      <c r="DP62" s="236"/>
      <c r="DQ62" s="236"/>
      <c r="DR62" s="236"/>
      <c r="DS62" s="236"/>
      <c r="DT62" s="236"/>
      <c r="DU62" s="236"/>
      <c r="DV62" s="236"/>
      <c r="DW62" s="236"/>
      <c r="DX62" s="236"/>
      <c r="DY62" s="236"/>
      <c r="DZ62" s="236"/>
      <c r="EA62" s="236"/>
      <c r="EB62" s="236"/>
      <c r="EC62" s="236"/>
      <c r="ED62" s="236"/>
      <c r="EE62" s="236"/>
      <c r="EF62" s="236"/>
      <c r="EG62" s="236"/>
      <c r="EH62" s="236"/>
      <c r="EI62" s="236"/>
      <c r="EJ62" s="236"/>
      <c r="EK62" s="236"/>
      <c r="EL62" s="236"/>
      <c r="EM62" s="236"/>
      <c r="EN62" s="236"/>
      <c r="EO62" s="236"/>
      <c r="EP62" s="236"/>
      <c r="EQ62" s="236"/>
      <c r="ER62" s="236"/>
      <c r="ES62" s="236"/>
      <c r="ET62" s="236"/>
      <c r="EU62" s="236"/>
      <c r="EV62" s="236"/>
      <c r="EW62" s="236"/>
      <c r="EX62" s="236"/>
      <c r="EY62" s="236"/>
      <c r="EZ62" s="236"/>
      <c r="FA62" s="236"/>
      <c r="FB62" s="236"/>
      <c r="FC62" s="236"/>
      <c r="FD62" s="236"/>
      <c r="FE62" s="236"/>
      <c r="FF62" s="236"/>
      <c r="FG62" s="236"/>
      <c r="FH62" s="236"/>
      <c r="FI62" s="236"/>
      <c r="FJ62" s="236"/>
      <c r="FK62" s="236"/>
      <c r="FL62" s="236"/>
      <c r="FM62" s="236"/>
      <c r="FN62" s="236"/>
      <c r="FO62" s="236"/>
      <c r="FP62" s="236"/>
      <c r="FQ62" s="236"/>
      <c r="FR62" s="236"/>
      <c r="FS62" s="236"/>
      <c r="FT62" s="236"/>
      <c r="FU62" s="236"/>
      <c r="FV62" s="236"/>
      <c r="FW62" s="236"/>
      <c r="FX62" s="236"/>
      <c r="FY62" s="236"/>
      <c r="FZ62" s="236"/>
      <c r="GA62" s="236"/>
      <c r="GB62" s="236"/>
      <c r="GC62" s="236"/>
      <c r="GD62" s="236"/>
      <c r="GE62" s="236"/>
      <c r="GF62" s="236"/>
      <c r="GG62" s="236"/>
      <c r="GH62" s="236"/>
      <c r="GI62" s="236"/>
      <c r="GJ62" s="236"/>
      <c r="GK62" s="236"/>
      <c r="GL62" s="236"/>
      <c r="GM62" s="236"/>
      <c r="GN62" s="236"/>
      <c r="GO62" s="236"/>
      <c r="GP62" s="236"/>
      <c r="GQ62" s="236"/>
      <c r="GR62" s="236"/>
      <c r="GS62" s="236"/>
      <c r="GT62" s="236"/>
      <c r="GU62" s="236"/>
      <c r="GV62" s="236"/>
      <c r="GW62" s="236"/>
      <c r="GX62" s="236"/>
      <c r="GY62" s="236"/>
      <c r="GZ62" s="236"/>
      <c r="HA62" s="236"/>
      <c r="HB62" s="236"/>
      <c r="HC62" s="236"/>
      <c r="HD62" s="236"/>
      <c r="HE62" s="236"/>
      <c r="HF62" s="236"/>
      <c r="HG62" s="236"/>
      <c r="HH62" s="236"/>
      <c r="HI62" s="236"/>
      <c r="HJ62" s="236"/>
      <c r="HK62" s="236"/>
      <c r="HL62" s="236"/>
      <c r="HM62" s="236"/>
      <c r="HN62" s="236"/>
      <c r="HO62" s="236"/>
      <c r="HP62" s="236"/>
      <c r="HQ62" s="236"/>
      <c r="HR62" s="236"/>
      <c r="HS62" s="236"/>
      <c r="HT62" s="236"/>
      <c r="HU62" s="236"/>
      <c r="HV62" s="236"/>
      <c r="HW62" s="236"/>
      <c r="HX62" s="236"/>
      <c r="HY62" s="236"/>
      <c r="HZ62" s="236"/>
      <c r="IA62" s="236"/>
      <c r="IB62" s="236"/>
      <c r="IC62" s="236"/>
      <c r="ID62" s="236"/>
      <c r="IE62" s="236"/>
      <c r="IF62" s="236"/>
      <c r="IG62" s="236"/>
      <c r="IH62" s="236"/>
      <c r="II62" s="236"/>
      <c r="IJ62" s="236"/>
      <c r="IK62" s="236"/>
      <c r="IL62" s="236"/>
      <c r="IM62" s="236"/>
    </row>
    <row r="63" spans="1:247" ht="30" customHeight="1">
      <c r="A63" s="604">
        <v>59</v>
      </c>
      <c r="B63" s="567" t="s">
        <v>1360</v>
      </c>
      <c r="C63" s="567" t="s">
        <v>1359</v>
      </c>
      <c r="D63" s="567" t="s">
        <v>1358</v>
      </c>
      <c r="E63" s="580">
        <v>2020</v>
      </c>
      <c r="F63" s="568">
        <v>46010</v>
      </c>
      <c r="G63" s="653" t="s">
        <v>1165</v>
      </c>
      <c r="H63" s="236"/>
      <c r="I63" s="236"/>
      <c r="J63" s="236"/>
      <c r="K63" s="236"/>
      <c r="L63" s="236"/>
      <c r="M63" s="236"/>
      <c r="N63" s="236"/>
      <c r="O63" s="236"/>
      <c r="P63" s="236"/>
      <c r="Q63" s="236"/>
      <c r="R63" s="236"/>
      <c r="S63" s="236"/>
      <c r="T63" s="236"/>
      <c r="U63" s="236"/>
      <c r="V63" s="236"/>
      <c r="W63" s="236"/>
      <c r="X63" s="236"/>
      <c r="Y63" s="236"/>
      <c r="Z63" s="236"/>
      <c r="AA63" s="236"/>
      <c r="AB63" s="236"/>
      <c r="AC63" s="236"/>
      <c r="AD63" s="236"/>
      <c r="AE63" s="236"/>
      <c r="AF63" s="236"/>
      <c r="AG63" s="236"/>
      <c r="AH63" s="236"/>
      <c r="AI63" s="236"/>
      <c r="AJ63" s="236"/>
      <c r="AK63" s="236"/>
      <c r="AL63" s="236"/>
      <c r="AM63" s="236"/>
      <c r="AN63" s="236"/>
      <c r="AO63" s="236"/>
      <c r="AP63" s="236"/>
      <c r="AQ63" s="236"/>
      <c r="AR63" s="236"/>
      <c r="AS63" s="236"/>
      <c r="AT63" s="236"/>
      <c r="AU63" s="236"/>
      <c r="AV63" s="236"/>
      <c r="AW63" s="236"/>
      <c r="AX63" s="236"/>
      <c r="AY63" s="236"/>
      <c r="AZ63" s="236"/>
      <c r="BA63" s="236"/>
      <c r="BB63" s="236"/>
      <c r="BC63" s="236"/>
      <c r="BD63" s="236"/>
      <c r="BE63" s="236"/>
      <c r="BF63" s="236"/>
      <c r="BG63" s="236"/>
      <c r="BH63" s="236"/>
      <c r="BI63" s="236"/>
      <c r="BJ63" s="236"/>
      <c r="BK63" s="236"/>
      <c r="BL63" s="236"/>
      <c r="BM63" s="236"/>
      <c r="BN63" s="236"/>
      <c r="BO63" s="236"/>
      <c r="BP63" s="236"/>
      <c r="BQ63" s="236"/>
      <c r="BR63" s="236"/>
      <c r="BS63" s="236"/>
      <c r="BT63" s="236"/>
      <c r="BU63" s="236"/>
      <c r="BV63" s="236"/>
      <c r="BW63" s="236"/>
      <c r="BX63" s="236"/>
      <c r="BY63" s="236"/>
      <c r="BZ63" s="236"/>
      <c r="CA63" s="236"/>
      <c r="CB63" s="236"/>
      <c r="CC63" s="236"/>
      <c r="CD63" s="236"/>
      <c r="CE63" s="236"/>
      <c r="CF63" s="236"/>
      <c r="CG63" s="236"/>
      <c r="CH63" s="236"/>
      <c r="CI63" s="236"/>
      <c r="CJ63" s="236"/>
      <c r="CK63" s="236"/>
      <c r="CL63" s="236"/>
      <c r="CM63" s="236"/>
      <c r="CN63" s="236"/>
      <c r="CO63" s="236"/>
      <c r="CP63" s="236"/>
      <c r="CQ63" s="236"/>
      <c r="CR63" s="236"/>
      <c r="CS63" s="236"/>
      <c r="CT63" s="236"/>
      <c r="CU63" s="236"/>
      <c r="CV63" s="236"/>
      <c r="CW63" s="236"/>
      <c r="CX63" s="236"/>
      <c r="CY63" s="236"/>
      <c r="CZ63" s="236"/>
      <c r="DA63" s="236"/>
      <c r="DB63" s="236"/>
      <c r="DC63" s="236"/>
      <c r="DD63" s="236"/>
      <c r="DE63" s="236"/>
      <c r="DF63" s="236"/>
      <c r="DG63" s="236"/>
      <c r="DH63" s="236"/>
      <c r="DI63" s="236"/>
      <c r="DJ63" s="236"/>
      <c r="DK63" s="236"/>
      <c r="DL63" s="236"/>
      <c r="DM63" s="236"/>
      <c r="DN63" s="236"/>
      <c r="DO63" s="236"/>
      <c r="DP63" s="236"/>
      <c r="DQ63" s="236"/>
      <c r="DR63" s="236"/>
      <c r="DS63" s="236"/>
      <c r="DT63" s="236"/>
      <c r="DU63" s="236"/>
      <c r="DV63" s="236"/>
      <c r="DW63" s="236"/>
      <c r="DX63" s="236"/>
      <c r="DY63" s="236"/>
      <c r="DZ63" s="236"/>
      <c r="EA63" s="236"/>
      <c r="EB63" s="236"/>
      <c r="EC63" s="236"/>
      <c r="ED63" s="236"/>
      <c r="EE63" s="236"/>
      <c r="EF63" s="236"/>
      <c r="EG63" s="236"/>
      <c r="EH63" s="236"/>
      <c r="EI63" s="236"/>
      <c r="EJ63" s="236"/>
      <c r="EK63" s="236"/>
      <c r="EL63" s="236"/>
      <c r="EM63" s="236"/>
      <c r="EN63" s="236"/>
      <c r="EO63" s="236"/>
      <c r="EP63" s="236"/>
      <c r="EQ63" s="236"/>
      <c r="ER63" s="236"/>
      <c r="ES63" s="236"/>
      <c r="ET63" s="236"/>
      <c r="EU63" s="236"/>
      <c r="EV63" s="236"/>
      <c r="EW63" s="236"/>
      <c r="EX63" s="236"/>
      <c r="EY63" s="236"/>
      <c r="EZ63" s="236"/>
      <c r="FA63" s="236"/>
      <c r="FB63" s="236"/>
      <c r="FC63" s="236"/>
      <c r="FD63" s="236"/>
      <c r="FE63" s="236"/>
      <c r="FF63" s="236"/>
      <c r="FG63" s="236"/>
      <c r="FH63" s="236"/>
      <c r="FI63" s="236"/>
      <c r="FJ63" s="236"/>
      <c r="FK63" s="236"/>
      <c r="FL63" s="236"/>
      <c r="FM63" s="236"/>
      <c r="FN63" s="236"/>
      <c r="FO63" s="236"/>
      <c r="FP63" s="236"/>
      <c r="FQ63" s="236"/>
      <c r="FR63" s="236"/>
      <c r="FS63" s="236"/>
      <c r="FT63" s="236"/>
      <c r="FU63" s="236"/>
      <c r="FV63" s="236"/>
      <c r="FW63" s="236"/>
      <c r="FX63" s="236"/>
      <c r="FY63" s="236"/>
      <c r="FZ63" s="236"/>
      <c r="GA63" s="236"/>
      <c r="GB63" s="236"/>
      <c r="GC63" s="236"/>
      <c r="GD63" s="236"/>
      <c r="GE63" s="236"/>
      <c r="GF63" s="236"/>
      <c r="GG63" s="236"/>
      <c r="GH63" s="236"/>
      <c r="GI63" s="236"/>
      <c r="GJ63" s="236"/>
      <c r="GK63" s="236"/>
      <c r="GL63" s="236"/>
      <c r="GM63" s="236"/>
      <c r="GN63" s="236"/>
      <c r="GO63" s="236"/>
      <c r="GP63" s="236"/>
      <c r="GQ63" s="236"/>
      <c r="GR63" s="236"/>
      <c r="GS63" s="236"/>
      <c r="GT63" s="236"/>
      <c r="GU63" s="236"/>
      <c r="GV63" s="236"/>
      <c r="GW63" s="236"/>
      <c r="GX63" s="236"/>
      <c r="GY63" s="236"/>
      <c r="GZ63" s="236"/>
      <c r="HA63" s="236"/>
      <c r="HB63" s="236"/>
      <c r="HC63" s="236"/>
      <c r="HD63" s="236"/>
      <c r="HE63" s="236"/>
      <c r="HF63" s="236"/>
      <c r="HG63" s="236"/>
      <c r="HH63" s="236"/>
      <c r="HI63" s="236"/>
      <c r="HJ63" s="236"/>
      <c r="HK63" s="236"/>
      <c r="HL63" s="236"/>
      <c r="HM63" s="236"/>
      <c r="HN63" s="236"/>
      <c r="HO63" s="236"/>
      <c r="HP63" s="236"/>
      <c r="HQ63" s="236"/>
      <c r="HR63" s="236"/>
      <c r="HS63" s="236"/>
      <c r="HT63" s="236"/>
      <c r="HU63" s="236"/>
      <c r="HV63" s="236"/>
      <c r="HW63" s="236"/>
      <c r="HX63" s="236"/>
      <c r="HY63" s="236"/>
      <c r="HZ63" s="236"/>
      <c r="IA63" s="236"/>
      <c r="IB63" s="236"/>
      <c r="IC63" s="236"/>
      <c r="ID63" s="236"/>
      <c r="IE63" s="236"/>
      <c r="IF63" s="236"/>
      <c r="IG63" s="236"/>
      <c r="IH63" s="236"/>
      <c r="II63" s="236"/>
      <c r="IJ63" s="236"/>
      <c r="IK63" s="236"/>
      <c r="IL63" s="236"/>
      <c r="IM63" s="236"/>
    </row>
    <row r="64" spans="1:247" ht="25.25" customHeight="1">
      <c r="A64" s="566">
        <v>60</v>
      </c>
      <c r="B64" s="521" t="s">
        <v>1347</v>
      </c>
      <c r="C64" s="521" t="s">
        <v>1346</v>
      </c>
      <c r="D64" s="521" t="s">
        <v>1345</v>
      </c>
      <c r="E64" s="648">
        <v>2022</v>
      </c>
      <c r="F64" s="573">
        <v>46174</v>
      </c>
      <c r="G64" s="656" t="s">
        <v>2033</v>
      </c>
      <c r="H64" s="236"/>
      <c r="I64" s="236"/>
      <c r="J64" s="236"/>
      <c r="K64" s="236"/>
      <c r="L64" s="236"/>
      <c r="M64" s="236"/>
      <c r="N64" s="236"/>
      <c r="O64" s="236"/>
      <c r="P64" s="236"/>
      <c r="Q64" s="236"/>
      <c r="R64" s="236"/>
      <c r="S64" s="236"/>
      <c r="T64" s="236"/>
      <c r="U64" s="236"/>
      <c r="V64" s="236"/>
      <c r="W64" s="236"/>
      <c r="X64" s="236"/>
      <c r="Y64" s="236"/>
      <c r="Z64" s="236"/>
      <c r="AA64" s="236"/>
      <c r="AB64" s="236"/>
      <c r="AC64" s="236"/>
      <c r="AD64" s="236"/>
      <c r="AE64" s="236"/>
      <c r="AF64" s="236"/>
      <c r="AG64" s="236"/>
      <c r="AH64" s="236"/>
      <c r="AI64" s="236"/>
      <c r="AJ64" s="236"/>
      <c r="AK64" s="236"/>
      <c r="AL64" s="236"/>
      <c r="AM64" s="236"/>
      <c r="AN64" s="236"/>
      <c r="AO64" s="236"/>
      <c r="AP64" s="236"/>
      <c r="AQ64" s="236"/>
      <c r="AR64" s="236"/>
      <c r="AS64" s="236"/>
      <c r="AT64" s="236"/>
      <c r="AU64" s="236"/>
      <c r="AV64" s="236"/>
      <c r="AW64" s="236"/>
      <c r="AX64" s="236"/>
      <c r="AY64" s="236"/>
      <c r="AZ64" s="236"/>
      <c r="BA64" s="236"/>
      <c r="BB64" s="236"/>
      <c r="BC64" s="236"/>
      <c r="BD64" s="236"/>
      <c r="BE64" s="236"/>
      <c r="BF64" s="236"/>
      <c r="BG64" s="236"/>
      <c r="BH64" s="236"/>
      <c r="BI64" s="236"/>
      <c r="BJ64" s="236"/>
      <c r="BK64" s="236"/>
      <c r="BL64" s="236"/>
      <c r="BM64" s="236"/>
      <c r="BN64" s="236"/>
      <c r="BO64" s="236"/>
      <c r="BP64" s="236"/>
      <c r="BQ64" s="236"/>
      <c r="BR64" s="236"/>
      <c r="BS64" s="236"/>
      <c r="BT64" s="236"/>
      <c r="BU64" s="236"/>
      <c r="BV64" s="236"/>
      <c r="BW64" s="236"/>
      <c r="BX64" s="236"/>
      <c r="BY64" s="236"/>
      <c r="BZ64" s="236"/>
      <c r="CA64" s="236"/>
      <c r="CB64" s="236"/>
      <c r="CC64" s="236"/>
      <c r="CD64" s="236"/>
      <c r="CE64" s="236"/>
      <c r="CF64" s="236"/>
      <c r="CG64" s="236"/>
      <c r="CH64" s="236"/>
      <c r="CI64" s="236"/>
      <c r="CJ64" s="236"/>
      <c r="CK64" s="236"/>
      <c r="CL64" s="236"/>
      <c r="CM64" s="236"/>
      <c r="CN64" s="236"/>
      <c r="CO64" s="236"/>
      <c r="CP64" s="236"/>
      <c r="CQ64" s="236"/>
      <c r="CR64" s="236"/>
      <c r="CS64" s="236"/>
      <c r="CT64" s="236"/>
      <c r="CU64" s="236"/>
      <c r="CV64" s="236"/>
      <c r="CW64" s="236"/>
      <c r="CX64" s="236"/>
      <c r="CY64" s="236"/>
      <c r="CZ64" s="236"/>
      <c r="DA64" s="236"/>
      <c r="DB64" s="236"/>
      <c r="DC64" s="236"/>
      <c r="DD64" s="236"/>
      <c r="DE64" s="236"/>
      <c r="DF64" s="236"/>
      <c r="DG64" s="236"/>
      <c r="DH64" s="236"/>
      <c r="DI64" s="236"/>
      <c r="DJ64" s="236"/>
      <c r="DK64" s="236"/>
      <c r="DL64" s="236"/>
      <c r="DM64" s="236"/>
      <c r="DN64" s="236"/>
      <c r="DO64" s="236"/>
      <c r="DP64" s="236"/>
      <c r="DQ64" s="236"/>
      <c r="DR64" s="236"/>
      <c r="DS64" s="236"/>
      <c r="DT64" s="236"/>
      <c r="DU64" s="236"/>
      <c r="DV64" s="236"/>
      <c r="DW64" s="236"/>
      <c r="DX64" s="236"/>
      <c r="DY64" s="236"/>
      <c r="DZ64" s="236"/>
      <c r="EA64" s="236"/>
      <c r="EB64" s="236"/>
      <c r="EC64" s="236"/>
      <c r="ED64" s="236"/>
      <c r="EE64" s="236"/>
      <c r="EF64" s="236"/>
      <c r="EG64" s="236"/>
      <c r="EH64" s="236"/>
      <c r="EI64" s="236"/>
      <c r="EJ64" s="236"/>
      <c r="EK64" s="236"/>
      <c r="EL64" s="236"/>
      <c r="EM64" s="236"/>
      <c r="EN64" s="236"/>
      <c r="EO64" s="236"/>
      <c r="EP64" s="236"/>
      <c r="EQ64" s="236"/>
      <c r="ER64" s="236"/>
      <c r="ES64" s="236"/>
      <c r="ET64" s="236"/>
      <c r="EU64" s="236"/>
      <c r="EV64" s="236"/>
      <c r="EW64" s="236"/>
      <c r="EX64" s="236"/>
      <c r="EY64" s="236"/>
      <c r="EZ64" s="236"/>
      <c r="FA64" s="236"/>
      <c r="FB64" s="236"/>
      <c r="FC64" s="236"/>
      <c r="FD64" s="236"/>
      <c r="FE64" s="236"/>
      <c r="FF64" s="236"/>
      <c r="FG64" s="236"/>
      <c r="FH64" s="236"/>
      <c r="FI64" s="236"/>
      <c r="FJ64" s="236"/>
      <c r="FK64" s="236"/>
      <c r="FL64" s="236"/>
      <c r="FM64" s="236"/>
      <c r="FN64" s="236"/>
      <c r="FO64" s="236"/>
      <c r="FP64" s="236"/>
      <c r="FQ64" s="236"/>
      <c r="FR64" s="236"/>
      <c r="FS64" s="236"/>
      <c r="FT64" s="236"/>
      <c r="FU64" s="236"/>
      <c r="FV64" s="236"/>
      <c r="FW64" s="236"/>
      <c r="FX64" s="236"/>
      <c r="FY64" s="236"/>
      <c r="FZ64" s="236"/>
      <c r="GA64" s="236"/>
      <c r="GB64" s="236"/>
      <c r="GC64" s="236"/>
      <c r="GD64" s="236"/>
      <c r="GE64" s="236"/>
      <c r="GF64" s="236"/>
      <c r="GG64" s="236"/>
      <c r="GH64" s="236"/>
      <c r="GI64" s="236"/>
      <c r="GJ64" s="236"/>
      <c r="GK64" s="236"/>
      <c r="GL64" s="236"/>
      <c r="GM64" s="236"/>
      <c r="GN64" s="236"/>
      <c r="GO64" s="236"/>
      <c r="GP64" s="236"/>
      <c r="GQ64" s="236"/>
      <c r="GR64" s="236"/>
      <c r="GS64" s="236"/>
      <c r="GT64" s="236"/>
      <c r="GU64" s="236"/>
      <c r="GV64" s="236"/>
      <c r="GW64" s="236"/>
      <c r="GX64" s="236"/>
      <c r="GY64" s="236"/>
      <c r="GZ64" s="236"/>
      <c r="HA64" s="236"/>
      <c r="HB64" s="236"/>
      <c r="HC64" s="236"/>
      <c r="HD64" s="236"/>
      <c r="HE64" s="236"/>
      <c r="HF64" s="236"/>
      <c r="HG64" s="236"/>
      <c r="HH64" s="236"/>
      <c r="HI64" s="236"/>
      <c r="HJ64" s="236"/>
      <c r="HK64" s="236"/>
      <c r="HL64" s="236"/>
      <c r="HM64" s="236"/>
      <c r="HN64" s="236"/>
      <c r="HO64" s="236"/>
      <c r="HP64" s="236"/>
      <c r="HQ64" s="236"/>
      <c r="HR64" s="236"/>
      <c r="HS64" s="236"/>
      <c r="HT64" s="236"/>
      <c r="HU64" s="236"/>
      <c r="HV64" s="236"/>
      <c r="HW64" s="236"/>
      <c r="HX64" s="236"/>
      <c r="HY64" s="236"/>
      <c r="HZ64" s="236"/>
      <c r="IA64" s="236"/>
      <c r="IB64" s="236"/>
      <c r="IC64" s="236"/>
      <c r="ID64" s="236"/>
      <c r="IE64" s="236"/>
      <c r="IF64" s="236"/>
      <c r="IG64" s="236"/>
      <c r="IH64" s="236"/>
      <c r="II64" s="236"/>
      <c r="IJ64" s="236"/>
      <c r="IK64" s="236"/>
      <c r="IL64" s="236"/>
      <c r="IM64" s="236"/>
    </row>
    <row r="65" spans="1:247" ht="25.25" customHeight="1">
      <c r="A65" s="566">
        <v>61</v>
      </c>
      <c r="B65" s="574" t="s">
        <v>1339</v>
      </c>
      <c r="C65" s="574" t="s">
        <v>1338</v>
      </c>
      <c r="D65" s="574" t="s">
        <v>1337</v>
      </c>
      <c r="E65" s="575">
        <v>2023</v>
      </c>
      <c r="F65" s="573">
        <v>46145</v>
      </c>
      <c r="G65" s="655" t="s">
        <v>1334</v>
      </c>
      <c r="H65" s="236"/>
      <c r="I65" s="236"/>
      <c r="J65" s="236"/>
      <c r="K65" s="236"/>
      <c r="L65" s="236"/>
      <c r="M65" s="236"/>
      <c r="N65" s="236"/>
      <c r="O65" s="236"/>
      <c r="P65" s="236"/>
      <c r="Q65" s="236"/>
      <c r="R65" s="236"/>
      <c r="S65" s="236"/>
      <c r="T65" s="236"/>
      <c r="U65" s="236"/>
      <c r="V65" s="236"/>
      <c r="W65" s="236"/>
      <c r="X65" s="236"/>
      <c r="Y65" s="236"/>
      <c r="Z65" s="236"/>
      <c r="AA65" s="236"/>
      <c r="AB65" s="236"/>
      <c r="AC65" s="236"/>
      <c r="AD65" s="236"/>
      <c r="AE65" s="236"/>
      <c r="AF65" s="236"/>
      <c r="AG65" s="236"/>
      <c r="AH65" s="236"/>
      <c r="AI65" s="236"/>
      <c r="AJ65" s="236"/>
      <c r="AK65" s="236"/>
      <c r="AL65" s="236"/>
      <c r="AM65" s="236"/>
      <c r="AN65" s="236"/>
      <c r="AO65" s="236"/>
      <c r="AP65" s="236"/>
      <c r="AQ65" s="236"/>
      <c r="AR65" s="236"/>
      <c r="AS65" s="236"/>
      <c r="AT65" s="236"/>
      <c r="AU65" s="236"/>
      <c r="AV65" s="236"/>
      <c r="AW65" s="236"/>
      <c r="AX65" s="236"/>
      <c r="AY65" s="236"/>
      <c r="AZ65" s="236"/>
      <c r="BA65" s="236"/>
      <c r="BB65" s="236"/>
      <c r="BC65" s="236"/>
      <c r="BD65" s="236"/>
      <c r="BE65" s="236"/>
      <c r="BF65" s="236"/>
      <c r="BG65" s="236"/>
      <c r="BH65" s="236"/>
      <c r="BI65" s="236"/>
      <c r="BJ65" s="236"/>
      <c r="BK65" s="236"/>
      <c r="BL65" s="236"/>
      <c r="BM65" s="236"/>
      <c r="BN65" s="236"/>
      <c r="BO65" s="236"/>
      <c r="BP65" s="236"/>
      <c r="BQ65" s="236"/>
      <c r="BR65" s="236"/>
      <c r="BS65" s="236"/>
      <c r="BT65" s="236"/>
      <c r="BU65" s="236"/>
      <c r="BV65" s="236"/>
      <c r="BW65" s="236"/>
      <c r="BX65" s="236"/>
      <c r="BY65" s="236"/>
      <c r="BZ65" s="236"/>
      <c r="CA65" s="236"/>
      <c r="CB65" s="236"/>
      <c r="CC65" s="236"/>
      <c r="CD65" s="236"/>
      <c r="CE65" s="236"/>
      <c r="CF65" s="236"/>
      <c r="CG65" s="236"/>
      <c r="CH65" s="236"/>
      <c r="CI65" s="236"/>
      <c r="CJ65" s="236"/>
      <c r="CK65" s="236"/>
      <c r="CL65" s="236"/>
      <c r="CM65" s="236"/>
      <c r="CN65" s="236"/>
      <c r="CO65" s="236"/>
      <c r="CP65" s="236"/>
      <c r="CQ65" s="236"/>
      <c r="CR65" s="236"/>
      <c r="CS65" s="236"/>
      <c r="CT65" s="236"/>
      <c r="CU65" s="236"/>
      <c r="CV65" s="236"/>
      <c r="CW65" s="236"/>
      <c r="CX65" s="236"/>
      <c r="CY65" s="236"/>
      <c r="CZ65" s="236"/>
      <c r="DA65" s="236"/>
      <c r="DB65" s="236"/>
      <c r="DC65" s="236"/>
      <c r="DD65" s="236"/>
      <c r="DE65" s="236"/>
      <c r="DF65" s="236"/>
      <c r="DG65" s="236"/>
      <c r="DH65" s="236"/>
      <c r="DI65" s="236"/>
      <c r="DJ65" s="236"/>
      <c r="DK65" s="236"/>
      <c r="DL65" s="236"/>
      <c r="DM65" s="236"/>
      <c r="DN65" s="236"/>
      <c r="DO65" s="236"/>
      <c r="DP65" s="236"/>
      <c r="DQ65" s="236"/>
      <c r="DR65" s="236"/>
      <c r="DS65" s="236"/>
      <c r="DT65" s="236"/>
      <c r="DU65" s="236"/>
      <c r="DV65" s="236"/>
      <c r="DW65" s="236"/>
      <c r="DX65" s="236"/>
      <c r="DY65" s="236"/>
      <c r="DZ65" s="236"/>
      <c r="EA65" s="236"/>
      <c r="EB65" s="236"/>
      <c r="EC65" s="236"/>
      <c r="ED65" s="236"/>
      <c r="EE65" s="236"/>
      <c r="EF65" s="236"/>
      <c r="EG65" s="236"/>
      <c r="EH65" s="236"/>
      <c r="EI65" s="236"/>
      <c r="EJ65" s="236"/>
      <c r="EK65" s="236"/>
      <c r="EL65" s="236"/>
      <c r="EM65" s="236"/>
      <c r="EN65" s="236"/>
      <c r="EO65" s="236"/>
      <c r="EP65" s="236"/>
      <c r="EQ65" s="236"/>
      <c r="ER65" s="236"/>
      <c r="ES65" s="236"/>
      <c r="ET65" s="236"/>
      <c r="EU65" s="236"/>
      <c r="EV65" s="236"/>
      <c r="EW65" s="236"/>
      <c r="EX65" s="236"/>
      <c r="EY65" s="236"/>
      <c r="EZ65" s="236"/>
      <c r="FA65" s="236"/>
      <c r="FB65" s="236"/>
      <c r="FC65" s="236"/>
      <c r="FD65" s="236"/>
      <c r="FE65" s="236"/>
      <c r="FF65" s="236"/>
      <c r="FG65" s="236"/>
      <c r="FH65" s="236"/>
      <c r="FI65" s="236"/>
      <c r="FJ65" s="236"/>
      <c r="FK65" s="236"/>
      <c r="FL65" s="236"/>
      <c r="FM65" s="236"/>
      <c r="FN65" s="236"/>
      <c r="FO65" s="236"/>
      <c r="FP65" s="236"/>
      <c r="FQ65" s="236"/>
      <c r="FR65" s="236"/>
      <c r="FS65" s="236"/>
      <c r="FT65" s="236"/>
      <c r="FU65" s="236"/>
      <c r="FV65" s="236"/>
      <c r="FW65" s="236"/>
      <c r="FX65" s="236"/>
      <c r="FY65" s="236"/>
      <c r="FZ65" s="236"/>
      <c r="GA65" s="236"/>
      <c r="GB65" s="236"/>
      <c r="GC65" s="236"/>
      <c r="GD65" s="236"/>
      <c r="GE65" s="236"/>
      <c r="GF65" s="236"/>
      <c r="GG65" s="236"/>
      <c r="GH65" s="236"/>
      <c r="GI65" s="236"/>
      <c r="GJ65" s="236"/>
      <c r="GK65" s="236"/>
      <c r="GL65" s="236"/>
      <c r="GM65" s="236"/>
      <c r="GN65" s="236"/>
      <c r="GO65" s="236"/>
      <c r="GP65" s="236"/>
      <c r="GQ65" s="236"/>
      <c r="GR65" s="236"/>
      <c r="GS65" s="236"/>
      <c r="GT65" s="236"/>
      <c r="GU65" s="236"/>
      <c r="GV65" s="236"/>
      <c r="GW65" s="236"/>
      <c r="GX65" s="236"/>
      <c r="GY65" s="236"/>
      <c r="GZ65" s="236"/>
      <c r="HA65" s="236"/>
      <c r="HB65" s="236"/>
      <c r="HC65" s="236"/>
      <c r="HD65" s="236"/>
      <c r="HE65" s="236"/>
      <c r="HF65" s="236"/>
      <c r="HG65" s="236"/>
      <c r="HH65" s="236"/>
      <c r="HI65" s="236"/>
      <c r="HJ65" s="236"/>
      <c r="HK65" s="236"/>
      <c r="HL65" s="236"/>
      <c r="HM65" s="236"/>
      <c r="HN65" s="236"/>
      <c r="HO65" s="236"/>
      <c r="HP65" s="236"/>
      <c r="HQ65" s="236"/>
      <c r="HR65" s="236"/>
      <c r="HS65" s="236"/>
      <c r="HT65" s="236"/>
      <c r="HU65" s="236"/>
      <c r="HV65" s="236"/>
      <c r="HW65" s="236"/>
      <c r="HX65" s="236"/>
      <c r="HY65" s="236"/>
      <c r="HZ65" s="236"/>
      <c r="IA65" s="236"/>
      <c r="IB65" s="236"/>
      <c r="IC65" s="236"/>
      <c r="ID65" s="236"/>
      <c r="IE65" s="236"/>
      <c r="IF65" s="236"/>
      <c r="IG65" s="236"/>
      <c r="IH65" s="236"/>
      <c r="II65" s="236"/>
      <c r="IJ65" s="236"/>
      <c r="IK65" s="236"/>
      <c r="IL65" s="236"/>
      <c r="IM65" s="236"/>
    </row>
    <row r="66" spans="1:247" ht="25.25" customHeight="1">
      <c r="A66" s="604">
        <v>62</v>
      </c>
      <c r="B66" s="574" t="s">
        <v>1322</v>
      </c>
      <c r="C66" s="574" t="s">
        <v>1279</v>
      </c>
      <c r="D66" s="574" t="s">
        <v>1321</v>
      </c>
      <c r="E66" s="575">
        <v>2023</v>
      </c>
      <c r="F66" s="573">
        <v>45899</v>
      </c>
      <c r="G66" s="655" t="s">
        <v>1165</v>
      </c>
      <c r="H66" s="236"/>
      <c r="I66" s="236"/>
      <c r="J66" s="236"/>
      <c r="K66" s="236"/>
      <c r="L66" s="236"/>
      <c r="M66" s="236"/>
      <c r="N66" s="236"/>
      <c r="O66" s="236"/>
      <c r="P66" s="236"/>
      <c r="Q66" s="236"/>
      <c r="R66" s="236"/>
      <c r="S66" s="236"/>
      <c r="T66" s="236"/>
      <c r="U66" s="236"/>
      <c r="V66" s="236"/>
      <c r="W66" s="236"/>
      <c r="X66" s="236"/>
      <c r="Y66" s="236"/>
      <c r="Z66" s="236"/>
      <c r="AA66" s="236"/>
      <c r="AB66" s="236"/>
      <c r="AC66" s="236"/>
      <c r="AD66" s="236"/>
      <c r="AE66" s="236"/>
      <c r="AF66" s="236"/>
      <c r="AG66" s="236"/>
      <c r="AH66" s="236"/>
      <c r="AI66" s="236"/>
      <c r="AJ66" s="236"/>
      <c r="AK66" s="236"/>
      <c r="AL66" s="236"/>
      <c r="AM66" s="236"/>
      <c r="AN66" s="236"/>
      <c r="AO66" s="236"/>
      <c r="AP66" s="236"/>
      <c r="AQ66" s="236"/>
      <c r="AR66" s="236"/>
      <c r="AS66" s="236"/>
      <c r="AT66" s="236"/>
      <c r="AU66" s="236"/>
      <c r="AV66" s="236"/>
      <c r="AW66" s="236"/>
      <c r="AX66" s="236"/>
      <c r="AY66" s="236"/>
      <c r="AZ66" s="236"/>
      <c r="BA66" s="236"/>
      <c r="BB66" s="236"/>
      <c r="BC66" s="236"/>
      <c r="BD66" s="236"/>
      <c r="BE66" s="236"/>
      <c r="BF66" s="236"/>
      <c r="BG66" s="236"/>
      <c r="BH66" s="236"/>
      <c r="BI66" s="236"/>
      <c r="BJ66" s="236"/>
      <c r="BK66" s="236"/>
      <c r="BL66" s="236"/>
      <c r="BM66" s="236"/>
      <c r="BN66" s="236"/>
      <c r="BO66" s="236"/>
      <c r="BP66" s="236"/>
      <c r="BQ66" s="236"/>
      <c r="BR66" s="236"/>
      <c r="BS66" s="236"/>
      <c r="BT66" s="236"/>
      <c r="BU66" s="236"/>
      <c r="BV66" s="236"/>
      <c r="BW66" s="236"/>
      <c r="BX66" s="236"/>
      <c r="BY66" s="236"/>
      <c r="BZ66" s="236"/>
      <c r="CA66" s="236"/>
      <c r="CB66" s="236"/>
      <c r="CC66" s="236"/>
      <c r="CD66" s="236"/>
      <c r="CE66" s="236"/>
      <c r="CF66" s="236"/>
      <c r="CG66" s="236"/>
      <c r="CH66" s="236"/>
      <c r="CI66" s="236"/>
      <c r="CJ66" s="236"/>
      <c r="CK66" s="236"/>
      <c r="CL66" s="236"/>
      <c r="CM66" s="236"/>
      <c r="CN66" s="236"/>
      <c r="CO66" s="236"/>
      <c r="CP66" s="236"/>
      <c r="CQ66" s="236"/>
      <c r="CR66" s="236"/>
      <c r="CS66" s="236"/>
      <c r="CT66" s="236"/>
      <c r="CU66" s="236"/>
      <c r="CV66" s="236"/>
      <c r="CW66" s="236"/>
      <c r="CX66" s="236"/>
      <c r="CY66" s="236"/>
      <c r="CZ66" s="236"/>
      <c r="DA66" s="236"/>
      <c r="DB66" s="236"/>
      <c r="DC66" s="236"/>
      <c r="DD66" s="236"/>
      <c r="DE66" s="236"/>
      <c r="DF66" s="236"/>
      <c r="DG66" s="236"/>
      <c r="DH66" s="236"/>
      <c r="DI66" s="236"/>
      <c r="DJ66" s="236"/>
      <c r="DK66" s="236"/>
      <c r="DL66" s="236"/>
      <c r="DM66" s="236"/>
      <c r="DN66" s="236"/>
      <c r="DO66" s="236"/>
      <c r="DP66" s="236"/>
      <c r="DQ66" s="236"/>
      <c r="DR66" s="236"/>
      <c r="DS66" s="236"/>
      <c r="DT66" s="236"/>
      <c r="DU66" s="236"/>
      <c r="DV66" s="236"/>
      <c r="DW66" s="236"/>
      <c r="DX66" s="236"/>
      <c r="DY66" s="236"/>
      <c r="DZ66" s="236"/>
      <c r="EA66" s="236"/>
      <c r="EB66" s="236"/>
      <c r="EC66" s="236"/>
      <c r="ED66" s="236"/>
      <c r="EE66" s="236"/>
      <c r="EF66" s="236"/>
      <c r="EG66" s="236"/>
      <c r="EH66" s="236"/>
      <c r="EI66" s="236"/>
      <c r="EJ66" s="236"/>
      <c r="EK66" s="236"/>
      <c r="EL66" s="236"/>
      <c r="EM66" s="236"/>
      <c r="EN66" s="236"/>
      <c r="EO66" s="236"/>
      <c r="EP66" s="236"/>
      <c r="EQ66" s="236"/>
      <c r="ER66" s="236"/>
      <c r="ES66" s="236"/>
      <c r="ET66" s="236"/>
      <c r="EU66" s="236"/>
      <c r="EV66" s="236"/>
      <c r="EW66" s="236"/>
      <c r="EX66" s="236"/>
      <c r="EY66" s="236"/>
      <c r="EZ66" s="236"/>
      <c r="FA66" s="236"/>
      <c r="FB66" s="236"/>
      <c r="FC66" s="236"/>
      <c r="FD66" s="236"/>
      <c r="FE66" s="236"/>
      <c r="FF66" s="236"/>
      <c r="FG66" s="236"/>
      <c r="FH66" s="236"/>
      <c r="FI66" s="236"/>
      <c r="FJ66" s="236"/>
      <c r="FK66" s="236"/>
      <c r="FL66" s="236"/>
      <c r="FM66" s="236"/>
      <c r="FN66" s="236"/>
      <c r="FO66" s="236"/>
      <c r="FP66" s="236"/>
      <c r="FQ66" s="236"/>
      <c r="FR66" s="236"/>
      <c r="FS66" s="236"/>
      <c r="FT66" s="236"/>
      <c r="FU66" s="236"/>
      <c r="FV66" s="236"/>
      <c r="FW66" s="236"/>
      <c r="FX66" s="236"/>
      <c r="FY66" s="236"/>
      <c r="FZ66" s="236"/>
      <c r="GA66" s="236"/>
      <c r="GB66" s="236"/>
      <c r="GC66" s="236"/>
      <c r="GD66" s="236"/>
      <c r="GE66" s="236"/>
      <c r="GF66" s="236"/>
      <c r="GG66" s="236"/>
      <c r="GH66" s="236"/>
      <c r="GI66" s="236"/>
      <c r="GJ66" s="236"/>
      <c r="GK66" s="236"/>
      <c r="GL66" s="236"/>
      <c r="GM66" s="236"/>
      <c r="GN66" s="236"/>
      <c r="GO66" s="236"/>
      <c r="GP66" s="236"/>
      <c r="GQ66" s="236"/>
      <c r="GR66" s="236"/>
      <c r="GS66" s="236"/>
      <c r="GT66" s="236"/>
      <c r="GU66" s="236"/>
      <c r="GV66" s="236"/>
      <c r="GW66" s="236"/>
      <c r="GX66" s="236"/>
      <c r="GY66" s="236"/>
      <c r="GZ66" s="236"/>
      <c r="HA66" s="236"/>
      <c r="HB66" s="236"/>
      <c r="HC66" s="236"/>
      <c r="HD66" s="236"/>
      <c r="HE66" s="236"/>
      <c r="HF66" s="236"/>
      <c r="HG66" s="236"/>
      <c r="HH66" s="236"/>
      <c r="HI66" s="236"/>
      <c r="HJ66" s="236"/>
      <c r="HK66" s="236"/>
      <c r="HL66" s="236"/>
      <c r="HM66" s="236"/>
      <c r="HN66" s="236"/>
      <c r="HO66" s="236"/>
      <c r="HP66" s="236"/>
      <c r="HQ66" s="236"/>
      <c r="HR66" s="236"/>
      <c r="HS66" s="236"/>
      <c r="HT66" s="236"/>
      <c r="HU66" s="236"/>
      <c r="HV66" s="236"/>
      <c r="HW66" s="236"/>
      <c r="HX66" s="236"/>
      <c r="HY66" s="236"/>
      <c r="HZ66" s="236"/>
      <c r="IA66" s="236"/>
      <c r="IB66" s="236"/>
      <c r="IC66" s="236"/>
      <c r="ID66" s="236"/>
      <c r="IE66" s="236"/>
      <c r="IF66" s="236"/>
      <c r="IG66" s="236"/>
      <c r="IH66" s="236"/>
      <c r="II66" s="236"/>
      <c r="IJ66" s="236"/>
      <c r="IK66" s="236"/>
      <c r="IL66" s="236"/>
      <c r="IM66" s="236"/>
    </row>
    <row r="67" spans="1:247" ht="25.25" customHeight="1">
      <c r="A67" s="566">
        <v>63</v>
      </c>
      <c r="B67" s="574" t="s">
        <v>1327</v>
      </c>
      <c r="C67" s="574" t="s">
        <v>1326</v>
      </c>
      <c r="D67" s="574" t="s">
        <v>1325</v>
      </c>
      <c r="E67" s="574">
        <v>2023</v>
      </c>
      <c r="F67" s="573">
        <v>45920</v>
      </c>
      <c r="G67" s="521" t="s">
        <v>1165</v>
      </c>
      <c r="H67" s="236"/>
      <c r="I67" s="236"/>
      <c r="J67" s="236"/>
      <c r="K67" s="236"/>
      <c r="L67" s="236"/>
      <c r="M67" s="236"/>
      <c r="N67" s="236"/>
      <c r="O67" s="236"/>
      <c r="P67" s="236"/>
      <c r="Q67" s="236"/>
      <c r="R67" s="236"/>
      <c r="S67" s="236"/>
      <c r="T67" s="236"/>
      <c r="U67" s="236"/>
      <c r="V67" s="236"/>
      <c r="W67" s="236"/>
      <c r="X67" s="236"/>
      <c r="Y67" s="236"/>
      <c r="Z67" s="236"/>
      <c r="AA67" s="236"/>
      <c r="AB67" s="236"/>
      <c r="AC67" s="236"/>
      <c r="AD67" s="236"/>
      <c r="AE67" s="236"/>
      <c r="AF67" s="236"/>
      <c r="AG67" s="236"/>
      <c r="AH67" s="236"/>
      <c r="AI67" s="236"/>
      <c r="AJ67" s="236"/>
      <c r="AK67" s="236"/>
      <c r="AL67" s="236"/>
      <c r="AM67" s="236"/>
      <c r="AN67" s="236"/>
      <c r="AO67" s="236"/>
      <c r="AP67" s="236"/>
      <c r="AQ67" s="236"/>
      <c r="AR67" s="236"/>
      <c r="AS67" s="236"/>
      <c r="AT67" s="236"/>
      <c r="AU67" s="236"/>
      <c r="AV67" s="236"/>
      <c r="AW67" s="236"/>
      <c r="AX67" s="236"/>
      <c r="AY67" s="236"/>
      <c r="AZ67" s="236"/>
      <c r="BA67" s="236"/>
      <c r="BB67" s="236"/>
      <c r="BC67" s="236"/>
      <c r="BD67" s="236"/>
      <c r="BE67" s="236"/>
      <c r="BF67" s="236"/>
      <c r="BG67" s="236"/>
      <c r="BH67" s="236"/>
      <c r="BI67" s="236"/>
      <c r="BJ67" s="236"/>
      <c r="BK67" s="236"/>
      <c r="BL67" s="236"/>
      <c r="BM67" s="236"/>
      <c r="BN67" s="236"/>
      <c r="BO67" s="236"/>
      <c r="BP67" s="236"/>
      <c r="BQ67" s="236"/>
      <c r="BR67" s="236"/>
      <c r="BS67" s="236"/>
      <c r="BT67" s="236"/>
      <c r="BU67" s="236"/>
      <c r="BV67" s="236"/>
      <c r="BW67" s="236"/>
      <c r="BX67" s="236"/>
      <c r="BY67" s="236"/>
      <c r="BZ67" s="236"/>
      <c r="CA67" s="236"/>
      <c r="CB67" s="236"/>
      <c r="CC67" s="236"/>
      <c r="CD67" s="236"/>
      <c r="CE67" s="236"/>
      <c r="CF67" s="236"/>
      <c r="CG67" s="236"/>
      <c r="CH67" s="236"/>
      <c r="CI67" s="236"/>
      <c r="CJ67" s="236"/>
      <c r="CK67" s="236"/>
      <c r="CL67" s="236"/>
      <c r="CM67" s="236"/>
      <c r="CN67" s="236"/>
      <c r="CO67" s="236"/>
      <c r="CP67" s="236"/>
      <c r="CQ67" s="236"/>
      <c r="CR67" s="236"/>
      <c r="CS67" s="236"/>
      <c r="CT67" s="236"/>
      <c r="CU67" s="236"/>
      <c r="CV67" s="236"/>
      <c r="CW67" s="236"/>
      <c r="CX67" s="236"/>
      <c r="CY67" s="236"/>
      <c r="CZ67" s="236"/>
      <c r="DA67" s="236"/>
      <c r="DB67" s="236"/>
      <c r="DC67" s="236"/>
      <c r="DD67" s="236"/>
      <c r="DE67" s="236"/>
      <c r="DF67" s="236"/>
      <c r="DG67" s="236"/>
      <c r="DH67" s="236"/>
      <c r="DI67" s="236"/>
      <c r="DJ67" s="236"/>
      <c r="DK67" s="236"/>
      <c r="DL67" s="236"/>
      <c r="DM67" s="236"/>
      <c r="DN67" s="236"/>
      <c r="DO67" s="236"/>
      <c r="DP67" s="236"/>
      <c r="DQ67" s="236"/>
      <c r="DR67" s="236"/>
      <c r="DS67" s="236"/>
      <c r="DT67" s="236"/>
      <c r="DU67" s="236"/>
      <c r="DV67" s="236"/>
      <c r="DW67" s="236"/>
      <c r="DX67" s="236"/>
      <c r="DY67" s="236"/>
      <c r="DZ67" s="236"/>
      <c r="EA67" s="236"/>
      <c r="EB67" s="236"/>
      <c r="EC67" s="236"/>
      <c r="ED67" s="236"/>
      <c r="EE67" s="236"/>
      <c r="EF67" s="236"/>
      <c r="EG67" s="236"/>
      <c r="EH67" s="236"/>
      <c r="EI67" s="236"/>
      <c r="EJ67" s="236"/>
      <c r="EK67" s="236"/>
      <c r="EL67" s="236"/>
      <c r="EM67" s="236"/>
      <c r="EN67" s="236"/>
      <c r="EO67" s="236"/>
      <c r="EP67" s="236"/>
      <c r="EQ67" s="236"/>
      <c r="ER67" s="236"/>
      <c r="ES67" s="236"/>
      <c r="ET67" s="236"/>
      <c r="EU67" s="236"/>
      <c r="EV67" s="236"/>
      <c r="EW67" s="236"/>
      <c r="EX67" s="236"/>
      <c r="EY67" s="236"/>
      <c r="EZ67" s="236"/>
      <c r="FA67" s="236"/>
      <c r="FB67" s="236"/>
      <c r="FC67" s="236"/>
      <c r="FD67" s="236"/>
      <c r="FE67" s="236"/>
      <c r="FF67" s="236"/>
      <c r="FG67" s="236"/>
      <c r="FH67" s="236"/>
      <c r="FI67" s="236"/>
      <c r="FJ67" s="236"/>
      <c r="FK67" s="236"/>
      <c r="FL67" s="236"/>
      <c r="FM67" s="236"/>
      <c r="FN67" s="236"/>
      <c r="FO67" s="236"/>
      <c r="FP67" s="236"/>
      <c r="FQ67" s="236"/>
      <c r="FR67" s="236"/>
      <c r="FS67" s="236"/>
      <c r="FT67" s="236"/>
      <c r="FU67" s="236"/>
      <c r="FV67" s="236"/>
      <c r="FW67" s="236"/>
      <c r="FX67" s="236"/>
      <c r="FY67" s="236"/>
      <c r="FZ67" s="236"/>
      <c r="GA67" s="236"/>
      <c r="GB67" s="236"/>
      <c r="GC67" s="236"/>
      <c r="GD67" s="236"/>
      <c r="GE67" s="236"/>
      <c r="GF67" s="236"/>
      <c r="GG67" s="236"/>
      <c r="GH67" s="236"/>
      <c r="GI67" s="236"/>
      <c r="GJ67" s="236"/>
      <c r="GK67" s="236"/>
      <c r="GL67" s="236"/>
      <c r="GM67" s="236"/>
      <c r="GN67" s="236"/>
      <c r="GO67" s="236"/>
      <c r="GP67" s="236"/>
      <c r="GQ67" s="236"/>
      <c r="GR67" s="236"/>
      <c r="GS67" s="236"/>
      <c r="GT67" s="236"/>
      <c r="GU67" s="236"/>
      <c r="GV67" s="236"/>
      <c r="GW67" s="236"/>
      <c r="GX67" s="236"/>
      <c r="GY67" s="236"/>
      <c r="GZ67" s="236"/>
      <c r="HA67" s="236"/>
      <c r="HB67" s="236"/>
      <c r="HC67" s="236"/>
      <c r="HD67" s="236"/>
      <c r="HE67" s="236"/>
      <c r="HF67" s="236"/>
      <c r="HG67" s="236"/>
      <c r="HH67" s="236"/>
      <c r="HI67" s="236"/>
      <c r="HJ67" s="236"/>
      <c r="HK67" s="236"/>
      <c r="HL67" s="236"/>
      <c r="HM67" s="236"/>
      <c r="HN67" s="236"/>
      <c r="HO67" s="236"/>
      <c r="HP67" s="236"/>
      <c r="HQ67" s="236"/>
      <c r="HR67" s="236"/>
      <c r="HS67" s="236"/>
      <c r="HT67" s="236"/>
      <c r="HU67" s="236"/>
      <c r="HV67" s="236"/>
      <c r="HW67" s="236"/>
      <c r="HX67" s="236"/>
      <c r="HY67" s="236"/>
      <c r="HZ67" s="236"/>
      <c r="IA67" s="236"/>
      <c r="IB67" s="236"/>
      <c r="IC67" s="236"/>
      <c r="ID67" s="236"/>
      <c r="IE67" s="236"/>
      <c r="IF67" s="236"/>
      <c r="IG67" s="236"/>
      <c r="IH67" s="236"/>
      <c r="II67" s="236"/>
      <c r="IJ67" s="236"/>
      <c r="IK67" s="236"/>
      <c r="IL67" s="236"/>
      <c r="IM67" s="236"/>
    </row>
    <row r="68" spans="1:247" s="236" customFormat="1" ht="25.25" customHeight="1">
      <c r="A68" s="566">
        <v>64</v>
      </c>
      <c r="B68" s="647" t="s">
        <v>1333</v>
      </c>
      <c r="C68" s="647" t="s">
        <v>1332</v>
      </c>
      <c r="D68" s="647" t="s">
        <v>1331</v>
      </c>
      <c r="E68" s="647">
        <v>2023</v>
      </c>
      <c r="F68" s="659">
        <v>45955</v>
      </c>
      <c r="G68" s="521" t="s">
        <v>1328</v>
      </c>
    </row>
    <row r="69" spans="1:247" s="236" customFormat="1" ht="25.25" customHeight="1">
      <c r="A69" s="604">
        <v>65</v>
      </c>
      <c r="B69" s="647" t="s">
        <v>1284</v>
      </c>
      <c r="C69" s="647" t="s">
        <v>1279</v>
      </c>
      <c r="D69" s="647" t="s">
        <v>1283</v>
      </c>
      <c r="E69" s="647">
        <v>2025</v>
      </c>
      <c r="F69" s="651">
        <v>46011</v>
      </c>
      <c r="G69" s="521" t="s">
        <v>1133</v>
      </c>
    </row>
    <row r="70" spans="1:247" s="236" customFormat="1" ht="25.25" customHeight="1">
      <c r="A70" s="566">
        <v>66</v>
      </c>
      <c r="B70" s="574" t="s">
        <v>1289</v>
      </c>
      <c r="C70" s="574" t="s">
        <v>1288</v>
      </c>
      <c r="D70" s="574" t="s">
        <v>1314</v>
      </c>
      <c r="E70" s="574">
        <v>2025</v>
      </c>
      <c r="F70" s="649">
        <v>46036</v>
      </c>
      <c r="G70" s="521" t="s">
        <v>1285</v>
      </c>
    </row>
    <row r="71" spans="1:247" s="236" customFormat="1" ht="25.25" customHeight="1">
      <c r="A71" s="566">
        <v>67</v>
      </c>
      <c r="B71" s="574" t="s">
        <v>1289</v>
      </c>
      <c r="C71" s="574" t="s">
        <v>1288</v>
      </c>
      <c r="D71" s="574" t="s">
        <v>1306</v>
      </c>
      <c r="E71" s="574">
        <v>2025</v>
      </c>
      <c r="F71" s="649">
        <v>46036</v>
      </c>
      <c r="G71" s="521" t="s">
        <v>1285</v>
      </c>
    </row>
    <row r="72" spans="1:247" s="236" customFormat="1" ht="25.25" customHeight="1">
      <c r="A72" s="604">
        <v>68</v>
      </c>
      <c r="B72" s="574" t="s">
        <v>1289</v>
      </c>
      <c r="C72" s="574" t="s">
        <v>1288</v>
      </c>
      <c r="D72" s="574" t="s">
        <v>1300</v>
      </c>
      <c r="E72" s="574">
        <v>2025</v>
      </c>
      <c r="F72" s="649">
        <v>46036</v>
      </c>
      <c r="G72" s="521" t="s">
        <v>1285</v>
      </c>
    </row>
    <row r="73" spans="1:247" ht="25.25" customHeight="1">
      <c r="A73" s="566">
        <v>69</v>
      </c>
      <c r="B73" s="574" t="s">
        <v>1289</v>
      </c>
      <c r="C73" s="574" t="s">
        <v>1288</v>
      </c>
      <c r="D73" s="574" t="s">
        <v>1299</v>
      </c>
      <c r="E73" s="574">
        <v>2025</v>
      </c>
      <c r="F73" s="649">
        <v>46036</v>
      </c>
      <c r="G73" s="521" t="s">
        <v>1285</v>
      </c>
      <c r="H73" s="236"/>
      <c r="I73" s="236"/>
      <c r="J73" s="236"/>
      <c r="K73" s="236"/>
      <c r="L73" s="236"/>
      <c r="M73" s="236"/>
      <c r="N73" s="236"/>
      <c r="O73" s="236"/>
      <c r="P73" s="236"/>
      <c r="Q73" s="236"/>
      <c r="R73" s="236"/>
      <c r="S73" s="236"/>
      <c r="T73" s="236"/>
      <c r="U73" s="236"/>
      <c r="V73" s="236"/>
      <c r="W73" s="236"/>
      <c r="X73" s="236"/>
      <c r="Y73" s="236"/>
      <c r="Z73" s="236"/>
      <c r="AA73" s="236"/>
      <c r="AB73" s="236"/>
      <c r="AC73" s="236"/>
      <c r="AD73" s="236"/>
      <c r="AE73" s="236"/>
      <c r="AF73" s="236"/>
      <c r="AG73" s="236"/>
      <c r="AH73" s="236"/>
      <c r="AI73" s="236"/>
      <c r="AJ73" s="236"/>
      <c r="AK73" s="236"/>
      <c r="AL73" s="236"/>
      <c r="AM73" s="236"/>
      <c r="AN73" s="236"/>
      <c r="AO73" s="236"/>
      <c r="AP73" s="236"/>
      <c r="AQ73" s="236"/>
      <c r="AR73" s="236"/>
      <c r="AS73" s="236"/>
      <c r="AT73" s="236"/>
      <c r="AU73" s="236"/>
      <c r="AV73" s="236"/>
      <c r="AW73" s="236"/>
      <c r="AX73" s="236"/>
      <c r="AY73" s="236"/>
      <c r="AZ73" s="236"/>
      <c r="BA73" s="236"/>
      <c r="BB73" s="236"/>
      <c r="BC73" s="236"/>
      <c r="BD73" s="236"/>
      <c r="BE73" s="236"/>
      <c r="BF73" s="236"/>
      <c r="BG73" s="236"/>
      <c r="BH73" s="236"/>
      <c r="BI73" s="236"/>
      <c r="BJ73" s="236"/>
      <c r="BK73" s="236"/>
      <c r="BL73" s="236"/>
      <c r="BM73" s="236"/>
      <c r="BN73" s="236"/>
      <c r="BO73" s="236"/>
      <c r="BP73" s="236"/>
      <c r="BQ73" s="236"/>
      <c r="BR73" s="236"/>
      <c r="BS73" s="236"/>
      <c r="BT73" s="236"/>
      <c r="BU73" s="236"/>
      <c r="BV73" s="236"/>
      <c r="BW73" s="236"/>
      <c r="BX73" s="236"/>
      <c r="BY73" s="236"/>
      <c r="BZ73" s="236"/>
      <c r="CA73" s="236"/>
      <c r="CB73" s="236"/>
      <c r="CC73" s="236"/>
      <c r="CD73" s="236"/>
      <c r="CE73" s="236"/>
      <c r="CF73" s="236"/>
      <c r="CG73" s="236"/>
      <c r="CH73" s="236"/>
      <c r="CI73" s="236"/>
      <c r="CJ73" s="236"/>
      <c r="CK73" s="236"/>
      <c r="CL73" s="236"/>
      <c r="CM73" s="236"/>
      <c r="CN73" s="236"/>
      <c r="CO73" s="236"/>
      <c r="CP73" s="236"/>
      <c r="CQ73" s="236"/>
      <c r="CR73" s="236"/>
      <c r="CS73" s="236"/>
      <c r="CT73" s="236"/>
      <c r="CU73" s="236"/>
      <c r="CV73" s="236"/>
      <c r="CW73" s="236"/>
      <c r="CX73" s="236"/>
      <c r="CY73" s="236"/>
      <c r="CZ73" s="236"/>
      <c r="DA73" s="236"/>
      <c r="DB73" s="236"/>
      <c r="DC73" s="236"/>
      <c r="DD73" s="236"/>
      <c r="DE73" s="236"/>
      <c r="DF73" s="236"/>
      <c r="DG73" s="236"/>
      <c r="DH73" s="236"/>
      <c r="DI73" s="236"/>
      <c r="DJ73" s="236"/>
      <c r="DK73" s="236"/>
      <c r="DL73" s="236"/>
      <c r="DM73" s="236"/>
      <c r="DN73" s="236"/>
      <c r="DO73" s="236"/>
      <c r="DP73" s="236"/>
      <c r="DQ73" s="236"/>
      <c r="DR73" s="236"/>
      <c r="DS73" s="236"/>
      <c r="DT73" s="236"/>
      <c r="DU73" s="236"/>
      <c r="DV73" s="236"/>
      <c r="DW73" s="236"/>
      <c r="DX73" s="236"/>
      <c r="DY73" s="236"/>
      <c r="DZ73" s="236"/>
      <c r="EA73" s="236"/>
      <c r="EB73" s="236"/>
      <c r="EC73" s="236"/>
      <c r="ED73" s="236"/>
      <c r="EE73" s="236"/>
      <c r="EF73" s="236"/>
      <c r="EG73" s="236"/>
      <c r="EH73" s="236"/>
      <c r="EI73" s="236"/>
      <c r="EJ73" s="236"/>
      <c r="EK73" s="236"/>
      <c r="EL73" s="236"/>
      <c r="EM73" s="236"/>
      <c r="EN73" s="236"/>
      <c r="EO73" s="236"/>
      <c r="EP73" s="236"/>
      <c r="EQ73" s="236"/>
      <c r="ER73" s="236"/>
      <c r="ES73" s="236"/>
      <c r="ET73" s="236"/>
      <c r="EU73" s="236"/>
      <c r="EV73" s="236"/>
      <c r="EW73" s="236"/>
      <c r="EX73" s="236"/>
      <c r="EY73" s="236"/>
      <c r="EZ73" s="236"/>
      <c r="FA73" s="236"/>
      <c r="FB73" s="236"/>
      <c r="FC73" s="236"/>
      <c r="FD73" s="236"/>
      <c r="FE73" s="236"/>
      <c r="FF73" s="236"/>
      <c r="FG73" s="236"/>
      <c r="FH73" s="236"/>
      <c r="FI73" s="236"/>
      <c r="FJ73" s="236"/>
      <c r="FK73" s="236"/>
      <c r="FL73" s="236"/>
      <c r="FM73" s="236"/>
      <c r="FN73" s="236"/>
      <c r="FO73" s="236"/>
      <c r="FP73" s="236"/>
      <c r="FQ73" s="236"/>
      <c r="FR73" s="236"/>
      <c r="FS73" s="236"/>
      <c r="FT73" s="236"/>
      <c r="FU73" s="236"/>
      <c r="FV73" s="236"/>
      <c r="FW73" s="236"/>
      <c r="FX73" s="236"/>
      <c r="FY73" s="236"/>
      <c r="FZ73" s="236"/>
      <c r="GA73" s="236"/>
      <c r="GB73" s="236"/>
      <c r="GC73" s="236"/>
      <c r="GD73" s="236"/>
      <c r="GE73" s="236"/>
      <c r="GF73" s="236"/>
      <c r="GG73" s="236"/>
      <c r="GH73" s="236"/>
      <c r="GI73" s="236"/>
      <c r="GJ73" s="236"/>
      <c r="GK73" s="236"/>
      <c r="GL73" s="236"/>
      <c r="GM73" s="236"/>
      <c r="GN73" s="236"/>
      <c r="GO73" s="236"/>
      <c r="GP73" s="236"/>
      <c r="GQ73" s="236"/>
      <c r="GR73" s="236"/>
      <c r="GS73" s="236"/>
      <c r="GT73" s="236"/>
      <c r="GU73" s="236"/>
      <c r="GV73" s="236"/>
      <c r="GW73" s="236"/>
      <c r="GX73" s="236"/>
      <c r="GY73" s="236"/>
      <c r="GZ73" s="236"/>
      <c r="HA73" s="236"/>
      <c r="HB73" s="236"/>
      <c r="HC73" s="236"/>
      <c r="HD73" s="236"/>
      <c r="HE73" s="236"/>
      <c r="HF73" s="236"/>
      <c r="HG73" s="236"/>
      <c r="HH73" s="236"/>
      <c r="HI73" s="236"/>
      <c r="HJ73" s="236"/>
      <c r="HK73" s="236"/>
      <c r="HL73" s="236"/>
      <c r="HM73" s="236"/>
      <c r="HN73" s="236"/>
      <c r="HO73" s="236"/>
      <c r="HP73" s="236"/>
      <c r="HQ73" s="236"/>
      <c r="HR73" s="236"/>
      <c r="HS73" s="236"/>
      <c r="HT73" s="236"/>
      <c r="HU73" s="236"/>
      <c r="HV73" s="236"/>
      <c r="HW73" s="236"/>
      <c r="HX73" s="236"/>
      <c r="HY73" s="236"/>
      <c r="HZ73" s="236"/>
      <c r="IA73" s="236"/>
      <c r="IB73" s="236"/>
      <c r="IC73" s="236"/>
      <c r="ID73" s="236"/>
      <c r="IE73" s="236"/>
      <c r="IF73" s="236"/>
      <c r="IG73" s="236"/>
      <c r="IH73" s="236"/>
      <c r="II73" s="236"/>
      <c r="IJ73" s="236"/>
      <c r="IK73" s="236"/>
      <c r="IL73" s="236"/>
      <c r="IM73" s="236"/>
    </row>
    <row r="74" spans="1:247" ht="25.25" customHeight="1">
      <c r="A74" s="566">
        <v>70</v>
      </c>
      <c r="B74" s="574" t="s">
        <v>1289</v>
      </c>
      <c r="C74" s="574" t="s">
        <v>1288</v>
      </c>
      <c r="D74" s="574" t="s">
        <v>1295</v>
      </c>
      <c r="E74" s="574">
        <v>2025</v>
      </c>
      <c r="F74" s="649">
        <v>46036</v>
      </c>
      <c r="G74" s="521" t="s">
        <v>1285</v>
      </c>
      <c r="H74" s="236"/>
      <c r="I74" s="236"/>
      <c r="J74" s="236"/>
      <c r="K74" s="236"/>
      <c r="L74" s="236"/>
      <c r="M74" s="236"/>
      <c r="N74" s="236"/>
      <c r="O74" s="236"/>
      <c r="P74" s="236"/>
      <c r="Q74" s="236"/>
      <c r="R74" s="236"/>
      <c r="S74" s="236"/>
      <c r="T74" s="236"/>
      <c r="U74" s="236"/>
      <c r="V74" s="236"/>
      <c r="W74" s="236"/>
      <c r="X74" s="236"/>
      <c r="Y74" s="236"/>
      <c r="Z74" s="236"/>
      <c r="AA74" s="236"/>
      <c r="AB74" s="236"/>
      <c r="AC74" s="236"/>
      <c r="AD74" s="236"/>
      <c r="AE74" s="236"/>
      <c r="AF74" s="236"/>
      <c r="AG74" s="236"/>
      <c r="AH74" s="236"/>
      <c r="AI74" s="236"/>
      <c r="AJ74" s="236"/>
      <c r="AK74" s="236"/>
      <c r="AL74" s="236"/>
      <c r="AM74" s="236"/>
      <c r="AN74" s="236"/>
      <c r="AO74" s="236"/>
      <c r="AP74" s="236"/>
      <c r="AQ74" s="236"/>
      <c r="AR74" s="236"/>
      <c r="AS74" s="236"/>
      <c r="AT74" s="236"/>
      <c r="AU74" s="236"/>
      <c r="AV74" s="236"/>
      <c r="AW74" s="236"/>
      <c r="AX74" s="236"/>
      <c r="AY74" s="236"/>
      <c r="AZ74" s="236"/>
      <c r="BA74" s="236"/>
      <c r="BB74" s="236"/>
      <c r="BC74" s="236"/>
      <c r="BD74" s="236"/>
      <c r="BE74" s="236"/>
      <c r="BF74" s="236"/>
      <c r="BG74" s="236"/>
      <c r="BH74" s="236"/>
      <c r="BI74" s="236"/>
      <c r="BJ74" s="236"/>
      <c r="BK74" s="236"/>
      <c r="BL74" s="236"/>
      <c r="BM74" s="236"/>
      <c r="BN74" s="236"/>
      <c r="BO74" s="236"/>
      <c r="BP74" s="236"/>
      <c r="BQ74" s="236"/>
      <c r="BR74" s="236"/>
      <c r="BS74" s="236"/>
      <c r="BT74" s="236"/>
      <c r="BU74" s="236"/>
      <c r="BV74" s="236"/>
      <c r="BW74" s="236"/>
      <c r="BX74" s="236"/>
      <c r="BY74" s="236"/>
      <c r="BZ74" s="236"/>
      <c r="CA74" s="236"/>
      <c r="CB74" s="236"/>
      <c r="CC74" s="236"/>
      <c r="CD74" s="236"/>
      <c r="CE74" s="236"/>
      <c r="CF74" s="236"/>
      <c r="CG74" s="236"/>
      <c r="CH74" s="236"/>
      <c r="CI74" s="236"/>
      <c r="CJ74" s="236"/>
      <c r="CK74" s="236"/>
      <c r="CL74" s="236"/>
      <c r="CM74" s="236"/>
      <c r="CN74" s="236"/>
      <c r="CO74" s="236"/>
      <c r="CP74" s="236"/>
      <c r="CQ74" s="236"/>
      <c r="CR74" s="236"/>
      <c r="CS74" s="236"/>
      <c r="CT74" s="236"/>
      <c r="CU74" s="236"/>
      <c r="CV74" s="236"/>
      <c r="CW74" s="236"/>
      <c r="CX74" s="236"/>
      <c r="CY74" s="236"/>
      <c r="CZ74" s="236"/>
      <c r="DA74" s="236"/>
      <c r="DB74" s="236"/>
      <c r="DC74" s="236"/>
      <c r="DD74" s="236"/>
      <c r="DE74" s="236"/>
      <c r="DF74" s="236"/>
      <c r="DG74" s="236"/>
      <c r="DH74" s="236"/>
      <c r="DI74" s="236"/>
      <c r="DJ74" s="236"/>
      <c r="DK74" s="236"/>
      <c r="DL74" s="236"/>
      <c r="DM74" s="236"/>
      <c r="DN74" s="236"/>
      <c r="DO74" s="236"/>
      <c r="DP74" s="236"/>
      <c r="DQ74" s="236"/>
      <c r="DR74" s="236"/>
      <c r="DS74" s="236"/>
      <c r="DT74" s="236"/>
      <c r="DU74" s="236"/>
      <c r="DV74" s="236"/>
      <c r="DW74" s="236"/>
      <c r="DX74" s="236"/>
      <c r="DY74" s="236"/>
      <c r="DZ74" s="236"/>
      <c r="EA74" s="236"/>
      <c r="EB74" s="236"/>
      <c r="EC74" s="236"/>
      <c r="ED74" s="236"/>
      <c r="EE74" s="236"/>
      <c r="EF74" s="236"/>
      <c r="EG74" s="236"/>
      <c r="EH74" s="236"/>
      <c r="EI74" s="236"/>
      <c r="EJ74" s="236"/>
      <c r="EK74" s="236"/>
      <c r="EL74" s="236"/>
      <c r="EM74" s="236"/>
      <c r="EN74" s="236"/>
      <c r="EO74" s="236"/>
      <c r="EP74" s="236"/>
      <c r="EQ74" s="236"/>
      <c r="ER74" s="236"/>
      <c r="ES74" s="236"/>
      <c r="ET74" s="236"/>
      <c r="EU74" s="236"/>
      <c r="EV74" s="236"/>
      <c r="EW74" s="236"/>
      <c r="EX74" s="236"/>
      <c r="EY74" s="236"/>
      <c r="EZ74" s="236"/>
      <c r="FA74" s="236"/>
      <c r="FB74" s="236"/>
      <c r="FC74" s="236"/>
      <c r="FD74" s="236"/>
      <c r="FE74" s="236"/>
      <c r="FF74" s="236"/>
      <c r="FG74" s="236"/>
      <c r="FH74" s="236"/>
      <c r="FI74" s="236"/>
      <c r="FJ74" s="236"/>
      <c r="FK74" s="236"/>
      <c r="FL74" s="236"/>
      <c r="FM74" s="236"/>
      <c r="FN74" s="236"/>
      <c r="FO74" s="236"/>
      <c r="FP74" s="236"/>
      <c r="FQ74" s="236"/>
      <c r="FR74" s="236"/>
      <c r="FS74" s="236"/>
      <c r="FT74" s="236"/>
      <c r="FU74" s="236"/>
      <c r="FV74" s="236"/>
      <c r="FW74" s="236"/>
      <c r="FX74" s="236"/>
      <c r="FY74" s="236"/>
      <c r="FZ74" s="236"/>
      <c r="GA74" s="236"/>
      <c r="GB74" s="236"/>
      <c r="GC74" s="236"/>
      <c r="GD74" s="236"/>
      <c r="GE74" s="236"/>
      <c r="GF74" s="236"/>
      <c r="GG74" s="236"/>
      <c r="GH74" s="236"/>
      <c r="GI74" s="236"/>
      <c r="GJ74" s="236"/>
      <c r="GK74" s="236"/>
      <c r="GL74" s="236"/>
      <c r="GM74" s="236"/>
      <c r="GN74" s="236"/>
      <c r="GO74" s="236"/>
      <c r="GP74" s="236"/>
      <c r="GQ74" s="236"/>
      <c r="GR74" s="236"/>
      <c r="GS74" s="236"/>
      <c r="GT74" s="236"/>
      <c r="GU74" s="236"/>
      <c r="GV74" s="236"/>
      <c r="GW74" s="236"/>
      <c r="GX74" s="236"/>
      <c r="GY74" s="236"/>
      <c r="GZ74" s="236"/>
      <c r="HA74" s="236"/>
      <c r="HB74" s="236"/>
      <c r="HC74" s="236"/>
      <c r="HD74" s="236"/>
      <c r="HE74" s="236"/>
      <c r="HF74" s="236"/>
      <c r="HG74" s="236"/>
      <c r="HH74" s="236"/>
      <c r="HI74" s="236"/>
      <c r="HJ74" s="236"/>
      <c r="HK74" s="236"/>
      <c r="HL74" s="236"/>
      <c r="HM74" s="236"/>
      <c r="HN74" s="236"/>
      <c r="HO74" s="236"/>
      <c r="HP74" s="236"/>
      <c r="HQ74" s="236"/>
      <c r="HR74" s="236"/>
      <c r="HS74" s="236"/>
      <c r="HT74" s="236"/>
      <c r="HU74" s="236"/>
      <c r="HV74" s="236"/>
      <c r="HW74" s="236"/>
      <c r="HX74" s="236"/>
      <c r="HY74" s="236"/>
      <c r="HZ74" s="236"/>
      <c r="IA74" s="236"/>
      <c r="IB74" s="236"/>
      <c r="IC74" s="236"/>
      <c r="ID74" s="236"/>
      <c r="IE74" s="236"/>
      <c r="IF74" s="236"/>
      <c r="IG74" s="236"/>
      <c r="IH74" s="236"/>
      <c r="II74" s="236"/>
      <c r="IJ74" s="236"/>
      <c r="IK74" s="236"/>
      <c r="IL74" s="236"/>
      <c r="IM74" s="236"/>
    </row>
    <row r="75" spans="1:247" ht="25.25" customHeight="1">
      <c r="A75" s="604">
        <v>71</v>
      </c>
      <c r="B75" s="574" t="s">
        <v>1289</v>
      </c>
      <c r="C75" s="574" t="s">
        <v>1288</v>
      </c>
      <c r="D75" s="574" t="s">
        <v>1302</v>
      </c>
      <c r="E75" s="574">
        <v>2025</v>
      </c>
      <c r="F75" s="576">
        <v>46036</v>
      </c>
      <c r="G75" s="521" t="s">
        <v>1285</v>
      </c>
    </row>
    <row r="76" spans="1:247" ht="25.25" customHeight="1">
      <c r="A76" s="566">
        <v>72</v>
      </c>
      <c r="B76" s="574" t="s">
        <v>1289</v>
      </c>
      <c r="C76" s="574" t="s">
        <v>1288</v>
      </c>
      <c r="D76" s="574" t="s">
        <v>1287</v>
      </c>
      <c r="E76" s="574">
        <v>2025</v>
      </c>
      <c r="F76" s="576">
        <v>46036</v>
      </c>
      <c r="G76" s="521" t="s">
        <v>1285</v>
      </c>
    </row>
    <row r="77" spans="1:247" ht="25.25" customHeight="1">
      <c r="A77" s="566">
        <v>73</v>
      </c>
      <c r="B77" s="574" t="s">
        <v>1289</v>
      </c>
      <c r="C77" s="574" t="s">
        <v>1288</v>
      </c>
      <c r="D77" s="574" t="s">
        <v>1297</v>
      </c>
      <c r="E77" s="574">
        <v>2025</v>
      </c>
      <c r="F77" s="576">
        <v>46036</v>
      </c>
      <c r="G77" s="521" t="s">
        <v>1285</v>
      </c>
    </row>
    <row r="78" spans="1:247" ht="25.25" customHeight="1">
      <c r="A78" s="604">
        <v>74</v>
      </c>
      <c r="B78" s="574" t="s">
        <v>1289</v>
      </c>
      <c r="C78" s="574" t="s">
        <v>1288</v>
      </c>
      <c r="D78" s="574" t="s">
        <v>1291</v>
      </c>
      <c r="E78" s="574">
        <v>2025</v>
      </c>
      <c r="F78" s="576">
        <v>46036</v>
      </c>
      <c r="G78" s="521" t="s">
        <v>1285</v>
      </c>
    </row>
    <row r="79" spans="1:247" ht="25.25" customHeight="1">
      <c r="A79" s="566">
        <v>75</v>
      </c>
      <c r="B79" s="574" t="s">
        <v>1289</v>
      </c>
      <c r="C79" s="574" t="s">
        <v>1288</v>
      </c>
      <c r="D79" s="574" t="s">
        <v>1316</v>
      </c>
      <c r="E79" s="574">
        <v>2025</v>
      </c>
      <c r="F79" s="576">
        <v>46036</v>
      </c>
      <c r="G79" s="521" t="s">
        <v>1285</v>
      </c>
    </row>
    <row r="80" spans="1:247" ht="25.25" customHeight="1">
      <c r="A80" s="566">
        <v>76</v>
      </c>
      <c r="B80" s="574" t="s">
        <v>1289</v>
      </c>
      <c r="C80" s="574" t="s">
        <v>1288</v>
      </c>
      <c r="D80" s="574" t="s">
        <v>1318</v>
      </c>
      <c r="E80" s="574">
        <v>2025</v>
      </c>
      <c r="F80" s="576">
        <v>46036</v>
      </c>
      <c r="G80" s="521" t="s">
        <v>1285</v>
      </c>
    </row>
    <row r="81" spans="1:9" ht="25.25" customHeight="1">
      <c r="A81" s="604">
        <v>77</v>
      </c>
      <c r="B81" s="574" t="s">
        <v>1289</v>
      </c>
      <c r="C81" s="574" t="s">
        <v>1288</v>
      </c>
      <c r="D81" s="574" t="s">
        <v>1304</v>
      </c>
      <c r="E81" s="574">
        <v>2025</v>
      </c>
      <c r="F81" s="576">
        <v>46036</v>
      </c>
      <c r="G81" s="521" t="s">
        <v>1285</v>
      </c>
    </row>
    <row r="82" spans="1:9" ht="25.25" customHeight="1">
      <c r="A82" s="566">
        <v>78</v>
      </c>
      <c r="B82" s="574" t="s">
        <v>1289</v>
      </c>
      <c r="C82" s="574" t="s">
        <v>1288</v>
      </c>
      <c r="D82" s="574" t="s">
        <v>1293</v>
      </c>
      <c r="E82" s="574">
        <v>2025</v>
      </c>
      <c r="F82" s="576">
        <v>46036</v>
      </c>
      <c r="G82" s="521" t="s">
        <v>1285</v>
      </c>
    </row>
    <row r="83" spans="1:9" ht="25.25" customHeight="1">
      <c r="A83" s="566">
        <v>79</v>
      </c>
      <c r="B83" s="574" t="s">
        <v>1289</v>
      </c>
      <c r="C83" s="574" t="s">
        <v>1288</v>
      </c>
      <c r="D83" s="574" t="s">
        <v>1312</v>
      </c>
      <c r="E83" s="574">
        <v>2025</v>
      </c>
      <c r="F83" s="576">
        <v>46036</v>
      </c>
      <c r="G83" s="521" t="s">
        <v>1285</v>
      </c>
    </row>
    <row r="84" spans="1:9" ht="25.25" customHeight="1">
      <c r="A84" s="604">
        <v>80</v>
      </c>
      <c r="B84" s="574" t="s">
        <v>1289</v>
      </c>
      <c r="C84" s="574" t="s">
        <v>1288</v>
      </c>
      <c r="D84" s="574" t="s">
        <v>1308</v>
      </c>
      <c r="E84" s="574">
        <v>2025</v>
      </c>
      <c r="F84" s="576">
        <v>46036</v>
      </c>
      <c r="G84" s="521" t="s">
        <v>1285</v>
      </c>
    </row>
    <row r="85" spans="1:9" ht="25.25" customHeight="1">
      <c r="A85" s="566">
        <v>81</v>
      </c>
      <c r="B85" s="574" t="s">
        <v>1289</v>
      </c>
      <c r="C85" s="574" t="s">
        <v>1288</v>
      </c>
      <c r="D85" s="574" t="s">
        <v>1310</v>
      </c>
      <c r="E85" s="574">
        <v>2025</v>
      </c>
      <c r="F85" s="576">
        <v>46036</v>
      </c>
      <c r="G85" s="521" t="s">
        <v>1285</v>
      </c>
    </row>
    <row r="86" spans="1:9" ht="25.25" customHeight="1">
      <c r="A86" s="566">
        <v>82</v>
      </c>
      <c r="B86" s="574" t="s">
        <v>1280</v>
      </c>
      <c r="C86" s="574" t="s">
        <v>1279</v>
      </c>
      <c r="D86" s="574" t="s">
        <v>1278</v>
      </c>
      <c r="E86" s="574">
        <v>2025</v>
      </c>
      <c r="F86" s="576">
        <v>46048</v>
      </c>
      <c r="G86" s="521" t="s">
        <v>1276</v>
      </c>
    </row>
    <row r="87" spans="1:9" ht="25.25" customHeight="1">
      <c r="A87" s="604">
        <v>83</v>
      </c>
      <c r="B87" s="245" t="s">
        <v>2169</v>
      </c>
      <c r="C87" s="245" t="s">
        <v>1279</v>
      </c>
      <c r="D87" s="591" t="s">
        <v>2172</v>
      </c>
      <c r="E87" s="245">
        <v>2025</v>
      </c>
      <c r="F87" s="657">
        <v>46185</v>
      </c>
      <c r="G87" s="243" t="s">
        <v>1165</v>
      </c>
    </row>
    <row r="88" spans="1:9" ht="25.25" customHeight="1">
      <c r="A88" s="566">
        <v>84</v>
      </c>
      <c r="B88" s="245" t="s">
        <v>2169</v>
      </c>
      <c r="C88" s="245" t="s">
        <v>1279</v>
      </c>
      <c r="D88" s="591" t="s">
        <v>2168</v>
      </c>
      <c r="E88" s="245">
        <v>2025</v>
      </c>
      <c r="F88" s="657">
        <v>46185</v>
      </c>
      <c r="G88" s="243" t="s">
        <v>1165</v>
      </c>
    </row>
    <row r="89" spans="1:9" ht="25.25" customHeight="1">
      <c r="A89" s="566">
        <v>85</v>
      </c>
      <c r="B89" s="610" t="s">
        <v>2186</v>
      </c>
      <c r="C89" s="610" t="s">
        <v>2187</v>
      </c>
      <c r="D89" s="591" t="s">
        <v>2174</v>
      </c>
      <c r="E89" s="579">
        <v>2005</v>
      </c>
      <c r="F89" s="576">
        <v>46104</v>
      </c>
      <c r="G89" s="611" t="s">
        <v>1456</v>
      </c>
    </row>
    <row r="90" spans="1:9" ht="25.25" customHeight="1">
      <c r="A90" s="604">
        <v>86</v>
      </c>
      <c r="B90" s="567" t="s">
        <v>1246</v>
      </c>
      <c r="C90" s="567" t="s">
        <v>1245</v>
      </c>
      <c r="D90" s="570" t="s">
        <v>1249</v>
      </c>
      <c r="E90" s="567">
        <v>2023</v>
      </c>
      <c r="F90" s="581">
        <v>46215</v>
      </c>
      <c r="G90" s="598" t="s">
        <v>1165</v>
      </c>
    </row>
    <row r="91" spans="1:9" ht="25.25" customHeight="1">
      <c r="A91" s="566">
        <v>87</v>
      </c>
      <c r="B91" s="577" t="s">
        <v>1246</v>
      </c>
      <c r="C91" s="577" t="s">
        <v>1245</v>
      </c>
      <c r="D91" s="570" t="s">
        <v>1244</v>
      </c>
      <c r="E91" s="567">
        <v>2023</v>
      </c>
      <c r="F91" s="581">
        <v>46215</v>
      </c>
      <c r="G91" s="598" t="s">
        <v>1165</v>
      </c>
    </row>
    <row r="92" spans="1:9" ht="25.25" customHeight="1">
      <c r="A92" s="566">
        <v>88</v>
      </c>
      <c r="B92" s="577" t="s">
        <v>1364</v>
      </c>
      <c r="C92" s="577" t="s">
        <v>1363</v>
      </c>
      <c r="D92" s="567" t="s">
        <v>1362</v>
      </c>
      <c r="E92" s="567">
        <v>2020</v>
      </c>
      <c r="F92" s="584">
        <v>45932</v>
      </c>
      <c r="G92" s="571" t="s">
        <v>1328</v>
      </c>
    </row>
    <row r="93" spans="1:9" ht="25.25" customHeight="1">
      <c r="A93" s="604">
        <v>89</v>
      </c>
      <c r="B93" s="610" t="s">
        <v>2211</v>
      </c>
      <c r="C93" s="610" t="s">
        <v>1245</v>
      </c>
      <c r="D93" s="241" t="s">
        <v>2183</v>
      </c>
      <c r="E93" s="593">
        <v>2010</v>
      </c>
      <c r="F93" s="657">
        <v>45925</v>
      </c>
      <c r="G93" s="237" t="s">
        <v>1266</v>
      </c>
    </row>
    <row r="94" spans="1:9" ht="25.25" customHeight="1">
      <c r="A94" s="566">
        <v>90</v>
      </c>
      <c r="B94" s="610" t="s">
        <v>2211</v>
      </c>
      <c r="C94" s="610" t="s">
        <v>1245</v>
      </c>
      <c r="D94" s="241" t="s">
        <v>2184</v>
      </c>
      <c r="E94" s="593">
        <v>2010</v>
      </c>
      <c r="F94" s="657">
        <v>45965</v>
      </c>
      <c r="G94" s="237" t="s">
        <v>1266</v>
      </c>
    </row>
    <row r="95" spans="1:9" ht="25.25" customHeight="1">
      <c r="A95" s="566">
        <v>91</v>
      </c>
      <c r="B95" s="610" t="s">
        <v>1270</v>
      </c>
      <c r="C95" s="610" t="s">
        <v>1245</v>
      </c>
      <c r="D95" s="241" t="s">
        <v>2185</v>
      </c>
      <c r="E95" s="593">
        <v>2013</v>
      </c>
      <c r="F95" s="657">
        <v>46017</v>
      </c>
      <c r="G95" s="237" t="s">
        <v>1266</v>
      </c>
    </row>
    <row r="96" spans="1:9" ht="25.25" customHeight="1">
      <c r="A96" s="604">
        <v>92</v>
      </c>
      <c r="B96" s="567" t="s">
        <v>1270</v>
      </c>
      <c r="C96" s="567" t="s">
        <v>1245</v>
      </c>
      <c r="D96" s="567" t="s">
        <v>1269</v>
      </c>
      <c r="E96" s="567">
        <v>2013</v>
      </c>
      <c r="F96" s="581">
        <v>46017</v>
      </c>
      <c r="G96" s="578" t="s">
        <v>1266</v>
      </c>
      <c r="I96" s="595"/>
    </row>
    <row r="97" spans="1:7" ht="25.25" customHeight="1">
      <c r="A97" s="566">
        <v>93</v>
      </c>
      <c r="B97" s="567" t="s">
        <v>1265</v>
      </c>
      <c r="C97" s="567" t="s">
        <v>1245</v>
      </c>
      <c r="D97" s="567" t="s">
        <v>1264</v>
      </c>
      <c r="E97" s="567">
        <v>2015</v>
      </c>
      <c r="F97" s="581">
        <v>46045</v>
      </c>
      <c r="G97" s="654" t="s">
        <v>1165</v>
      </c>
    </row>
    <row r="98" spans="1:7" ht="25.25" customHeight="1">
      <c r="A98" s="566">
        <v>1</v>
      </c>
      <c r="B98" s="567" t="s">
        <v>1186</v>
      </c>
      <c r="C98" s="579" t="s">
        <v>2146</v>
      </c>
      <c r="D98" s="579" t="s">
        <v>2246</v>
      </c>
      <c r="E98" s="579">
        <v>2006</v>
      </c>
      <c r="F98" s="652">
        <v>45898</v>
      </c>
      <c r="G98" s="579" t="s">
        <v>1285</v>
      </c>
    </row>
    <row r="99" spans="1:7" ht="25.25" customHeight="1">
      <c r="A99" s="604">
        <v>99</v>
      </c>
      <c r="B99" s="567" t="s">
        <v>1207</v>
      </c>
      <c r="C99" s="579" t="s">
        <v>2139</v>
      </c>
      <c r="D99" s="579" t="s">
        <v>2242</v>
      </c>
      <c r="E99" s="579">
        <v>2009</v>
      </c>
      <c r="F99" s="332">
        <v>46003</v>
      </c>
      <c r="G99" s="579" t="s">
        <v>1285</v>
      </c>
    </row>
    <row r="100" spans="1:7" ht="25.25" customHeight="1">
      <c r="A100" s="566">
        <v>107</v>
      </c>
      <c r="B100" s="567" t="s">
        <v>1220</v>
      </c>
      <c r="C100" s="579" t="s">
        <v>2138</v>
      </c>
      <c r="D100" s="579" t="s">
        <v>2243</v>
      </c>
      <c r="E100" s="579">
        <v>2006</v>
      </c>
      <c r="F100" s="588" t="s">
        <v>2156</v>
      </c>
      <c r="G100" s="579" t="s">
        <v>1285</v>
      </c>
    </row>
    <row r="101" spans="1:7" ht="25.25" customHeight="1">
      <c r="A101" s="566">
        <v>105</v>
      </c>
      <c r="B101" s="567" t="s">
        <v>1210</v>
      </c>
      <c r="C101" s="579" t="s">
        <v>2146</v>
      </c>
      <c r="D101" s="579" t="s">
        <v>2237</v>
      </c>
      <c r="E101" s="579">
        <v>1996</v>
      </c>
      <c r="F101" s="332">
        <v>46219</v>
      </c>
      <c r="G101" s="579" t="s">
        <v>1285</v>
      </c>
    </row>
    <row r="102" spans="1:7" ht="25.25" customHeight="1">
      <c r="A102" s="604">
        <v>100</v>
      </c>
      <c r="B102" s="567" t="s">
        <v>2247</v>
      </c>
      <c r="C102" s="579" t="s">
        <v>2141</v>
      </c>
      <c r="D102" s="579"/>
      <c r="E102" s="579">
        <v>1994</v>
      </c>
      <c r="F102" s="332">
        <v>46028</v>
      </c>
      <c r="G102" s="579" t="s">
        <v>1285</v>
      </c>
    </row>
    <row r="103" spans="1:7" ht="25.25" customHeight="1">
      <c r="A103" s="566">
        <v>102</v>
      </c>
      <c r="B103" s="567" t="s">
        <v>1183</v>
      </c>
      <c r="C103" s="579" t="s">
        <v>2143</v>
      </c>
      <c r="D103" s="579" t="s">
        <v>2245</v>
      </c>
      <c r="E103" s="579">
        <v>2009</v>
      </c>
      <c r="F103" s="332">
        <v>46117</v>
      </c>
      <c r="G103" s="579" t="s">
        <v>1285</v>
      </c>
    </row>
    <row r="104" spans="1:7" ht="25.25" customHeight="1">
      <c r="A104" s="566">
        <v>101</v>
      </c>
      <c r="B104" s="567" t="s">
        <v>1172</v>
      </c>
      <c r="C104" s="579" t="s">
        <v>2142</v>
      </c>
      <c r="D104" s="579" t="s">
        <v>2239</v>
      </c>
      <c r="E104" s="579">
        <v>2016</v>
      </c>
      <c r="F104" s="652">
        <v>46059</v>
      </c>
      <c r="G104" s="579" t="s">
        <v>1285</v>
      </c>
    </row>
    <row r="105" spans="1:7" ht="25.25" customHeight="1">
      <c r="A105" s="604">
        <v>106</v>
      </c>
      <c r="B105" s="567" t="s">
        <v>1217</v>
      </c>
      <c r="C105" s="579" t="s">
        <v>2146</v>
      </c>
      <c r="D105" s="579" t="s">
        <v>2238</v>
      </c>
      <c r="E105" s="579">
        <v>2018</v>
      </c>
      <c r="F105" s="588" t="s">
        <v>2156</v>
      </c>
      <c r="G105" s="579" t="s">
        <v>1285</v>
      </c>
    </row>
    <row r="106" spans="1:7" ht="25.25" customHeight="1">
      <c r="A106" s="566">
        <v>94</v>
      </c>
      <c r="B106" s="567" t="s">
        <v>1255</v>
      </c>
      <c r="C106" s="567" t="s">
        <v>1245</v>
      </c>
      <c r="D106" s="567" t="s">
        <v>1261</v>
      </c>
      <c r="E106" s="567">
        <v>2018</v>
      </c>
      <c r="F106" s="581">
        <v>46018</v>
      </c>
      <c r="G106" s="578" t="s">
        <v>1251</v>
      </c>
    </row>
    <row r="107" spans="1:7" ht="25.25" customHeight="1">
      <c r="A107" s="566">
        <v>95</v>
      </c>
      <c r="B107" s="567" t="s">
        <v>1255</v>
      </c>
      <c r="C107" s="567" t="s">
        <v>1245</v>
      </c>
      <c r="D107" s="567" t="s">
        <v>1258</v>
      </c>
      <c r="E107" s="567">
        <v>2018</v>
      </c>
      <c r="F107" s="581">
        <v>46018</v>
      </c>
      <c r="G107" s="578" t="s">
        <v>1251</v>
      </c>
    </row>
    <row r="108" spans="1:7" ht="25.25" customHeight="1">
      <c r="A108" s="604">
        <v>96</v>
      </c>
      <c r="B108" s="567" t="s">
        <v>1255</v>
      </c>
      <c r="C108" s="567" t="s">
        <v>1245</v>
      </c>
      <c r="D108" s="567" t="s">
        <v>1254</v>
      </c>
      <c r="E108" s="567">
        <v>2018</v>
      </c>
      <c r="F108" s="581">
        <v>46018</v>
      </c>
      <c r="G108" s="578" t="s">
        <v>1251</v>
      </c>
    </row>
    <row r="109" spans="1:7" ht="25.25" customHeight="1">
      <c r="A109" s="566">
        <v>97</v>
      </c>
      <c r="B109" s="574" t="s">
        <v>1339</v>
      </c>
      <c r="C109" s="574" t="s">
        <v>1338</v>
      </c>
      <c r="D109" s="574" t="s">
        <v>1342</v>
      </c>
      <c r="E109" s="574">
        <v>2000</v>
      </c>
      <c r="F109" s="573">
        <v>46105</v>
      </c>
      <c r="G109" s="579" t="s">
        <v>1340</v>
      </c>
    </row>
    <row r="110" spans="1:7" ht="12" customHeight="1"/>
    <row r="111" spans="1:7" ht="12" customHeight="1"/>
    <row r="112" spans="1:7" ht="12" customHeight="1"/>
    <row r="113" ht="12" customHeight="1"/>
    <row r="114" ht="12" customHeight="1"/>
    <row r="115" ht="12" customHeight="1"/>
    <row r="116" ht="12" customHeight="1"/>
    <row r="117" ht="12" customHeight="1"/>
    <row r="118" ht="12" customHeight="1"/>
    <row r="119" ht="12" customHeight="1"/>
    <row r="120" ht="12" customHeight="1"/>
    <row r="121" ht="12" customHeight="1"/>
    <row r="122" ht="12" customHeight="1"/>
    <row r="123" ht="12" customHeight="1"/>
    <row r="124" ht="12" customHeight="1"/>
    <row r="125" ht="12" customHeight="1"/>
    <row r="126" ht="12" customHeight="1"/>
    <row r="127" ht="12" customHeight="1"/>
    <row r="128" ht="12" customHeight="1"/>
    <row r="129" ht="12" customHeight="1"/>
    <row r="130" ht="12" customHeight="1"/>
    <row r="131" ht="12" customHeight="1"/>
    <row r="132" ht="12" customHeight="1"/>
    <row r="133" ht="12" customHeight="1"/>
    <row r="134" ht="12" customHeight="1"/>
    <row r="135" ht="12" customHeight="1"/>
    <row r="136" ht="12" customHeight="1"/>
    <row r="137" ht="12" customHeight="1"/>
    <row r="138" ht="12" customHeight="1"/>
    <row r="139" ht="12" customHeight="1"/>
    <row r="140" ht="12" customHeight="1"/>
    <row r="141" ht="12" customHeight="1"/>
    <row r="142" ht="12" customHeight="1"/>
    <row r="143" ht="12" customHeight="1"/>
    <row r="144" ht="12" customHeight="1"/>
    <row r="145" ht="12" customHeight="1"/>
    <row r="146" ht="12" customHeight="1"/>
    <row r="147" ht="12" customHeight="1"/>
    <row r="148" ht="12" customHeight="1"/>
    <row r="149" ht="12" customHeight="1"/>
    <row r="150" ht="12" customHeight="1"/>
    <row r="151" ht="12" customHeight="1"/>
    <row r="152" ht="12" customHeight="1"/>
    <row r="153" ht="12" customHeight="1"/>
    <row r="154" ht="12" customHeight="1"/>
    <row r="155" ht="12" customHeight="1"/>
    <row r="156" ht="12" customHeight="1"/>
    <row r="157" ht="12" customHeight="1"/>
    <row r="158" ht="12" customHeight="1"/>
    <row r="159" ht="12" customHeight="1"/>
    <row r="160" ht="12" customHeight="1"/>
    <row r="161" ht="12" customHeight="1"/>
    <row r="162" ht="12" customHeight="1"/>
    <row r="163" ht="12" customHeight="1"/>
    <row r="164" ht="12" customHeight="1"/>
    <row r="165" ht="12" customHeight="1"/>
    <row r="166" ht="12" customHeight="1"/>
    <row r="167" ht="12" customHeight="1"/>
    <row r="168" ht="12" customHeight="1"/>
    <row r="169" ht="12" customHeight="1"/>
    <row r="170" ht="12" customHeight="1"/>
    <row r="171" ht="12" customHeight="1"/>
    <row r="172" ht="12" customHeight="1"/>
    <row r="173" ht="12" customHeight="1"/>
    <row r="174" ht="12" customHeight="1"/>
    <row r="175" ht="12" customHeight="1"/>
    <row r="176" ht="12" customHeight="1"/>
    <row r="177" ht="12" customHeight="1"/>
    <row r="178" ht="12" customHeight="1"/>
    <row r="179" ht="12" customHeight="1"/>
    <row r="180" ht="12" customHeight="1"/>
    <row r="181" ht="12" customHeight="1"/>
    <row r="182" ht="12" customHeight="1"/>
    <row r="183" ht="12" customHeight="1"/>
    <row r="184" ht="12" customHeight="1"/>
    <row r="185" ht="12" customHeight="1"/>
    <row r="186" ht="12" customHeight="1"/>
    <row r="187" ht="12" customHeight="1"/>
    <row r="188" ht="12" customHeight="1"/>
    <row r="189" ht="12" customHeight="1"/>
    <row r="190" ht="12" customHeight="1"/>
    <row r="191" ht="12" customHeight="1"/>
    <row r="192" ht="12" customHeight="1"/>
    <row r="193" ht="12" customHeight="1"/>
    <row r="194" ht="12" customHeight="1"/>
    <row r="195" ht="12" customHeight="1"/>
    <row r="196" ht="12" customHeight="1"/>
    <row r="197" ht="12" customHeight="1"/>
    <row r="198" ht="12" customHeight="1"/>
    <row r="199" ht="12" customHeight="1"/>
    <row r="200" ht="12" customHeight="1"/>
    <row r="201" ht="12" customHeight="1"/>
    <row r="202" ht="12" customHeight="1"/>
    <row r="203" ht="12" customHeight="1"/>
    <row r="204" ht="12" customHeight="1"/>
    <row r="205" ht="12" customHeight="1"/>
    <row r="206" ht="12" customHeight="1"/>
    <row r="207" ht="12" customHeight="1"/>
    <row r="208" ht="12" customHeight="1"/>
    <row r="209" ht="12" customHeight="1"/>
    <row r="210" ht="12" customHeight="1"/>
    <row r="211" ht="12" customHeight="1"/>
    <row r="212" ht="12" customHeight="1"/>
    <row r="213" ht="12" customHeight="1"/>
    <row r="214" ht="12" customHeight="1"/>
    <row r="215" ht="12" customHeight="1"/>
    <row r="216" ht="12" customHeight="1"/>
    <row r="217" ht="12" customHeight="1"/>
    <row r="218" ht="12" customHeight="1"/>
    <row r="219" ht="12" customHeight="1"/>
    <row r="220" ht="12" customHeight="1"/>
    <row r="221" ht="12" customHeight="1"/>
    <row r="222" ht="12" customHeight="1"/>
    <row r="223" ht="12" customHeight="1"/>
    <row r="224" ht="12" customHeight="1"/>
    <row r="225" ht="12" customHeight="1"/>
    <row r="226" ht="12" customHeight="1"/>
    <row r="227" ht="12" customHeight="1"/>
    <row r="228" ht="12" customHeight="1"/>
    <row r="229" ht="12" customHeight="1"/>
    <row r="230" ht="12" customHeight="1"/>
    <row r="231" ht="12" customHeight="1"/>
    <row r="232" ht="12" customHeight="1"/>
    <row r="233" ht="12" customHeight="1"/>
    <row r="234" ht="12" customHeight="1"/>
    <row r="235" ht="12" customHeight="1"/>
    <row r="236" ht="12" customHeight="1"/>
    <row r="237" ht="12" customHeight="1"/>
    <row r="238" ht="12" customHeight="1"/>
    <row r="239" ht="12" customHeight="1"/>
    <row r="240" ht="12" customHeight="1"/>
    <row r="241" ht="12" customHeight="1"/>
    <row r="242" ht="12" customHeight="1"/>
    <row r="243" ht="12" customHeight="1"/>
    <row r="244" ht="12" customHeight="1"/>
    <row r="245" ht="12" customHeight="1"/>
    <row r="246" ht="12" customHeight="1"/>
    <row r="247" ht="12" customHeight="1"/>
    <row r="248" ht="12" customHeight="1"/>
    <row r="249" ht="12" customHeight="1"/>
    <row r="250" ht="12" customHeight="1"/>
    <row r="251" ht="12" customHeight="1"/>
    <row r="252" ht="12" customHeight="1"/>
    <row r="253" ht="12" customHeight="1"/>
    <row r="254" ht="12" customHeight="1"/>
    <row r="255" ht="12" customHeight="1"/>
    <row r="256" ht="12" customHeight="1"/>
    <row r="257" ht="12"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sheetData>
  <sortState ref="A3:G109">
    <sortCondition ref="D3:D109"/>
  </sortState>
  <mergeCells count="1">
    <mergeCell ref="A1:G1"/>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28</vt:i4>
      </vt:variant>
      <vt:variant>
        <vt:lpstr>Rangos con nombre</vt:lpstr>
      </vt:variant>
      <vt:variant>
        <vt:i4>2</vt:i4>
      </vt:variant>
    </vt:vector>
  </HeadingPairs>
  <TitlesOfParts>
    <vt:vector size="30" baseType="lpstr">
      <vt:lpstr>TODO RIESGO DAÑOS MATERIALES</vt:lpstr>
      <vt:lpstr>RELACION BIENES ALCALDIA </vt:lpstr>
      <vt:lpstr>EQUIPO Y MAQUINARIA</vt:lpstr>
      <vt:lpstr>RELACIÓN EYM</vt:lpstr>
      <vt:lpstr>AUTOMOVILES</vt:lpstr>
      <vt:lpstr>RELACION AUTOS</vt:lpstr>
      <vt:lpstr>MANEJO ESTATAL</vt:lpstr>
      <vt:lpstr>IRF</vt:lpstr>
      <vt:lpstr>RCE </vt:lpstr>
      <vt:lpstr>RC SERVIDORES P</vt:lpstr>
      <vt:lpstr>RELACIÓN CARGOS</vt:lpstr>
      <vt:lpstr>CYBER</vt:lpstr>
      <vt:lpstr>VIDA GRUPO ALCALDE</vt:lpstr>
      <vt:lpstr>RELAICON ASEGURADOS</vt:lpstr>
      <vt:lpstr>VIDA GRUPO EDILES</vt:lpstr>
      <vt:lpstr>RELACION ASEGURADOS</vt:lpstr>
      <vt:lpstr>VIDA GRUPO DEUDOR</vt:lpstr>
      <vt:lpstr>RELACION DEUDORES</vt:lpstr>
      <vt:lpstr>VIDA GRUPO DEUDOR (2)</vt:lpstr>
      <vt:lpstr>RELACION DEUDORES 2</vt:lpstr>
      <vt:lpstr>VIDA GRUPO ALTO RIESGO</vt:lpstr>
      <vt:lpstr>RELACION ALTO RIESGO</vt:lpstr>
      <vt:lpstr>VIDA GRUPO BOMBEROS</vt:lpstr>
      <vt:lpstr>RELACION BOMBEROS</vt:lpstr>
      <vt:lpstr>VIDA GRUPO SINDICATO</vt:lpstr>
      <vt:lpstr>VG SINDICATO</vt:lpstr>
      <vt:lpstr>SOAT</vt:lpstr>
      <vt:lpstr>SOAT AUTOS</vt:lpstr>
      <vt:lpstr>'RELACION BOMBEROS'!Área_de_impresión</vt:lpstr>
      <vt:lpstr>'TODO RIESGO DAÑOS MATERIALES'!Área_de_impresión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ISRAEL  CEBALLOS</dc:creator>
  <cp:lastModifiedBy>Microsoft Office User</cp:lastModifiedBy>
  <cp:lastPrinted>2025-06-26T15:47:04Z</cp:lastPrinted>
  <dcterms:created xsi:type="dcterms:W3CDTF">2024-10-07T13:39:49Z</dcterms:created>
  <dcterms:modified xsi:type="dcterms:W3CDTF">2026-05-22T17:29:58Z</dcterms:modified>
</cp:coreProperties>
</file>