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Escritorio\2026\ESAL ADULTO MAYOR\"/>
    </mc:Choice>
  </mc:AlternateContent>
  <xr:revisionPtr revIDLastSave="0" documentId="13_ncr:1_{3722B7D5-5A1F-43BB-ABA9-848A83C286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O DE MERCADO POR UNIDAD" sheetId="11" r:id="rId1"/>
    <sheet name="ESTUDIO DE MERCADO TOTAL" sheetId="10" r:id="rId2"/>
  </sheets>
  <definedNames>
    <definedName name="_xlnm.Print_Area" localSheetId="0">'ESTUDIO DE MERCADO POR UNIDAD'!$A$1:$Y$36</definedName>
    <definedName name="_xlnm.Print_Area" localSheetId="1">'ESTUDIO DE MERCADO TOTAL'!$A$1:$Y$36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3" i="10" l="1"/>
  <c r="P33" i="10"/>
  <c r="K33" i="10"/>
  <c r="F33" i="10"/>
  <c r="Y32" i="10"/>
  <c r="X32" i="10"/>
  <c r="W32" i="10"/>
  <c r="U32" i="10"/>
  <c r="T32" i="10"/>
  <c r="S32" i="10"/>
  <c r="R32" i="10"/>
  <c r="O32" i="10"/>
  <c r="N32" i="10"/>
  <c r="M32" i="10"/>
  <c r="J32" i="10"/>
  <c r="I32" i="10"/>
  <c r="H32" i="10"/>
  <c r="C32" i="10"/>
  <c r="Y31" i="10"/>
  <c r="W31" i="10"/>
  <c r="T31" i="10"/>
  <c r="S31" i="10"/>
  <c r="R31" i="10"/>
  <c r="O31" i="10"/>
  <c r="N31" i="10"/>
  <c r="M31" i="10"/>
  <c r="J31" i="10"/>
  <c r="H31" i="10"/>
  <c r="Y30" i="10"/>
  <c r="X30" i="10"/>
  <c r="W30" i="10"/>
  <c r="U30" i="10"/>
  <c r="T30" i="10"/>
  <c r="S30" i="10"/>
  <c r="R30" i="10"/>
  <c r="O30" i="10"/>
  <c r="N30" i="10"/>
  <c r="M30" i="10"/>
  <c r="J30" i="10"/>
  <c r="I30" i="10"/>
  <c r="H30" i="10"/>
  <c r="C30" i="10"/>
  <c r="Y29" i="10"/>
  <c r="X29" i="10"/>
  <c r="W29" i="10"/>
  <c r="U29" i="10"/>
  <c r="T29" i="10"/>
  <c r="S29" i="10"/>
  <c r="R29" i="10"/>
  <c r="O29" i="10"/>
  <c r="N29" i="10"/>
  <c r="M29" i="10"/>
  <c r="J29" i="10"/>
  <c r="I29" i="10"/>
  <c r="H29" i="10"/>
  <c r="C29" i="10"/>
  <c r="Y28" i="10"/>
  <c r="W28" i="10"/>
  <c r="T28" i="10"/>
  <c r="S28" i="10"/>
  <c r="R28" i="10"/>
  <c r="O28" i="10"/>
  <c r="N28" i="10"/>
  <c r="M28" i="10"/>
  <c r="J28" i="10"/>
  <c r="H28" i="10"/>
  <c r="Y27" i="10"/>
  <c r="X27" i="10"/>
  <c r="W27" i="10"/>
  <c r="U27" i="10"/>
  <c r="T27" i="10"/>
  <c r="S27" i="10"/>
  <c r="R27" i="10"/>
  <c r="O27" i="10"/>
  <c r="N27" i="10"/>
  <c r="M27" i="10"/>
  <c r="J27" i="10"/>
  <c r="I27" i="10"/>
  <c r="H27" i="10"/>
  <c r="Y26" i="10"/>
  <c r="X26" i="10"/>
  <c r="W26" i="10"/>
  <c r="U26" i="10"/>
  <c r="T26" i="10"/>
  <c r="S26" i="10"/>
  <c r="R26" i="10"/>
  <c r="O26" i="10"/>
  <c r="N26" i="10"/>
  <c r="M26" i="10"/>
  <c r="J26" i="10"/>
  <c r="I26" i="10"/>
  <c r="H26" i="10"/>
  <c r="C26" i="10"/>
  <c r="Y25" i="10"/>
  <c r="X25" i="10"/>
  <c r="W25" i="10"/>
  <c r="U25" i="10"/>
  <c r="T25" i="10"/>
  <c r="S25" i="10"/>
  <c r="R25" i="10"/>
  <c r="O25" i="10"/>
  <c r="N25" i="10"/>
  <c r="M25" i="10"/>
  <c r="J25" i="10"/>
  <c r="I25" i="10"/>
  <c r="H25" i="10"/>
  <c r="C25" i="10"/>
  <c r="Y24" i="10"/>
  <c r="X24" i="10"/>
  <c r="W24" i="10"/>
  <c r="U24" i="10"/>
  <c r="T24" i="10"/>
  <c r="S24" i="10"/>
  <c r="R24" i="10"/>
  <c r="O24" i="10"/>
  <c r="N24" i="10"/>
  <c r="M24" i="10"/>
  <c r="J24" i="10"/>
  <c r="I24" i="10"/>
  <c r="H24" i="10"/>
  <c r="C24" i="10"/>
  <c r="Y23" i="10"/>
  <c r="X23" i="10"/>
  <c r="W23" i="10"/>
  <c r="U23" i="10"/>
  <c r="T23" i="10"/>
  <c r="S23" i="10"/>
  <c r="R23" i="10"/>
  <c r="O23" i="10"/>
  <c r="N23" i="10"/>
  <c r="M23" i="10"/>
  <c r="J23" i="10"/>
  <c r="I23" i="10"/>
  <c r="H23" i="10"/>
  <c r="C23" i="10"/>
  <c r="Y22" i="10"/>
  <c r="X22" i="10"/>
  <c r="W22" i="10"/>
  <c r="U22" i="10"/>
  <c r="T22" i="10"/>
  <c r="S22" i="10"/>
  <c r="R22" i="10"/>
  <c r="O22" i="10"/>
  <c r="N22" i="10"/>
  <c r="M22" i="10"/>
  <c r="J22" i="10"/>
  <c r="I22" i="10"/>
  <c r="H22" i="10"/>
  <c r="C22" i="10"/>
  <c r="Y21" i="10"/>
  <c r="X21" i="10"/>
  <c r="W21" i="10"/>
  <c r="U21" i="10"/>
  <c r="T21" i="10"/>
  <c r="S21" i="10"/>
  <c r="R21" i="10"/>
  <c r="O21" i="10"/>
  <c r="N21" i="10"/>
  <c r="M21" i="10"/>
  <c r="J21" i="10"/>
  <c r="I21" i="10"/>
  <c r="H21" i="10"/>
  <c r="C21" i="10"/>
  <c r="Y20" i="10"/>
  <c r="X20" i="10"/>
  <c r="W20" i="10"/>
  <c r="U20" i="10"/>
  <c r="T20" i="10"/>
  <c r="S20" i="10"/>
  <c r="R20" i="10"/>
  <c r="O20" i="10"/>
  <c r="N20" i="10"/>
  <c r="M20" i="10"/>
  <c r="J20" i="10"/>
  <c r="I20" i="10"/>
  <c r="H20" i="10"/>
  <c r="C20" i="10"/>
  <c r="Y19" i="10"/>
  <c r="X19" i="10"/>
  <c r="W19" i="10"/>
  <c r="U19" i="10"/>
  <c r="T19" i="10"/>
  <c r="S19" i="10"/>
  <c r="R19" i="10"/>
  <c r="O19" i="10"/>
  <c r="N19" i="10"/>
  <c r="M19" i="10"/>
  <c r="J19" i="10"/>
  <c r="I19" i="10"/>
  <c r="H19" i="10"/>
  <c r="C19" i="10"/>
  <c r="Y18" i="10"/>
  <c r="X18" i="10"/>
  <c r="W18" i="10"/>
  <c r="U18" i="10"/>
  <c r="T18" i="10"/>
  <c r="S18" i="10"/>
  <c r="R18" i="10"/>
  <c r="O18" i="10"/>
  <c r="N18" i="10"/>
  <c r="M18" i="10"/>
  <c r="J18" i="10"/>
  <c r="I18" i="10"/>
  <c r="H18" i="10"/>
  <c r="C18" i="10"/>
  <c r="Y17" i="10"/>
  <c r="X17" i="10"/>
  <c r="W17" i="10"/>
  <c r="U17" i="10"/>
  <c r="T17" i="10"/>
  <c r="S17" i="10"/>
  <c r="R17" i="10"/>
  <c r="O17" i="10"/>
  <c r="N17" i="10"/>
  <c r="M17" i="10"/>
  <c r="J17" i="10"/>
  <c r="I17" i="10"/>
  <c r="H17" i="10"/>
  <c r="C17" i="10"/>
  <c r="Y16" i="10"/>
  <c r="X16" i="10"/>
  <c r="W16" i="10"/>
  <c r="U16" i="10"/>
  <c r="T16" i="10"/>
  <c r="S16" i="10"/>
  <c r="R16" i="10"/>
  <c r="O16" i="10"/>
  <c r="N16" i="10"/>
  <c r="M16" i="10"/>
  <c r="J16" i="10"/>
  <c r="I16" i="10"/>
  <c r="H16" i="10"/>
  <c r="C16" i="10"/>
  <c r="Y15" i="10"/>
  <c r="X15" i="10"/>
  <c r="W15" i="10"/>
  <c r="U15" i="10"/>
  <c r="T15" i="10"/>
  <c r="S15" i="10"/>
  <c r="R15" i="10"/>
  <c r="O15" i="10"/>
  <c r="N15" i="10"/>
  <c r="M15" i="10"/>
  <c r="J15" i="10"/>
  <c r="I15" i="10"/>
  <c r="H15" i="10"/>
  <c r="C15" i="10"/>
  <c r="Y14" i="10"/>
  <c r="X14" i="10"/>
  <c r="W14" i="10"/>
  <c r="U14" i="10"/>
  <c r="T14" i="10"/>
  <c r="S14" i="10"/>
  <c r="R14" i="10"/>
  <c r="O14" i="10"/>
  <c r="N14" i="10"/>
  <c r="M14" i="10"/>
  <c r="J14" i="10"/>
  <c r="I14" i="10"/>
  <c r="H14" i="10"/>
  <c r="C14" i="10"/>
  <c r="Y13" i="10"/>
  <c r="X13" i="10"/>
  <c r="W13" i="10"/>
  <c r="U13" i="10"/>
  <c r="T13" i="10"/>
  <c r="S13" i="10"/>
  <c r="R13" i="10"/>
  <c r="O13" i="10"/>
  <c r="N13" i="10"/>
  <c r="M13" i="10"/>
  <c r="J13" i="10"/>
  <c r="I13" i="10"/>
  <c r="H13" i="10"/>
  <c r="C13" i="10"/>
  <c r="U33" i="11"/>
  <c r="P33" i="11"/>
  <c r="K33" i="11"/>
  <c r="F33" i="11"/>
  <c r="Y32" i="11"/>
  <c r="X32" i="11"/>
  <c r="W32" i="11"/>
  <c r="U32" i="11"/>
  <c r="T32" i="11"/>
  <c r="S32" i="11"/>
  <c r="R32" i="11"/>
  <c r="O32" i="11"/>
  <c r="N32" i="11"/>
  <c r="M32" i="11"/>
  <c r="J32" i="11"/>
  <c r="I32" i="11"/>
  <c r="H32" i="11"/>
  <c r="Y31" i="11"/>
  <c r="W31" i="11"/>
  <c r="T31" i="11"/>
  <c r="S31" i="11"/>
  <c r="R31" i="11"/>
  <c r="O31" i="11"/>
  <c r="N31" i="11"/>
  <c r="M31" i="11"/>
  <c r="J31" i="11"/>
  <c r="H31" i="11"/>
  <c r="Y30" i="11"/>
  <c r="X30" i="11"/>
  <c r="W30" i="11"/>
  <c r="U30" i="11"/>
  <c r="T30" i="11"/>
  <c r="S30" i="11"/>
  <c r="R30" i="11"/>
  <c r="O30" i="11"/>
  <c r="N30" i="11"/>
  <c r="M30" i="11"/>
  <c r="J30" i="11"/>
  <c r="I30" i="11"/>
  <c r="H30" i="11"/>
  <c r="Y29" i="11"/>
  <c r="X29" i="11"/>
  <c r="W29" i="11"/>
  <c r="U29" i="11"/>
  <c r="T29" i="11"/>
  <c r="S29" i="11"/>
  <c r="R29" i="11"/>
  <c r="O29" i="11"/>
  <c r="N29" i="11"/>
  <c r="M29" i="11"/>
  <c r="J29" i="11"/>
  <c r="I29" i="11"/>
  <c r="H29" i="11"/>
  <c r="Y28" i="11"/>
  <c r="W28" i="11"/>
  <c r="T28" i="11"/>
  <c r="S28" i="11"/>
  <c r="R28" i="11"/>
  <c r="O28" i="11"/>
  <c r="N28" i="11"/>
  <c r="M28" i="11"/>
  <c r="J28" i="11"/>
  <c r="H28" i="11"/>
  <c r="Y27" i="11"/>
  <c r="X27" i="11"/>
  <c r="W27" i="11"/>
  <c r="U27" i="11"/>
  <c r="T27" i="11"/>
  <c r="S27" i="11"/>
  <c r="R27" i="11"/>
  <c r="O27" i="11"/>
  <c r="N27" i="11"/>
  <c r="M27" i="11"/>
  <c r="J27" i="11"/>
  <c r="I27" i="11"/>
  <c r="H27" i="11"/>
  <c r="Y26" i="11"/>
  <c r="X26" i="11"/>
  <c r="W26" i="11"/>
  <c r="U26" i="11"/>
  <c r="T26" i="11"/>
  <c r="S26" i="11"/>
  <c r="R26" i="11"/>
  <c r="O26" i="11"/>
  <c r="N26" i="11"/>
  <c r="M26" i="11"/>
  <c r="J26" i="11"/>
  <c r="I26" i="11"/>
  <c r="H26" i="11"/>
  <c r="Y25" i="11"/>
  <c r="X25" i="11"/>
  <c r="W25" i="11"/>
  <c r="U25" i="11"/>
  <c r="T25" i="11"/>
  <c r="S25" i="11"/>
  <c r="R25" i="11"/>
  <c r="O25" i="11"/>
  <c r="N25" i="11"/>
  <c r="M25" i="11"/>
  <c r="J25" i="11"/>
  <c r="I25" i="11"/>
  <c r="H25" i="11"/>
  <c r="Y24" i="11"/>
  <c r="X24" i="11"/>
  <c r="W24" i="11"/>
  <c r="U24" i="11"/>
  <c r="T24" i="11"/>
  <c r="S24" i="11"/>
  <c r="R24" i="11"/>
  <c r="O24" i="11"/>
  <c r="N24" i="11"/>
  <c r="M24" i="11"/>
  <c r="J24" i="11"/>
  <c r="I24" i="11"/>
  <c r="H24" i="11"/>
  <c r="Y23" i="11"/>
  <c r="X23" i="11"/>
  <c r="W23" i="11"/>
  <c r="U23" i="11"/>
  <c r="T23" i="11"/>
  <c r="S23" i="11"/>
  <c r="R23" i="11"/>
  <c r="O23" i="11"/>
  <c r="N23" i="11"/>
  <c r="M23" i="11"/>
  <c r="J23" i="11"/>
  <c r="I23" i="11"/>
  <c r="H23" i="11"/>
  <c r="Y22" i="11"/>
  <c r="X22" i="11"/>
  <c r="W22" i="11"/>
  <c r="U22" i="11"/>
  <c r="T22" i="11"/>
  <c r="S22" i="11"/>
  <c r="R22" i="11"/>
  <c r="O22" i="11"/>
  <c r="N22" i="11"/>
  <c r="M22" i="11"/>
  <c r="J22" i="11"/>
  <c r="I22" i="11"/>
  <c r="H22" i="11"/>
  <c r="Y21" i="11"/>
  <c r="X21" i="11"/>
  <c r="W21" i="11"/>
  <c r="U21" i="11"/>
  <c r="T21" i="11"/>
  <c r="S21" i="11"/>
  <c r="R21" i="11"/>
  <c r="O21" i="11"/>
  <c r="N21" i="11"/>
  <c r="M21" i="11"/>
  <c r="J21" i="11"/>
  <c r="I21" i="11"/>
  <c r="H21" i="11"/>
  <c r="Y20" i="11"/>
  <c r="X20" i="11"/>
  <c r="W20" i="11"/>
  <c r="U20" i="11"/>
  <c r="T20" i="11"/>
  <c r="S20" i="11"/>
  <c r="R20" i="11"/>
  <c r="O20" i="11"/>
  <c r="N20" i="11"/>
  <c r="M20" i="11"/>
  <c r="J20" i="11"/>
  <c r="I20" i="11"/>
  <c r="H20" i="11"/>
  <c r="Y19" i="11"/>
  <c r="X19" i="11"/>
  <c r="W19" i="11"/>
  <c r="U19" i="11"/>
  <c r="T19" i="11"/>
  <c r="S19" i="11"/>
  <c r="R19" i="11"/>
  <c r="O19" i="11"/>
  <c r="N19" i="11"/>
  <c r="M19" i="11"/>
  <c r="J19" i="11"/>
  <c r="I19" i="11"/>
  <c r="H19" i="11"/>
  <c r="Y18" i="11"/>
  <c r="X18" i="11"/>
  <c r="W18" i="11"/>
  <c r="U18" i="11"/>
  <c r="T18" i="11"/>
  <c r="S18" i="11"/>
  <c r="R18" i="11"/>
  <c r="O18" i="11"/>
  <c r="N18" i="11"/>
  <c r="M18" i="11"/>
  <c r="J18" i="11"/>
  <c r="I18" i="11"/>
  <c r="H18" i="11"/>
  <c r="Y17" i="11"/>
  <c r="X17" i="11"/>
  <c r="W17" i="11"/>
  <c r="U17" i="11"/>
  <c r="T17" i="11"/>
  <c r="S17" i="11"/>
  <c r="R17" i="11"/>
  <c r="O17" i="11"/>
  <c r="N17" i="11"/>
  <c r="M17" i="11"/>
  <c r="J17" i="11"/>
  <c r="I17" i="11"/>
  <c r="H17" i="11"/>
  <c r="Y16" i="11"/>
  <c r="X16" i="11"/>
  <c r="W16" i="11"/>
  <c r="U16" i="11"/>
  <c r="T16" i="11"/>
  <c r="S16" i="11"/>
  <c r="R16" i="11"/>
  <c r="O16" i="11"/>
  <c r="N16" i="11"/>
  <c r="M16" i="11"/>
  <c r="J16" i="11"/>
  <c r="I16" i="11"/>
  <c r="H16" i="11"/>
  <c r="Y15" i="11"/>
  <c r="X15" i="11"/>
  <c r="W15" i="11"/>
  <c r="U15" i="11"/>
  <c r="T15" i="11"/>
  <c r="S15" i="11"/>
  <c r="R15" i="11"/>
  <c r="O15" i="11"/>
  <c r="N15" i="11"/>
  <c r="M15" i="11"/>
  <c r="J15" i="11"/>
  <c r="I15" i="11"/>
  <c r="H15" i="11"/>
  <c r="Y14" i="11"/>
  <c r="X14" i="11"/>
  <c r="W14" i="11"/>
  <c r="U14" i="11"/>
  <c r="T14" i="11"/>
  <c r="S14" i="11"/>
  <c r="R14" i="11"/>
  <c r="O14" i="11"/>
  <c r="N14" i="11"/>
  <c r="M14" i="11"/>
  <c r="J14" i="11"/>
  <c r="I14" i="11"/>
  <c r="H14" i="11"/>
  <c r="Y13" i="11"/>
  <c r="X13" i="11"/>
  <c r="W13" i="11"/>
  <c r="U13" i="11"/>
  <c r="T13" i="11"/>
  <c r="S13" i="11"/>
  <c r="R13" i="11"/>
  <c r="O13" i="11"/>
  <c r="N13" i="11"/>
  <c r="M13" i="11"/>
  <c r="J13" i="11"/>
  <c r="I13" i="11"/>
  <c r="H13" i="11"/>
</calcChain>
</file>

<file path=xl/sharedStrings.xml><?xml version="1.0" encoding="utf-8"?>
<sst xmlns="http://schemas.openxmlformats.org/spreadsheetml/2006/main" count="208" uniqueCount="76">
  <si>
    <t>ITEM</t>
  </si>
  <si>
    <t xml:space="preserve">Lenteja empacada en presentación de 500 gramos </t>
  </si>
  <si>
    <t xml:space="preserve">DESCRIPCION TECNICA </t>
  </si>
  <si>
    <t xml:space="preserve">VALOR UNITARIO </t>
  </si>
  <si>
    <t xml:space="preserve">% IVA </t>
  </si>
  <si>
    <t xml:space="preserve">VALOR IVA </t>
  </si>
  <si>
    <t xml:space="preserve">VALOR ANTES DE IVA </t>
  </si>
  <si>
    <t xml:space="preserve">Arroz blanco tipo I grado 1 empacado en bolsa de polietileno con presentación de 500g . </t>
  </si>
  <si>
    <t xml:space="preserve">500g  </t>
  </si>
  <si>
    <t xml:space="preserve">Chocolate en pastilla, con empaque bolsa de polietileno con gramaje de 500g. </t>
  </si>
  <si>
    <t xml:space="preserve">500 g </t>
  </si>
  <si>
    <t xml:space="preserve">Panela cuadrada individual con gramaje de 500g, empaque de polietileno y de origen nacional. </t>
  </si>
  <si>
    <t xml:space="preserve">Aceite vegetal en frasco de plástico con tapa de rosca, de presentación de 900 ml. </t>
  </si>
  <si>
    <t xml:space="preserve">900 ml </t>
  </si>
  <si>
    <t xml:space="preserve">Pasta corta en presentación de conchas o tornillos para sopa y gramaje de 250g </t>
  </si>
  <si>
    <t xml:space="preserve">250 g </t>
  </si>
  <si>
    <t xml:space="preserve">Cubeta de Huevos tipo AA por 30 Unidades – Empacados con cubeta sobre puesta y embalados por cada cubeta. </t>
  </si>
  <si>
    <t xml:space="preserve">Verdura según cosecha, en gramaje de 1000g y debidamente empacado de manera individual.  </t>
  </si>
  <si>
    <t xml:space="preserve">1000 g </t>
  </si>
  <si>
    <t xml:space="preserve">N/A </t>
  </si>
  <si>
    <t xml:space="preserve">Fruta según cosecha, en gramaje de 1000g y debidamente empacado de manera individual. </t>
  </si>
  <si>
    <t xml:space="preserve">200 ml </t>
  </si>
  <si>
    <t xml:space="preserve">Bolsa ecologica de tela no tejida 100% polipropileno. Material: cambre calibre 100g de alta calidad  con refuerzo en manijas para el mercado, color verde y estampado con logo institucional como indique el supervisor. Dimensiones 35x 42 cm, con capacidad de 10 kilos. </t>
  </si>
  <si>
    <t xml:space="preserve">Und </t>
  </si>
  <si>
    <t xml:space="preserve">REFRIGERIO  (FICHA 3)  </t>
  </si>
  <si>
    <t xml:space="preserve">UNIDAD MEDIDA </t>
  </si>
  <si>
    <t xml:space="preserve">ALMUERZO SERVICIO A LA MESA TIPO BUFETT  (FICHA 2)  </t>
  </si>
  <si>
    <t xml:space="preserve">COMPLEMENTOS PARA PROMOVER ALIMENTACIÓN SALUDABLE Y NUTRICIONAL EN LAS PERSONAS MAYORES  (FICHA 1) </t>
  </si>
  <si>
    <t xml:space="preserve">*Flor Huila
*Diana 
*Roa   </t>
  </si>
  <si>
    <r>
      <t>*</t>
    </r>
    <r>
      <rPr>
        <sz val="11"/>
        <color rgb="FF000000"/>
        <rFont val="Calibri"/>
        <family val="2"/>
      </rPr>
      <t xml:space="preserve">Corona 
*Luker  
*Sol </t>
    </r>
  </si>
  <si>
    <t xml:space="preserve">*Tradición el 
campo 
*El trébol 
*La 
Tobiana </t>
  </si>
  <si>
    <t xml:space="preserve">*Gourmet 
*Diana 
*Canola Life </t>
  </si>
  <si>
    <t xml:space="preserve">*La Muñeca 
*Doria 
*Monticell  </t>
  </si>
  <si>
    <t xml:space="preserve">*Diana 
*Pomona
*Aburra </t>
  </si>
  <si>
    <t xml:space="preserve">*Kikes 
*Santa Reyes
*Nápoles </t>
  </si>
  <si>
    <t xml:space="preserve">Cubeta por 30 unidades </t>
  </si>
  <si>
    <t xml:space="preserve">Sal refinada yodada y fluorizada para consumo 
humano en empaque de 
polietileno 500gr. </t>
  </si>
  <si>
    <t xml:space="preserve">*Refisal 
*Natusal 
*Sal Marina Cristal </t>
  </si>
  <si>
    <t xml:space="preserve">*Diana 
*Harina Pan 
*Doña Arepa </t>
  </si>
  <si>
    <t xml:space="preserve">*Quaker 
*Don Pancho 
*Toning </t>
  </si>
  <si>
    <t xml:space="preserve">*Ensure 
*Glucerna 
*Nutren </t>
  </si>
  <si>
    <t xml:space="preserve">*Porta 
Pendones 
*Terramarte 
*Markados </t>
  </si>
  <si>
    <t>ALCALDIA DE UBATE</t>
  </si>
  <si>
    <t>SECRETARIA DE SALUD</t>
  </si>
  <si>
    <t>NOMBRE EMPRESA</t>
  </si>
  <si>
    <t>NIT</t>
  </si>
  <si>
    <t>REPRESENTANTE</t>
  </si>
  <si>
    <t xml:space="preserve">CORRREO ELECTRONICO </t>
  </si>
  <si>
    <t>FUNDACION SAVIEZA SERVICIOS INTEGRALES PARA EL DESARROLLO HUMANO Y SOCIAL.</t>
  </si>
  <si>
    <t>NIT:900113666-5</t>
  </si>
  <si>
    <t>NOHORA MYLEIMN ROJAS TORRES</t>
  </si>
  <si>
    <t>saviezafundacion@gmail.com</t>
  </si>
  <si>
    <t xml:space="preserve">FUNDACIÓN AVANZA COLOMBIA SOCIAL </t>
  </si>
  <si>
    <t>NIT. 901111955-3</t>
  </si>
  <si>
    <t>ASBLEIDY XIOMARA ESPITIA PINILLA</t>
  </si>
  <si>
    <t>fundacionavanzacolombia@gmail.com</t>
  </si>
  <si>
    <t xml:space="preserve">VALOR              TOTAL  </t>
  </si>
  <si>
    <t xml:space="preserve">Pasta larga tipo espagueti empacada en paquete de polietileno y gramaje de 500g </t>
  </si>
  <si>
    <t>CORPORACION PAEZ COLOMBIANA – CORPAEZCOL</t>
  </si>
  <si>
    <t>NIT 900230935-2</t>
  </si>
  <si>
    <t>LEONARDO ANDREY ROBAYO GARZON</t>
  </si>
  <si>
    <t>corpaezcolorg@gmail.com</t>
  </si>
  <si>
    <t>TOTAL</t>
  </si>
  <si>
    <t>ANALISIS FINANCIERO ESAL- UNITARIO</t>
  </si>
  <si>
    <t xml:space="preserve">CANTIDAD </t>
  </si>
  <si>
    <t xml:space="preserve">ALMUERZO  
PROTEINA: Carne res, cerdo, pollo, pescado150g.   
CARBOHIDRATOS Arroz o variedad de pastas Papa o yuca o plátano o tortas. Dos porciones medianas de 140g - 100g. 
VERDURA O ENSALADA: Zanahoria, lechuga, repollo, espinaca, tomate, pepino, ahuyama, cocidas o crudas.70g. 
SOPA O CREMA: A base de cereales, tubérculos, mixtas o de verduras 200 cc.
JUGO DE FRUTA O  BEBIDA CALIENTE: Guayaba o papaya o mora o mango o maracuyá o lulo o tomate de árbol o curuba o piña. o aromática o te Vaso 7 oz. 
POSTRE: Flan o gelatina o bocadillo. Porción 120 gr.
De acuerdo a la minuta, debe ir rotulado de manera individual cada uno de los componentes del almuerzo incluyendo servilleta y cubierto cumpliendo con la norma sanitaria según Resolución 2674. </t>
  </si>
  <si>
    <t>VALOR PROMEDIO - PRECIO TECHO</t>
  </si>
  <si>
    <t xml:space="preserve">MARCA SUGERIDA - MARCA COTIZADA </t>
  </si>
  <si>
    <t>Harina de maíz refinada de marca reconocida y gramaje de 500g.</t>
  </si>
  <si>
    <t>Avena precocida en hojuelas con paquete de polietileno marca reconocida 500g.</t>
  </si>
  <si>
    <t xml:space="preserve">Complemento nutricional liquido con proteina y  Sin Lactosa  de 200 ml /gr  </t>
  </si>
  <si>
    <t>VALOR PROMEDIO - PRECIO TECHO POR UNIDAD</t>
  </si>
  <si>
    <t xml:space="preserve">REFRIGERIO REFORZADO 
BEBIDA CALIENTE O FRÍA: Jugo natural preferir en agua con buena cantidad de fruta, bajo en azúcar; o  yogurt artesanal o avena o chocolate o café. Vaso 7oz. 
ACOMPAÑAMIENTO: Envuelto de mazorca con queso o arepa blanca rellena de queso o empanada o pastel de yuca o mantecada o almojábana o torta de sabores variados. Porción de 150g.  
PORCIÓN DE FRUTA: -Fruta entera: manzana o pera o  mandarina o naranja o fresas, etc. 150g. -Porción picada: papaya o melón o Sandía o piña.150g. -Salpicon de frutas tropical Vaso 9oz.
Cada componente debe ir rotulado y así mismo el refrigerio empacado de manera individual, incluyendo servilleta y cubierto cumpliendo con la norma sanitaria según resolución 2674. </t>
  </si>
  <si>
    <t xml:space="preserve">ALMUERZO SERVICIO EN MESA CON SAMOVARES - ATENCION CON  MESEROS SERVICIO PARA SERVIR  
PROTEINA: Carne de res o cerdo o pollo o pescado. 150g.  
CARBOHIDRATOSArroz o variedad de pastas Papa o yuca o plátano o tortas. Dos porciones medianas de 140g - 100g. 
VERDURA O ENSALADA: Zanahoria, lechuga, repollo, espinaca, tomate, pepino, ahuyama, cocidas o crudas. 70g. 
SOPA O CREMA: A base de cereales, tubérculos, mixtas o de verduras. 200 cc. 
JUGO DE FRUTA O BEBIDA CALIENTE: Guayaba o papaya o mora o mango o maracuyá o lulo o tomate de árbol o curuba o piña. o aromática o te Vaso 7 oz. 
POSTRE: Flan o gelatina o bocadillo. Porción 120 g. cumpliendo con la norma sanitaria según Resolución 2674. </t>
  </si>
  <si>
    <r>
      <rPr>
        <b/>
        <sz val="11"/>
        <color theme="1"/>
        <rFont val="Calibri"/>
        <family val="2"/>
        <scheme val="minor"/>
      </rPr>
      <t xml:space="preserve">
Original firmado
DANIEL HUMBERTO AREVALO SIERRA
</t>
    </r>
    <r>
      <rPr>
        <sz val="11"/>
        <color theme="1"/>
        <rFont val="Calibri"/>
        <family val="2"/>
        <scheme val="minor"/>
      </rPr>
      <t xml:space="preserve">Secretaria de Salud
</t>
    </r>
  </si>
  <si>
    <t>ANALISIS FINANCIERO ESAL-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</si>
</sst>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0"/>
      <name val="Calibri"/>
      <family val="2"/>
    </font>
    <font>
      <b/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6" xfId="0" applyFont="1" applyBorder="1" applyAlignment="1">
      <alignment vertical="center" wrapText="1"/>
    </xf>
    <xf numFmtId="0" fontId="0" fillId="0" borderId="0" xfId="0" applyAlignment="1">
      <alignment horizontal="center"/>
    </xf>
    <xf numFmtId="8" fontId="0" fillId="0" borderId="0" xfId="0" applyNumberFormat="1"/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6" fontId="2" fillId="0" borderId="6" xfId="0" applyNumberFormat="1" applyFont="1" applyBorder="1" applyAlignment="1">
      <alignment horizontal="right" vertical="center" wrapText="1"/>
    </xf>
    <xf numFmtId="8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44" fontId="2" fillId="0" borderId="6" xfId="1" applyFont="1" applyFill="1" applyBorder="1" applyAlignment="1">
      <alignment horizontal="right" vertical="center" wrapText="1"/>
    </xf>
    <xf numFmtId="9" fontId="2" fillId="0" borderId="6" xfId="2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/>
    </xf>
    <xf numFmtId="0" fontId="2" fillId="0" borderId="6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6" fontId="2" fillId="0" borderId="6" xfId="0" applyNumberFormat="1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left" vertical="center" wrapText="1"/>
    </xf>
    <xf numFmtId="8" fontId="2" fillId="0" borderId="6" xfId="0" applyNumberFormat="1" applyFont="1" applyFill="1" applyBorder="1" applyAlignment="1">
      <alignment horizontal="right" vertical="center" wrapText="1"/>
    </xf>
    <xf numFmtId="44" fontId="9" fillId="0" borderId="6" xfId="1" applyFont="1" applyFill="1" applyBorder="1" applyAlignment="1">
      <alignment horizontal="right" vertical="center" wrapText="1"/>
    </xf>
    <xf numFmtId="0" fontId="10" fillId="0" borderId="6" xfId="0" applyFont="1" applyBorder="1" applyAlignment="1">
      <alignment vertical="center"/>
    </xf>
    <xf numFmtId="6" fontId="9" fillId="0" borderId="6" xfId="0" applyNumberFormat="1" applyFont="1" applyBorder="1" applyAlignment="1">
      <alignment horizontal="right" vertical="center" wrapText="1"/>
    </xf>
    <xf numFmtId="8" fontId="9" fillId="0" borderId="6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8" fontId="8" fillId="0" borderId="6" xfId="1" applyNumberFormat="1" applyFont="1" applyFill="1" applyBorder="1" applyAlignment="1">
      <alignment horizontal="right" vertical="center" wrapText="1"/>
    </xf>
    <xf numFmtId="6" fontId="8" fillId="0" borderId="6" xfId="1" applyNumberFormat="1" applyFont="1" applyFill="1" applyBorder="1" applyAlignment="1">
      <alignment horizontal="right" vertical="center" wrapText="1"/>
    </xf>
    <xf numFmtId="0" fontId="6" fillId="0" borderId="6" xfId="0" applyFont="1" applyBorder="1" applyAlignment="1">
      <alignment vertical="center" wrapText="1"/>
    </xf>
    <xf numFmtId="0" fontId="5" fillId="2" borderId="6" xfId="3" applyFill="1" applyBorder="1" applyAlignment="1">
      <alignment horizontal="center" vertical="center" wrapText="1"/>
    </xf>
    <xf numFmtId="0" fontId="5" fillId="3" borderId="6" xfId="3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4" borderId="6" xfId="3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8" fontId="8" fillId="6" borderId="6" xfId="1" applyNumberFormat="1" applyFont="1" applyFill="1" applyBorder="1" applyAlignment="1">
      <alignment horizontal="right" vertical="center" wrapText="1"/>
    </xf>
  </cellXfs>
  <cellStyles count="4">
    <cellStyle name="Hipervínculo" xfId="3" builtinId="8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fundacionavanzacolombia@gmail.com" TargetMode="External"/><Relationship Id="rId2" Type="http://schemas.openxmlformats.org/officeDocument/2006/relationships/hyperlink" Target="mailto:corpaezcolorg@gmail.com" TargetMode="External"/><Relationship Id="rId1" Type="http://schemas.openxmlformats.org/officeDocument/2006/relationships/hyperlink" Target="mailto:saviezafundacion@gmail.com" TargetMode="Externa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fundacionavanzacolombia@gmail.com" TargetMode="External"/><Relationship Id="rId2" Type="http://schemas.openxmlformats.org/officeDocument/2006/relationships/hyperlink" Target="mailto:corpaezcolorg@gmail.com" TargetMode="External"/><Relationship Id="rId1" Type="http://schemas.openxmlformats.org/officeDocument/2006/relationships/hyperlink" Target="mailto:saviezafundacion@gmail.com" TargetMode="Externa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1:Y38"/>
  <sheetViews>
    <sheetView tabSelected="1" view="pageBreakPreview" topLeftCell="A32" zoomScale="60" zoomScaleNormal="60" workbookViewId="0">
      <selection activeCell="A22" sqref="A22"/>
    </sheetView>
  </sheetViews>
  <sheetFormatPr baseColWidth="10" defaultRowHeight="15" x14ac:dyDescent="0.25"/>
  <cols>
    <col min="1" max="1" width="6" style="2" customWidth="1"/>
    <col min="2" max="2" width="35.140625" customWidth="1"/>
    <col min="3" max="3" width="9.140625" customWidth="1"/>
    <col min="4" max="4" width="9" customWidth="1"/>
    <col min="5" max="5" width="18" customWidth="1"/>
    <col min="6" max="6" width="11.42578125" customWidth="1"/>
    <col min="7" max="7" width="6" style="2" customWidth="1"/>
    <col min="8" max="8" width="16.7109375" customWidth="1"/>
    <col min="9" max="9" width="11.42578125" customWidth="1"/>
    <col min="10" max="10" width="14.42578125" customWidth="1"/>
    <col min="11" max="11" width="15.28515625" customWidth="1"/>
    <col min="12" max="12" width="6" style="2" customWidth="1"/>
    <col min="13" max="13" width="11.42578125" customWidth="1"/>
    <col min="14" max="14" width="16.42578125" customWidth="1"/>
    <col min="15" max="15" width="27.28515625" customWidth="1"/>
    <col min="16" max="16" width="18.140625" customWidth="1"/>
    <col min="17" max="17" width="5.7109375" style="2" customWidth="1"/>
    <col min="18" max="18" width="11.42578125" customWidth="1"/>
    <col min="19" max="19" width="14.5703125" customWidth="1"/>
    <col min="20" max="20" width="23.5703125" customWidth="1"/>
    <col min="21" max="21" width="19" customWidth="1"/>
    <col min="22" max="22" width="4.85546875" style="2" customWidth="1"/>
    <col min="24" max="24" width="19.28515625" customWidth="1"/>
    <col min="25" max="25" width="25.42578125" customWidth="1"/>
  </cols>
  <sheetData>
    <row r="1" spans="1:25" ht="15.75" thickBot="1" x14ac:dyDescent="0.3">
      <c r="A1" s="47" t="s">
        <v>42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</row>
    <row r="2" spans="1:25" ht="15.75" thickBot="1" x14ac:dyDescent="0.3">
      <c r="A2" s="47" t="s">
        <v>43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</row>
    <row r="3" spans="1:25" ht="20.25" customHeight="1" thickBot="1" x14ac:dyDescent="0.3">
      <c r="A3" s="48" t="s">
        <v>63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</row>
    <row r="4" spans="1:25" ht="30.75" customHeight="1" thickBot="1" x14ac:dyDescent="0.3">
      <c r="A4" s="49" t="s">
        <v>44</v>
      </c>
      <c r="B4" s="49"/>
      <c r="C4" s="49"/>
      <c r="D4" s="49"/>
      <c r="E4" s="49"/>
      <c r="F4" s="50" t="s">
        <v>48</v>
      </c>
      <c r="G4" s="50"/>
      <c r="H4" s="50"/>
      <c r="I4" s="50"/>
      <c r="J4" s="50"/>
      <c r="K4" s="34" t="s">
        <v>58</v>
      </c>
      <c r="L4" s="34"/>
      <c r="M4" s="34"/>
      <c r="N4" s="34"/>
      <c r="O4" s="34"/>
      <c r="P4" s="36" t="s">
        <v>52</v>
      </c>
      <c r="Q4" s="36"/>
      <c r="R4" s="36"/>
      <c r="S4" s="36"/>
      <c r="T4" s="36"/>
      <c r="U4" s="51" t="s">
        <v>71</v>
      </c>
      <c r="V4" s="51"/>
      <c r="W4" s="51"/>
      <c r="X4" s="51"/>
      <c r="Y4" s="51"/>
    </row>
    <row r="5" spans="1:25" ht="15.75" thickBot="1" x14ac:dyDescent="0.3">
      <c r="A5" s="31" t="s">
        <v>45</v>
      </c>
      <c r="B5" s="31"/>
      <c r="C5" s="31"/>
      <c r="D5" s="31"/>
      <c r="E5" s="31"/>
      <c r="F5" s="50" t="s">
        <v>49</v>
      </c>
      <c r="G5" s="50"/>
      <c r="H5" s="50"/>
      <c r="I5" s="50"/>
      <c r="J5" s="50"/>
      <c r="K5" s="34" t="s">
        <v>59</v>
      </c>
      <c r="L5" s="34"/>
      <c r="M5" s="34"/>
      <c r="N5" s="34"/>
      <c r="O5" s="34"/>
      <c r="P5" s="36" t="s">
        <v>53</v>
      </c>
      <c r="Q5" s="36"/>
      <c r="R5" s="36"/>
      <c r="S5" s="36"/>
      <c r="T5" s="36"/>
      <c r="U5" s="51"/>
      <c r="V5" s="51"/>
      <c r="W5" s="51"/>
      <c r="X5" s="51"/>
      <c r="Y5" s="51"/>
    </row>
    <row r="6" spans="1:25" ht="15.75" customHeight="1" thickBot="1" x14ac:dyDescent="0.3">
      <c r="A6" s="31" t="s">
        <v>46</v>
      </c>
      <c r="B6" s="31"/>
      <c r="C6" s="31"/>
      <c r="D6" s="31"/>
      <c r="E6" s="31"/>
      <c r="F6" s="50" t="s">
        <v>50</v>
      </c>
      <c r="G6" s="50"/>
      <c r="H6" s="50"/>
      <c r="I6" s="50"/>
      <c r="J6" s="50"/>
      <c r="K6" s="34" t="s">
        <v>60</v>
      </c>
      <c r="L6" s="34"/>
      <c r="M6" s="34"/>
      <c r="N6" s="34"/>
      <c r="O6" s="34"/>
      <c r="P6" s="36" t="s">
        <v>54</v>
      </c>
      <c r="Q6" s="36"/>
      <c r="R6" s="36"/>
      <c r="S6" s="36"/>
      <c r="T6" s="36"/>
      <c r="U6" s="51"/>
      <c r="V6" s="51"/>
      <c r="W6" s="51"/>
      <c r="X6" s="51"/>
      <c r="Y6" s="51"/>
    </row>
    <row r="7" spans="1:25" ht="21" customHeight="1" thickBot="1" x14ac:dyDescent="0.3">
      <c r="A7" s="31" t="s">
        <v>47</v>
      </c>
      <c r="B7" s="31"/>
      <c r="C7" s="31"/>
      <c r="D7" s="31"/>
      <c r="E7" s="31"/>
      <c r="F7" s="32" t="s">
        <v>51</v>
      </c>
      <c r="G7" s="32"/>
      <c r="H7" s="32"/>
      <c r="I7" s="32"/>
      <c r="J7" s="32"/>
      <c r="K7" s="33" t="s">
        <v>61</v>
      </c>
      <c r="L7" s="34"/>
      <c r="M7" s="34"/>
      <c r="N7" s="34"/>
      <c r="O7" s="34"/>
      <c r="P7" s="35" t="s">
        <v>55</v>
      </c>
      <c r="Q7" s="36"/>
      <c r="R7" s="36"/>
      <c r="S7" s="36"/>
      <c r="T7" s="36"/>
      <c r="U7" s="51"/>
      <c r="V7" s="51"/>
      <c r="W7" s="51"/>
      <c r="X7" s="51"/>
      <c r="Y7" s="51"/>
    </row>
    <row r="8" spans="1:25" ht="15.75" customHeight="1" x14ac:dyDescent="0.25">
      <c r="A8" s="37" t="s">
        <v>27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9"/>
    </row>
    <row r="9" spans="1:25" x14ac:dyDescent="0.25">
      <c r="A9" s="37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9"/>
    </row>
    <row r="10" spans="1:25" ht="15.75" thickBot="1" x14ac:dyDescent="0.3">
      <c r="A10" s="40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2"/>
    </row>
    <row r="11" spans="1:25" ht="21" customHeight="1" x14ac:dyDescent="0.25">
      <c r="A11" s="43" t="s">
        <v>0</v>
      </c>
      <c r="B11" s="24" t="s">
        <v>2</v>
      </c>
      <c r="C11" s="24" t="s">
        <v>64</v>
      </c>
      <c r="D11" s="24" t="s">
        <v>25</v>
      </c>
      <c r="E11" s="45" t="s">
        <v>67</v>
      </c>
      <c r="F11" s="24" t="s">
        <v>6</v>
      </c>
      <c r="G11" s="24" t="s">
        <v>4</v>
      </c>
      <c r="H11" s="24" t="s">
        <v>5</v>
      </c>
      <c r="I11" s="24" t="s">
        <v>3</v>
      </c>
      <c r="J11" s="24" t="s">
        <v>56</v>
      </c>
      <c r="K11" s="24" t="s">
        <v>6</v>
      </c>
      <c r="L11" s="24" t="s">
        <v>4</v>
      </c>
      <c r="M11" s="24" t="s">
        <v>5</v>
      </c>
      <c r="N11" s="24" t="s">
        <v>3</v>
      </c>
      <c r="O11" s="24" t="s">
        <v>56</v>
      </c>
      <c r="P11" s="24" t="s">
        <v>6</v>
      </c>
      <c r="Q11" s="24" t="s">
        <v>4</v>
      </c>
      <c r="R11" s="24" t="s">
        <v>5</v>
      </c>
      <c r="S11" s="24" t="s">
        <v>3</v>
      </c>
      <c r="T11" s="26" t="s">
        <v>56</v>
      </c>
      <c r="U11" s="24" t="s">
        <v>6</v>
      </c>
      <c r="V11" s="24" t="s">
        <v>4</v>
      </c>
      <c r="W11" s="24" t="s">
        <v>5</v>
      </c>
      <c r="X11" s="24" t="s">
        <v>3</v>
      </c>
      <c r="Y11" s="26" t="s">
        <v>56</v>
      </c>
    </row>
    <row r="12" spans="1:25" ht="50.25" customHeight="1" thickBot="1" x14ac:dyDescent="0.3">
      <c r="A12" s="44"/>
      <c r="B12" s="25"/>
      <c r="C12" s="25"/>
      <c r="D12" s="25"/>
      <c r="E12" s="46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7"/>
      <c r="U12" s="25"/>
      <c r="V12" s="25"/>
      <c r="W12" s="25"/>
      <c r="X12" s="25"/>
      <c r="Y12" s="27"/>
    </row>
    <row r="13" spans="1:25" ht="71.25" customHeight="1" thickBot="1" x14ac:dyDescent="0.3">
      <c r="A13" s="4">
        <v>1</v>
      </c>
      <c r="B13" s="5" t="s">
        <v>7</v>
      </c>
      <c r="C13" s="9">
        <v>1</v>
      </c>
      <c r="D13" s="5" t="s">
        <v>8</v>
      </c>
      <c r="E13" s="5" t="s">
        <v>28</v>
      </c>
      <c r="F13" s="6">
        <v>2995</v>
      </c>
      <c r="G13" s="10">
        <v>0</v>
      </c>
      <c r="H13" s="11">
        <f>F13*G13</f>
        <v>0</v>
      </c>
      <c r="I13" s="6">
        <f>F13+H13</f>
        <v>2995</v>
      </c>
      <c r="J13" s="6">
        <f>I13*C13</f>
        <v>2995</v>
      </c>
      <c r="K13" s="7">
        <v>3000</v>
      </c>
      <c r="L13" s="12">
        <v>0</v>
      </c>
      <c r="M13" s="7">
        <f>K13*L13</f>
        <v>0</v>
      </c>
      <c r="N13" s="7">
        <f>K13+M13</f>
        <v>3000</v>
      </c>
      <c r="O13" s="7">
        <f>N13*C13</f>
        <v>3000</v>
      </c>
      <c r="P13" s="7">
        <v>2600</v>
      </c>
      <c r="Q13" s="12">
        <v>0</v>
      </c>
      <c r="R13" s="7">
        <f>P13*Q13</f>
        <v>0</v>
      </c>
      <c r="S13" s="7">
        <f>P13+R13</f>
        <v>2600</v>
      </c>
      <c r="T13" s="7">
        <f>S13*C13</f>
        <v>2600</v>
      </c>
      <c r="U13" s="7">
        <f>+(F13+K13+P13)/3</f>
        <v>2865</v>
      </c>
      <c r="V13" s="12">
        <v>0</v>
      </c>
      <c r="W13" s="7">
        <f>U13*V13</f>
        <v>0</v>
      </c>
      <c r="X13" s="18">
        <f>U13+W13</f>
        <v>2865</v>
      </c>
      <c r="Y13" s="7">
        <f>X13*C13</f>
        <v>2865</v>
      </c>
    </row>
    <row r="14" spans="1:25" ht="57.75" customHeight="1" thickBot="1" x14ac:dyDescent="0.3">
      <c r="A14" s="4">
        <v>2</v>
      </c>
      <c r="B14" s="5" t="s">
        <v>9</v>
      </c>
      <c r="C14" s="9">
        <v>1</v>
      </c>
      <c r="D14" s="5" t="s">
        <v>10</v>
      </c>
      <c r="E14" s="1" t="s">
        <v>29</v>
      </c>
      <c r="F14" s="6">
        <v>9990</v>
      </c>
      <c r="G14" s="10">
        <v>0.05</v>
      </c>
      <c r="H14" s="11">
        <f t="shared" ref="H14:H32" si="0">F14*G14</f>
        <v>499.5</v>
      </c>
      <c r="I14" s="6">
        <f t="shared" ref="I14:I27" si="1">+F14+H14</f>
        <v>10489.5</v>
      </c>
      <c r="J14" s="6">
        <f t="shared" ref="J14:J32" si="2">I14*C14</f>
        <v>10489.5</v>
      </c>
      <c r="K14" s="7">
        <v>17904.759999999998</v>
      </c>
      <c r="L14" s="12">
        <v>0.05</v>
      </c>
      <c r="M14" s="7">
        <f t="shared" ref="M14:M32" si="3">K14*L14</f>
        <v>895.23799999999994</v>
      </c>
      <c r="N14" s="7">
        <f t="shared" ref="N14:N32" si="4">K14+M14</f>
        <v>18799.998</v>
      </c>
      <c r="O14" s="7">
        <f t="shared" ref="O14:O32" si="5">N14*C14</f>
        <v>18799.998</v>
      </c>
      <c r="P14" s="7">
        <v>18095.240000000002</v>
      </c>
      <c r="Q14" s="12">
        <v>0.05</v>
      </c>
      <c r="R14" s="7">
        <f t="shared" ref="R14:R32" si="6">P14*Q14</f>
        <v>904.76200000000017</v>
      </c>
      <c r="S14" s="7">
        <f t="shared" ref="S14:S32" si="7">P14+R14</f>
        <v>19000.002</v>
      </c>
      <c r="T14" s="7">
        <f t="shared" ref="T14:T32" si="8">S14*C14</f>
        <v>19000.002</v>
      </c>
      <c r="U14" s="7">
        <f>+(F14+K14+P14)/3</f>
        <v>15330</v>
      </c>
      <c r="V14" s="12">
        <v>0.05</v>
      </c>
      <c r="W14" s="7">
        <f t="shared" ref="W14:W32" si="9">U14*V14</f>
        <v>766.5</v>
      </c>
      <c r="X14" s="18">
        <f>+U14+W14</f>
        <v>16096.5</v>
      </c>
      <c r="Y14" s="7">
        <f t="shared" ref="Y14:Y32" si="10">X14*C14</f>
        <v>16096.5</v>
      </c>
    </row>
    <row r="15" spans="1:25" ht="72.75" customHeight="1" thickBot="1" x14ac:dyDescent="0.3">
      <c r="A15" s="4">
        <v>3</v>
      </c>
      <c r="B15" s="5" t="s">
        <v>11</v>
      </c>
      <c r="C15" s="9">
        <v>1</v>
      </c>
      <c r="D15" s="5" t="s">
        <v>8</v>
      </c>
      <c r="E15" s="5" t="s">
        <v>30</v>
      </c>
      <c r="F15" s="6">
        <v>5045</v>
      </c>
      <c r="G15" s="10">
        <v>0</v>
      </c>
      <c r="H15" s="11">
        <f t="shared" si="0"/>
        <v>0</v>
      </c>
      <c r="I15" s="6">
        <f t="shared" si="1"/>
        <v>5045</v>
      </c>
      <c r="J15" s="6">
        <f t="shared" si="2"/>
        <v>5045</v>
      </c>
      <c r="K15" s="7">
        <v>5200</v>
      </c>
      <c r="L15" s="12">
        <v>0</v>
      </c>
      <c r="M15" s="7">
        <f t="shared" si="3"/>
        <v>0</v>
      </c>
      <c r="N15" s="7">
        <f t="shared" si="4"/>
        <v>5200</v>
      </c>
      <c r="O15" s="7">
        <f t="shared" si="5"/>
        <v>5200</v>
      </c>
      <c r="P15" s="7">
        <v>5400</v>
      </c>
      <c r="Q15" s="12">
        <v>0</v>
      </c>
      <c r="R15" s="7">
        <f t="shared" si="6"/>
        <v>0</v>
      </c>
      <c r="S15" s="7">
        <f t="shared" si="7"/>
        <v>5400</v>
      </c>
      <c r="T15" s="7">
        <f t="shared" si="8"/>
        <v>5400</v>
      </c>
      <c r="U15" s="7">
        <f t="shared" ref="U15:U32" si="11">+(F15+K15+P15)/3</f>
        <v>5215</v>
      </c>
      <c r="V15" s="12">
        <v>0</v>
      </c>
      <c r="W15" s="7">
        <f t="shared" si="9"/>
        <v>0</v>
      </c>
      <c r="X15" s="18">
        <f>+U15+W15</f>
        <v>5215</v>
      </c>
      <c r="Y15" s="7">
        <f t="shared" si="10"/>
        <v>5215</v>
      </c>
    </row>
    <row r="16" spans="1:25" ht="60.75" customHeight="1" thickBot="1" x14ac:dyDescent="0.3">
      <c r="A16" s="4">
        <v>4</v>
      </c>
      <c r="B16" s="5" t="s">
        <v>12</v>
      </c>
      <c r="C16" s="9">
        <v>1</v>
      </c>
      <c r="D16" s="5" t="s">
        <v>13</v>
      </c>
      <c r="E16" s="5" t="s">
        <v>31</v>
      </c>
      <c r="F16" s="6">
        <v>10610</v>
      </c>
      <c r="G16" s="10">
        <v>0.19</v>
      </c>
      <c r="H16" s="11">
        <f t="shared" si="0"/>
        <v>2015.9</v>
      </c>
      <c r="I16" s="6">
        <f t="shared" si="1"/>
        <v>12625.9</v>
      </c>
      <c r="J16" s="6">
        <f t="shared" si="2"/>
        <v>12625.9</v>
      </c>
      <c r="K16" s="7">
        <v>10924.37</v>
      </c>
      <c r="L16" s="12">
        <v>0.19</v>
      </c>
      <c r="M16" s="7">
        <f t="shared" si="3"/>
        <v>2075.6303000000003</v>
      </c>
      <c r="N16" s="7">
        <f t="shared" si="4"/>
        <v>13000.000300000002</v>
      </c>
      <c r="O16" s="7">
        <f t="shared" si="5"/>
        <v>13000.000300000002</v>
      </c>
      <c r="P16" s="7">
        <v>11344.54</v>
      </c>
      <c r="Q16" s="12">
        <v>0.19</v>
      </c>
      <c r="R16" s="7">
        <f t="shared" si="6"/>
        <v>2155.4626000000003</v>
      </c>
      <c r="S16" s="7">
        <f t="shared" si="7"/>
        <v>13500.002600000002</v>
      </c>
      <c r="T16" s="7">
        <f t="shared" si="8"/>
        <v>13500.002600000002</v>
      </c>
      <c r="U16" s="7">
        <f t="shared" si="11"/>
        <v>10959.636666666667</v>
      </c>
      <c r="V16" s="12">
        <v>0.19</v>
      </c>
      <c r="W16" s="7">
        <f t="shared" si="9"/>
        <v>2082.3309666666669</v>
      </c>
      <c r="X16" s="18">
        <f t="shared" ref="X16:X32" si="12">+U16+W16</f>
        <v>13041.967633333334</v>
      </c>
      <c r="Y16" s="7">
        <f t="shared" si="10"/>
        <v>13041.967633333334</v>
      </c>
    </row>
    <row r="17" spans="1:25" ht="58.5" customHeight="1" thickBot="1" x14ac:dyDescent="0.3">
      <c r="A17" s="4">
        <v>5</v>
      </c>
      <c r="B17" s="5" t="s">
        <v>14</v>
      </c>
      <c r="C17" s="9">
        <v>1</v>
      </c>
      <c r="D17" s="5" t="s">
        <v>15</v>
      </c>
      <c r="E17" s="5" t="s">
        <v>32</v>
      </c>
      <c r="F17" s="6">
        <v>2250</v>
      </c>
      <c r="G17" s="10">
        <v>0.05</v>
      </c>
      <c r="H17" s="11">
        <f t="shared" si="0"/>
        <v>112.5</v>
      </c>
      <c r="I17" s="6">
        <f t="shared" si="1"/>
        <v>2362.5</v>
      </c>
      <c r="J17" s="6">
        <f t="shared" si="2"/>
        <v>2362.5</v>
      </c>
      <c r="K17" s="7">
        <v>3714.29</v>
      </c>
      <c r="L17" s="12">
        <v>0.05</v>
      </c>
      <c r="M17" s="7">
        <f t="shared" si="3"/>
        <v>185.71450000000002</v>
      </c>
      <c r="N17" s="7">
        <f t="shared" si="4"/>
        <v>3900.0045</v>
      </c>
      <c r="O17" s="7">
        <f t="shared" si="5"/>
        <v>3900.0045</v>
      </c>
      <c r="P17" s="7">
        <v>3809.52</v>
      </c>
      <c r="Q17" s="12">
        <v>0.05</v>
      </c>
      <c r="R17" s="7">
        <f t="shared" si="6"/>
        <v>190.476</v>
      </c>
      <c r="S17" s="7">
        <f t="shared" si="7"/>
        <v>3999.9960000000001</v>
      </c>
      <c r="T17" s="7">
        <f t="shared" si="8"/>
        <v>3999.9960000000001</v>
      </c>
      <c r="U17" s="7">
        <f t="shared" si="11"/>
        <v>3257.9366666666665</v>
      </c>
      <c r="V17" s="12">
        <v>0.05</v>
      </c>
      <c r="W17" s="7">
        <f t="shared" si="9"/>
        <v>162.89683333333335</v>
      </c>
      <c r="X17" s="18">
        <f t="shared" si="12"/>
        <v>3420.8334999999997</v>
      </c>
      <c r="Y17" s="7">
        <f t="shared" si="10"/>
        <v>3420.8334999999997</v>
      </c>
    </row>
    <row r="18" spans="1:25" ht="57.75" customHeight="1" thickBot="1" x14ac:dyDescent="0.3">
      <c r="A18" s="4">
        <v>6</v>
      </c>
      <c r="B18" s="5" t="s">
        <v>57</v>
      </c>
      <c r="C18" s="9">
        <v>1</v>
      </c>
      <c r="D18" s="5" t="s">
        <v>10</v>
      </c>
      <c r="E18" s="5" t="s">
        <v>32</v>
      </c>
      <c r="F18" s="6">
        <v>4330</v>
      </c>
      <c r="G18" s="10">
        <v>0.05</v>
      </c>
      <c r="H18" s="11">
        <f t="shared" si="0"/>
        <v>216.5</v>
      </c>
      <c r="I18" s="6">
        <f t="shared" si="1"/>
        <v>4546.5</v>
      </c>
      <c r="J18" s="6">
        <f t="shared" si="2"/>
        <v>4546.5</v>
      </c>
      <c r="K18" s="7">
        <v>4857.1400000000003</v>
      </c>
      <c r="L18" s="12">
        <v>0.05</v>
      </c>
      <c r="M18" s="7">
        <f t="shared" si="3"/>
        <v>242.85700000000003</v>
      </c>
      <c r="N18" s="7">
        <f t="shared" si="4"/>
        <v>5099.9970000000003</v>
      </c>
      <c r="O18" s="7">
        <f t="shared" si="5"/>
        <v>5099.9970000000003</v>
      </c>
      <c r="P18" s="7">
        <v>5047.62</v>
      </c>
      <c r="Q18" s="12">
        <v>0.05</v>
      </c>
      <c r="R18" s="7">
        <f t="shared" si="6"/>
        <v>252.381</v>
      </c>
      <c r="S18" s="7">
        <f t="shared" si="7"/>
        <v>5300.0010000000002</v>
      </c>
      <c r="T18" s="7">
        <f t="shared" si="8"/>
        <v>5300.0010000000002</v>
      </c>
      <c r="U18" s="7">
        <f t="shared" si="11"/>
        <v>4744.9199999999992</v>
      </c>
      <c r="V18" s="12">
        <v>0.05</v>
      </c>
      <c r="W18" s="7">
        <f t="shared" si="9"/>
        <v>237.24599999999998</v>
      </c>
      <c r="X18" s="18">
        <f t="shared" si="12"/>
        <v>4982.1659999999993</v>
      </c>
      <c r="Y18" s="7">
        <f t="shared" si="10"/>
        <v>4982.1659999999993</v>
      </c>
    </row>
    <row r="19" spans="1:25" ht="43.5" customHeight="1" thickBot="1" x14ac:dyDescent="0.3">
      <c r="A19" s="4">
        <v>7</v>
      </c>
      <c r="B19" s="5" t="s">
        <v>1</v>
      </c>
      <c r="C19" s="9">
        <v>1</v>
      </c>
      <c r="D19" s="5" t="s">
        <v>8</v>
      </c>
      <c r="E19" s="5" t="s">
        <v>33</v>
      </c>
      <c r="F19" s="6">
        <v>3890</v>
      </c>
      <c r="G19" s="10">
        <v>0</v>
      </c>
      <c r="H19" s="11">
        <f t="shared" si="0"/>
        <v>0</v>
      </c>
      <c r="I19" s="6">
        <f t="shared" si="1"/>
        <v>3890</v>
      </c>
      <c r="J19" s="6">
        <f t="shared" si="2"/>
        <v>3890</v>
      </c>
      <c r="K19" s="7">
        <v>4000</v>
      </c>
      <c r="L19" s="12">
        <v>0</v>
      </c>
      <c r="M19" s="7">
        <f t="shared" si="3"/>
        <v>0</v>
      </c>
      <c r="N19" s="7">
        <f t="shared" si="4"/>
        <v>4000</v>
      </c>
      <c r="O19" s="7">
        <f t="shared" si="5"/>
        <v>4000</v>
      </c>
      <c r="P19" s="7">
        <v>4200</v>
      </c>
      <c r="Q19" s="12">
        <v>0</v>
      </c>
      <c r="R19" s="7">
        <f t="shared" si="6"/>
        <v>0</v>
      </c>
      <c r="S19" s="7">
        <f t="shared" si="7"/>
        <v>4200</v>
      </c>
      <c r="T19" s="7">
        <f t="shared" si="8"/>
        <v>4200</v>
      </c>
      <c r="U19" s="7">
        <f t="shared" si="11"/>
        <v>4030</v>
      </c>
      <c r="V19" s="12">
        <v>0</v>
      </c>
      <c r="W19" s="7">
        <f t="shared" si="9"/>
        <v>0</v>
      </c>
      <c r="X19" s="18">
        <f t="shared" si="12"/>
        <v>4030</v>
      </c>
      <c r="Y19" s="7">
        <f t="shared" si="10"/>
        <v>4030</v>
      </c>
    </row>
    <row r="20" spans="1:25" ht="81" customHeight="1" thickBot="1" x14ac:dyDescent="0.3">
      <c r="A20" s="4">
        <v>8</v>
      </c>
      <c r="B20" s="5" t="s">
        <v>16</v>
      </c>
      <c r="C20" s="9">
        <v>1</v>
      </c>
      <c r="D20" s="5" t="s">
        <v>35</v>
      </c>
      <c r="E20" s="5" t="s">
        <v>34</v>
      </c>
      <c r="F20" s="6">
        <v>20800</v>
      </c>
      <c r="G20" s="10">
        <v>0</v>
      </c>
      <c r="H20" s="11">
        <f t="shared" si="0"/>
        <v>0</v>
      </c>
      <c r="I20" s="6">
        <f t="shared" si="1"/>
        <v>20800</v>
      </c>
      <c r="J20" s="6">
        <f t="shared" si="2"/>
        <v>20800</v>
      </c>
      <c r="K20" s="7">
        <v>21000</v>
      </c>
      <c r="L20" s="12">
        <v>0</v>
      </c>
      <c r="M20" s="7">
        <f t="shared" si="3"/>
        <v>0</v>
      </c>
      <c r="N20" s="7">
        <f t="shared" si="4"/>
        <v>21000</v>
      </c>
      <c r="O20" s="7">
        <f t="shared" si="5"/>
        <v>21000</v>
      </c>
      <c r="P20" s="7">
        <v>22000</v>
      </c>
      <c r="Q20" s="12">
        <v>0</v>
      </c>
      <c r="R20" s="7">
        <f t="shared" si="6"/>
        <v>0</v>
      </c>
      <c r="S20" s="7">
        <f t="shared" si="7"/>
        <v>22000</v>
      </c>
      <c r="T20" s="7">
        <f t="shared" si="8"/>
        <v>22000</v>
      </c>
      <c r="U20" s="7">
        <f t="shared" si="11"/>
        <v>21266.666666666668</v>
      </c>
      <c r="V20" s="12">
        <v>0</v>
      </c>
      <c r="W20" s="7">
        <f t="shared" si="9"/>
        <v>0</v>
      </c>
      <c r="X20" s="18">
        <f t="shared" si="12"/>
        <v>21266.666666666668</v>
      </c>
      <c r="Y20" s="7">
        <f t="shared" si="10"/>
        <v>21266.666666666668</v>
      </c>
    </row>
    <row r="21" spans="1:25" ht="63" customHeight="1" thickBot="1" x14ac:dyDescent="0.3">
      <c r="A21" s="4">
        <v>9</v>
      </c>
      <c r="B21" s="14" t="s">
        <v>36</v>
      </c>
      <c r="C21" s="9">
        <v>1</v>
      </c>
      <c r="D21" s="14" t="s">
        <v>10</v>
      </c>
      <c r="E21" s="14" t="s">
        <v>37</v>
      </c>
      <c r="F21" s="16">
        <v>2207</v>
      </c>
      <c r="G21" s="10">
        <v>0</v>
      </c>
      <c r="H21" s="11">
        <f t="shared" si="0"/>
        <v>0</v>
      </c>
      <c r="I21" s="6">
        <f t="shared" si="1"/>
        <v>2207</v>
      </c>
      <c r="J21" s="6">
        <f t="shared" si="2"/>
        <v>2207</v>
      </c>
      <c r="K21" s="7">
        <v>2500</v>
      </c>
      <c r="L21" s="12">
        <v>0</v>
      </c>
      <c r="M21" s="7">
        <f t="shared" si="3"/>
        <v>0</v>
      </c>
      <c r="N21" s="7">
        <f t="shared" si="4"/>
        <v>2500</v>
      </c>
      <c r="O21" s="7">
        <f t="shared" si="5"/>
        <v>2500</v>
      </c>
      <c r="P21" s="7">
        <v>2800</v>
      </c>
      <c r="Q21" s="12">
        <v>0</v>
      </c>
      <c r="R21" s="7">
        <f t="shared" si="6"/>
        <v>0</v>
      </c>
      <c r="S21" s="7">
        <f t="shared" si="7"/>
        <v>2800</v>
      </c>
      <c r="T21" s="7">
        <f t="shared" si="8"/>
        <v>2800</v>
      </c>
      <c r="U21" s="7">
        <f t="shared" si="11"/>
        <v>2502.3333333333335</v>
      </c>
      <c r="V21" s="12">
        <v>0</v>
      </c>
      <c r="W21" s="7">
        <f t="shared" si="9"/>
        <v>0</v>
      </c>
      <c r="X21" s="18">
        <f t="shared" si="12"/>
        <v>2502.3333333333335</v>
      </c>
      <c r="Y21" s="7">
        <f t="shared" si="10"/>
        <v>2502.3333333333335</v>
      </c>
    </row>
    <row r="22" spans="1:25" ht="56.25" customHeight="1" thickBot="1" x14ac:dyDescent="0.3">
      <c r="A22" s="4">
        <v>10</v>
      </c>
      <c r="B22" s="14" t="s">
        <v>68</v>
      </c>
      <c r="C22" s="9">
        <v>1</v>
      </c>
      <c r="D22" s="14" t="s">
        <v>10</v>
      </c>
      <c r="E22" s="14" t="s">
        <v>38</v>
      </c>
      <c r="F22" s="16">
        <v>4013</v>
      </c>
      <c r="G22" s="10">
        <v>0.05</v>
      </c>
      <c r="H22" s="11">
        <f t="shared" si="0"/>
        <v>200.65</v>
      </c>
      <c r="I22" s="6">
        <f t="shared" si="1"/>
        <v>4213.6499999999996</v>
      </c>
      <c r="J22" s="6">
        <f t="shared" si="2"/>
        <v>4213.6499999999996</v>
      </c>
      <c r="K22" s="7">
        <v>4285.71</v>
      </c>
      <c r="L22" s="12">
        <v>0.05</v>
      </c>
      <c r="M22" s="7">
        <f t="shared" si="3"/>
        <v>214.28550000000001</v>
      </c>
      <c r="N22" s="7">
        <f t="shared" si="4"/>
        <v>4499.9955</v>
      </c>
      <c r="O22" s="7">
        <f t="shared" si="5"/>
        <v>4499.9955</v>
      </c>
      <c r="P22" s="7">
        <v>2450</v>
      </c>
      <c r="Q22" s="12">
        <v>0.05</v>
      </c>
      <c r="R22" s="7">
        <f t="shared" si="6"/>
        <v>122.5</v>
      </c>
      <c r="S22" s="7">
        <f t="shared" si="7"/>
        <v>2572.5</v>
      </c>
      <c r="T22" s="7">
        <f t="shared" si="8"/>
        <v>2572.5</v>
      </c>
      <c r="U22" s="7">
        <f t="shared" si="11"/>
        <v>3582.9033333333332</v>
      </c>
      <c r="V22" s="12">
        <v>0.05</v>
      </c>
      <c r="W22" s="7">
        <f t="shared" si="9"/>
        <v>179.14516666666668</v>
      </c>
      <c r="X22" s="18">
        <f t="shared" si="12"/>
        <v>3762.0484999999999</v>
      </c>
      <c r="Y22" s="7">
        <f t="shared" si="10"/>
        <v>3762.0484999999999</v>
      </c>
    </row>
    <row r="23" spans="1:25" ht="43.5" customHeight="1" thickBot="1" x14ac:dyDescent="0.3">
      <c r="A23" s="4">
        <v>11</v>
      </c>
      <c r="B23" s="14" t="s">
        <v>69</v>
      </c>
      <c r="C23" s="9">
        <v>1</v>
      </c>
      <c r="D23" s="14" t="s">
        <v>10</v>
      </c>
      <c r="E23" s="14" t="s">
        <v>39</v>
      </c>
      <c r="F23" s="16">
        <v>4590</v>
      </c>
      <c r="G23" s="10">
        <v>0.19</v>
      </c>
      <c r="H23" s="11">
        <f t="shared" si="0"/>
        <v>872.1</v>
      </c>
      <c r="I23" s="6">
        <f t="shared" si="1"/>
        <v>5462.1</v>
      </c>
      <c r="J23" s="6">
        <f t="shared" si="2"/>
        <v>5462.1</v>
      </c>
      <c r="K23" s="7">
        <v>6050.42</v>
      </c>
      <c r="L23" s="12">
        <v>0.19</v>
      </c>
      <c r="M23" s="7">
        <f t="shared" si="3"/>
        <v>1149.5798</v>
      </c>
      <c r="N23" s="7">
        <f t="shared" si="4"/>
        <v>7199.9997999999996</v>
      </c>
      <c r="O23" s="7">
        <f t="shared" si="5"/>
        <v>7199.9997999999996</v>
      </c>
      <c r="P23" s="7">
        <v>6050.42</v>
      </c>
      <c r="Q23" s="12">
        <v>0.19</v>
      </c>
      <c r="R23" s="7">
        <f t="shared" si="6"/>
        <v>1149.5798</v>
      </c>
      <c r="S23" s="7">
        <f t="shared" si="7"/>
        <v>7199.9997999999996</v>
      </c>
      <c r="T23" s="7">
        <f t="shared" si="8"/>
        <v>7199.9997999999996</v>
      </c>
      <c r="U23" s="7">
        <f t="shared" si="11"/>
        <v>5563.6133333333337</v>
      </c>
      <c r="V23" s="12">
        <v>0.19</v>
      </c>
      <c r="W23" s="7">
        <f t="shared" si="9"/>
        <v>1057.0865333333334</v>
      </c>
      <c r="X23" s="18">
        <f t="shared" si="12"/>
        <v>6620.6998666666668</v>
      </c>
      <c r="Y23" s="7">
        <f t="shared" si="10"/>
        <v>6620.6998666666668</v>
      </c>
    </row>
    <row r="24" spans="1:25" ht="66" customHeight="1" thickBot="1" x14ac:dyDescent="0.3">
      <c r="A24" s="4">
        <v>12</v>
      </c>
      <c r="B24" s="17" t="s">
        <v>17</v>
      </c>
      <c r="C24" s="9">
        <v>1</v>
      </c>
      <c r="D24" s="17" t="s">
        <v>18</v>
      </c>
      <c r="E24" s="17" t="s">
        <v>19</v>
      </c>
      <c r="F24" s="16">
        <v>16660</v>
      </c>
      <c r="G24" s="10">
        <v>0</v>
      </c>
      <c r="H24" s="11">
        <f t="shared" si="0"/>
        <v>0</v>
      </c>
      <c r="I24" s="6">
        <f t="shared" si="1"/>
        <v>16660</v>
      </c>
      <c r="J24" s="6">
        <f t="shared" si="2"/>
        <v>16660</v>
      </c>
      <c r="K24" s="7">
        <v>17000</v>
      </c>
      <c r="L24" s="12">
        <v>0</v>
      </c>
      <c r="M24" s="7">
        <f t="shared" si="3"/>
        <v>0</v>
      </c>
      <c r="N24" s="7">
        <f t="shared" si="4"/>
        <v>17000</v>
      </c>
      <c r="O24" s="7">
        <f t="shared" si="5"/>
        <v>17000</v>
      </c>
      <c r="P24" s="7">
        <v>17500</v>
      </c>
      <c r="Q24" s="12">
        <v>0</v>
      </c>
      <c r="R24" s="7">
        <f t="shared" si="6"/>
        <v>0</v>
      </c>
      <c r="S24" s="7">
        <f t="shared" si="7"/>
        <v>17500</v>
      </c>
      <c r="T24" s="7">
        <f t="shared" si="8"/>
        <v>17500</v>
      </c>
      <c r="U24" s="7">
        <f t="shared" si="11"/>
        <v>17053.333333333332</v>
      </c>
      <c r="V24" s="12">
        <v>0</v>
      </c>
      <c r="W24" s="7">
        <f t="shared" si="9"/>
        <v>0</v>
      </c>
      <c r="X24" s="18">
        <f t="shared" si="12"/>
        <v>17053.333333333332</v>
      </c>
      <c r="Y24" s="7">
        <f t="shared" si="10"/>
        <v>17053.333333333332</v>
      </c>
    </row>
    <row r="25" spans="1:25" ht="58.5" customHeight="1" thickBot="1" x14ac:dyDescent="0.3">
      <c r="A25" s="4">
        <v>13</v>
      </c>
      <c r="B25" s="17" t="s">
        <v>20</v>
      </c>
      <c r="C25" s="9">
        <v>1</v>
      </c>
      <c r="D25" s="17" t="s">
        <v>18</v>
      </c>
      <c r="E25" s="17" t="s">
        <v>19</v>
      </c>
      <c r="F25" s="16">
        <v>16660</v>
      </c>
      <c r="G25" s="10">
        <v>0</v>
      </c>
      <c r="H25" s="11">
        <f t="shared" si="0"/>
        <v>0</v>
      </c>
      <c r="I25" s="6">
        <f t="shared" si="1"/>
        <v>16660</v>
      </c>
      <c r="J25" s="6">
        <f t="shared" si="2"/>
        <v>16660</v>
      </c>
      <c r="K25" s="7">
        <v>17000</v>
      </c>
      <c r="L25" s="12">
        <v>0</v>
      </c>
      <c r="M25" s="7">
        <f t="shared" si="3"/>
        <v>0</v>
      </c>
      <c r="N25" s="7">
        <f t="shared" si="4"/>
        <v>17000</v>
      </c>
      <c r="O25" s="7">
        <f t="shared" si="5"/>
        <v>17000</v>
      </c>
      <c r="P25" s="7">
        <v>17500</v>
      </c>
      <c r="Q25" s="12">
        <v>0</v>
      </c>
      <c r="R25" s="7">
        <f t="shared" si="6"/>
        <v>0</v>
      </c>
      <c r="S25" s="7">
        <f t="shared" si="7"/>
        <v>17500</v>
      </c>
      <c r="T25" s="7">
        <f t="shared" si="8"/>
        <v>17500</v>
      </c>
      <c r="U25" s="7">
        <f t="shared" si="11"/>
        <v>17053.333333333332</v>
      </c>
      <c r="V25" s="12">
        <v>0</v>
      </c>
      <c r="W25" s="7">
        <f t="shared" si="9"/>
        <v>0</v>
      </c>
      <c r="X25" s="18">
        <f t="shared" si="12"/>
        <v>17053.333333333332</v>
      </c>
      <c r="Y25" s="7">
        <f t="shared" si="10"/>
        <v>17053.333333333332</v>
      </c>
    </row>
    <row r="26" spans="1:25" ht="60" customHeight="1" thickBot="1" x14ac:dyDescent="0.3">
      <c r="A26" s="4">
        <v>14</v>
      </c>
      <c r="B26" s="14" t="s">
        <v>70</v>
      </c>
      <c r="C26" s="9">
        <v>1</v>
      </c>
      <c r="D26" s="14" t="s">
        <v>21</v>
      </c>
      <c r="E26" s="14" t="s">
        <v>40</v>
      </c>
      <c r="F26" s="16">
        <v>14500</v>
      </c>
      <c r="G26" s="10">
        <v>0.19</v>
      </c>
      <c r="H26" s="11">
        <f t="shared" si="0"/>
        <v>2755</v>
      </c>
      <c r="I26" s="6">
        <f t="shared" si="1"/>
        <v>17255</v>
      </c>
      <c r="J26" s="6">
        <f t="shared" si="2"/>
        <v>17255</v>
      </c>
      <c r="K26" s="7">
        <v>14705.88</v>
      </c>
      <c r="L26" s="12">
        <v>0.19</v>
      </c>
      <c r="M26" s="7">
        <f t="shared" si="3"/>
        <v>2794.1171999999997</v>
      </c>
      <c r="N26" s="7">
        <f t="shared" si="4"/>
        <v>17499.997199999998</v>
      </c>
      <c r="O26" s="7">
        <f t="shared" si="5"/>
        <v>17499.997199999998</v>
      </c>
      <c r="P26" s="7">
        <v>15126.05</v>
      </c>
      <c r="Q26" s="12">
        <v>0.19</v>
      </c>
      <c r="R26" s="7">
        <f t="shared" si="6"/>
        <v>2873.9494999999997</v>
      </c>
      <c r="S26" s="7">
        <f t="shared" si="7"/>
        <v>17999.999499999998</v>
      </c>
      <c r="T26" s="7">
        <f t="shared" si="8"/>
        <v>17999.999499999998</v>
      </c>
      <c r="U26" s="7">
        <f t="shared" si="11"/>
        <v>14777.309999999998</v>
      </c>
      <c r="V26" s="12">
        <v>0.19</v>
      </c>
      <c r="W26" s="7">
        <f t="shared" si="9"/>
        <v>2807.6888999999996</v>
      </c>
      <c r="X26" s="18">
        <f t="shared" si="12"/>
        <v>17584.998899999999</v>
      </c>
      <c r="Y26" s="7">
        <f t="shared" si="10"/>
        <v>17584.998899999999</v>
      </c>
    </row>
    <row r="27" spans="1:25" ht="148.5" customHeight="1" thickBot="1" x14ac:dyDescent="0.3">
      <c r="A27" s="4">
        <v>15</v>
      </c>
      <c r="B27" s="5" t="s">
        <v>22</v>
      </c>
      <c r="C27" s="9">
        <v>1</v>
      </c>
      <c r="D27" s="5" t="s">
        <v>23</v>
      </c>
      <c r="E27" s="5" t="s">
        <v>41</v>
      </c>
      <c r="F27" s="6">
        <v>6000</v>
      </c>
      <c r="G27" s="10">
        <v>0.19</v>
      </c>
      <c r="H27" s="11">
        <f t="shared" si="0"/>
        <v>1140</v>
      </c>
      <c r="I27" s="6">
        <f t="shared" si="1"/>
        <v>7140</v>
      </c>
      <c r="J27" s="6">
        <f t="shared" si="2"/>
        <v>7140</v>
      </c>
      <c r="K27" s="7">
        <v>6050.42</v>
      </c>
      <c r="L27" s="12">
        <v>0.19</v>
      </c>
      <c r="M27" s="7">
        <f t="shared" si="3"/>
        <v>1149.5798</v>
      </c>
      <c r="N27" s="7">
        <f t="shared" si="4"/>
        <v>7199.9997999999996</v>
      </c>
      <c r="O27" s="7">
        <f t="shared" si="5"/>
        <v>7199.9997999999996</v>
      </c>
      <c r="P27" s="7">
        <v>6722.6890800000001</v>
      </c>
      <c r="Q27" s="12">
        <v>0.19</v>
      </c>
      <c r="R27" s="7">
        <f t="shared" si="6"/>
        <v>1277.3109251999999</v>
      </c>
      <c r="S27" s="7">
        <f t="shared" si="7"/>
        <v>8000.0000051999996</v>
      </c>
      <c r="T27" s="7">
        <f t="shared" si="8"/>
        <v>8000.0000051999996</v>
      </c>
      <c r="U27" s="7">
        <f t="shared" si="11"/>
        <v>6257.703026666667</v>
      </c>
      <c r="V27" s="12">
        <v>0.19</v>
      </c>
      <c r="W27" s="7">
        <f t="shared" si="9"/>
        <v>1188.9635750666669</v>
      </c>
      <c r="X27" s="18">
        <f t="shared" si="12"/>
        <v>7446.6666017333337</v>
      </c>
      <c r="Y27" s="7">
        <f t="shared" si="10"/>
        <v>7446.6666017333337</v>
      </c>
    </row>
    <row r="28" spans="1:25" ht="15.75" thickBot="1" x14ac:dyDescent="0.3">
      <c r="A28" s="13" t="s">
        <v>26</v>
      </c>
      <c r="B28" s="13"/>
      <c r="C28" s="13"/>
      <c r="D28" s="13"/>
      <c r="E28" s="13"/>
      <c r="F28" s="13"/>
      <c r="G28" s="13"/>
      <c r="H28" s="19">
        <f t="shared" si="0"/>
        <v>0</v>
      </c>
      <c r="I28" s="20"/>
      <c r="J28" s="21">
        <f t="shared" si="2"/>
        <v>0</v>
      </c>
      <c r="K28" s="20"/>
      <c r="L28" s="20"/>
      <c r="M28" s="22">
        <f t="shared" si="3"/>
        <v>0</v>
      </c>
      <c r="N28" s="22">
        <f t="shared" si="4"/>
        <v>0</v>
      </c>
      <c r="O28" s="22">
        <f t="shared" si="5"/>
        <v>0</v>
      </c>
      <c r="P28" s="20"/>
      <c r="Q28" s="20"/>
      <c r="R28" s="22">
        <f t="shared" si="6"/>
        <v>0</v>
      </c>
      <c r="S28" s="22">
        <f t="shared" si="7"/>
        <v>0</v>
      </c>
      <c r="T28" s="22">
        <f t="shared" si="8"/>
        <v>0</v>
      </c>
      <c r="U28" s="20"/>
      <c r="V28" s="20"/>
      <c r="W28" s="22">
        <f t="shared" si="9"/>
        <v>0</v>
      </c>
      <c r="X28" s="20"/>
      <c r="Y28" s="22">
        <f t="shared" si="10"/>
        <v>0</v>
      </c>
    </row>
    <row r="29" spans="1:25" ht="409.6" customHeight="1" thickBot="1" x14ac:dyDescent="0.3">
      <c r="A29" s="4">
        <v>16</v>
      </c>
      <c r="B29" s="5" t="s">
        <v>65</v>
      </c>
      <c r="C29" s="9">
        <v>1</v>
      </c>
      <c r="D29" s="5" t="s">
        <v>23</v>
      </c>
      <c r="E29" s="8" t="s">
        <v>19</v>
      </c>
      <c r="F29" s="6">
        <v>25200</v>
      </c>
      <c r="G29" s="10">
        <v>0</v>
      </c>
      <c r="H29" s="11">
        <f t="shared" si="0"/>
        <v>0</v>
      </c>
      <c r="I29" s="6">
        <f>+F29+H29</f>
        <v>25200</v>
      </c>
      <c r="J29" s="6">
        <f t="shared" si="2"/>
        <v>25200</v>
      </c>
      <c r="K29" s="7">
        <v>26000</v>
      </c>
      <c r="L29" s="12">
        <v>0</v>
      </c>
      <c r="M29" s="7">
        <f t="shared" si="3"/>
        <v>0</v>
      </c>
      <c r="N29" s="7">
        <f t="shared" si="4"/>
        <v>26000</v>
      </c>
      <c r="O29" s="7">
        <f t="shared" si="5"/>
        <v>26000</v>
      </c>
      <c r="P29" s="7">
        <v>26000</v>
      </c>
      <c r="Q29" s="12">
        <v>0</v>
      </c>
      <c r="R29" s="7">
        <f t="shared" si="6"/>
        <v>0</v>
      </c>
      <c r="S29" s="7">
        <f t="shared" si="7"/>
        <v>26000</v>
      </c>
      <c r="T29" s="7">
        <f t="shared" si="8"/>
        <v>26000</v>
      </c>
      <c r="U29" s="7">
        <f t="shared" si="11"/>
        <v>25733.333333333332</v>
      </c>
      <c r="V29" s="12">
        <v>0</v>
      </c>
      <c r="W29" s="7">
        <f t="shared" si="9"/>
        <v>0</v>
      </c>
      <c r="X29" s="7">
        <f t="shared" si="12"/>
        <v>25733.333333333332</v>
      </c>
      <c r="Y29" s="7">
        <f t="shared" si="10"/>
        <v>25733.333333333332</v>
      </c>
    </row>
    <row r="30" spans="1:25" ht="409.5" customHeight="1" thickBot="1" x14ac:dyDescent="0.3">
      <c r="A30" s="4">
        <v>17</v>
      </c>
      <c r="B30" s="5" t="s">
        <v>73</v>
      </c>
      <c r="C30" s="9">
        <v>1</v>
      </c>
      <c r="D30" s="5" t="s">
        <v>23</v>
      </c>
      <c r="E30" s="8" t="s">
        <v>19</v>
      </c>
      <c r="F30" s="6">
        <v>26500</v>
      </c>
      <c r="G30" s="10">
        <v>0</v>
      </c>
      <c r="H30" s="11">
        <f t="shared" si="0"/>
        <v>0</v>
      </c>
      <c r="I30" s="6">
        <f>+F30+H30</f>
        <v>26500</v>
      </c>
      <c r="J30" s="6">
        <f t="shared" si="2"/>
        <v>26500</v>
      </c>
      <c r="K30" s="7">
        <v>27000</v>
      </c>
      <c r="L30" s="12">
        <v>0</v>
      </c>
      <c r="M30" s="7">
        <f t="shared" si="3"/>
        <v>0</v>
      </c>
      <c r="N30" s="7">
        <f t="shared" si="4"/>
        <v>27000</v>
      </c>
      <c r="O30" s="7">
        <f t="shared" si="5"/>
        <v>27000</v>
      </c>
      <c r="P30" s="7">
        <v>28500</v>
      </c>
      <c r="Q30" s="12">
        <v>0</v>
      </c>
      <c r="R30" s="7">
        <f t="shared" si="6"/>
        <v>0</v>
      </c>
      <c r="S30" s="7">
        <f t="shared" si="7"/>
        <v>28500</v>
      </c>
      <c r="T30" s="7">
        <f t="shared" si="8"/>
        <v>28500</v>
      </c>
      <c r="U30" s="7">
        <f t="shared" si="11"/>
        <v>27333.333333333332</v>
      </c>
      <c r="V30" s="12">
        <v>0</v>
      </c>
      <c r="W30" s="7">
        <f t="shared" si="9"/>
        <v>0</v>
      </c>
      <c r="X30" s="7">
        <f t="shared" si="12"/>
        <v>27333.333333333332</v>
      </c>
      <c r="Y30" s="7">
        <f t="shared" si="10"/>
        <v>27333.333333333332</v>
      </c>
    </row>
    <row r="31" spans="1:25" ht="15.75" thickBot="1" x14ac:dyDescent="0.3">
      <c r="A31" s="13" t="s">
        <v>24</v>
      </c>
      <c r="B31" s="13"/>
      <c r="C31" s="13"/>
      <c r="D31" s="20"/>
      <c r="E31" s="20"/>
      <c r="F31" s="20"/>
      <c r="G31" s="20"/>
      <c r="H31" s="19">
        <f t="shared" si="0"/>
        <v>0</v>
      </c>
      <c r="I31" s="20"/>
      <c r="J31" s="21">
        <f t="shared" si="2"/>
        <v>0</v>
      </c>
      <c r="K31" s="20"/>
      <c r="L31" s="20"/>
      <c r="M31" s="22">
        <f t="shared" si="3"/>
        <v>0</v>
      </c>
      <c r="N31" s="22">
        <f t="shared" si="4"/>
        <v>0</v>
      </c>
      <c r="O31" s="22">
        <f t="shared" si="5"/>
        <v>0</v>
      </c>
      <c r="P31" s="20"/>
      <c r="Q31" s="20"/>
      <c r="R31" s="22">
        <f t="shared" si="6"/>
        <v>0</v>
      </c>
      <c r="S31" s="22">
        <f t="shared" si="7"/>
        <v>0</v>
      </c>
      <c r="T31" s="22">
        <f t="shared" si="8"/>
        <v>0</v>
      </c>
      <c r="U31" s="20"/>
      <c r="V31" s="20"/>
      <c r="W31" s="22">
        <f t="shared" si="9"/>
        <v>0</v>
      </c>
      <c r="X31" s="20"/>
      <c r="Y31" s="22">
        <f t="shared" si="10"/>
        <v>0</v>
      </c>
    </row>
    <row r="32" spans="1:25" ht="409.6" customHeight="1" thickBot="1" x14ac:dyDescent="0.3">
      <c r="A32" s="4">
        <v>18</v>
      </c>
      <c r="B32" s="5" t="s">
        <v>72</v>
      </c>
      <c r="C32" s="9">
        <v>1</v>
      </c>
      <c r="D32" s="5" t="s">
        <v>23</v>
      </c>
      <c r="E32" s="8" t="s">
        <v>19</v>
      </c>
      <c r="F32" s="6">
        <v>14190</v>
      </c>
      <c r="G32" s="10">
        <v>0</v>
      </c>
      <c r="H32" s="11">
        <f t="shared" si="0"/>
        <v>0</v>
      </c>
      <c r="I32" s="6">
        <f>+F32+H32</f>
        <v>14190</v>
      </c>
      <c r="J32" s="6">
        <f t="shared" si="2"/>
        <v>14190</v>
      </c>
      <c r="K32" s="7">
        <v>15000</v>
      </c>
      <c r="L32" s="12">
        <v>0</v>
      </c>
      <c r="M32" s="7">
        <f t="shared" si="3"/>
        <v>0</v>
      </c>
      <c r="N32" s="7">
        <f t="shared" si="4"/>
        <v>15000</v>
      </c>
      <c r="O32" s="7">
        <f t="shared" si="5"/>
        <v>15000</v>
      </c>
      <c r="P32" s="7">
        <v>16000</v>
      </c>
      <c r="Q32" s="12">
        <v>0</v>
      </c>
      <c r="R32" s="7">
        <f t="shared" si="6"/>
        <v>0</v>
      </c>
      <c r="S32" s="7">
        <f t="shared" si="7"/>
        <v>16000</v>
      </c>
      <c r="T32" s="7">
        <f t="shared" si="8"/>
        <v>16000</v>
      </c>
      <c r="U32" s="7">
        <f t="shared" si="11"/>
        <v>15063.333333333334</v>
      </c>
      <c r="V32" s="12">
        <v>0</v>
      </c>
      <c r="W32" s="7">
        <f t="shared" si="9"/>
        <v>0</v>
      </c>
      <c r="X32" s="7">
        <f t="shared" si="12"/>
        <v>15063.333333333334</v>
      </c>
      <c r="Y32" s="7">
        <f t="shared" si="10"/>
        <v>15063.333333333334</v>
      </c>
    </row>
    <row r="33" spans="1:25" ht="15.75" thickBot="1" x14ac:dyDescent="0.3">
      <c r="A33" s="28" t="s">
        <v>62</v>
      </c>
      <c r="B33" s="28"/>
      <c r="C33" s="28"/>
      <c r="D33" s="28"/>
      <c r="E33" s="28"/>
      <c r="F33" s="29">
        <f>+SUM(J13:J32)</f>
        <v>198242.15000000002</v>
      </c>
      <c r="G33" s="29"/>
      <c r="H33" s="29"/>
      <c r="I33" s="29"/>
      <c r="J33" s="29"/>
      <c r="K33" s="30">
        <f>+SUM(O13:O32)</f>
        <v>214899.9921</v>
      </c>
      <c r="L33" s="30"/>
      <c r="M33" s="30"/>
      <c r="N33" s="30"/>
      <c r="O33" s="30"/>
      <c r="P33" s="29">
        <f>+SUM(T13:T32)</f>
        <v>220072.50090520002</v>
      </c>
      <c r="Q33" s="29"/>
      <c r="R33" s="29"/>
      <c r="S33" s="29"/>
      <c r="T33" s="29"/>
      <c r="U33" s="29">
        <f>+SUM(Y13:Y32)</f>
        <v>211071.54766840002</v>
      </c>
      <c r="V33" s="29"/>
      <c r="W33" s="29"/>
      <c r="X33" s="29"/>
      <c r="Y33" s="29"/>
    </row>
    <row r="34" spans="1:25" ht="40.5" customHeight="1" thickBot="1" x14ac:dyDescent="0.3">
      <c r="A34" s="23" t="s">
        <v>74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</row>
    <row r="35" spans="1:25" ht="48" customHeight="1" thickBot="1" x14ac:dyDescent="0.3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31.5" customHeight="1" thickBot="1" x14ac:dyDescent="0.3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</row>
    <row r="38" spans="1:25" x14ac:dyDescent="0.25">
      <c r="Y38" s="3"/>
    </row>
  </sheetData>
  <mergeCells count="52">
    <mergeCell ref="A1:Y1"/>
    <mergeCell ref="A2:Y2"/>
    <mergeCell ref="A3:Y3"/>
    <mergeCell ref="A4:E4"/>
    <mergeCell ref="F4:J4"/>
    <mergeCell ref="K4:O4"/>
    <mergeCell ref="P4:T4"/>
    <mergeCell ref="U4:Y7"/>
    <mergeCell ref="A5:E5"/>
    <mergeCell ref="F5:J5"/>
    <mergeCell ref="K5:O5"/>
    <mergeCell ref="P5:T5"/>
    <mergeCell ref="A6:E6"/>
    <mergeCell ref="F6:J6"/>
    <mergeCell ref="K6:O6"/>
    <mergeCell ref="P6:T6"/>
    <mergeCell ref="A11:A12"/>
    <mergeCell ref="B11:B12"/>
    <mergeCell ref="C11:C12"/>
    <mergeCell ref="D11:D12"/>
    <mergeCell ref="E11:E12"/>
    <mergeCell ref="A7:E7"/>
    <mergeCell ref="F7:J7"/>
    <mergeCell ref="K7:O7"/>
    <mergeCell ref="P7:T7"/>
    <mergeCell ref="A8:Y10"/>
    <mergeCell ref="N11:N12"/>
    <mergeCell ref="O11:O12"/>
    <mergeCell ref="P11:P12"/>
    <mergeCell ref="Q11:Q12"/>
    <mergeCell ref="F11:F12"/>
    <mergeCell ref="G11:G12"/>
    <mergeCell ref="H11:H12"/>
    <mergeCell ref="I11:I12"/>
    <mergeCell ref="J11:J12"/>
    <mergeCell ref="K11:K12"/>
    <mergeCell ref="A34:Y36"/>
    <mergeCell ref="X11:X12"/>
    <mergeCell ref="Y11:Y12"/>
    <mergeCell ref="A33:E33"/>
    <mergeCell ref="F33:J33"/>
    <mergeCell ref="K33:O33"/>
    <mergeCell ref="P33:T33"/>
    <mergeCell ref="U33:Y33"/>
    <mergeCell ref="R11:R12"/>
    <mergeCell ref="S11:S12"/>
    <mergeCell ref="T11:T12"/>
    <mergeCell ref="U11:U12"/>
    <mergeCell ref="V11:V12"/>
    <mergeCell ref="W11:W12"/>
    <mergeCell ref="L11:L12"/>
    <mergeCell ref="M11:M12"/>
  </mergeCells>
  <hyperlinks>
    <hyperlink ref="F7" r:id="rId1" xr:uid="{00000000-0004-0000-0000-000000000000}"/>
    <hyperlink ref="N7" r:id="rId2" display="corpaezcolorg@gmail.com" xr:uid="{00000000-0004-0000-0000-000001000000}"/>
    <hyperlink ref="S7" r:id="rId3" display="fundacionavanzacolombia@gmail.com" xr:uid="{00000000-0004-0000-0000-000002000000}"/>
  </hyperlinks>
  <pageMargins left="0.70866141732283472" right="0.70866141732283472" top="0.98425196850393704" bottom="0.74803149606299213" header="0.39370078740157483" footer="0.31496062992125984"/>
  <pageSetup paperSize="125" scale="40" orientation="landscape" r:id="rId4"/>
  <headerFooter>
    <oddHeader>&amp;L&amp;G</oddHeader>
    <oddFooter>&amp;C&amp;G</oddFooter>
  </headerFooter>
  <rowBreaks count="1" manualBreakCount="1">
    <brk id="27" max="24" man="1"/>
  </rowBreaks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</sheetPr>
  <dimension ref="A1:Y38"/>
  <sheetViews>
    <sheetView view="pageBreakPreview" topLeftCell="A24" zoomScale="60" zoomScaleNormal="60" workbookViewId="0">
      <selection activeCell="A4" sqref="A4:E4"/>
    </sheetView>
  </sheetViews>
  <sheetFormatPr baseColWidth="10" defaultRowHeight="15" x14ac:dyDescent="0.25"/>
  <cols>
    <col min="1" max="1" width="6" style="2" customWidth="1"/>
    <col min="2" max="2" width="35.140625" customWidth="1"/>
    <col min="3" max="3" width="9.140625" customWidth="1"/>
    <col min="4" max="4" width="9" customWidth="1"/>
    <col min="5" max="5" width="18" customWidth="1"/>
    <col min="6" max="6" width="11.42578125" customWidth="1"/>
    <col min="7" max="7" width="6" style="2" customWidth="1"/>
    <col min="8" max="8" width="16.7109375" customWidth="1"/>
    <col min="9" max="9" width="11.42578125" customWidth="1"/>
    <col min="10" max="10" width="14.42578125" customWidth="1"/>
    <col min="11" max="11" width="15.28515625" customWidth="1"/>
    <col min="12" max="12" width="6" style="2" customWidth="1"/>
    <col min="13" max="13" width="11.42578125" customWidth="1"/>
    <col min="14" max="14" width="16.42578125" customWidth="1"/>
    <col min="15" max="15" width="27.28515625" customWidth="1"/>
    <col min="16" max="16" width="18.140625" customWidth="1"/>
    <col min="17" max="17" width="5.7109375" style="2" customWidth="1"/>
    <col min="18" max="18" width="11.42578125" customWidth="1"/>
    <col min="19" max="19" width="14.5703125" customWidth="1"/>
    <col min="20" max="20" width="23.5703125" customWidth="1"/>
    <col min="21" max="21" width="19" customWidth="1"/>
    <col min="22" max="22" width="4.85546875" style="2" customWidth="1"/>
    <col min="24" max="24" width="19.28515625" customWidth="1"/>
    <col min="25" max="25" width="25.42578125" customWidth="1"/>
  </cols>
  <sheetData>
    <row r="1" spans="1:25" ht="15.75" thickBot="1" x14ac:dyDescent="0.3">
      <c r="A1" s="47" t="s">
        <v>42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</row>
    <row r="2" spans="1:25" ht="15.75" thickBot="1" x14ac:dyDescent="0.3">
      <c r="A2" s="47" t="s">
        <v>43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</row>
    <row r="3" spans="1:25" ht="20.25" customHeight="1" thickBot="1" x14ac:dyDescent="0.3">
      <c r="A3" s="48" t="s">
        <v>75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</row>
    <row r="4" spans="1:25" ht="30.75" customHeight="1" thickBot="1" x14ac:dyDescent="0.3">
      <c r="A4" s="49" t="s">
        <v>44</v>
      </c>
      <c r="B4" s="49"/>
      <c r="C4" s="49"/>
      <c r="D4" s="49"/>
      <c r="E4" s="49"/>
      <c r="F4" s="50" t="s">
        <v>48</v>
      </c>
      <c r="G4" s="50"/>
      <c r="H4" s="50"/>
      <c r="I4" s="50"/>
      <c r="J4" s="50"/>
      <c r="K4" s="34" t="s">
        <v>58</v>
      </c>
      <c r="L4" s="34"/>
      <c r="M4" s="34"/>
      <c r="N4" s="34"/>
      <c r="O4" s="34"/>
      <c r="P4" s="36" t="s">
        <v>52</v>
      </c>
      <c r="Q4" s="36"/>
      <c r="R4" s="36"/>
      <c r="S4" s="36"/>
      <c r="T4" s="36"/>
      <c r="U4" s="51" t="s">
        <v>66</v>
      </c>
      <c r="V4" s="51"/>
      <c r="W4" s="51"/>
      <c r="X4" s="51"/>
      <c r="Y4" s="51"/>
    </row>
    <row r="5" spans="1:25" ht="15.75" thickBot="1" x14ac:dyDescent="0.3">
      <c r="A5" s="31" t="s">
        <v>45</v>
      </c>
      <c r="B5" s="31"/>
      <c r="C5" s="31"/>
      <c r="D5" s="31"/>
      <c r="E5" s="31"/>
      <c r="F5" s="50" t="s">
        <v>49</v>
      </c>
      <c r="G5" s="50"/>
      <c r="H5" s="50"/>
      <c r="I5" s="50"/>
      <c r="J5" s="50"/>
      <c r="K5" s="34" t="s">
        <v>59</v>
      </c>
      <c r="L5" s="34"/>
      <c r="M5" s="34"/>
      <c r="N5" s="34"/>
      <c r="O5" s="34"/>
      <c r="P5" s="36" t="s">
        <v>53</v>
      </c>
      <c r="Q5" s="36"/>
      <c r="R5" s="36"/>
      <c r="S5" s="36"/>
      <c r="T5" s="36"/>
      <c r="U5" s="51"/>
      <c r="V5" s="51"/>
      <c r="W5" s="51"/>
      <c r="X5" s="51"/>
      <c r="Y5" s="51"/>
    </row>
    <row r="6" spans="1:25" ht="15.75" customHeight="1" thickBot="1" x14ac:dyDescent="0.3">
      <c r="A6" s="31" t="s">
        <v>46</v>
      </c>
      <c r="B6" s="31"/>
      <c r="C6" s="31"/>
      <c r="D6" s="31"/>
      <c r="E6" s="31"/>
      <c r="F6" s="50" t="s">
        <v>50</v>
      </c>
      <c r="G6" s="50"/>
      <c r="H6" s="50"/>
      <c r="I6" s="50"/>
      <c r="J6" s="50"/>
      <c r="K6" s="34" t="s">
        <v>60</v>
      </c>
      <c r="L6" s="34"/>
      <c r="M6" s="34"/>
      <c r="N6" s="34"/>
      <c r="O6" s="34"/>
      <c r="P6" s="36" t="s">
        <v>54</v>
      </c>
      <c r="Q6" s="36"/>
      <c r="R6" s="36"/>
      <c r="S6" s="36"/>
      <c r="T6" s="36"/>
      <c r="U6" s="51"/>
      <c r="V6" s="51"/>
      <c r="W6" s="51"/>
      <c r="X6" s="51"/>
      <c r="Y6" s="51"/>
    </row>
    <row r="7" spans="1:25" ht="21" customHeight="1" thickBot="1" x14ac:dyDescent="0.3">
      <c r="A7" s="31" t="s">
        <v>47</v>
      </c>
      <c r="B7" s="31"/>
      <c r="C7" s="31"/>
      <c r="D7" s="31"/>
      <c r="E7" s="31"/>
      <c r="F7" s="32" t="s">
        <v>51</v>
      </c>
      <c r="G7" s="32"/>
      <c r="H7" s="32"/>
      <c r="I7" s="32"/>
      <c r="J7" s="32"/>
      <c r="K7" s="33" t="s">
        <v>61</v>
      </c>
      <c r="L7" s="34"/>
      <c r="M7" s="34"/>
      <c r="N7" s="34"/>
      <c r="O7" s="34"/>
      <c r="P7" s="35" t="s">
        <v>55</v>
      </c>
      <c r="Q7" s="36"/>
      <c r="R7" s="36"/>
      <c r="S7" s="36"/>
      <c r="T7" s="36"/>
      <c r="U7" s="51"/>
      <c r="V7" s="51"/>
      <c r="W7" s="51"/>
      <c r="X7" s="51"/>
      <c r="Y7" s="51"/>
    </row>
    <row r="8" spans="1:25" ht="15.75" customHeight="1" x14ac:dyDescent="0.25">
      <c r="A8" s="37" t="s">
        <v>27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9"/>
    </row>
    <row r="9" spans="1:25" x14ac:dyDescent="0.25">
      <c r="A9" s="37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9"/>
    </row>
    <row r="10" spans="1:25" ht="15.75" thickBot="1" x14ac:dyDescent="0.3">
      <c r="A10" s="40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2"/>
    </row>
    <row r="11" spans="1:25" ht="21" customHeight="1" x14ac:dyDescent="0.25">
      <c r="A11" s="43" t="s">
        <v>0</v>
      </c>
      <c r="B11" s="24" t="s">
        <v>2</v>
      </c>
      <c r="C11" s="24" t="s">
        <v>64</v>
      </c>
      <c r="D11" s="24" t="s">
        <v>25</v>
      </c>
      <c r="E11" s="45" t="s">
        <v>67</v>
      </c>
      <c r="F11" s="24" t="s">
        <v>6</v>
      </c>
      <c r="G11" s="24" t="s">
        <v>4</v>
      </c>
      <c r="H11" s="24" t="s">
        <v>5</v>
      </c>
      <c r="I11" s="24" t="s">
        <v>3</v>
      </c>
      <c r="J11" s="24" t="s">
        <v>56</v>
      </c>
      <c r="K11" s="24" t="s">
        <v>6</v>
      </c>
      <c r="L11" s="24" t="s">
        <v>4</v>
      </c>
      <c r="M11" s="24" t="s">
        <v>5</v>
      </c>
      <c r="N11" s="24" t="s">
        <v>3</v>
      </c>
      <c r="O11" s="24" t="s">
        <v>56</v>
      </c>
      <c r="P11" s="24" t="s">
        <v>6</v>
      </c>
      <c r="Q11" s="24" t="s">
        <v>4</v>
      </c>
      <c r="R11" s="24" t="s">
        <v>5</v>
      </c>
      <c r="S11" s="24" t="s">
        <v>3</v>
      </c>
      <c r="T11" s="26" t="s">
        <v>56</v>
      </c>
      <c r="U11" s="24" t="s">
        <v>6</v>
      </c>
      <c r="V11" s="24" t="s">
        <v>4</v>
      </c>
      <c r="W11" s="24" t="s">
        <v>5</v>
      </c>
      <c r="X11" s="24" t="s">
        <v>3</v>
      </c>
      <c r="Y11" s="26" t="s">
        <v>56</v>
      </c>
    </row>
    <row r="12" spans="1:25" ht="84" customHeight="1" thickBot="1" x14ac:dyDescent="0.3">
      <c r="A12" s="44"/>
      <c r="B12" s="25"/>
      <c r="C12" s="25"/>
      <c r="D12" s="25"/>
      <c r="E12" s="46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7"/>
      <c r="U12" s="25"/>
      <c r="V12" s="25"/>
      <c r="W12" s="25"/>
      <c r="X12" s="25"/>
      <c r="Y12" s="27"/>
    </row>
    <row r="13" spans="1:25" ht="71.25" customHeight="1" thickBot="1" x14ac:dyDescent="0.3">
      <c r="A13" s="4">
        <v>1</v>
      </c>
      <c r="B13" s="5" t="s">
        <v>7</v>
      </c>
      <c r="C13" s="9">
        <f>560*6</f>
        <v>3360</v>
      </c>
      <c r="D13" s="5" t="s">
        <v>8</v>
      </c>
      <c r="E13" s="5" t="s">
        <v>28</v>
      </c>
      <c r="F13" s="6">
        <v>2995</v>
      </c>
      <c r="G13" s="10">
        <v>0</v>
      </c>
      <c r="H13" s="11">
        <f>F13*G13</f>
        <v>0</v>
      </c>
      <c r="I13" s="6">
        <f>F13+H13</f>
        <v>2995</v>
      </c>
      <c r="J13" s="6">
        <f>I13*C13</f>
        <v>10063200</v>
      </c>
      <c r="K13" s="7">
        <v>3000</v>
      </c>
      <c r="L13" s="12">
        <v>0</v>
      </c>
      <c r="M13" s="7">
        <f>K13*L13</f>
        <v>0</v>
      </c>
      <c r="N13" s="7">
        <f>K13+M13</f>
        <v>3000</v>
      </c>
      <c r="O13" s="7">
        <f>N13*C13</f>
        <v>10080000</v>
      </c>
      <c r="P13" s="7">
        <v>2600</v>
      </c>
      <c r="Q13" s="12">
        <v>0</v>
      </c>
      <c r="R13" s="7">
        <f>P13*Q13</f>
        <v>0</v>
      </c>
      <c r="S13" s="7">
        <f>P13+R13</f>
        <v>2600</v>
      </c>
      <c r="T13" s="7">
        <f>S13*C13</f>
        <v>8736000</v>
      </c>
      <c r="U13" s="7">
        <f>+(F13+K13+P13)/3</f>
        <v>2865</v>
      </c>
      <c r="V13" s="12">
        <v>0</v>
      </c>
      <c r="W13" s="7">
        <f>U13*V13</f>
        <v>0</v>
      </c>
      <c r="X13" s="18">
        <f>U13+W13</f>
        <v>2865</v>
      </c>
      <c r="Y13" s="7">
        <f>X13*C13</f>
        <v>9626400</v>
      </c>
    </row>
    <row r="14" spans="1:25" ht="57.75" customHeight="1" thickBot="1" x14ac:dyDescent="0.3">
      <c r="A14" s="4">
        <v>2</v>
      </c>
      <c r="B14" s="5" t="s">
        <v>9</v>
      </c>
      <c r="C14" s="9">
        <f t="shared" ref="C14:C26" si="0">560*6</f>
        <v>3360</v>
      </c>
      <c r="D14" s="5" t="s">
        <v>10</v>
      </c>
      <c r="E14" s="1" t="s">
        <v>29</v>
      </c>
      <c r="F14" s="6">
        <v>9990</v>
      </c>
      <c r="G14" s="10">
        <v>0.05</v>
      </c>
      <c r="H14" s="11">
        <f t="shared" ref="H14:H32" si="1">F14*G14</f>
        <v>499.5</v>
      </c>
      <c r="I14" s="6">
        <f t="shared" ref="I14:I27" si="2">+F14+H14</f>
        <v>10489.5</v>
      </c>
      <c r="J14" s="6">
        <f t="shared" ref="J14:J32" si="3">I14*C14</f>
        <v>35244720</v>
      </c>
      <c r="K14" s="7">
        <v>17904.759999999998</v>
      </c>
      <c r="L14" s="12">
        <v>0.05</v>
      </c>
      <c r="M14" s="7">
        <f t="shared" ref="M14:M32" si="4">K14*L14</f>
        <v>895.23799999999994</v>
      </c>
      <c r="N14" s="7">
        <f t="shared" ref="N14:N32" si="5">K14+M14</f>
        <v>18799.998</v>
      </c>
      <c r="O14" s="7">
        <f t="shared" ref="O14:O32" si="6">N14*C14</f>
        <v>63167993.280000001</v>
      </c>
      <c r="P14" s="7">
        <v>18095.240000000002</v>
      </c>
      <c r="Q14" s="12">
        <v>0.05</v>
      </c>
      <c r="R14" s="7">
        <f t="shared" ref="R14:R32" si="7">P14*Q14</f>
        <v>904.76200000000017</v>
      </c>
      <c r="S14" s="7">
        <f t="shared" ref="S14:S32" si="8">P14+R14</f>
        <v>19000.002</v>
      </c>
      <c r="T14" s="7">
        <f t="shared" ref="T14:T32" si="9">S14*C14</f>
        <v>63840006.719999999</v>
      </c>
      <c r="U14" s="7">
        <f>+(F14+K14+P14)/3</f>
        <v>15330</v>
      </c>
      <c r="V14" s="12">
        <v>0.05</v>
      </c>
      <c r="W14" s="7">
        <f t="shared" ref="W14:W32" si="10">U14*V14</f>
        <v>766.5</v>
      </c>
      <c r="X14" s="18">
        <f>+U14+W14</f>
        <v>16096.5</v>
      </c>
      <c r="Y14" s="7">
        <f t="shared" ref="Y14:Y32" si="11">X14*C14</f>
        <v>54084240</v>
      </c>
    </row>
    <row r="15" spans="1:25" ht="72.75" customHeight="1" thickBot="1" x14ac:dyDescent="0.3">
      <c r="A15" s="4">
        <v>3</v>
      </c>
      <c r="B15" s="5" t="s">
        <v>11</v>
      </c>
      <c r="C15" s="9">
        <f t="shared" si="0"/>
        <v>3360</v>
      </c>
      <c r="D15" s="5" t="s">
        <v>8</v>
      </c>
      <c r="E15" s="5" t="s">
        <v>30</v>
      </c>
      <c r="F15" s="6">
        <v>5045</v>
      </c>
      <c r="G15" s="10">
        <v>0</v>
      </c>
      <c r="H15" s="11">
        <f t="shared" si="1"/>
        <v>0</v>
      </c>
      <c r="I15" s="6">
        <f t="shared" si="2"/>
        <v>5045</v>
      </c>
      <c r="J15" s="6">
        <f t="shared" si="3"/>
        <v>16951200</v>
      </c>
      <c r="K15" s="7">
        <v>5200</v>
      </c>
      <c r="L15" s="12">
        <v>0</v>
      </c>
      <c r="M15" s="7">
        <f t="shared" si="4"/>
        <v>0</v>
      </c>
      <c r="N15" s="7">
        <f t="shared" si="5"/>
        <v>5200</v>
      </c>
      <c r="O15" s="7">
        <f t="shared" si="6"/>
        <v>17472000</v>
      </c>
      <c r="P15" s="7">
        <v>5400</v>
      </c>
      <c r="Q15" s="12">
        <v>0</v>
      </c>
      <c r="R15" s="7">
        <f t="shared" si="7"/>
        <v>0</v>
      </c>
      <c r="S15" s="7">
        <f t="shared" si="8"/>
        <v>5400</v>
      </c>
      <c r="T15" s="7">
        <f t="shared" si="9"/>
        <v>18144000</v>
      </c>
      <c r="U15" s="7">
        <f t="shared" ref="U15:U32" si="12">+(F15+K15+P15)/3</f>
        <v>5215</v>
      </c>
      <c r="V15" s="12">
        <v>0</v>
      </c>
      <c r="W15" s="7">
        <f t="shared" si="10"/>
        <v>0</v>
      </c>
      <c r="X15" s="18">
        <f>+U15+W15</f>
        <v>5215</v>
      </c>
      <c r="Y15" s="7">
        <f t="shared" si="11"/>
        <v>17522400</v>
      </c>
    </row>
    <row r="16" spans="1:25" ht="60.75" customHeight="1" thickBot="1" x14ac:dyDescent="0.3">
      <c r="A16" s="4">
        <v>4</v>
      </c>
      <c r="B16" s="5" t="s">
        <v>12</v>
      </c>
      <c r="C16" s="9">
        <f t="shared" si="0"/>
        <v>3360</v>
      </c>
      <c r="D16" s="5" t="s">
        <v>13</v>
      </c>
      <c r="E16" s="5" t="s">
        <v>31</v>
      </c>
      <c r="F16" s="6">
        <v>10610</v>
      </c>
      <c r="G16" s="10">
        <v>0.19</v>
      </c>
      <c r="H16" s="11">
        <f t="shared" si="1"/>
        <v>2015.9</v>
      </c>
      <c r="I16" s="6">
        <f t="shared" si="2"/>
        <v>12625.9</v>
      </c>
      <c r="J16" s="6">
        <f t="shared" si="3"/>
        <v>42423024</v>
      </c>
      <c r="K16" s="7">
        <v>10924.37</v>
      </c>
      <c r="L16" s="12">
        <v>0.19</v>
      </c>
      <c r="M16" s="7">
        <f t="shared" si="4"/>
        <v>2075.6303000000003</v>
      </c>
      <c r="N16" s="7">
        <f t="shared" si="5"/>
        <v>13000.000300000002</v>
      </c>
      <c r="O16" s="7">
        <f t="shared" si="6"/>
        <v>43680001.008000009</v>
      </c>
      <c r="P16" s="7">
        <v>11344.54</v>
      </c>
      <c r="Q16" s="12">
        <v>0.19</v>
      </c>
      <c r="R16" s="7">
        <f t="shared" si="7"/>
        <v>2155.4626000000003</v>
      </c>
      <c r="S16" s="7">
        <f t="shared" si="8"/>
        <v>13500.002600000002</v>
      </c>
      <c r="T16" s="7">
        <f t="shared" si="9"/>
        <v>45360008.736000009</v>
      </c>
      <c r="U16" s="7">
        <f t="shared" si="12"/>
        <v>10959.636666666667</v>
      </c>
      <c r="V16" s="12">
        <v>0.19</v>
      </c>
      <c r="W16" s="7">
        <f t="shared" si="10"/>
        <v>2082.3309666666669</v>
      </c>
      <c r="X16" s="18">
        <f t="shared" ref="X16:X32" si="13">+U16+W16</f>
        <v>13041.967633333334</v>
      </c>
      <c r="Y16" s="7">
        <f t="shared" si="11"/>
        <v>43821011.248000003</v>
      </c>
    </row>
    <row r="17" spans="1:25" ht="58.5" customHeight="1" thickBot="1" x14ac:dyDescent="0.3">
      <c r="A17" s="4">
        <v>5</v>
      </c>
      <c r="B17" s="5" t="s">
        <v>14</v>
      </c>
      <c r="C17" s="9">
        <f t="shared" si="0"/>
        <v>3360</v>
      </c>
      <c r="D17" s="5" t="s">
        <v>15</v>
      </c>
      <c r="E17" s="5" t="s">
        <v>32</v>
      </c>
      <c r="F17" s="6">
        <v>2250</v>
      </c>
      <c r="G17" s="10">
        <v>0.05</v>
      </c>
      <c r="H17" s="11">
        <f t="shared" si="1"/>
        <v>112.5</v>
      </c>
      <c r="I17" s="6">
        <f t="shared" si="2"/>
        <v>2362.5</v>
      </c>
      <c r="J17" s="6">
        <f t="shared" si="3"/>
        <v>7938000</v>
      </c>
      <c r="K17" s="7">
        <v>3714.29</v>
      </c>
      <c r="L17" s="12">
        <v>0.05</v>
      </c>
      <c r="M17" s="7">
        <f t="shared" si="4"/>
        <v>185.71450000000002</v>
      </c>
      <c r="N17" s="7">
        <f t="shared" si="5"/>
        <v>3900.0045</v>
      </c>
      <c r="O17" s="7">
        <f t="shared" si="6"/>
        <v>13104015.119999999</v>
      </c>
      <c r="P17" s="7">
        <v>3809.52</v>
      </c>
      <c r="Q17" s="12">
        <v>0.05</v>
      </c>
      <c r="R17" s="7">
        <f t="shared" si="7"/>
        <v>190.476</v>
      </c>
      <c r="S17" s="7">
        <f t="shared" si="8"/>
        <v>3999.9960000000001</v>
      </c>
      <c r="T17" s="7">
        <f t="shared" si="9"/>
        <v>13439986.560000001</v>
      </c>
      <c r="U17" s="7">
        <f t="shared" si="12"/>
        <v>3257.9366666666665</v>
      </c>
      <c r="V17" s="12">
        <v>0.05</v>
      </c>
      <c r="W17" s="7">
        <f t="shared" si="10"/>
        <v>162.89683333333335</v>
      </c>
      <c r="X17" s="18">
        <f t="shared" si="13"/>
        <v>3420.8334999999997</v>
      </c>
      <c r="Y17" s="7">
        <f t="shared" si="11"/>
        <v>11494000.559999999</v>
      </c>
    </row>
    <row r="18" spans="1:25" ht="57.75" customHeight="1" thickBot="1" x14ac:dyDescent="0.3">
      <c r="A18" s="4">
        <v>6</v>
      </c>
      <c r="B18" s="5" t="s">
        <v>57</v>
      </c>
      <c r="C18" s="9">
        <f t="shared" si="0"/>
        <v>3360</v>
      </c>
      <c r="D18" s="5" t="s">
        <v>10</v>
      </c>
      <c r="E18" s="5" t="s">
        <v>32</v>
      </c>
      <c r="F18" s="6">
        <v>4330</v>
      </c>
      <c r="G18" s="10">
        <v>0.05</v>
      </c>
      <c r="H18" s="11">
        <f t="shared" si="1"/>
        <v>216.5</v>
      </c>
      <c r="I18" s="6">
        <f t="shared" si="2"/>
        <v>4546.5</v>
      </c>
      <c r="J18" s="6">
        <f t="shared" si="3"/>
        <v>15276240</v>
      </c>
      <c r="K18" s="7">
        <v>4857.1400000000003</v>
      </c>
      <c r="L18" s="12">
        <v>0.05</v>
      </c>
      <c r="M18" s="7">
        <f t="shared" si="4"/>
        <v>242.85700000000003</v>
      </c>
      <c r="N18" s="7">
        <f t="shared" si="5"/>
        <v>5099.9970000000003</v>
      </c>
      <c r="O18" s="7">
        <f t="shared" si="6"/>
        <v>17135989.920000002</v>
      </c>
      <c r="P18" s="7">
        <v>5047.62</v>
      </c>
      <c r="Q18" s="12">
        <v>0.05</v>
      </c>
      <c r="R18" s="7">
        <f t="shared" si="7"/>
        <v>252.381</v>
      </c>
      <c r="S18" s="7">
        <f t="shared" si="8"/>
        <v>5300.0010000000002</v>
      </c>
      <c r="T18" s="7">
        <f t="shared" si="9"/>
        <v>17808003.359999999</v>
      </c>
      <c r="U18" s="7">
        <f t="shared" si="12"/>
        <v>4744.9199999999992</v>
      </c>
      <c r="V18" s="12">
        <v>0.05</v>
      </c>
      <c r="W18" s="7">
        <f t="shared" si="10"/>
        <v>237.24599999999998</v>
      </c>
      <c r="X18" s="18">
        <f t="shared" si="13"/>
        <v>4982.1659999999993</v>
      </c>
      <c r="Y18" s="7">
        <f t="shared" si="11"/>
        <v>16740077.759999998</v>
      </c>
    </row>
    <row r="19" spans="1:25" ht="43.5" customHeight="1" thickBot="1" x14ac:dyDescent="0.3">
      <c r="A19" s="4">
        <v>7</v>
      </c>
      <c r="B19" s="5" t="s">
        <v>1</v>
      </c>
      <c r="C19" s="9">
        <f t="shared" si="0"/>
        <v>3360</v>
      </c>
      <c r="D19" s="5" t="s">
        <v>8</v>
      </c>
      <c r="E19" s="5" t="s">
        <v>33</v>
      </c>
      <c r="F19" s="6">
        <v>3890</v>
      </c>
      <c r="G19" s="10">
        <v>0</v>
      </c>
      <c r="H19" s="11">
        <f t="shared" si="1"/>
        <v>0</v>
      </c>
      <c r="I19" s="6">
        <f t="shared" si="2"/>
        <v>3890</v>
      </c>
      <c r="J19" s="6">
        <f t="shared" si="3"/>
        <v>13070400</v>
      </c>
      <c r="K19" s="7">
        <v>4000</v>
      </c>
      <c r="L19" s="12">
        <v>0</v>
      </c>
      <c r="M19" s="7">
        <f t="shared" si="4"/>
        <v>0</v>
      </c>
      <c r="N19" s="7">
        <f t="shared" si="5"/>
        <v>4000</v>
      </c>
      <c r="O19" s="7">
        <f t="shared" si="6"/>
        <v>13440000</v>
      </c>
      <c r="P19" s="7">
        <v>4200</v>
      </c>
      <c r="Q19" s="12">
        <v>0</v>
      </c>
      <c r="R19" s="7">
        <f t="shared" si="7"/>
        <v>0</v>
      </c>
      <c r="S19" s="7">
        <f t="shared" si="8"/>
        <v>4200</v>
      </c>
      <c r="T19" s="7">
        <f t="shared" si="9"/>
        <v>14112000</v>
      </c>
      <c r="U19" s="7">
        <f t="shared" si="12"/>
        <v>4030</v>
      </c>
      <c r="V19" s="12">
        <v>0</v>
      </c>
      <c r="W19" s="7">
        <f t="shared" si="10"/>
        <v>0</v>
      </c>
      <c r="X19" s="18">
        <f t="shared" si="13"/>
        <v>4030</v>
      </c>
      <c r="Y19" s="7">
        <f t="shared" si="11"/>
        <v>13540800</v>
      </c>
    </row>
    <row r="20" spans="1:25" ht="81" customHeight="1" thickBot="1" x14ac:dyDescent="0.3">
      <c r="A20" s="4">
        <v>8</v>
      </c>
      <c r="B20" s="5" t="s">
        <v>16</v>
      </c>
      <c r="C20" s="9">
        <f t="shared" si="0"/>
        <v>3360</v>
      </c>
      <c r="D20" s="5" t="s">
        <v>35</v>
      </c>
      <c r="E20" s="5" t="s">
        <v>34</v>
      </c>
      <c r="F20" s="6">
        <v>20800</v>
      </c>
      <c r="G20" s="10">
        <v>0</v>
      </c>
      <c r="H20" s="11">
        <f t="shared" si="1"/>
        <v>0</v>
      </c>
      <c r="I20" s="6">
        <f t="shared" si="2"/>
        <v>20800</v>
      </c>
      <c r="J20" s="6">
        <f t="shared" si="3"/>
        <v>69888000</v>
      </c>
      <c r="K20" s="7">
        <v>21000</v>
      </c>
      <c r="L20" s="12">
        <v>0</v>
      </c>
      <c r="M20" s="7">
        <f t="shared" si="4"/>
        <v>0</v>
      </c>
      <c r="N20" s="7">
        <f t="shared" si="5"/>
        <v>21000</v>
      </c>
      <c r="O20" s="7">
        <f t="shared" si="6"/>
        <v>70560000</v>
      </c>
      <c r="P20" s="7">
        <v>22000</v>
      </c>
      <c r="Q20" s="12">
        <v>0</v>
      </c>
      <c r="R20" s="7">
        <f t="shared" si="7"/>
        <v>0</v>
      </c>
      <c r="S20" s="7">
        <f t="shared" si="8"/>
        <v>22000</v>
      </c>
      <c r="T20" s="7">
        <f t="shared" si="9"/>
        <v>73920000</v>
      </c>
      <c r="U20" s="7">
        <f t="shared" si="12"/>
        <v>21266.666666666668</v>
      </c>
      <c r="V20" s="12">
        <v>0</v>
      </c>
      <c r="W20" s="7">
        <f t="shared" si="10"/>
        <v>0</v>
      </c>
      <c r="X20" s="18">
        <f t="shared" si="13"/>
        <v>21266.666666666668</v>
      </c>
      <c r="Y20" s="7">
        <f t="shared" si="11"/>
        <v>71456000</v>
      </c>
    </row>
    <row r="21" spans="1:25" ht="63" customHeight="1" thickBot="1" x14ac:dyDescent="0.3">
      <c r="A21" s="4">
        <v>9</v>
      </c>
      <c r="B21" s="14" t="s">
        <v>36</v>
      </c>
      <c r="C21" s="15">
        <f t="shared" si="0"/>
        <v>3360</v>
      </c>
      <c r="D21" s="14" t="s">
        <v>10</v>
      </c>
      <c r="E21" s="14" t="s">
        <v>37</v>
      </c>
      <c r="F21" s="16">
        <v>2207</v>
      </c>
      <c r="G21" s="10">
        <v>0</v>
      </c>
      <c r="H21" s="11">
        <f t="shared" si="1"/>
        <v>0</v>
      </c>
      <c r="I21" s="6">
        <f t="shared" si="2"/>
        <v>2207</v>
      </c>
      <c r="J21" s="6">
        <f t="shared" si="3"/>
        <v>7415520</v>
      </c>
      <c r="K21" s="7">
        <v>2500</v>
      </c>
      <c r="L21" s="12">
        <v>0</v>
      </c>
      <c r="M21" s="7">
        <f t="shared" si="4"/>
        <v>0</v>
      </c>
      <c r="N21" s="7">
        <f t="shared" si="5"/>
        <v>2500</v>
      </c>
      <c r="O21" s="7">
        <f t="shared" si="6"/>
        <v>8400000</v>
      </c>
      <c r="P21" s="7">
        <v>2800</v>
      </c>
      <c r="Q21" s="12">
        <v>0</v>
      </c>
      <c r="R21" s="7">
        <f t="shared" si="7"/>
        <v>0</v>
      </c>
      <c r="S21" s="7">
        <f t="shared" si="8"/>
        <v>2800</v>
      </c>
      <c r="T21" s="7">
        <f t="shared" si="9"/>
        <v>9408000</v>
      </c>
      <c r="U21" s="7">
        <f t="shared" si="12"/>
        <v>2502.3333333333335</v>
      </c>
      <c r="V21" s="12">
        <v>0</v>
      </c>
      <c r="W21" s="7">
        <f t="shared" si="10"/>
        <v>0</v>
      </c>
      <c r="X21" s="18">
        <f t="shared" si="13"/>
        <v>2502.3333333333335</v>
      </c>
      <c r="Y21" s="7">
        <f t="shared" si="11"/>
        <v>8407840</v>
      </c>
    </row>
    <row r="22" spans="1:25" ht="56.25" customHeight="1" thickBot="1" x14ac:dyDescent="0.3">
      <c r="A22" s="4">
        <v>10</v>
      </c>
      <c r="B22" s="14" t="s">
        <v>68</v>
      </c>
      <c r="C22" s="15">
        <f t="shared" si="0"/>
        <v>3360</v>
      </c>
      <c r="D22" s="14" t="s">
        <v>10</v>
      </c>
      <c r="E22" s="14" t="s">
        <v>38</v>
      </c>
      <c r="F22" s="16">
        <v>4013</v>
      </c>
      <c r="G22" s="10">
        <v>0.05</v>
      </c>
      <c r="H22" s="11">
        <f t="shared" si="1"/>
        <v>200.65</v>
      </c>
      <c r="I22" s="6">
        <f t="shared" si="2"/>
        <v>4213.6499999999996</v>
      </c>
      <c r="J22" s="6">
        <f t="shared" si="3"/>
        <v>14157863.999999998</v>
      </c>
      <c r="K22" s="7">
        <v>4285.71</v>
      </c>
      <c r="L22" s="12">
        <v>0.05</v>
      </c>
      <c r="M22" s="7">
        <f t="shared" si="4"/>
        <v>214.28550000000001</v>
      </c>
      <c r="N22" s="7">
        <f t="shared" si="5"/>
        <v>4499.9955</v>
      </c>
      <c r="O22" s="7">
        <f t="shared" si="6"/>
        <v>15119984.880000001</v>
      </c>
      <c r="P22" s="7">
        <v>2450</v>
      </c>
      <c r="Q22" s="12">
        <v>0.05</v>
      </c>
      <c r="R22" s="7">
        <f t="shared" si="7"/>
        <v>122.5</v>
      </c>
      <c r="S22" s="7">
        <f t="shared" si="8"/>
        <v>2572.5</v>
      </c>
      <c r="T22" s="7">
        <f t="shared" si="9"/>
        <v>8643600</v>
      </c>
      <c r="U22" s="7">
        <f t="shared" si="12"/>
        <v>3582.9033333333332</v>
      </c>
      <c r="V22" s="12">
        <v>0.05</v>
      </c>
      <c r="W22" s="7">
        <f t="shared" si="10"/>
        <v>179.14516666666668</v>
      </c>
      <c r="X22" s="18">
        <f t="shared" si="13"/>
        <v>3762.0484999999999</v>
      </c>
      <c r="Y22" s="7">
        <f t="shared" si="11"/>
        <v>12640482.959999999</v>
      </c>
    </row>
    <row r="23" spans="1:25" ht="61.5" customHeight="1" thickBot="1" x14ac:dyDescent="0.3">
      <c r="A23" s="4">
        <v>11</v>
      </c>
      <c r="B23" s="14" t="s">
        <v>69</v>
      </c>
      <c r="C23" s="15">
        <f t="shared" si="0"/>
        <v>3360</v>
      </c>
      <c r="D23" s="14" t="s">
        <v>10</v>
      </c>
      <c r="E23" s="14" t="s">
        <v>39</v>
      </c>
      <c r="F23" s="16">
        <v>4590</v>
      </c>
      <c r="G23" s="10">
        <v>0.19</v>
      </c>
      <c r="H23" s="11">
        <f t="shared" si="1"/>
        <v>872.1</v>
      </c>
      <c r="I23" s="6">
        <f t="shared" si="2"/>
        <v>5462.1</v>
      </c>
      <c r="J23" s="6">
        <f t="shared" si="3"/>
        <v>18352656</v>
      </c>
      <c r="K23" s="7">
        <v>6050.42</v>
      </c>
      <c r="L23" s="12">
        <v>0.19</v>
      </c>
      <c r="M23" s="7">
        <f t="shared" si="4"/>
        <v>1149.5798</v>
      </c>
      <c r="N23" s="7">
        <f t="shared" si="5"/>
        <v>7199.9997999999996</v>
      </c>
      <c r="O23" s="7">
        <f t="shared" si="6"/>
        <v>24191999.327999998</v>
      </c>
      <c r="P23" s="7">
        <v>6050.42</v>
      </c>
      <c r="Q23" s="12">
        <v>0.19</v>
      </c>
      <c r="R23" s="7">
        <f t="shared" si="7"/>
        <v>1149.5798</v>
      </c>
      <c r="S23" s="7">
        <f t="shared" si="8"/>
        <v>7199.9997999999996</v>
      </c>
      <c r="T23" s="7">
        <f t="shared" si="9"/>
        <v>24191999.327999998</v>
      </c>
      <c r="U23" s="7">
        <f t="shared" si="12"/>
        <v>5563.6133333333337</v>
      </c>
      <c r="V23" s="12">
        <v>0.19</v>
      </c>
      <c r="W23" s="7">
        <f t="shared" si="10"/>
        <v>1057.0865333333334</v>
      </c>
      <c r="X23" s="18">
        <f t="shared" si="13"/>
        <v>6620.6998666666668</v>
      </c>
      <c r="Y23" s="7">
        <f t="shared" si="11"/>
        <v>22245551.552000001</v>
      </c>
    </row>
    <row r="24" spans="1:25" ht="66" customHeight="1" thickBot="1" x14ac:dyDescent="0.3">
      <c r="A24" s="4">
        <v>12</v>
      </c>
      <c r="B24" s="17" t="s">
        <v>17</v>
      </c>
      <c r="C24" s="15">
        <f t="shared" si="0"/>
        <v>3360</v>
      </c>
      <c r="D24" s="17" t="s">
        <v>18</v>
      </c>
      <c r="E24" s="17" t="s">
        <v>19</v>
      </c>
      <c r="F24" s="16">
        <v>16660</v>
      </c>
      <c r="G24" s="10">
        <v>0</v>
      </c>
      <c r="H24" s="11">
        <f t="shared" si="1"/>
        <v>0</v>
      </c>
      <c r="I24" s="6">
        <f t="shared" si="2"/>
        <v>16660</v>
      </c>
      <c r="J24" s="6">
        <f t="shared" si="3"/>
        <v>55977600</v>
      </c>
      <c r="K24" s="7">
        <v>17000</v>
      </c>
      <c r="L24" s="12">
        <v>0</v>
      </c>
      <c r="M24" s="7">
        <f t="shared" si="4"/>
        <v>0</v>
      </c>
      <c r="N24" s="7">
        <f t="shared" si="5"/>
        <v>17000</v>
      </c>
      <c r="O24" s="7">
        <f t="shared" si="6"/>
        <v>57120000</v>
      </c>
      <c r="P24" s="7">
        <v>17500</v>
      </c>
      <c r="Q24" s="12">
        <v>0</v>
      </c>
      <c r="R24" s="7">
        <f t="shared" si="7"/>
        <v>0</v>
      </c>
      <c r="S24" s="7">
        <f t="shared" si="8"/>
        <v>17500</v>
      </c>
      <c r="T24" s="7">
        <f t="shared" si="9"/>
        <v>58800000</v>
      </c>
      <c r="U24" s="7">
        <f t="shared" si="12"/>
        <v>17053.333333333332</v>
      </c>
      <c r="V24" s="12">
        <v>0</v>
      </c>
      <c r="W24" s="7">
        <f t="shared" si="10"/>
        <v>0</v>
      </c>
      <c r="X24" s="18">
        <f t="shared" si="13"/>
        <v>17053.333333333332</v>
      </c>
      <c r="Y24" s="7">
        <f t="shared" si="11"/>
        <v>57299199.999999993</v>
      </c>
    </row>
    <row r="25" spans="1:25" ht="58.5" customHeight="1" thickBot="1" x14ac:dyDescent="0.3">
      <c r="A25" s="4">
        <v>13</v>
      </c>
      <c r="B25" s="17" t="s">
        <v>20</v>
      </c>
      <c r="C25" s="15">
        <f t="shared" si="0"/>
        <v>3360</v>
      </c>
      <c r="D25" s="17" t="s">
        <v>18</v>
      </c>
      <c r="E25" s="17" t="s">
        <v>19</v>
      </c>
      <c r="F25" s="16">
        <v>16660</v>
      </c>
      <c r="G25" s="10">
        <v>0</v>
      </c>
      <c r="H25" s="11">
        <f t="shared" si="1"/>
        <v>0</v>
      </c>
      <c r="I25" s="6">
        <f t="shared" si="2"/>
        <v>16660</v>
      </c>
      <c r="J25" s="6">
        <f t="shared" si="3"/>
        <v>55977600</v>
      </c>
      <c r="K25" s="7">
        <v>17000</v>
      </c>
      <c r="L25" s="12">
        <v>0</v>
      </c>
      <c r="M25" s="7">
        <f t="shared" si="4"/>
        <v>0</v>
      </c>
      <c r="N25" s="7">
        <f t="shared" si="5"/>
        <v>17000</v>
      </c>
      <c r="O25" s="7">
        <f t="shared" si="6"/>
        <v>57120000</v>
      </c>
      <c r="P25" s="7">
        <v>17500</v>
      </c>
      <c r="Q25" s="12">
        <v>0</v>
      </c>
      <c r="R25" s="7">
        <f t="shared" si="7"/>
        <v>0</v>
      </c>
      <c r="S25" s="7">
        <f t="shared" si="8"/>
        <v>17500</v>
      </c>
      <c r="T25" s="7">
        <f t="shared" si="9"/>
        <v>58800000</v>
      </c>
      <c r="U25" s="7">
        <f t="shared" si="12"/>
        <v>17053.333333333332</v>
      </c>
      <c r="V25" s="12">
        <v>0</v>
      </c>
      <c r="W25" s="7">
        <f t="shared" si="10"/>
        <v>0</v>
      </c>
      <c r="X25" s="18">
        <f t="shared" si="13"/>
        <v>17053.333333333332</v>
      </c>
      <c r="Y25" s="7">
        <f t="shared" si="11"/>
        <v>57299199.999999993</v>
      </c>
    </row>
    <row r="26" spans="1:25" ht="60" customHeight="1" thickBot="1" x14ac:dyDescent="0.3">
      <c r="A26" s="4">
        <v>14</v>
      </c>
      <c r="B26" s="14" t="s">
        <v>70</v>
      </c>
      <c r="C26" s="15">
        <f t="shared" si="0"/>
        <v>3360</v>
      </c>
      <c r="D26" s="14" t="s">
        <v>21</v>
      </c>
      <c r="E26" s="14" t="s">
        <v>40</v>
      </c>
      <c r="F26" s="16">
        <v>14500</v>
      </c>
      <c r="G26" s="10">
        <v>0.19</v>
      </c>
      <c r="H26" s="11">
        <f t="shared" si="1"/>
        <v>2755</v>
      </c>
      <c r="I26" s="6">
        <f t="shared" si="2"/>
        <v>17255</v>
      </c>
      <c r="J26" s="6">
        <f t="shared" si="3"/>
        <v>57976800</v>
      </c>
      <c r="K26" s="7">
        <v>14705.88</v>
      </c>
      <c r="L26" s="12">
        <v>0.19</v>
      </c>
      <c r="M26" s="7">
        <f t="shared" si="4"/>
        <v>2794.1171999999997</v>
      </c>
      <c r="N26" s="7">
        <f t="shared" si="5"/>
        <v>17499.997199999998</v>
      </c>
      <c r="O26" s="7">
        <f t="shared" si="6"/>
        <v>58799990.591999993</v>
      </c>
      <c r="P26" s="7">
        <v>15126.05</v>
      </c>
      <c r="Q26" s="12">
        <v>0.19</v>
      </c>
      <c r="R26" s="7">
        <f t="shared" si="7"/>
        <v>2873.9494999999997</v>
      </c>
      <c r="S26" s="7">
        <f t="shared" si="8"/>
        <v>17999.999499999998</v>
      </c>
      <c r="T26" s="7">
        <f t="shared" si="9"/>
        <v>60479998.319999993</v>
      </c>
      <c r="U26" s="7">
        <f t="shared" si="12"/>
        <v>14777.309999999998</v>
      </c>
      <c r="V26" s="12">
        <v>0.19</v>
      </c>
      <c r="W26" s="7">
        <f t="shared" si="10"/>
        <v>2807.6888999999996</v>
      </c>
      <c r="X26" s="18">
        <f t="shared" si="13"/>
        <v>17584.998899999999</v>
      </c>
      <c r="Y26" s="7">
        <f t="shared" si="11"/>
        <v>59085596.303999998</v>
      </c>
    </row>
    <row r="27" spans="1:25" ht="148.5" customHeight="1" thickBot="1" x14ac:dyDescent="0.3">
      <c r="A27" s="4">
        <v>15</v>
      </c>
      <c r="B27" s="14" t="s">
        <v>22</v>
      </c>
      <c r="C27" s="9">
        <v>560</v>
      </c>
      <c r="D27" s="5" t="s">
        <v>23</v>
      </c>
      <c r="E27" s="5" t="s">
        <v>41</v>
      </c>
      <c r="F27" s="6">
        <v>6000</v>
      </c>
      <c r="G27" s="10">
        <v>0.19</v>
      </c>
      <c r="H27" s="11">
        <f t="shared" si="1"/>
        <v>1140</v>
      </c>
      <c r="I27" s="6">
        <f t="shared" si="2"/>
        <v>7140</v>
      </c>
      <c r="J27" s="6">
        <f t="shared" si="3"/>
        <v>3998400</v>
      </c>
      <c r="K27" s="7">
        <v>6050.42</v>
      </c>
      <c r="L27" s="12">
        <v>0.19</v>
      </c>
      <c r="M27" s="7">
        <f t="shared" si="4"/>
        <v>1149.5798</v>
      </c>
      <c r="N27" s="7">
        <f t="shared" si="5"/>
        <v>7199.9997999999996</v>
      </c>
      <c r="O27" s="7">
        <f t="shared" si="6"/>
        <v>4031999.8879999998</v>
      </c>
      <c r="P27" s="7">
        <v>6722.6890800000001</v>
      </c>
      <c r="Q27" s="12">
        <v>0.19</v>
      </c>
      <c r="R27" s="7">
        <f t="shared" si="7"/>
        <v>1277.3109251999999</v>
      </c>
      <c r="S27" s="7">
        <f t="shared" si="8"/>
        <v>8000.0000051999996</v>
      </c>
      <c r="T27" s="7">
        <f t="shared" si="9"/>
        <v>4480000.0029119998</v>
      </c>
      <c r="U27" s="7">
        <f t="shared" si="12"/>
        <v>6257.703026666667</v>
      </c>
      <c r="V27" s="12">
        <v>0.19</v>
      </c>
      <c r="W27" s="7">
        <f t="shared" si="10"/>
        <v>1188.9635750666669</v>
      </c>
      <c r="X27" s="18">
        <f t="shared" si="13"/>
        <v>7446.6666017333337</v>
      </c>
      <c r="Y27" s="7">
        <f t="shared" si="11"/>
        <v>4170133.2969706669</v>
      </c>
    </row>
    <row r="28" spans="1:25" ht="29.25" customHeight="1" thickBot="1" x14ac:dyDescent="0.3">
      <c r="A28" s="13" t="s">
        <v>26</v>
      </c>
      <c r="B28" s="13"/>
      <c r="C28" s="13"/>
      <c r="D28" s="13"/>
      <c r="E28" s="13"/>
      <c r="F28" s="13"/>
      <c r="G28" s="13"/>
      <c r="H28" s="19">
        <f t="shared" si="1"/>
        <v>0</v>
      </c>
      <c r="I28" s="20"/>
      <c r="J28" s="21">
        <f t="shared" si="3"/>
        <v>0</v>
      </c>
      <c r="K28" s="20"/>
      <c r="L28" s="20"/>
      <c r="M28" s="22">
        <f t="shared" si="4"/>
        <v>0</v>
      </c>
      <c r="N28" s="22">
        <f t="shared" si="5"/>
        <v>0</v>
      </c>
      <c r="O28" s="22">
        <f t="shared" si="6"/>
        <v>0</v>
      </c>
      <c r="P28" s="20"/>
      <c r="Q28" s="20"/>
      <c r="R28" s="22">
        <f t="shared" si="7"/>
        <v>0</v>
      </c>
      <c r="S28" s="22">
        <f t="shared" si="8"/>
        <v>0</v>
      </c>
      <c r="T28" s="22">
        <f t="shared" si="9"/>
        <v>0</v>
      </c>
      <c r="U28" s="20"/>
      <c r="V28" s="20"/>
      <c r="W28" s="22">
        <f t="shared" si="10"/>
        <v>0</v>
      </c>
      <c r="X28" s="20"/>
      <c r="Y28" s="22">
        <f t="shared" si="11"/>
        <v>0</v>
      </c>
    </row>
    <row r="29" spans="1:25" ht="409.6" customHeight="1" thickBot="1" x14ac:dyDescent="0.3">
      <c r="A29" s="4">
        <v>16</v>
      </c>
      <c r="B29" s="5" t="s">
        <v>65</v>
      </c>
      <c r="C29" s="9">
        <f>544*4</f>
        <v>2176</v>
      </c>
      <c r="D29" s="5" t="s">
        <v>23</v>
      </c>
      <c r="E29" s="8" t="s">
        <v>19</v>
      </c>
      <c r="F29" s="6">
        <v>25200</v>
      </c>
      <c r="G29" s="10">
        <v>0</v>
      </c>
      <c r="H29" s="11">
        <f t="shared" si="1"/>
        <v>0</v>
      </c>
      <c r="I29" s="6">
        <f>+F29+H29</f>
        <v>25200</v>
      </c>
      <c r="J29" s="6">
        <f t="shared" si="3"/>
        <v>54835200</v>
      </c>
      <c r="K29" s="7">
        <v>26000</v>
      </c>
      <c r="L29" s="12">
        <v>0</v>
      </c>
      <c r="M29" s="7">
        <f t="shared" si="4"/>
        <v>0</v>
      </c>
      <c r="N29" s="7">
        <f t="shared" si="5"/>
        <v>26000</v>
      </c>
      <c r="O29" s="7">
        <f t="shared" si="6"/>
        <v>56576000</v>
      </c>
      <c r="P29" s="7">
        <v>26000</v>
      </c>
      <c r="Q29" s="12">
        <v>0</v>
      </c>
      <c r="R29" s="7">
        <f t="shared" si="7"/>
        <v>0</v>
      </c>
      <c r="S29" s="7">
        <f t="shared" si="8"/>
        <v>26000</v>
      </c>
      <c r="T29" s="7">
        <f t="shared" si="9"/>
        <v>56576000</v>
      </c>
      <c r="U29" s="7">
        <f t="shared" si="12"/>
        <v>25733.333333333332</v>
      </c>
      <c r="V29" s="12">
        <v>0</v>
      </c>
      <c r="W29" s="7">
        <f t="shared" si="10"/>
        <v>0</v>
      </c>
      <c r="X29" s="7">
        <f t="shared" si="13"/>
        <v>25733.333333333332</v>
      </c>
      <c r="Y29" s="7">
        <f t="shared" si="11"/>
        <v>55995733.333333328</v>
      </c>
    </row>
    <row r="30" spans="1:25" ht="409.5" customHeight="1" thickBot="1" x14ac:dyDescent="0.3">
      <c r="A30" s="4">
        <v>17</v>
      </c>
      <c r="B30" s="5" t="s">
        <v>73</v>
      </c>
      <c r="C30" s="9">
        <f>592*1</f>
        <v>592</v>
      </c>
      <c r="D30" s="5" t="s">
        <v>23</v>
      </c>
      <c r="E30" s="8" t="s">
        <v>19</v>
      </c>
      <c r="F30" s="6">
        <v>26500</v>
      </c>
      <c r="G30" s="10">
        <v>0</v>
      </c>
      <c r="H30" s="11">
        <f t="shared" si="1"/>
        <v>0</v>
      </c>
      <c r="I30" s="6">
        <f>+F30+H30</f>
        <v>26500</v>
      </c>
      <c r="J30" s="6">
        <f t="shared" si="3"/>
        <v>15688000</v>
      </c>
      <c r="K30" s="7">
        <v>27000</v>
      </c>
      <c r="L30" s="12">
        <v>0</v>
      </c>
      <c r="M30" s="7">
        <f t="shared" si="4"/>
        <v>0</v>
      </c>
      <c r="N30" s="7">
        <f t="shared" si="5"/>
        <v>27000</v>
      </c>
      <c r="O30" s="7">
        <f t="shared" si="6"/>
        <v>15984000</v>
      </c>
      <c r="P30" s="7">
        <v>28500</v>
      </c>
      <c r="Q30" s="12">
        <v>0</v>
      </c>
      <c r="R30" s="7">
        <f t="shared" si="7"/>
        <v>0</v>
      </c>
      <c r="S30" s="7">
        <f t="shared" si="8"/>
        <v>28500</v>
      </c>
      <c r="T30" s="7">
        <f t="shared" si="9"/>
        <v>16872000</v>
      </c>
      <c r="U30" s="7">
        <f t="shared" si="12"/>
        <v>27333.333333333332</v>
      </c>
      <c r="V30" s="12">
        <v>0</v>
      </c>
      <c r="W30" s="7">
        <f t="shared" si="10"/>
        <v>0</v>
      </c>
      <c r="X30" s="7">
        <f t="shared" si="13"/>
        <v>27333.333333333332</v>
      </c>
      <c r="Y30" s="7">
        <f t="shared" si="11"/>
        <v>16181333.333333332</v>
      </c>
    </row>
    <row r="31" spans="1:25" ht="15.75" thickBot="1" x14ac:dyDescent="0.3">
      <c r="A31" s="13" t="s">
        <v>24</v>
      </c>
      <c r="B31" s="13"/>
      <c r="C31" s="13"/>
      <c r="D31" s="20"/>
      <c r="E31" s="20"/>
      <c r="F31" s="20"/>
      <c r="G31" s="20"/>
      <c r="H31" s="19">
        <f t="shared" si="1"/>
        <v>0</v>
      </c>
      <c r="I31" s="20"/>
      <c r="J31" s="21">
        <f t="shared" si="3"/>
        <v>0</v>
      </c>
      <c r="K31" s="20"/>
      <c r="L31" s="20"/>
      <c r="M31" s="22">
        <f t="shared" si="4"/>
        <v>0</v>
      </c>
      <c r="N31" s="22">
        <f t="shared" si="5"/>
        <v>0</v>
      </c>
      <c r="O31" s="22">
        <f t="shared" si="6"/>
        <v>0</v>
      </c>
      <c r="P31" s="20"/>
      <c r="Q31" s="20"/>
      <c r="R31" s="22">
        <f t="shared" si="7"/>
        <v>0</v>
      </c>
      <c r="S31" s="22">
        <f t="shared" si="8"/>
        <v>0</v>
      </c>
      <c r="T31" s="22">
        <f t="shared" si="9"/>
        <v>0</v>
      </c>
      <c r="U31" s="20"/>
      <c r="V31" s="20"/>
      <c r="W31" s="22">
        <f t="shared" si="10"/>
        <v>0</v>
      </c>
      <c r="X31" s="20"/>
      <c r="Y31" s="22">
        <f t="shared" si="11"/>
        <v>0</v>
      </c>
    </row>
    <row r="32" spans="1:25" ht="380.25" customHeight="1" thickBot="1" x14ac:dyDescent="0.3">
      <c r="A32" s="4">
        <v>18</v>
      </c>
      <c r="B32" s="5" t="s">
        <v>72</v>
      </c>
      <c r="C32" s="9">
        <f>544*28</f>
        <v>15232</v>
      </c>
      <c r="D32" s="5" t="s">
        <v>23</v>
      </c>
      <c r="E32" s="8" t="s">
        <v>19</v>
      </c>
      <c r="F32" s="6">
        <v>14190</v>
      </c>
      <c r="G32" s="10">
        <v>0</v>
      </c>
      <c r="H32" s="11">
        <f t="shared" si="1"/>
        <v>0</v>
      </c>
      <c r="I32" s="6">
        <f>+F32+H32</f>
        <v>14190</v>
      </c>
      <c r="J32" s="6">
        <f t="shared" si="3"/>
        <v>216142080</v>
      </c>
      <c r="K32" s="7">
        <v>15000</v>
      </c>
      <c r="L32" s="12">
        <v>0</v>
      </c>
      <c r="M32" s="7">
        <f t="shared" si="4"/>
        <v>0</v>
      </c>
      <c r="N32" s="7">
        <f t="shared" si="5"/>
        <v>15000</v>
      </c>
      <c r="O32" s="7">
        <f t="shared" si="6"/>
        <v>228480000</v>
      </c>
      <c r="P32" s="7">
        <v>16000</v>
      </c>
      <c r="Q32" s="12">
        <v>0</v>
      </c>
      <c r="R32" s="7">
        <f t="shared" si="7"/>
        <v>0</v>
      </c>
      <c r="S32" s="7">
        <f t="shared" si="8"/>
        <v>16000</v>
      </c>
      <c r="T32" s="7">
        <f t="shared" si="9"/>
        <v>243712000</v>
      </c>
      <c r="U32" s="7">
        <f t="shared" si="12"/>
        <v>15063.333333333334</v>
      </c>
      <c r="V32" s="12">
        <v>0</v>
      </c>
      <c r="W32" s="7">
        <f t="shared" si="10"/>
        <v>0</v>
      </c>
      <c r="X32" s="7">
        <f t="shared" si="13"/>
        <v>15063.333333333334</v>
      </c>
      <c r="Y32" s="7">
        <f t="shared" si="11"/>
        <v>229444693.33333334</v>
      </c>
    </row>
    <row r="33" spans="1:25" ht="15.75" thickBot="1" x14ac:dyDescent="0.3">
      <c r="A33" s="28" t="s">
        <v>62</v>
      </c>
      <c r="B33" s="28"/>
      <c r="C33" s="28"/>
      <c r="D33" s="28"/>
      <c r="E33" s="28"/>
      <c r="F33" s="29">
        <f>+SUM(J13:J32)</f>
        <v>711376504</v>
      </c>
      <c r="G33" s="29"/>
      <c r="H33" s="29"/>
      <c r="I33" s="29"/>
      <c r="J33" s="29"/>
      <c r="K33" s="29">
        <f>+SUM(O13:O32)</f>
        <v>774463974.01600003</v>
      </c>
      <c r="L33" s="29"/>
      <c r="M33" s="29"/>
      <c r="N33" s="29"/>
      <c r="O33" s="29"/>
      <c r="P33" s="29">
        <f>+SUM(T13:T32)</f>
        <v>797323603.02691197</v>
      </c>
      <c r="Q33" s="29"/>
      <c r="R33" s="29"/>
      <c r="S33" s="29"/>
      <c r="T33" s="29"/>
      <c r="U33" s="52">
        <f>+SUM(Y13:Y32)</f>
        <v>761054693.68097067</v>
      </c>
      <c r="V33" s="52"/>
      <c r="W33" s="52"/>
      <c r="X33" s="52"/>
      <c r="Y33" s="52"/>
    </row>
    <row r="34" spans="1:25" ht="40.5" customHeight="1" thickBot="1" x14ac:dyDescent="0.3">
      <c r="A34" s="23" t="s">
        <v>74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</row>
    <row r="35" spans="1:25" ht="48" customHeight="1" thickBot="1" x14ac:dyDescent="0.3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31.5" customHeight="1" thickBot="1" x14ac:dyDescent="0.3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</row>
    <row r="38" spans="1:25" x14ac:dyDescent="0.25">
      <c r="Y38" s="3"/>
    </row>
  </sheetData>
  <mergeCells count="52">
    <mergeCell ref="A1:Y1"/>
    <mergeCell ref="A2:Y2"/>
    <mergeCell ref="A3:Y3"/>
    <mergeCell ref="A4:E4"/>
    <mergeCell ref="F4:J4"/>
    <mergeCell ref="K4:O4"/>
    <mergeCell ref="P4:T4"/>
    <mergeCell ref="U4:Y7"/>
    <mergeCell ref="A5:E5"/>
    <mergeCell ref="F5:J5"/>
    <mergeCell ref="K5:O5"/>
    <mergeCell ref="P5:T5"/>
    <mergeCell ref="A6:E6"/>
    <mergeCell ref="F6:J6"/>
    <mergeCell ref="K6:O6"/>
    <mergeCell ref="P6:T6"/>
    <mergeCell ref="A11:A12"/>
    <mergeCell ref="B11:B12"/>
    <mergeCell ref="C11:C12"/>
    <mergeCell ref="D11:D12"/>
    <mergeCell ref="E11:E12"/>
    <mergeCell ref="A7:E7"/>
    <mergeCell ref="F7:J7"/>
    <mergeCell ref="K7:O7"/>
    <mergeCell ref="P7:T7"/>
    <mergeCell ref="A8:Y10"/>
    <mergeCell ref="N11:N12"/>
    <mergeCell ref="O11:O12"/>
    <mergeCell ref="P11:P12"/>
    <mergeCell ref="Q11:Q12"/>
    <mergeCell ref="F11:F12"/>
    <mergeCell ref="G11:G12"/>
    <mergeCell ref="H11:H12"/>
    <mergeCell ref="I11:I12"/>
    <mergeCell ref="J11:J12"/>
    <mergeCell ref="K11:K12"/>
    <mergeCell ref="A34:Y36"/>
    <mergeCell ref="X11:X12"/>
    <mergeCell ref="Y11:Y12"/>
    <mergeCell ref="A33:E33"/>
    <mergeCell ref="F33:J33"/>
    <mergeCell ref="K33:O33"/>
    <mergeCell ref="P33:T33"/>
    <mergeCell ref="U33:Y33"/>
    <mergeCell ref="R11:R12"/>
    <mergeCell ref="S11:S12"/>
    <mergeCell ref="T11:T12"/>
    <mergeCell ref="U11:U12"/>
    <mergeCell ref="V11:V12"/>
    <mergeCell ref="W11:W12"/>
    <mergeCell ref="L11:L12"/>
    <mergeCell ref="M11:M12"/>
  </mergeCells>
  <hyperlinks>
    <hyperlink ref="F7" r:id="rId1" xr:uid="{00000000-0004-0000-0100-000000000000}"/>
    <hyperlink ref="N7" r:id="rId2" display="corpaezcolorg@gmail.com" xr:uid="{00000000-0004-0000-0100-000001000000}"/>
    <hyperlink ref="S7" r:id="rId3" display="fundacionavanzacolombia@gmail.com" xr:uid="{00000000-0004-0000-0100-000002000000}"/>
  </hyperlinks>
  <pageMargins left="0.70866141732283472" right="0.70866141732283472" top="0.98425196850393704" bottom="0.74803149606299213" header="0.39370078740157483" footer="0.31496062992125984"/>
  <pageSetup paperSize="125" scale="40" orientation="landscape" r:id="rId4"/>
  <headerFooter>
    <oddHeader>&amp;L&amp;G</oddHeader>
    <oddFooter>&amp;C&amp;G</oddFooter>
  </headerFooter>
  <rowBreaks count="1" manualBreakCount="1">
    <brk id="27" max="24" man="1"/>
  </rowBreaks>
  <legacyDrawingHF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ESTUDIO DE MERCADO POR UNIDAD</vt:lpstr>
      <vt:lpstr>ESTUDIO DE MERCADO TOTAL</vt:lpstr>
      <vt:lpstr>'ESTUDIO DE MERCADO POR UNIDAD'!Área_de_impresión</vt:lpstr>
      <vt:lpstr>'ESTUDIO DE MERCADO TOTAL'!Área_de_impresión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yiseth nathalia gualteros ferro</dc:creator>
  <cp:lastModifiedBy>User</cp:lastModifiedBy>
  <cp:lastPrinted>2026-06-02T15:34:05Z</cp:lastPrinted>
  <dcterms:created xsi:type="dcterms:W3CDTF">2026-05-05T02:46:07Z</dcterms:created>
  <dcterms:modified xsi:type="dcterms:W3CDTF">2026-06-02T15:36:32Z</dcterms:modified>
</cp:coreProperties>
</file>