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6DD0058-93A6-429F-8311-DC450E2D37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RF" sheetId="1" r:id="rId1"/>
  </sheets>
  <definedNames>
    <definedName name="_xlnm._FilterDatabase" localSheetId="0" hidden="1">URF!$A$9:$M$12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/>
  <c r="J21" i="1"/>
  <c r="G21" i="1"/>
  <c r="K22" i="1"/>
  <c r="J22" i="1"/>
  <c r="G22" i="1"/>
  <c r="L21" i="1"/>
  <c r="L20" i="1"/>
  <c r="I20" i="1"/>
  <c r="H20" i="1"/>
  <c r="L19" i="1"/>
  <c r="I19" i="1"/>
  <c r="H19" i="1"/>
  <c r="M19" i="1" s="1"/>
  <c r="L18" i="1"/>
  <c r="I18" i="1"/>
  <c r="H18" i="1"/>
  <c r="L17" i="1"/>
  <c r="I17" i="1"/>
  <c r="H17" i="1"/>
  <c r="L16" i="1"/>
  <c r="I16" i="1"/>
  <c r="M16" i="1" s="1"/>
  <c r="H16" i="1"/>
  <c r="L15" i="1"/>
  <c r="I15" i="1"/>
  <c r="I21" i="1" s="1"/>
  <c r="H15" i="1"/>
  <c r="H21" i="1" s="1"/>
  <c r="L14" i="1"/>
  <c r="I14" i="1"/>
  <c r="H14" i="1"/>
  <c r="M14" i="1" s="1"/>
  <c r="L13" i="1"/>
  <c r="L22" i="1" s="1"/>
  <c r="I13" i="1"/>
  <c r="H13" i="1"/>
  <c r="L12" i="1"/>
  <c r="M12" i="1" s="1"/>
  <c r="I12" i="1"/>
  <c r="H12" i="1"/>
  <c r="L11" i="1"/>
  <c r="I11" i="1"/>
  <c r="H11" i="1"/>
  <c r="M11" i="1" s="1"/>
  <c r="L10" i="1"/>
  <c r="I10" i="1"/>
  <c r="H10" i="1"/>
  <c r="M10" i="1" s="1"/>
  <c r="L5" i="1"/>
  <c r="M5" i="1" s="1"/>
  <c r="L4" i="1"/>
  <c r="M4" i="1" s="1"/>
  <c r="M18" i="1" l="1"/>
  <c r="M17" i="1"/>
  <c r="M15" i="1"/>
  <c r="M13" i="1"/>
  <c r="M20" i="1"/>
  <c r="H22" i="1"/>
  <c r="I22" i="1"/>
  <c r="M21" i="1" l="1"/>
  <c r="M22" i="1"/>
  <c r="G4" i="1" s="1"/>
  <c r="G6" i="1" l="1"/>
  <c r="G5" i="1"/>
  <c r="G7" i="1" s="1"/>
</calcChain>
</file>

<file path=xl/sharedStrings.xml><?xml version="1.0" encoding="utf-8"?>
<sst xmlns="http://schemas.openxmlformats.org/spreadsheetml/2006/main" count="76" uniqueCount="63">
  <si>
    <t>Nombre de la Entidad</t>
  </si>
  <si>
    <t>UNIDAD
ADMINISTRATIVA ESPECIAL, UNIDAD DE PROYECCIÓN NORMATIVA Y
ESTUDIOS DE REGULACIÓN FINANCIERA (URF)</t>
  </si>
  <si>
    <t xml:space="preserve">TOTAL DEL CONTRATO </t>
  </si>
  <si>
    <t xml:space="preserve">NETO </t>
  </si>
  <si>
    <t xml:space="preserve">IVA </t>
  </si>
  <si>
    <t xml:space="preserve">TOTAL </t>
  </si>
  <si>
    <t>Contrato No.</t>
  </si>
  <si>
    <t>No. 06-2026</t>
  </si>
  <si>
    <t>TOTAL EJECUTADO</t>
  </si>
  <si>
    <t xml:space="preserve">ONE WAY </t>
  </si>
  <si>
    <t>FECHA DE INICIO</t>
  </si>
  <si>
    <t>SALDO POR EJECUTAR</t>
  </si>
  <si>
    <t xml:space="preserve">ROUND TRIP </t>
  </si>
  <si>
    <t>FECHA DE FINALIZACION</t>
  </si>
  <si>
    <t>% EJECUTADO</t>
  </si>
  <si>
    <t>% POR EJECUTAR</t>
  </si>
  <si>
    <t>REMISION</t>
  </si>
  <si>
    <t>Fecha Remision</t>
  </si>
  <si>
    <t>Pasajero</t>
  </si>
  <si>
    <t xml:space="preserve">No. tiquete </t>
  </si>
  <si>
    <t>Ruta</t>
  </si>
  <si>
    <t>Reserva</t>
  </si>
  <si>
    <t>Vr. Tiquete</t>
  </si>
  <si>
    <t>Iva</t>
  </si>
  <si>
    <t>Descuento del 1%</t>
  </si>
  <si>
    <t xml:space="preserve">Tasa Aeroportuaria </t>
  </si>
  <si>
    <t>Tasa Adm</t>
  </si>
  <si>
    <t>Iva ADM</t>
  </si>
  <si>
    <t>Vr. total</t>
  </si>
  <si>
    <t>OBSERVACIONES</t>
  </si>
  <si>
    <t>DIANA LARISA CARUSO LOPEZ</t>
  </si>
  <si>
    <t>134‐5527722847</t>
  </si>
  <si>
    <t>BOG‐CTG‐BOG</t>
  </si>
  <si>
    <t>ACOAAIL</t>
  </si>
  <si>
    <t>MAGDA MARIANA AYA GUERRERO</t>
  </si>
  <si>
    <t>134-5527729955</t>
  </si>
  <si>
    <t>BOG-CTG-BOG</t>
  </si>
  <si>
    <t>ACOABAD</t>
  </si>
  <si>
    <t>JUAN OSWALDO MANRIQUE CAMARGO</t>
  </si>
  <si>
    <t>134-5527729956</t>
  </si>
  <si>
    <t>PAOLA ROCIO PENA RODRIGUEZ</t>
  </si>
  <si>
    <t>134-5527729957</t>
  </si>
  <si>
    <t>MAURICIO SALAZAR NIETO</t>
  </si>
  <si>
    <t>134-5527729958</t>
  </si>
  <si>
    <t>ACOABAE</t>
  </si>
  <si>
    <t>DIANA LARISA	CARUSO LOPEZ</t>
  </si>
  <si>
    <t>134-9479484258</t>
  </si>
  <si>
    <t>ACOBGHX</t>
  </si>
  <si>
    <t>DERENIS DANIELIS	LOPEZ MEZA</t>
  </si>
  <si>
    <t>134-9479484273</t>
  </si>
  <si>
    <t>ACOBGNW</t>
  </si>
  <si>
    <t>134‐9479538461</t>
  </si>
  <si>
    <t>ACOBPAK</t>
  </si>
  <si>
    <t>134‐9479538460</t>
  </si>
  <si>
    <t>ACOBOZW</t>
  </si>
  <si>
    <t>134-9479659810</t>
  </si>
  <si>
    <t>ACOCFOT</t>
  </si>
  <si>
    <t>JOSE LEONARDO CUADROS VILLAMIL</t>
  </si>
  <si>
    <t>035-9479702984</t>
  </si>
  <si>
    <t>BOG-MDE-BOG</t>
  </si>
  <si>
    <t>ACOCLXF</t>
  </si>
  <si>
    <t>TOTAL MES MAYO</t>
  </si>
  <si>
    <t>TOTAL DE FACTURA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</si>
</sst>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 $]#,##0"/>
    <numFmt numFmtId="165" formatCode="dd/mm/yyyy"/>
    <numFmt numFmtId="166" formatCode="d/m/yyyy"/>
    <numFmt numFmtId="167" formatCode="0.0%"/>
    <numFmt numFmtId="168" formatCode="dd\-mm\-yyyy"/>
    <numFmt numFmtId="169" formatCode="_-&quot;$&quot;\ * #,##0_-;\-&quot;$&quot;\ * #,##0_-;_-&quot;$&quot;\ * &quot;-&quot;??_-;_-@"/>
  </numFmts>
  <fonts count="8" x14ac:knownFonts="1">
    <font>
      <sz val="10"/>
      <color rgb="FF000000"/>
      <name val="Arial"/>
      <scheme val="minor"/>
    </font>
    <font>
      <b/>
      <sz val="9"/>
      <color rgb="FFFFFFFF"/>
      <name val="Arial"/>
      <family val="2"/>
      <scheme val="major"/>
    </font>
    <font>
      <b/>
      <sz val="9"/>
      <color rgb="FF000000"/>
      <name val="Arial"/>
      <family val="2"/>
      <scheme val="major"/>
    </font>
    <font>
      <b/>
      <sz val="9"/>
      <color theme="1"/>
      <name val="Arial"/>
      <family val="2"/>
      <scheme val="major"/>
    </font>
    <font>
      <sz val="9"/>
      <color rgb="FF000000"/>
      <name val="Arial"/>
      <family val="2"/>
      <scheme val="major"/>
    </font>
    <font>
      <sz val="9"/>
      <color theme="1"/>
      <name val="Arial"/>
      <family val="2"/>
      <scheme val="major"/>
    </font>
    <font>
      <sz val="9"/>
      <name val="Arial"/>
      <family val="2"/>
      <scheme val="major"/>
    </font>
    <font>
      <b/>
      <sz val="9"/>
      <color rgb="FF222222"/>
      <name val="Arial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rgb="FF44546A"/>
        <bgColor rgb="FF44546A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9CB9C"/>
        <bgColor rgb="FFF9CB9C"/>
      </patternFill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164" fontId="3" fillId="0" borderId="1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 vertical="top"/>
    </xf>
    <xf numFmtId="164" fontId="3" fillId="4" borderId="1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center"/>
    </xf>
    <xf numFmtId="167" fontId="3" fillId="0" borderId="1" xfId="0" applyNumberFormat="1" applyFont="1" applyBorder="1" applyAlignment="1">
      <alignment horizontal="right"/>
    </xf>
    <xf numFmtId="0" fontId="1" fillId="2" borderId="6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 vertical="top"/>
    </xf>
    <xf numFmtId="0" fontId="4" fillId="6" borderId="0" xfId="0" applyFont="1" applyFill="1" applyAlignment="1">
      <alignment horizontal="center"/>
    </xf>
    <xf numFmtId="168" fontId="5" fillId="0" borderId="1" xfId="0" applyNumberFormat="1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168" fontId="5" fillId="3" borderId="1" xfId="0" applyNumberFormat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164" fontId="7" fillId="3" borderId="5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1" fillId="2" borderId="6" xfId="0" applyFont="1" applyFill="1" applyBorder="1" applyAlignment="1">
      <alignment horizontal="right"/>
    </xf>
    <xf numFmtId="164" fontId="5" fillId="0" borderId="1" xfId="0" applyNumberFormat="1" applyFont="1" applyBorder="1" applyAlignment="1">
      <alignment horizontal="right"/>
    </xf>
    <xf numFmtId="164" fontId="4" fillId="3" borderId="9" xfId="0" applyNumberFormat="1" applyFont="1" applyFill="1" applyBorder="1" applyAlignment="1">
      <alignment horizontal="right" wrapText="1"/>
    </xf>
    <xf numFmtId="164" fontId="4" fillId="3" borderId="1" xfId="0" applyNumberFormat="1" applyFont="1" applyFill="1" applyBorder="1" applyAlignment="1">
      <alignment horizontal="right" wrapText="1"/>
    </xf>
    <xf numFmtId="3" fontId="4" fillId="3" borderId="1" xfId="0" applyNumberFormat="1" applyFont="1" applyFill="1" applyBorder="1" applyAlignment="1">
      <alignment horizontal="right" wrapText="1"/>
    </xf>
    <xf numFmtId="169" fontId="4" fillId="3" borderId="1" xfId="0" applyNumberFormat="1" applyFont="1" applyFill="1" applyBorder="1" applyAlignment="1">
      <alignment horizontal="right" wrapText="1"/>
    </xf>
    <xf numFmtId="164" fontId="2" fillId="7" borderId="1" xfId="0" applyNumberFormat="1" applyFont="1" applyFill="1" applyBorder="1" applyAlignment="1">
      <alignment horizontal="right" wrapText="1"/>
    </xf>
    <xf numFmtId="164" fontId="2" fillId="8" borderId="1" xfId="0" applyNumberFormat="1" applyFont="1" applyFill="1" applyBorder="1" applyAlignment="1">
      <alignment horizontal="right"/>
    </xf>
    <xf numFmtId="3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3:N32"/>
  <sheetViews>
    <sheetView tabSelected="1" workbookViewId="0">
      <pane ySplit="9" topLeftCell="A15" activePane="bottomLeft" state="frozen"/>
      <selection pane="bottomLeft" activeCell="B24" sqref="B24"/>
    </sheetView>
  </sheetViews>
  <sheetFormatPr baseColWidth="10" defaultColWidth="12.5703125" defaultRowHeight="15.75" customHeight="1" x14ac:dyDescent="0.2"/>
  <cols>
    <col min="1" max="1" width="20.42578125" style="27" customWidth="1"/>
    <col min="2" max="2" width="19.28515625" style="27" customWidth="1"/>
    <col min="3" max="3" width="52" style="27" customWidth="1"/>
    <col min="4" max="4" width="26.28515625" style="27" customWidth="1"/>
    <col min="5" max="5" width="24.42578125" style="27" customWidth="1"/>
    <col min="6" max="6" width="18.42578125" style="27" customWidth="1"/>
    <col min="7" max="13" width="15.7109375" style="15" customWidth="1"/>
    <col min="14" max="14" width="12.5703125" style="27" hidden="1"/>
    <col min="15" max="16384" width="12.5703125" style="27"/>
  </cols>
  <sheetData>
    <row r="3" spans="1:14" ht="41.25" customHeight="1" x14ac:dyDescent="0.2">
      <c r="A3" s="28" t="s">
        <v>0</v>
      </c>
      <c r="B3" s="41" t="s">
        <v>1</v>
      </c>
      <c r="C3" s="35"/>
      <c r="E3" s="29" t="s">
        <v>2</v>
      </c>
      <c r="F3" s="13"/>
      <c r="G3" s="14">
        <v>73000000</v>
      </c>
      <c r="J3" s="16">
        <v>2026</v>
      </c>
      <c r="K3" s="16" t="s">
        <v>3</v>
      </c>
      <c r="L3" s="16" t="s">
        <v>4</v>
      </c>
      <c r="M3" s="16" t="s">
        <v>5</v>
      </c>
    </row>
    <row r="4" spans="1:14" ht="15.75" customHeight="1" x14ac:dyDescent="0.2">
      <c r="A4" s="6" t="s">
        <v>6</v>
      </c>
      <c r="B4" s="42" t="s">
        <v>7</v>
      </c>
      <c r="C4" s="35"/>
      <c r="E4" s="30" t="s">
        <v>8</v>
      </c>
      <c r="F4" s="31"/>
      <c r="G4" s="1">
        <f>M22</f>
        <v>14671701.488</v>
      </c>
      <c r="J4" s="16" t="s">
        <v>9</v>
      </c>
      <c r="K4" s="18">
        <v>46100</v>
      </c>
      <c r="L4" s="18">
        <f t="shared" ref="L4:L5" si="0">K4*19%</f>
        <v>8759</v>
      </c>
      <c r="M4" s="18">
        <f t="shared" ref="M4:M5" si="1">K4+L4</f>
        <v>54859</v>
      </c>
    </row>
    <row r="5" spans="1:14" ht="15.75" customHeight="1" x14ac:dyDescent="0.2">
      <c r="A5" s="2" t="s">
        <v>10</v>
      </c>
      <c r="B5" s="43">
        <v>46080</v>
      </c>
      <c r="C5" s="35"/>
      <c r="E5" s="44" t="s">
        <v>11</v>
      </c>
      <c r="F5" s="35"/>
      <c r="G5" s="3">
        <f>G3-G4</f>
        <v>58328298.512000002</v>
      </c>
      <c r="J5" s="16" t="s">
        <v>12</v>
      </c>
      <c r="K5" s="18">
        <v>83700</v>
      </c>
      <c r="L5" s="18">
        <f t="shared" si="0"/>
        <v>15903</v>
      </c>
      <c r="M5" s="18">
        <f t="shared" si="1"/>
        <v>99603</v>
      </c>
    </row>
    <row r="6" spans="1:14" ht="15.75" customHeight="1" x14ac:dyDescent="0.2">
      <c r="A6" s="4" t="s">
        <v>13</v>
      </c>
      <c r="B6" s="45">
        <v>46387</v>
      </c>
      <c r="C6" s="35"/>
      <c r="E6" s="34" t="s">
        <v>14</v>
      </c>
      <c r="F6" s="35"/>
      <c r="G6" s="5">
        <f>(G4/G3)</f>
        <v>0.20098221216438356</v>
      </c>
    </row>
    <row r="7" spans="1:14" ht="15.75" customHeight="1" x14ac:dyDescent="0.2">
      <c r="E7" s="34" t="s">
        <v>15</v>
      </c>
      <c r="F7" s="35"/>
      <c r="G7" s="5">
        <f>G5/G3</f>
        <v>0.7990177878356165</v>
      </c>
    </row>
    <row r="9" spans="1:14" ht="15.75" customHeight="1" x14ac:dyDescent="0.2">
      <c r="A9" s="6" t="s">
        <v>16</v>
      </c>
      <c r="B9" s="6" t="s">
        <v>17</v>
      </c>
      <c r="C9" s="6" t="s">
        <v>18</v>
      </c>
      <c r="D9" s="6" t="s">
        <v>19</v>
      </c>
      <c r="E9" s="6" t="s">
        <v>20</v>
      </c>
      <c r="F9" s="6" t="s">
        <v>21</v>
      </c>
      <c r="G9" s="17" t="s">
        <v>22</v>
      </c>
      <c r="H9" s="17" t="s">
        <v>23</v>
      </c>
      <c r="I9" s="17" t="s">
        <v>24</v>
      </c>
      <c r="J9" s="17" t="s">
        <v>25</v>
      </c>
      <c r="K9" s="17" t="s">
        <v>26</v>
      </c>
      <c r="L9" s="17" t="s">
        <v>27</v>
      </c>
      <c r="M9" s="17" t="s">
        <v>28</v>
      </c>
      <c r="N9" s="7" t="s">
        <v>29</v>
      </c>
    </row>
    <row r="10" spans="1:14" ht="15.75" hidden="1" customHeight="1" x14ac:dyDescent="0.2">
      <c r="A10" s="8">
        <v>1</v>
      </c>
      <c r="B10" s="12">
        <v>46080</v>
      </c>
      <c r="C10" s="11" t="s">
        <v>30</v>
      </c>
      <c r="D10" s="11" t="s">
        <v>31</v>
      </c>
      <c r="E10" s="11" t="s">
        <v>32</v>
      </c>
      <c r="F10" s="11" t="s">
        <v>33</v>
      </c>
      <c r="G10" s="19">
        <v>1078825</v>
      </c>
      <c r="H10" s="19">
        <f t="shared" ref="H10:H20" si="2">G10*19%</f>
        <v>204976.75</v>
      </c>
      <c r="I10" s="19">
        <f t="shared" ref="I10:I20" si="3">G10*1%</f>
        <v>10788.25</v>
      </c>
      <c r="J10" s="19">
        <v>48400</v>
      </c>
      <c r="K10" s="20">
        <v>83700</v>
      </c>
      <c r="L10" s="21">
        <f t="shared" ref="L10:L20" si="4">K10*19%</f>
        <v>15903</v>
      </c>
      <c r="M10" s="22">
        <f t="shared" ref="M10:M20" si="5">G10+H10-I10+J10+K10+L10</f>
        <v>1421016.5</v>
      </c>
      <c r="N10" s="9"/>
    </row>
    <row r="11" spans="1:14" ht="15.75" hidden="1" customHeight="1" x14ac:dyDescent="0.2">
      <c r="A11" s="8">
        <v>2</v>
      </c>
      <c r="B11" s="12">
        <v>46082</v>
      </c>
      <c r="C11" s="11" t="s">
        <v>34</v>
      </c>
      <c r="D11" s="11" t="s">
        <v>35</v>
      </c>
      <c r="E11" s="11" t="s">
        <v>36</v>
      </c>
      <c r="F11" s="11" t="s">
        <v>37</v>
      </c>
      <c r="G11" s="19">
        <v>1350145</v>
      </c>
      <c r="H11" s="19">
        <f t="shared" si="2"/>
        <v>256527.55000000002</v>
      </c>
      <c r="I11" s="19">
        <f t="shared" si="3"/>
        <v>13501.45</v>
      </c>
      <c r="J11" s="19">
        <v>48400</v>
      </c>
      <c r="K11" s="20">
        <v>83700</v>
      </c>
      <c r="L11" s="21">
        <f t="shared" si="4"/>
        <v>15903</v>
      </c>
      <c r="M11" s="22">
        <f t="shared" si="5"/>
        <v>1741174.1</v>
      </c>
      <c r="N11" s="9"/>
    </row>
    <row r="12" spans="1:14" ht="15.75" hidden="1" customHeight="1" x14ac:dyDescent="0.2">
      <c r="A12" s="8">
        <v>3</v>
      </c>
      <c r="B12" s="12">
        <v>46082</v>
      </c>
      <c r="C12" s="11" t="s">
        <v>38</v>
      </c>
      <c r="D12" s="11" t="s">
        <v>39</v>
      </c>
      <c r="E12" s="11" t="s">
        <v>36</v>
      </c>
      <c r="F12" s="11" t="s">
        <v>37</v>
      </c>
      <c r="G12" s="19">
        <v>1350145</v>
      </c>
      <c r="H12" s="19">
        <f t="shared" si="2"/>
        <v>256527.55000000002</v>
      </c>
      <c r="I12" s="19">
        <f t="shared" si="3"/>
        <v>13501.45</v>
      </c>
      <c r="J12" s="19">
        <v>48400</v>
      </c>
      <c r="K12" s="20">
        <v>83700</v>
      </c>
      <c r="L12" s="21">
        <f t="shared" si="4"/>
        <v>15903</v>
      </c>
      <c r="M12" s="22">
        <f t="shared" si="5"/>
        <v>1741174.1</v>
      </c>
      <c r="N12" s="9"/>
    </row>
    <row r="13" spans="1:14" ht="15.75" hidden="1" customHeight="1" x14ac:dyDescent="0.2">
      <c r="A13" s="8">
        <v>4</v>
      </c>
      <c r="B13" s="12">
        <v>46082</v>
      </c>
      <c r="C13" s="11" t="s">
        <v>40</v>
      </c>
      <c r="D13" s="11" t="s">
        <v>41</v>
      </c>
      <c r="E13" s="11" t="s">
        <v>36</v>
      </c>
      <c r="F13" s="11" t="s">
        <v>37</v>
      </c>
      <c r="G13" s="19">
        <v>1350145</v>
      </c>
      <c r="H13" s="19">
        <f t="shared" si="2"/>
        <v>256527.55000000002</v>
      </c>
      <c r="I13" s="19">
        <f t="shared" si="3"/>
        <v>13501.45</v>
      </c>
      <c r="J13" s="19">
        <v>48400</v>
      </c>
      <c r="K13" s="20">
        <v>83700</v>
      </c>
      <c r="L13" s="21">
        <f t="shared" si="4"/>
        <v>15903</v>
      </c>
      <c r="M13" s="22">
        <f t="shared" si="5"/>
        <v>1741174.1</v>
      </c>
      <c r="N13" s="9"/>
    </row>
    <row r="14" spans="1:14" ht="15.75" hidden="1" customHeight="1" x14ac:dyDescent="0.2">
      <c r="A14" s="8">
        <v>5</v>
      </c>
      <c r="B14" s="12">
        <v>46082</v>
      </c>
      <c r="C14" s="11" t="s">
        <v>42</v>
      </c>
      <c r="D14" s="11" t="s">
        <v>43</v>
      </c>
      <c r="E14" s="11" t="s">
        <v>36</v>
      </c>
      <c r="F14" s="11" t="s">
        <v>44</v>
      </c>
      <c r="G14" s="19">
        <v>1052645</v>
      </c>
      <c r="H14" s="19">
        <f t="shared" si="2"/>
        <v>200002.55</v>
      </c>
      <c r="I14" s="19">
        <f t="shared" si="3"/>
        <v>10526.45</v>
      </c>
      <c r="J14" s="19">
        <v>48400</v>
      </c>
      <c r="K14" s="20">
        <v>83700</v>
      </c>
      <c r="L14" s="21">
        <f t="shared" si="4"/>
        <v>15903</v>
      </c>
      <c r="M14" s="22">
        <f t="shared" si="5"/>
        <v>1390124.1</v>
      </c>
      <c r="N14" s="9"/>
    </row>
    <row r="15" spans="1:14" ht="15.75" customHeight="1" x14ac:dyDescent="0.2">
      <c r="A15" s="8">
        <v>6</v>
      </c>
      <c r="B15" s="10">
        <v>46119</v>
      </c>
      <c r="C15" s="11" t="s">
        <v>45</v>
      </c>
      <c r="D15" s="11" t="s">
        <v>46</v>
      </c>
      <c r="E15" s="11" t="s">
        <v>36</v>
      </c>
      <c r="F15" s="11" t="s">
        <v>47</v>
      </c>
      <c r="G15" s="19">
        <v>722207</v>
      </c>
      <c r="H15" s="19">
        <f t="shared" si="2"/>
        <v>137219.32999999999</v>
      </c>
      <c r="I15" s="19">
        <f t="shared" si="3"/>
        <v>7222.07</v>
      </c>
      <c r="J15" s="19">
        <v>48400</v>
      </c>
      <c r="K15" s="20">
        <v>83700</v>
      </c>
      <c r="L15" s="21">
        <f t="shared" si="4"/>
        <v>15903</v>
      </c>
      <c r="M15" s="22">
        <f t="shared" si="5"/>
        <v>1000207.26</v>
      </c>
      <c r="N15" s="9"/>
    </row>
    <row r="16" spans="1:14" ht="15.75" customHeight="1" x14ac:dyDescent="0.2">
      <c r="A16" s="8">
        <v>7</v>
      </c>
      <c r="B16" s="10">
        <v>46119</v>
      </c>
      <c r="C16" s="11" t="s">
        <v>48</v>
      </c>
      <c r="D16" s="11" t="s">
        <v>49</v>
      </c>
      <c r="E16" s="11" t="s">
        <v>36</v>
      </c>
      <c r="F16" s="11" t="s">
        <v>50</v>
      </c>
      <c r="G16" s="19">
        <v>434670</v>
      </c>
      <c r="H16" s="19">
        <f t="shared" si="2"/>
        <v>82587.3</v>
      </c>
      <c r="I16" s="19">
        <f t="shared" si="3"/>
        <v>4346.7</v>
      </c>
      <c r="J16" s="19">
        <v>48400</v>
      </c>
      <c r="K16" s="20">
        <v>83700</v>
      </c>
      <c r="L16" s="21">
        <f t="shared" si="4"/>
        <v>15903</v>
      </c>
      <c r="M16" s="22">
        <f t="shared" si="5"/>
        <v>660913.6</v>
      </c>
      <c r="N16" s="9"/>
    </row>
    <row r="17" spans="1:14" ht="15.75" customHeight="1" x14ac:dyDescent="0.2">
      <c r="A17" s="8">
        <v>8</v>
      </c>
      <c r="B17" s="12">
        <v>46128</v>
      </c>
      <c r="C17" s="11" t="s">
        <v>38</v>
      </c>
      <c r="D17" s="11" t="s">
        <v>51</v>
      </c>
      <c r="E17" s="11" t="s">
        <v>32</v>
      </c>
      <c r="F17" s="11" t="s">
        <v>52</v>
      </c>
      <c r="G17" s="19">
        <v>940854</v>
      </c>
      <c r="H17" s="19">
        <f t="shared" si="2"/>
        <v>178762.26</v>
      </c>
      <c r="I17" s="19">
        <f t="shared" si="3"/>
        <v>9408.5400000000009</v>
      </c>
      <c r="J17" s="19">
        <v>48400</v>
      </c>
      <c r="K17" s="20">
        <v>83700</v>
      </c>
      <c r="L17" s="21">
        <f t="shared" si="4"/>
        <v>15903</v>
      </c>
      <c r="M17" s="22">
        <f t="shared" si="5"/>
        <v>1258210.72</v>
      </c>
      <c r="N17" s="9"/>
    </row>
    <row r="18" spans="1:14" ht="15.75" customHeight="1" x14ac:dyDescent="0.2">
      <c r="A18" s="8">
        <v>9</v>
      </c>
      <c r="B18" s="12">
        <v>46128</v>
      </c>
      <c r="C18" s="11" t="s">
        <v>30</v>
      </c>
      <c r="D18" s="11" t="s">
        <v>53</v>
      </c>
      <c r="E18" s="11" t="s">
        <v>32</v>
      </c>
      <c r="F18" s="11" t="s">
        <v>54</v>
      </c>
      <c r="G18" s="19">
        <v>913897.6</v>
      </c>
      <c r="H18" s="19">
        <f t="shared" si="2"/>
        <v>173640.54399999999</v>
      </c>
      <c r="I18" s="19">
        <f t="shared" si="3"/>
        <v>9138.9760000000006</v>
      </c>
      <c r="J18" s="19">
        <v>48400</v>
      </c>
      <c r="K18" s="20">
        <v>83700</v>
      </c>
      <c r="L18" s="21">
        <f t="shared" si="4"/>
        <v>15903</v>
      </c>
      <c r="M18" s="22">
        <f t="shared" si="5"/>
        <v>1226402.1679999998</v>
      </c>
      <c r="N18" s="9"/>
    </row>
    <row r="19" spans="1:14" ht="15.75" customHeight="1" x14ac:dyDescent="0.2">
      <c r="A19" s="8">
        <v>10</v>
      </c>
      <c r="B19" s="12">
        <v>46146</v>
      </c>
      <c r="C19" s="11" t="s">
        <v>30</v>
      </c>
      <c r="D19" s="11" t="s">
        <v>55</v>
      </c>
      <c r="E19" s="11" t="s">
        <v>36</v>
      </c>
      <c r="F19" s="11" t="s">
        <v>56</v>
      </c>
      <c r="G19" s="19">
        <v>1273318</v>
      </c>
      <c r="H19" s="19">
        <f t="shared" si="2"/>
        <v>241930.42</v>
      </c>
      <c r="I19" s="19">
        <f t="shared" si="3"/>
        <v>12733.18</v>
      </c>
      <c r="J19" s="19">
        <v>48400</v>
      </c>
      <c r="K19" s="19">
        <v>83700</v>
      </c>
      <c r="L19" s="21">
        <f t="shared" si="4"/>
        <v>15903</v>
      </c>
      <c r="M19" s="22">
        <f t="shared" si="5"/>
        <v>1650518.24</v>
      </c>
      <c r="N19" s="9"/>
    </row>
    <row r="20" spans="1:14" ht="15.75" customHeight="1" x14ac:dyDescent="0.2">
      <c r="A20" s="8">
        <v>11</v>
      </c>
      <c r="B20" s="12">
        <v>46153</v>
      </c>
      <c r="C20" s="11" t="s">
        <v>57</v>
      </c>
      <c r="D20" s="11" t="s">
        <v>58</v>
      </c>
      <c r="E20" s="11" t="s">
        <v>59</v>
      </c>
      <c r="F20" s="11" t="s">
        <v>60</v>
      </c>
      <c r="G20" s="19">
        <v>587020</v>
      </c>
      <c r="H20" s="19">
        <f t="shared" si="2"/>
        <v>111533.8</v>
      </c>
      <c r="I20" s="19">
        <f t="shared" si="3"/>
        <v>5870.2</v>
      </c>
      <c r="J20" s="19">
        <v>48500</v>
      </c>
      <c r="K20" s="19">
        <v>83700</v>
      </c>
      <c r="L20" s="21">
        <f t="shared" si="4"/>
        <v>15903</v>
      </c>
      <c r="M20" s="22">
        <f t="shared" si="5"/>
        <v>840786.60000000009</v>
      </c>
      <c r="N20" s="9"/>
    </row>
    <row r="21" spans="1:14" ht="15.75" customHeight="1" x14ac:dyDescent="0.2">
      <c r="A21" s="38" t="s">
        <v>61</v>
      </c>
      <c r="B21" s="37"/>
      <c r="C21" s="39"/>
      <c r="D21" s="39"/>
      <c r="E21" s="39"/>
      <c r="F21" s="40"/>
      <c r="G21" s="23">
        <f>SUM(G15:G20)</f>
        <v>4871966.5999999996</v>
      </c>
      <c r="H21" s="23">
        <f>SUM(H15:H20)</f>
        <v>925673.6540000001</v>
      </c>
      <c r="I21" s="23">
        <f>SUM(I15:I20)</f>
        <v>48719.665999999997</v>
      </c>
      <c r="J21" s="23">
        <f>SUM(J15:J20)</f>
        <v>290500</v>
      </c>
      <c r="K21" s="23">
        <f>SUM(K15:K20)</f>
        <v>502200</v>
      </c>
      <c r="L21" s="23">
        <f>SUM(L15:L20)</f>
        <v>95418</v>
      </c>
      <c r="M21" s="23">
        <f>SUM(M15:M20)</f>
        <v>6637038.5879999995</v>
      </c>
      <c r="N21" s="32"/>
    </row>
    <row r="22" spans="1:14" ht="15.75" customHeight="1" x14ac:dyDescent="0.2">
      <c r="A22" s="36" t="s">
        <v>62</v>
      </c>
      <c r="B22" s="37"/>
      <c r="C22" s="37"/>
      <c r="D22" s="37"/>
      <c r="E22" s="37"/>
      <c r="F22" s="35"/>
      <c r="G22" s="24">
        <f>SUM(G10:G20)</f>
        <v>11053871.6</v>
      </c>
      <c r="H22" s="24">
        <f>SUM(H10:H20)</f>
        <v>2100235.6040000003</v>
      </c>
      <c r="I22" s="24">
        <f>SUM(I10:I20)</f>
        <v>110538.71599999997</v>
      </c>
      <c r="J22" s="24">
        <f>SUM(J10:J20)</f>
        <v>532500</v>
      </c>
      <c r="K22" s="24">
        <f>SUM(K10:K20)</f>
        <v>920700</v>
      </c>
      <c r="L22" s="24">
        <f>SUM(L10:L20)</f>
        <v>174933</v>
      </c>
      <c r="M22" s="24">
        <f>SUM(M10:M20)</f>
        <v>14671701.488</v>
      </c>
      <c r="N22" s="32"/>
    </row>
    <row r="24" spans="1:14" ht="15.75" customHeight="1" x14ac:dyDescent="0.2">
      <c r="K24" s="25"/>
    </row>
    <row r="32" spans="1:14" ht="15.75" customHeight="1" x14ac:dyDescent="0.2">
      <c r="E32" s="33"/>
      <c r="J32" s="26"/>
    </row>
  </sheetData>
  <autoFilter ref="A9:M12" xr:uid="{00000000-0009-0000-0000-000000000000}"/>
  <mergeCells count="9">
    <mergeCell ref="E7:F7"/>
    <mergeCell ref="A22:F22"/>
    <mergeCell ref="A21:F21"/>
    <mergeCell ref="B3:C3"/>
    <mergeCell ref="B4:C4"/>
    <mergeCell ref="B5:C5"/>
    <mergeCell ref="E5:F5"/>
    <mergeCell ref="B6:C6"/>
    <mergeCell ref="E6:F6"/>
  </mergeCells>
  <pageMargins left="0.7" right="0.7" top="0.75" bottom="0.75" header="0" footer="0"/>
  <pageSetup orientation="portrait"/>
  <ignoredErrors>
    <ignoredError sqref="G21 J21:K2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URF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MV VIAJES</cp:lastModifiedBy>
  <dcterms:created xsi:type="dcterms:W3CDTF">2026-05-25T18:17:15Z</dcterms:created>
  <dcterms:modified xsi:type="dcterms:W3CDTF">2026-05-25T18:17:15Z</dcterms:modified>
</cp:coreProperties>
</file>