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172.24.0.10\gradf\Contratación\Informacion PC Ana\CONTRATACION 2026\"/>
    </mc:Choice>
  </mc:AlternateContent>
  <xr:revisionPtr revIDLastSave="0" documentId="8_{D17B4093-5E96-4030-B61E-39553B5A6E4B}" xr6:coauthVersionLast="47" xr6:coauthVersionMax="47" xr10:uidLastSave="{00000000-0000-0000-0000-000000000000}"/>
  <bookViews>
    <workbookView xWindow="28680" yWindow="-120" windowWidth="29040" windowHeight="15720" xr2:uid="{00000000-000D-0000-FFFF-FFFF00000000}"/>
  </bookViews>
  <sheets>
    <sheet name="Estudio de Mercado" sheetId="1" r:id="rId1"/>
  </sheets>
  <definedNames>
    <definedName name="_xlnm._FilterDatabase" localSheetId="0" hidden="1">'Estudio de Mercado'!$A$3:$CR$54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R44" i="1" l="1"/>
  <c r="CR46" i="1"/>
  <c r="CR47" i="1"/>
  <c r="CR42" i="1"/>
  <c r="CR41" i="1"/>
  <c r="CR40" i="1"/>
  <c r="CR39" i="1"/>
  <c r="CR38" i="1"/>
  <c r="CR37" i="1"/>
  <c r="CR36" i="1"/>
  <c r="CO50" i="1"/>
  <c r="CP50" i="1" s="1"/>
  <c r="CR50" i="1" s="1"/>
  <c r="CO51" i="1"/>
  <c r="CP51" i="1" s="1"/>
  <c r="CR51" i="1" s="1"/>
  <c r="CO49" i="1"/>
  <c r="CP49" i="1" s="1"/>
  <c r="CR49" i="1" s="1"/>
  <c r="AK48" i="1"/>
  <c r="AL48" i="1" s="1"/>
  <c r="CR48" i="1" s="1"/>
  <c r="CR43" i="1"/>
  <c r="CR45" i="1"/>
  <c r="AK35" i="1"/>
  <c r="AL35" i="1" s="1"/>
  <c r="AK21" i="1"/>
  <c r="AL21" i="1" s="1"/>
  <c r="CG11" i="1"/>
  <c r="CH11" i="1" s="1"/>
  <c r="BY11" i="1"/>
  <c r="BZ11" i="1" s="1"/>
  <c r="M6" i="1"/>
  <c r="N6" i="1" s="1"/>
  <c r="M7" i="1"/>
  <c r="N7" i="1" s="1"/>
  <c r="M28" i="1"/>
  <c r="N28" i="1" s="1"/>
  <c r="M27" i="1"/>
  <c r="N27" i="1" s="1"/>
  <c r="M26" i="1"/>
  <c r="N26" i="1" s="1"/>
  <c r="M25" i="1"/>
  <c r="N25" i="1" s="1"/>
  <c r="M23" i="1"/>
  <c r="N23" i="1" s="1"/>
  <c r="M22" i="1"/>
  <c r="N22" i="1" s="1"/>
  <c r="M21" i="1"/>
  <c r="N21" i="1" s="1"/>
  <c r="M20" i="1"/>
  <c r="N20" i="1" s="1"/>
  <c r="M19" i="1"/>
  <c r="N19" i="1" s="1"/>
  <c r="M16" i="1"/>
  <c r="N16" i="1" s="1"/>
  <c r="M15" i="1"/>
  <c r="N15" i="1" s="1"/>
  <c r="M12" i="1"/>
  <c r="N12" i="1" s="1"/>
  <c r="M10" i="1"/>
  <c r="N10" i="1" s="1"/>
  <c r="M9" i="1"/>
  <c r="N9" i="1" s="1"/>
  <c r="M8" i="1"/>
  <c r="N8" i="1" s="1"/>
  <c r="U33" i="1"/>
  <c r="V33" i="1" s="1"/>
  <c r="U25" i="1"/>
  <c r="V25" i="1" s="1"/>
  <c r="U20" i="1"/>
  <c r="V20" i="1" s="1"/>
  <c r="U22" i="1"/>
  <c r="V22" i="1" s="1"/>
  <c r="U15" i="1"/>
  <c r="V15" i="1" s="1"/>
  <c r="U16" i="1"/>
  <c r="V16" i="1" s="1"/>
  <c r="U12" i="1"/>
  <c r="V12" i="1" s="1"/>
  <c r="U10" i="1"/>
  <c r="V10" i="1" s="1"/>
  <c r="U9" i="1"/>
  <c r="V9" i="1" s="1"/>
  <c r="U8" i="1"/>
  <c r="V8" i="1" s="1"/>
  <c r="AC35" i="1"/>
  <c r="AD35" i="1" s="1"/>
  <c r="AC33" i="1"/>
  <c r="AD33" i="1" s="1"/>
  <c r="AC28" i="1"/>
  <c r="AD28" i="1" s="1"/>
  <c r="AC27" i="1"/>
  <c r="AD27" i="1" s="1"/>
  <c r="AC25" i="1"/>
  <c r="AD25" i="1" s="1"/>
  <c r="AC24" i="1"/>
  <c r="AD24" i="1" s="1"/>
  <c r="AC23" i="1"/>
  <c r="AD23" i="1" s="1"/>
  <c r="AC17" i="1"/>
  <c r="AD17" i="1" s="1"/>
  <c r="AC16" i="1"/>
  <c r="AD16" i="1" s="1"/>
  <c r="AC12" i="1"/>
  <c r="AD12" i="1" s="1"/>
  <c r="AS10" i="1"/>
  <c r="AT10" i="1" s="1"/>
  <c r="AS9" i="1"/>
  <c r="AT9" i="1" s="1"/>
  <c r="BI34" i="1"/>
  <c r="BJ34" i="1" s="1"/>
  <c r="CR34" i="1" s="1"/>
  <c r="BI32" i="1"/>
  <c r="BJ32" i="1" s="1"/>
  <c r="CR32" i="1" s="1"/>
  <c r="BI31" i="1"/>
  <c r="BJ31" i="1" s="1"/>
  <c r="CR31" i="1" s="1"/>
  <c r="BA13" i="1"/>
  <c r="BB13" i="1" s="1"/>
  <c r="AS25" i="1"/>
  <c r="AT25" i="1" s="1"/>
  <c r="AS22" i="1"/>
  <c r="AT22" i="1" s="1"/>
  <c r="AS20" i="1"/>
  <c r="AT20" i="1" s="1"/>
  <c r="AS19" i="1"/>
  <c r="AT19" i="1" s="1"/>
  <c r="AS18" i="1"/>
  <c r="AT18" i="1" s="1"/>
  <c r="AS16" i="1"/>
  <c r="AT16" i="1" s="1"/>
  <c r="AS13" i="1"/>
  <c r="AT13" i="1" s="1"/>
  <c r="AK29" i="1"/>
  <c r="AL29" i="1" s="1"/>
  <c r="CR29" i="1" s="1"/>
  <c r="AK30" i="1"/>
  <c r="AL30" i="1" s="1"/>
  <c r="CR30" i="1" s="1"/>
  <c r="AK18" i="1"/>
  <c r="AL18" i="1" s="1"/>
  <c r="AK15" i="1"/>
  <c r="AL15" i="1" s="1"/>
  <c r="AK7" i="1"/>
  <c r="AL7" i="1" s="1"/>
  <c r="AK8" i="1"/>
  <c r="AL8" i="1" s="1"/>
  <c r="AK9" i="1"/>
  <c r="AL9" i="1" s="1"/>
  <c r="AK10" i="1"/>
  <c r="AL10" i="1" s="1"/>
  <c r="AK13" i="1"/>
  <c r="AL13" i="1" s="1"/>
  <c r="AK14" i="1"/>
  <c r="AL14" i="1" s="1"/>
  <c r="CR14" i="1" s="1"/>
  <c r="AK16" i="1"/>
  <c r="AL16" i="1" s="1"/>
  <c r="AK17" i="1"/>
  <c r="AL17" i="1" s="1"/>
  <c r="AK19" i="1"/>
  <c r="AL19" i="1" s="1"/>
  <c r="AK20" i="1"/>
  <c r="AL20" i="1" s="1"/>
  <c r="AK22" i="1"/>
  <c r="AL22" i="1" s="1"/>
  <c r="AK24" i="1"/>
  <c r="AL24" i="1" s="1"/>
  <c r="AK25" i="1"/>
  <c r="AL25" i="1" s="1"/>
  <c r="AK26" i="1"/>
  <c r="AL26" i="1" s="1"/>
  <c r="AK27" i="1"/>
  <c r="AL27" i="1" s="1"/>
  <c r="AK28" i="1"/>
  <c r="AL28" i="1" s="1"/>
  <c r="AK6" i="1"/>
  <c r="AL6" i="1" s="1"/>
  <c r="CR26" i="1" l="1"/>
  <c r="CR19" i="1"/>
  <c r="CR22" i="1"/>
  <c r="CR6" i="1"/>
  <c r="CR35" i="1"/>
  <c r="CR18" i="1"/>
  <c r="CR23" i="1"/>
  <c r="CR24" i="1"/>
  <c r="CR21" i="1"/>
  <c r="CR25" i="1"/>
  <c r="CR11" i="1"/>
  <c r="CR13" i="1"/>
  <c r="CR20" i="1"/>
  <c r="CR17" i="1"/>
  <c r="CR27" i="1"/>
  <c r="CR33" i="1"/>
  <c r="CR15" i="1"/>
  <c r="CR28" i="1"/>
  <c r="CR16" i="1"/>
  <c r="CR12" i="1"/>
  <c r="CR10" i="1"/>
  <c r="CR7" i="1"/>
  <c r="CR9" i="1"/>
  <c r="CR8" i="1"/>
  <c r="CR52" i="1" l="1"/>
</calcChain>
</file>

<file path=xl/sharedStrings.xml><?xml version="1.0" encoding="utf-8"?>
<sst xmlns="http://schemas.openxmlformats.org/spreadsheetml/2006/main" count="521" uniqueCount="167">
  <si>
    <t>ITEM</t>
  </si>
  <si>
    <t>DESCRIPCION</t>
  </si>
  <si>
    <t>MEDIDAS/CAPACIDAD</t>
  </si>
  <si>
    <t xml:space="preserve">PRESENTACIÓN </t>
  </si>
  <si>
    <t>Unidad</t>
  </si>
  <si>
    <t>Rollo</t>
  </si>
  <si>
    <t>Pesasustancias cuadradas o hexagonales en poliestireno antiestático, color natural/blanco</t>
  </si>
  <si>
    <t>Paquete de 500 unidades</t>
  </si>
  <si>
    <t>OBJETO CONTRACTUAL</t>
  </si>
  <si>
    <t>CANTIDAD</t>
  </si>
  <si>
    <t>PRESENTACION</t>
  </si>
  <si>
    <t>INSUMOS DE VIDIO Y MISCELANEOS PARA COTIZAR</t>
  </si>
  <si>
    <t xml:space="preserve">Adquisición de miscelaneos   para laboratorio exclusivo de la Regional Noroccidente del Instituto Nacional de Medicina Legal y Ciencias Forenses.
</t>
  </si>
  <si>
    <t>CANT</t>
  </si>
  <si>
    <t>VALOR UNITARIO</t>
  </si>
  <si>
    <t>VALOR TOTAL</t>
  </si>
  <si>
    <t>VALOR TOTAL IVA</t>
  </si>
  <si>
    <t>OBSERVACIONES</t>
  </si>
  <si>
    <t>INNOVATECK</t>
  </si>
  <si>
    <t>JIMSA</t>
  </si>
  <si>
    <t>KHYMOS</t>
  </si>
  <si>
    <t>Tubos de microcentrífuga en polipropileno, fondo cónico de 1,5 ml, con tapa plana, con superficie de escritura, color natural.</t>
  </si>
  <si>
    <t>Pipetas pasteur plástica no esteril longitud 140-160 mm con capacidad de 3 ml graduadas.</t>
  </si>
  <si>
    <t xml:space="preserve">Varillas (strips) indicadoras de pH 0/1-14 con escala colorimétrica, de 4 pads o almohadillas (No papel indicador). </t>
  </si>
  <si>
    <t xml:space="preserve">
Gradilla en polipropileno o PTFE para tubos tipo falcon (cónicos) de 15ml  (diámetro de 16-18mm) capacidad  de 40-60 tubos.
</t>
  </si>
  <si>
    <t>Gradilla para viales de 10 mL, en polipropileno de alta calidad</t>
  </si>
  <si>
    <t xml:space="preserve">Cinta indicadora para esterilizacion por calor humedo o vapor (autoclave) </t>
  </si>
  <si>
    <t>Papel parafilm</t>
  </si>
  <si>
    <t>Papel aluminio con ancho de 10 cm ± 5 mm (10 centímetros con tolerancia de fabricación pequeña) y longitud mínima de 400 metros por rollo, resistente y adecuado para uso en laboratorio, cocina, embalaje o control de luz. Material de aluminio de alta calidad, maleable y duradero, con superficie lisa y uniforme. Presentación en rollo individual con núcleo interno, adecuado para dispensar y cortar según necesidad.</t>
  </si>
  <si>
    <t>Toallas de papel libre de fibra (Lint Free), Wypall.</t>
  </si>
  <si>
    <t>Frasco de vidrio transaparente con tapa rosca, redondo, resistente a altas temperaturas (máx. 140°C), autoclavable (frasco en en borosilicato y tapa el polipropileno), tapa con con sello integral/interno, frasco con anillo vertido libre de goteo, volumen nominal de 500ml</t>
  </si>
  <si>
    <t>Frasco de vidrio transaparente con tapa rosca, redondo, resistente a altas temperaturas (máx. 140°C), autoclavable (frasco en en borosilicato y tapa el polipropileno), tapa con con sello integral/interno, frasco con anillo vertido libre de goteo, volumen nominal de 1000ml</t>
  </si>
  <si>
    <t>Tubos de ensayo borosilicato 15x100mm 10mL (THC)</t>
  </si>
  <si>
    <t>Mortero de porcelana, Entre 10 y 15 cm de diámetro con pistilo.</t>
  </si>
  <si>
    <t>Frasco de vidrio de 20 mL con tapa de rosca de polipropileno con sello interno, fabricado en vidrio borosilicato transparente autoclavable y resistente a altas temperaturas,con graduaciones visibles para medición, frasco con anillo vertido libre de goteo, diseñado para almacenamiento seguro de muestras.</t>
  </si>
  <si>
    <t>Frasco de vidrio de 20 mL con tapa de rosca de polipropileno con sello interno, fabricado en vidrio borosilicato ambar autoclavable y resistente a altas temperaturas, con graduaciones visibles para medición, frasco con anillo vertido libre de goteo, diseñado para almacenamiento seguro de muestras.</t>
  </si>
  <si>
    <t>Frasco de vidrio transaparente con tapa rosca, redondo, resistente a altas temperaturas (máx. 140°C), autoclavable (frasco en en borosilicato y tapa el polipropileno), tapa con con sello integral/interno, frasco con anillo vertido libre de goteo, volumen nominal de 2000ml</t>
  </si>
  <si>
    <t>Frasco de vidrio ambar con tapa rosca, redondo, resistente a altas temperaturas (máx. 140°C), autoclavable (frasco en en borosilicato y tapa el polipropileno), tapa con con sello integral/interno, frasco con anillo vertido libre de goteo, volumen nominal de 1000ml</t>
  </si>
  <si>
    <t xml:space="preserve">Tubos plasticos tapa roja vacutainer 6mL </t>
  </si>
  <si>
    <t>Tubos de polipropileno tapa gris de caucho con sistema de vacío ( con fluoruro de sodio y oxalato de potasio ) estériles, preferiblemente de 13 * 100 mm, aproximadamente, 6 mL.</t>
  </si>
  <si>
    <t>Capacidad: 7 ml ó
Largo/acho/alto: 43x43x8mm (+/- 5mm de tolerancia en estas dimensiones )</t>
  </si>
  <si>
    <t>Capacidad:100 ml ó
Largo/acho/alto: 90x90x20mm (+/- 10 mm de tolerancia en estas dimensiones )</t>
  </si>
  <si>
    <t>Volumen: 1,5 ml</t>
  </si>
  <si>
    <t>Bolsa por 500 unidades</t>
  </si>
  <si>
    <t>Volumen: 3 ml, 
140-160 mm</t>
  </si>
  <si>
    <t>Caja x 500 unidades</t>
  </si>
  <si>
    <t>No aplica</t>
  </si>
  <si>
    <t>Paquete de 100 varillas</t>
  </si>
  <si>
    <t>Volumen:15 Ml</t>
  </si>
  <si>
    <t xml:space="preserve">12x32mm </t>
  </si>
  <si>
    <t>Sin informacion</t>
  </si>
  <si>
    <t>18-24 mm de ancho y 50-60m de largo</t>
  </si>
  <si>
    <t>Ancho 10 +/- 5 y Minimo 38 metros de largo</t>
  </si>
  <si>
    <t>caja</t>
  </si>
  <si>
    <t>Ancho 10 +/- 5 y Minimo 400 metros de largo</t>
  </si>
  <si>
    <t xml:space="preserve">Minimo 28,3 x 28,9 cms
890 paños </t>
  </si>
  <si>
    <t xml:space="preserve">Rollo </t>
  </si>
  <si>
    <t>500 mL</t>
  </si>
  <si>
    <t>1000 mL</t>
  </si>
  <si>
    <t>Caja *100</t>
  </si>
  <si>
    <t>10-15 cm de diametro</t>
  </si>
  <si>
    <t>20 mL</t>
  </si>
  <si>
    <t>2000 mL</t>
  </si>
  <si>
    <t>6 mL</t>
  </si>
  <si>
    <t>PAQUETE x 100</t>
  </si>
  <si>
    <t>13 * 100 mm</t>
  </si>
  <si>
    <t>Bandeja*100</t>
  </si>
  <si>
    <t>Lámina magnética flexible con superficie borrable tipo pizarra blanca, dimensiones aproximadas de 28 cm de ancho por 22 cm de largo. Debe contar con respaldo imantado que permita su fijación directa sobre superficies metálicas, como cabinas de extracción de laboratorio. La superficie debe ser apta para escritura con marcadores borrables y permitir limpieza fácil sin dejar residuos. El material debe ser reutilizable, resistente al uso frecuente y adecuado para colocar avisos o anotaciones temporales en equipos o áreas de laboratorio.</t>
  </si>
  <si>
    <t>28 cm de ancho por 22 cm largo.</t>
  </si>
  <si>
    <t>Cajón en formica para almacenamiento de insumos de laboratorio, fabricado en estructura resistente con recubrimiento en formica, adecuado para ubicación en área de trabajo, con puerta de acceso frontal y manija y chapa de seguridad con llave. Con patas resistentes a la humedad, en acero inoxidable. Dimensiones:60 cm ancho, 73 cm de alto y 40 cm de profundidad. Dimensiones de la pata: alto 10 cm y diametro 5 cm.</t>
  </si>
  <si>
    <t>60 cm ancho, 73 cm de alto y 40 cm de profundidad. Dimensiones de la pata: alto 10 cm y diametro 5 cm.</t>
  </si>
  <si>
    <t>Bandeja plastica para viales, 36 posiciones para HeadSpace 7697A  No. parte G4564A</t>
  </si>
  <si>
    <t>44 cm  largo * 8 cm de ancho.</t>
  </si>
  <si>
    <t>Paquete *3</t>
  </si>
  <si>
    <t>Columna Zorbaz Eclipse Plus C18 2.1 mm*100 mm*1.8 um.  600 Bar. Referencia  959764-902</t>
  </si>
  <si>
    <t>C18 2.1 mm*100 mm*1.8 um.</t>
  </si>
  <si>
    <t xml:space="preserve">Pipeteadores tipo cremallera para laboratorio de 2 mL, diseñados para la dispensación precisa y repetitiva de líquidos, con mecanismo ergonómico de cremallera que permite la aspiración y dispensación de soluciones de manera cómoda y fiable. Los pipeteadores deberán ser compatibles con puntas desechables estándar, de alta precisión y ajustables para diferentes rangos de volumen. El diseño debe incluir controles de volumen de fácil lectura, botón de expulsión de punta seguro, mecanismo de retención de puntas confiable y cuerpo resistente a productos químicos y a cargas repetitivas de uso intensivo.
</t>
  </si>
  <si>
    <t>2mL</t>
  </si>
  <si>
    <t xml:space="preserve">Agrafador electronico portátil (crimper),  diseñado para el sellado hermético de viales mediante cápsulas de aluminio, garantizando cierre uniforme, reproducible y seguro para aplicaciones analíticas de alta exigencia. El equipo debe permitir el crimpado de viales compatibles con cápsulas de aluminio de 20 mm, comúnmente utilizados en cromatografía (GC-MS, LC-MS) y manejo de muestras con solventes volátiles.
El equipo es de operacion con una sola mano mediante botón, incluye batería recargable de ion de litio y sistema de alimentación con cargador universal, asegurando autonomía y facilidad de uso en laboratorio.  De alto desempeño (nivel 3), con motor de larga vida útil y operación sin generación de partículas, adecuado para entornos de laboratorio bajo sistemas de calidad. </t>
  </si>
  <si>
    <t>Para agrafes de aluminio de 20 mm</t>
  </si>
  <si>
    <t>MEDIDAS Y CAPACIDAD</t>
  </si>
  <si>
    <t>Gradilla para viales de 2mL, en polipropileno de alta calidad.  altura del vial: 30mm de alto, diametro de la base del vial 13 mm.</t>
  </si>
  <si>
    <t>Altura del vial: 45 mm de alto, diametro de la base del vial 20.2 mm.</t>
  </si>
  <si>
    <t>Gradilla para viales de 10 mL, en polipropileno de alta calidad., Altura del vial: 45 mm de alto, diametro de la base del vial 20.2 mm.</t>
  </si>
  <si>
    <t>Altura del vial: 32 mm de alto, diametro de la base del vial 13 mm.</t>
  </si>
  <si>
    <t>Cotiación 068-2026 de 2026-03-13</t>
  </si>
  <si>
    <t>IMPORTECNICAL</t>
  </si>
  <si>
    <t>125 mm de diametro</t>
  </si>
  <si>
    <t xml:space="preserve">12 mm * 32 mm
50 posiciones
</t>
  </si>
  <si>
    <t>Bandeja plastica para viales, 36 posiciones HeadSpace 7697A  No. parte G4564A.</t>
  </si>
  <si>
    <t xml:space="preserve">
Pipeteadores tipo cremallera para laboratorio de 2 mL, diseñados para la dispensación precisa y repetitiva de líquidos, con mecanismo ergonómico de cremallera que permite la aspiración y dispensación de soluciones de manera cómoda y fiable. Los pipeteadores deberán ser compatibles con puntas desechables estándar, de alta precisión y ajustables para diferentes rangos de volumen. El diseño debe incluir controles de volumen de fácil lectura, botón de expulsión de punta seguro, mecanismo de retención de puntas confiable y cuerpo resistente a productos químicos y a cargas repetitivas de uso intensivo.
</t>
  </si>
  <si>
    <t>Indicadores especiales varillas pH 0-14</t>
  </si>
  <si>
    <t>Qumitronica</t>
  </si>
  <si>
    <t>Ancho 10 cm x  38 metros de largo</t>
  </si>
  <si>
    <t>Frasco de vidrio de 20 a 25 mL con tapa de rosca de polipropileno con sello interno, fabricado en vidrio borosilicato transparente autoclavable y resistente a altas temperaturas,con graduaciones visibles para medición, frasco con anillo vertido libre de goteo, diseñado para almacenamiento seguro de muestras.</t>
  </si>
  <si>
    <t>20 a 25  mL</t>
  </si>
  <si>
    <t>Frasco de vidrio de 20 a 25  mL con tapa de rosca de polipropileno con sello interno, fabricado en vidrio borosilicato ambar autoclavable y resistente a altas temperaturas, con graduaciones visibles para medición, frasco con anillo vertido libre de goteo, diseñado para almacenamiento seguro de muestras.</t>
  </si>
  <si>
    <t xml:space="preserve">LOTE </t>
  </si>
  <si>
    <t>CAJA x 100</t>
  </si>
  <si>
    <t>CAJA *100</t>
  </si>
  <si>
    <t xml:space="preserve">Canasta con ruedas tipo autoservicio, fabricada en plástico de alta resistencia (polipropileno o polietileno de alta densidad), de diseño ergonómico y estructura perforada que facilita la ventilación y reduce el peso.   Se requiere para el transporte de reactivos, consumibles e insumos de laboratorio.
El equipo cuenta con sistema de arrastre mediante dos ruedas traseras de alta durabilidad y manija  retráctil tipo maleta, que permite un desplazamiento cómodo y seguro.
La canasta incorpora adicionalmente una manija fija superior para levantamiento manual, borde superior reforzado para mayor resistencia estructural y base diseñada para soportar cargas de uso intensivo. Su capacidad aproximada es de 30 a 45 litros, con resistencia a impactos, deformaciones y exposición a agentes químicos de limpieza como alcoholes y soluciones desinfectantes.
El producto debe ser  apto para uso institucional y con capacidad de carga mínima de 20 kg, ideal para entornos de alto tránsito como almacenes, laboratorios o áreas logísticas. </t>
  </si>
  <si>
    <t>El elemento deberá contar con una capacidad volumétrica aproximada entre 30 y 45 litros, adecuada para el almacenamiento y transporte de materiales.
Capacidad de carga mínima de 20 kg,</t>
  </si>
  <si>
    <t xml:space="preserve">31 litros </t>
  </si>
  <si>
    <t xml:space="preserve">Cesta de Mercado conruedas </t>
  </si>
  <si>
    <t>Gradilla para viales de 2mL, en polipropileno de alta calidad. Capacidad minimo 50 tubos</t>
  </si>
  <si>
    <t xml:space="preserve">
Pipeteadores tipo cremallera para laboratorio de 2 mL, diseñados para la dispensación precisa y repetitiva de líquidos, con mecanismo ergonómico de cremallera que permite la aspiración y dispensación de soluciones de manera cómoda y fiable. Los pipeteadores deberán ser compatibles con puntas desechables estándar, de alta precisión y ajustables para diferentes rangos de volumen. El diseño debe incluir controles de volumen de fácil lectura, botón de expulsión de punta seguro, mecanismo de retención de puntas confiable y cuerpo resistente a productos químicos y a cargas repetitivas de uso intensivo.
</t>
  </si>
  <si>
    <t>ARTILAB</t>
  </si>
  <si>
    <t>Bolsa por 1000</t>
  </si>
  <si>
    <t xml:space="preserve">
Gradilla en polipropileno para 60 tubos y de 16mm de diametro.
</t>
  </si>
  <si>
    <t>AVANTIKA</t>
  </si>
  <si>
    <t>Tubos de ensayo borosilicato 16x100mm 10mL (THC)</t>
  </si>
  <si>
    <t>2.25 m2</t>
  </si>
  <si>
    <t>PELÍCULA DE PRIVACIDAD PARA VIDRIO - ESTUPEFACIENTES ÁREA INSTRUMENTAL
Película autoadhesiva para vidrio, diseñada para generar privacidad parcial, permitiendo el paso de luz pero limitando la visibilidad desde el exterior.
Tipo: Película de privacidad
Material:  vinilo de alta calidad
Espesor: Minimo 1.5  micras
Acabado: Esmerilado - decorativo
Adhesivo: Autoadhesivo removible
Fácil limpieza y mantenimiento
Garantía: Mínimo 5 años
Aplicación: Interior</t>
  </si>
  <si>
    <t>7.4  m2</t>
  </si>
  <si>
    <t>PELÍCULA DE CONTROL SOLAR - ÁREA OFICINA LOFOSCOPIA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</si>
  <si>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5.97 m2</t>
  </si>
  <si>
    <t>PELÍCULA DE CONTROL SOLAR - ÁREA ANÁLISIS BALÍSTICA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</si>
  <si>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10.36 m2</t>
  </si>
  <si>
    <t>7.5 m2</t>
  </si>
  <si>
    <t>PELÍCULA DE CONTROL SOLAR - ÁREA EXTRACCIÓN RESTOS ÓSEOS GENÉTICA
Pelicula para vidrios, orientada a reducir la carga térmica, el deslumbramiento y la radiación UV en áreas de trabajo.
Tipo de película: Nano cerámica mínimo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</si>
  <si>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3 m2</t>
  </si>
  <si>
    <t>6.8 m2</t>
  </si>
  <si>
    <r>
      <t>PELÍCULA DE CONTROL SOLAR- ÁREA PREPARACION DE MUESTRAS ESTUPEFACIENTES  y ÁREA PREPARACION DE MEUSTRAS DE ALCOHOLEMIA
Pelicula para vidrios, orientada a reducir la carga térmica, el deslumbramiento y la radiación UV en áreas de trabajo.
Tipo de película: Nano cerámica</t>
    </r>
    <r>
      <rPr>
        <sz val="11"/>
        <rFont val="Calibri"/>
        <family val="2"/>
        <scheme val="minor"/>
      </rPr>
      <t xml:space="preserve"> 5%</t>
    </r>
    <r>
      <rPr>
        <sz val="11"/>
        <color theme="1"/>
        <rFont val="Calibri"/>
        <family val="2"/>
        <scheme val="minor"/>
      </rPr>
      <t xml:space="preserve">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r>
  </si>
  <si>
    <t>PELÍCULA DE CONTROL SOLAR - ÁREA OFICINA PERITOS TOXICOLOGIA
Pelicula para vidrios, orientada a reducir la carga térmica, el deslumbramiento y la radiación UV en áreas de trabajo.
Tipo de película: Nano cerámica mínimo 5%
Espesor: Mínimo 2 micras
Rechazo de radiación UV: ≥ 99%
Rechazo de radiación infrarroja (IR): ≥ 90%
Rechazo de energía solar total: ≥ 55%
Transmisión de luz visible: Entre 5% y 10% 
Adhesivo: Autoadhesivo removible
Fácil limpieza y mantenimiento
Garantía: Mínimo 5 años
Aplicación: Interior</t>
  </si>
  <si>
    <t>PELÍCULA DE CONTROL SOLAR - ÁREA PREPARACION DE MUESTRAS DROGAS TOXICOLOGÍA
Pelicula para vidrios, orientada a reducir la carga térmica, el deslumbramiento y la radiación UV en áreas de trabajo.
Tipo de película: Nano cerámica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</si>
  <si>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PELÍCULA DE CONTROL SOLAR - ÁREA LIMPIEZA RESTOS ÓSEOS GENÉTICA
Pelicula para vidrios, orientada a reducir la carga térmica, el deslumbramiento y la radiación UV en áreas de trabajo.
Tipo de película: Nano cerámica mínimo 70-90
Espesor: Mínimo 2 micras
Rechazo de radiación UV: ≥ 99%
Rechazo de radiación infrarroja (IR): ≥ 90%
Rechazo de energía solar total: ≥ 80%
Transmisión de luz visible: Entre 85% y 90% 
Adhesivo: Autoadhesivo removible
Fácil limpieza y mantenimiento
Garantía: Mínimo 5 años
Aplicación: Interior</t>
  </si>
  <si>
    <t>2.12 m2</t>
  </si>
  <si>
    <t>1 m2</t>
  </si>
  <si>
    <t xml:space="preserve">Unidad </t>
  </si>
  <si>
    <t>4 m2</t>
  </si>
  <si>
    <t>2.01 x 2.20 m</t>
  </si>
  <si>
    <t>Blackout con motor inalámbrico recargable sin cenefa
Garantía: Mínimo 1 año</t>
  </si>
  <si>
    <t>PELICULA POLARIZADA - AREA ANALISIS LOFOSCOPIA
Película autoadhesiva para vidrio
Tipo de película: polarizada 5% con cenefa de pelicula polarizada de 15 cm 0% de permitividad de luz
Espesor: Mínimo 1.5  micras
Adhesivo: Autoadhesivo removible
Fácil limpieza y mantenimiento
Garantía: Mínimo 5 años
Aplicación: Interior</t>
  </si>
  <si>
    <t xml:space="preserve">PELICULA POLARIZADA - NEVERA MATERIALES DE REFERENCIA LABORATORIO TOXICOLOGIA Y ESTUPEFACIENTES
Película autoadhesiva para vidrio para evitar el paso de la luz 
Tipo de película: polarizada
Espesor: Mínimo 1.5  micras
Adhesivo: Autoadhesivo removible
Fácil limpieza y mantenimiento
Garantía: Mínimo 5 años
Aplicación: Exterior
</t>
  </si>
  <si>
    <t xml:space="preserve">PELICULA POLARIZADA - PUERTA ANALISIS LOFOSCOPIA
Película autoadhesiva para vidrio que evita el 100% del paso de la luz.
Tipo de película: polarizada
Espesor: Mínimo 1.5  micras
Adhesivo: Autoadhesivo removible
Fácil limpieza y mantenimiento
Garantía: Mínimo 5 años
Aplicación: Exterior
</t>
  </si>
  <si>
    <t>PROTECCTION FILMS</t>
  </si>
  <si>
    <t>6, 4 m2</t>
  </si>
  <si>
    <t>PROMEDIO</t>
  </si>
  <si>
    <t>LABCARE</t>
  </si>
  <si>
    <t>20 o más tubos de volumen: 50 mL</t>
  </si>
  <si>
    <t>40 o más tubos de Volumen:15 mL</t>
  </si>
  <si>
    <t xml:space="preserve">
Gradilla en polipropileno o PTFE para tubos tipo falcon (cónicos) de 50 mL, capacidad  de 20 o más tubos.</t>
  </si>
  <si>
    <t xml:space="preserve">
Gradilla en polipropileno o PTFE para tubos tipo falcon (cónicos) de 15mL (diámetro de 16-18mm) capacidad  de 40-60 tubos.
</t>
  </si>
  <si>
    <t>OSSALUD</t>
  </si>
  <si>
    <t>Cepillos de dientes de alta dureza</t>
  </si>
  <si>
    <t>6.4  m2</t>
  </si>
  <si>
    <t>Capacidad: 7 ml ó
Largo/ancho/alto: 43x43x8mm (+/- 5mm de tolerancia en estas dimensiones )</t>
  </si>
  <si>
    <t>Capacidad:100 ml ó
Largo/ancho/alto: 90x90x20mm (+/- 10 mm de tolerancia en estas dimensiones )</t>
  </si>
  <si>
    <t xml:space="preserve">unidad </t>
  </si>
  <si>
    <t xml:space="preserve">Minimo 28,3 x 28,9 cm
890 paños </t>
  </si>
  <si>
    <t>Papel aluminio con ancho de 10 cm ± 5 mm (10 centímetros con tolerancia de fabricación pequeña) y longitud mínima de 400 metros por rollo, resistente y adecuado para uso en laboratorio, embalaje o control de luz. Material de aluminio de alta calidad, maleable y duradero, con superficie lisa y uniforme. Presentación en rollo individual con núcleo interno, adecuado para dispensar y cortar según necesidad.</t>
  </si>
  <si>
    <t xml:space="preserve">Canasta con ruedas, fabricada en plástico de alta resistencia (polipropileno o polietileno de alta densidad), de diseño ergonómico y estructura perforada que facilita la ventilación y reduce el peso.   Se requiere para el transporte de reactivos, consumibles e insumos de laboratorio.
El equipo cuenta con sistema de arrastre mediante dos ruedas traseras de alta durabilidad y manija  retráctil tipo maleta, que permite un desplazamiento cómodo y seguro.
La canasta incorpora adicionalmente una manija fija superior para levantamiento manual, borde superior reforzado para mayor resistencia estructural y base diseñada para soportar cargas de uso intensivo. Su capacidad aproximada es de 30 a 45 litros, con resistencia a impactos, deformaciones y exposición a agentes químicos de limpieza como alcoholes y soluciones desinfectantes.
El producto debe ser  apto para uso institucional y con capacidad de carga mínima de 20 kg, ideal para entornos de alto tránsito como almacenes, laboratorios o áreas logísticas. </t>
  </si>
  <si>
    <t>Tablero borrable en vidrio templado para instalación mural, fabricado en vidrio de seguridad de alta resistencia, requerido para el aseguramiento de calidad de las actividades de laboratorio. Medidas entre 90 - 100 cm de ancho por 60 -70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4 puntos de fijación, tipo separador (flotante). 
Color del vidrio: blanco
Condiciones de uso: apto para uso institucional, laboratorio u oficina.</t>
  </si>
  <si>
    <t>Tablero borrable en vidrio templado para instalación mural, fabricado en vidrio de seguridad de alta resistencia, requerido para el aseguramiento de calidad de las actividades de laboratorio. Medidas entre 90 - 100 cm de ancho por 150-160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6 puntos de fijación, tipo separador (flotante). 
Color del vidrio: blanco
Condiciones de uso: apto para uso institucional, laboratorio u oficina.</t>
  </si>
  <si>
    <t>Tablero borrable en vidrio templado para instalación mural, fabricado en vidrio de seguridad de alta resistencia, requerido para el aseguramiento de calidad de las actividades de laboratorio. Medidas entre 90 - 100 cm de ancho por 150-160 cm de largo y espesor entre 5 y  6 mm.
La superficie debe ser completamente lisa, uniforme, antireflejo y no porosa, apta para escritura con marcadores borrables en seco, permitiendo una limpieza sin dejar residuos  o manchas.  Los bordes deben ser pulidos y biselados, para evitar riesgos de corte. 
Sistema de instalación debe incluir herrajes completos de fijación a pared, dilatadores en acero inoxidable.  
Mínimo 6 puntos de fijación, tipo separador (flotante). 
Color del vidrio: blanco con cuadricula
Condiciones de uso: apto para uso institucional, laboratorio u oficina.</t>
  </si>
  <si>
    <t>TRENTO ARQUITECTURA</t>
  </si>
  <si>
    <t>tablero en vidrio templado 5 mm incoloro ANTIREFLECTIVO con película blanca total posterior. Anclado a muro con 4 dilatadores MACIZOS en acero y 1 portaborrador en acrílico. Contempla Huacal y envío a Medellín .</t>
  </si>
  <si>
    <t>tablero en vidrio templado 5 mm incoloro ANTIREFLECTIVO con película blanca total posterior. Anclado a muro con 6 dilatadores MACIZOS en acero y 1 portaborrador en acrílico. Contempla Huacal y envio a Medellín .</t>
  </si>
  <si>
    <t>tablero en vidrio templado 5 mm incoloro ANTIREFLECTIVO con película blanca tipo CUADRICULA total posterior. Anclado a muro con 6 dilatadores MACIZOS en acero y 1 portaborrador en acrílico. Contempla Huacal y envio a Medellín</t>
  </si>
  <si>
    <t>Ancho: 1 m
Alto: 0,7 m</t>
  </si>
  <si>
    <t>Ancho: 1,5 m
Alto: 1 m</t>
  </si>
  <si>
    <t>Medidas entre 90 - 100 cm de ancho por 60 -70 cm de alto y espesor entre 5 y  6 mm.</t>
  </si>
  <si>
    <t xml:space="preserve"> Medidas entre 150-160 cm de ancho por 90-100 cm de alto  y espesor entre 5 y  6 mm.
Color del vidrio: blanco</t>
  </si>
  <si>
    <t xml:space="preserve"> Medidas entre 150-160 cm de ancho por 90-100 cm de alto  y espesor entre 5 y  6 mm.
Color del vidrio: blanco con cuadricula</t>
  </si>
  <si>
    <t xml:space="preserve">Lámina magnética flexible con superficie borrable tipo pizarra blanca, dimensiones aproximadas de 28 cm de ancho por 22 cm de largo. Debe contar con respaldo imantado que permita su fijación directa sobre superficies metálicas, como cabinas de extracción de laboratorio. La superficie debe ser apta para escritura con marcadores borrables y permitir limpieza fácil sin dejar residuos. </t>
  </si>
  <si>
    <t>Cajón en formica para almacenamiento de insumos de laboratorio, fabricado en estructura resistente con recubrimiento en formica color blanco, adecuado para ubicación en área de trabajo, con puerta de acceso frontal, manija y chapa de seguridad con llave. Con patas resistentes a la humedad, en acero inoxidable.</t>
  </si>
  <si>
    <t>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</si>
</sst>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quot;$&quot;\ #,##0.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Arial"/>
      <family val="2"/>
    </font>
    <font>
      <sz val="11"/>
      <color rgb="FF000000"/>
      <name val="Calibri"/>
      <family val="2"/>
    </font>
    <font>
      <sz val="11"/>
      <name val="Arial"/>
      <family val="2"/>
    </font>
    <font>
      <b/>
      <sz val="11"/>
      <color rgb="FF000000"/>
      <name val="Arial"/>
      <family val="2"/>
    </font>
    <font>
      <b/>
      <sz val="11"/>
      <color theme="1"/>
      <name val="Arial"/>
      <family val="2"/>
    </font>
    <font>
      <b/>
      <sz val="16"/>
      <color theme="1"/>
      <name val="Calibri"/>
      <family val="2"/>
      <scheme val="minor"/>
    </font>
    <font>
      <sz val="11"/>
      <name val="Calibri"/>
      <family val="2"/>
      <scheme val="minor"/>
    </font>
    <font>
      <sz val="11"/>
      <color rgb="FF000000"/>
      <name val="Arial"/>
      <family val="2"/>
    </font>
    <font>
      <sz val="9"/>
      <name val="Arial"/>
      <family val="2"/>
    </font>
    <font>
      <b/>
      <sz val="9"/>
      <name val="Arial"/>
      <family val="2"/>
    </font>
    <font>
      <b/>
      <sz val="18"/>
      <color theme="1"/>
      <name val="Calibri"/>
      <family val="2"/>
      <scheme val="minor"/>
    </font>
    <font>
      <b/>
      <sz val="11"/>
      <name val="Arial"/>
      <family val="2"/>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CC"/>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7"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28">
    <xf numFmtId="0" fontId="0" fillId="0" borderId="0"/>
    <xf numFmtId="0" fontId="3" fillId="0" borderId="0"/>
    <xf numFmtId="0" fontId="1" fillId="0" borderId="0"/>
    <xf numFmtId="0" fontId="3" fillId="0" borderId="0"/>
    <xf numFmtId="0" fontId="3" fillId="0" borderId="0"/>
    <xf numFmtId="0" fontId="3" fillId="0" borderId="0"/>
    <xf numFmtId="0" fontId="1" fillId="0" borderId="0"/>
    <xf numFmtId="0" fontId="4" fillId="0" borderId="0"/>
    <xf numFmtId="0" fontId="5" fillId="0" borderId="0"/>
    <xf numFmtId="0" fontId="3" fillId="0" borderId="0"/>
    <xf numFmtId="0" fontId="3" fillId="0" borderId="0"/>
    <xf numFmtId="0" fontId="1" fillId="0" borderId="0"/>
    <xf numFmtId="0" fontId="4"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1" fontId="4" fillId="0" borderId="0" applyFont="0" applyFill="0" applyBorder="0" applyAlignment="0" applyProtection="0"/>
    <xf numFmtId="44" fontId="1" fillId="0" borderId="0" applyFont="0" applyFill="0" applyBorder="0" applyAlignment="0" applyProtection="0"/>
    <xf numFmtId="0" fontId="4" fillId="0" borderId="0"/>
    <xf numFmtId="43" fontId="1" fillId="0" borderId="0" applyFont="0" applyFill="0" applyBorder="0" applyAlignment="0" applyProtection="0"/>
    <xf numFmtId="0" fontId="4" fillId="0" borderId="0"/>
    <xf numFmtId="44" fontId="4" fillId="0" borderId="0" applyFont="0" applyFill="0" applyBorder="0" applyAlignment="0" applyProtection="0"/>
    <xf numFmtId="0" fontId="1" fillId="0" borderId="0"/>
    <xf numFmtId="0" fontId="1" fillId="0" borderId="0"/>
    <xf numFmtId="0" fontId="4" fillId="0" borderId="0"/>
    <xf numFmtId="42" fontId="1" fillId="0" borderId="0" applyFont="0" applyFill="0" applyBorder="0" applyAlignment="0" applyProtection="0"/>
    <xf numFmtId="44" fontId="1" fillId="0" borderId="0" applyFont="0" applyFill="0" applyBorder="0" applyAlignment="0" applyProtection="0"/>
  </cellStyleXfs>
  <cellXfs count="231">
    <xf numFmtId="0" fontId="0" fillId="0" borderId="0" xfId="0"/>
    <xf numFmtId="0" fontId="0" fillId="2" borderId="0" xfId="0" applyFill="1"/>
    <xf numFmtId="42" fontId="0" fillId="0" borderId="0" xfId="26" applyFont="1"/>
    <xf numFmtId="0" fontId="0" fillId="0" borderId="0" xfId="0" applyAlignment="1">
      <alignment wrapText="1"/>
    </xf>
    <xf numFmtId="0" fontId="7" fillId="3" borderId="1"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0" fillId="0" borderId="0" xfId="0" applyAlignment="1">
      <alignment horizontal="center" vertical="center"/>
    </xf>
    <xf numFmtId="0" fontId="6" fillId="5" borderId="1" xfId="11"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5" borderId="1" xfId="0" applyFont="1" applyFill="1" applyBorder="1" applyAlignment="1">
      <alignment horizontal="justify" vertical="center" wrapText="1"/>
    </xf>
    <xf numFmtId="0" fontId="6"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44" fontId="3" fillId="5" borderId="1" xfId="27" applyFont="1" applyFill="1" applyBorder="1" applyAlignment="1">
      <alignment horizontal="center" vertical="center" wrapText="1"/>
    </xf>
    <xf numFmtId="42" fontId="0" fillId="5" borderId="1" xfId="26" applyFont="1" applyFill="1" applyBorder="1" applyAlignment="1">
      <alignment vertical="center"/>
    </xf>
    <xf numFmtId="42" fontId="0" fillId="5" borderId="1" xfId="0" applyNumberFormat="1" applyFill="1" applyBorder="1" applyAlignment="1">
      <alignment vertical="center"/>
    </xf>
    <xf numFmtId="0" fontId="0" fillId="5" borderId="1" xfId="0" applyFill="1" applyBorder="1" applyAlignment="1">
      <alignment horizontal="center" vertical="center" wrapText="1"/>
    </xf>
    <xf numFmtId="44" fontId="3" fillId="5"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6" borderId="1" xfId="11" applyFont="1" applyFill="1" applyBorder="1" applyAlignment="1">
      <alignment horizontal="center" vertical="center" wrapText="1"/>
    </xf>
    <xf numFmtId="0" fontId="6" fillId="6" borderId="1" xfId="0" applyFont="1" applyFill="1" applyBorder="1" applyAlignment="1">
      <alignment horizontal="justify" vertical="center" wrapText="1"/>
    </xf>
    <xf numFmtId="0" fontId="6" fillId="6" borderId="1" xfId="0" applyFont="1" applyFill="1" applyBorder="1" applyAlignment="1">
      <alignment horizontal="center" vertical="center" wrapText="1"/>
    </xf>
    <xf numFmtId="44" fontId="6" fillId="6" borderId="1" xfId="27" applyFont="1" applyFill="1" applyBorder="1" applyAlignment="1">
      <alignment horizontal="center" vertical="center" wrapText="1"/>
    </xf>
    <xf numFmtId="42" fontId="0" fillId="6" borderId="1" xfId="26" applyFont="1" applyFill="1" applyBorder="1" applyAlignment="1">
      <alignment vertical="center"/>
    </xf>
    <xf numFmtId="42" fontId="0" fillId="6" borderId="1" xfId="0" applyNumberFormat="1" applyFill="1" applyBorder="1" applyAlignment="1">
      <alignment vertical="center"/>
    </xf>
    <xf numFmtId="3" fontId="6" fillId="6" borderId="1" xfId="0" applyNumberFormat="1" applyFont="1" applyFill="1" applyBorder="1" applyAlignment="1">
      <alignment horizontal="center" vertical="center" wrapText="1"/>
    </xf>
    <xf numFmtId="44" fontId="3" fillId="6" borderId="1" xfId="27" applyFont="1" applyFill="1" applyBorder="1" applyAlignment="1">
      <alignment horizontal="center" vertical="center" wrapText="1"/>
    </xf>
    <xf numFmtId="44" fontId="3" fillId="6" borderId="1" xfId="0" applyNumberFormat="1" applyFont="1" applyFill="1" applyBorder="1" applyAlignment="1">
      <alignment horizontal="center" vertical="center" wrapText="1"/>
    </xf>
    <xf numFmtId="0" fontId="3" fillId="5" borderId="3" xfId="0" applyFont="1" applyFill="1" applyBorder="1" applyAlignment="1">
      <alignment horizontal="center" vertical="center" wrapText="1"/>
    </xf>
    <xf numFmtId="0" fontId="6" fillId="6" borderId="3" xfId="0" applyFont="1" applyFill="1" applyBorder="1" applyAlignment="1">
      <alignment horizontal="center" vertical="center" wrapText="1"/>
    </xf>
    <xf numFmtId="3" fontId="6" fillId="6" borderId="3" xfId="0" applyNumberFormat="1" applyFont="1" applyFill="1" applyBorder="1" applyAlignment="1">
      <alignment horizontal="center" vertical="center" wrapText="1"/>
    </xf>
    <xf numFmtId="0" fontId="6" fillId="5" borderId="19" xfId="0" applyFont="1" applyFill="1" applyBorder="1" applyAlignment="1">
      <alignment horizontal="justify" vertical="center" wrapText="1"/>
    </xf>
    <xf numFmtId="44" fontId="3" fillId="5" borderId="20" xfId="27" applyFont="1" applyFill="1" applyBorder="1" applyAlignment="1">
      <alignment horizontal="center" vertical="center" wrapText="1"/>
    </xf>
    <xf numFmtId="0" fontId="3" fillId="5" borderId="20" xfId="0" applyFont="1" applyFill="1" applyBorder="1" applyAlignment="1">
      <alignment horizontal="center" vertical="center" wrapText="1"/>
    </xf>
    <xf numFmtId="0" fontId="6" fillId="6" borderId="19" xfId="0" applyFont="1" applyFill="1" applyBorder="1" applyAlignment="1">
      <alignment horizontal="justify" vertical="center" wrapText="1"/>
    </xf>
    <xf numFmtId="0" fontId="6" fillId="6" borderId="20" xfId="0" applyFont="1" applyFill="1" applyBorder="1" applyAlignment="1">
      <alignment horizontal="center" vertical="center" wrapText="1"/>
    </xf>
    <xf numFmtId="3" fontId="6" fillId="6" borderId="20" xfId="0" applyNumberFormat="1" applyFont="1" applyFill="1" applyBorder="1" applyAlignment="1">
      <alignment horizontal="center" vertical="center" wrapText="1"/>
    </xf>
    <xf numFmtId="44" fontId="6" fillId="6" borderId="20" xfId="27" applyFont="1" applyFill="1" applyBorder="1" applyAlignment="1">
      <alignment horizontal="center" vertical="center" wrapText="1"/>
    </xf>
    <xf numFmtId="42" fontId="0" fillId="5" borderId="20" xfId="26" applyFont="1" applyFill="1" applyBorder="1" applyAlignment="1">
      <alignment vertical="center"/>
    </xf>
    <xf numFmtId="42" fontId="0" fillId="6" borderId="20" xfId="26" applyFont="1" applyFill="1" applyBorder="1" applyAlignment="1">
      <alignment vertical="center"/>
    </xf>
    <xf numFmtId="0" fontId="11" fillId="5" borderId="19" xfId="0" applyFont="1" applyFill="1" applyBorder="1" applyAlignment="1">
      <alignment horizontal="justify" vertical="center" wrapText="1"/>
    </xf>
    <xf numFmtId="0" fontId="0" fillId="5" borderId="20" xfId="0" applyFill="1" applyBorder="1" applyAlignment="1">
      <alignment vertical="center" wrapText="1"/>
    </xf>
    <xf numFmtId="0" fontId="11" fillId="6" borderId="19" xfId="0" applyFont="1" applyFill="1" applyBorder="1" applyAlignment="1">
      <alignment horizontal="justify" vertical="center" wrapText="1"/>
    </xf>
    <xf numFmtId="0" fontId="0" fillId="6" borderId="20" xfId="0" applyFill="1" applyBorder="1" applyAlignment="1">
      <alignment vertic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42" fontId="0" fillId="5" borderId="20" xfId="0" applyNumberFormat="1" applyFill="1" applyBorder="1" applyAlignment="1">
      <alignment vertical="center"/>
    </xf>
    <xf numFmtId="42" fontId="0" fillId="6" borderId="20" xfId="0" applyNumberFormat="1" applyFill="1" applyBorder="1" applyAlignment="1">
      <alignment vertical="center"/>
    </xf>
    <xf numFmtId="44" fontId="3" fillId="5" borderId="19" xfId="27" applyFont="1" applyFill="1" applyBorder="1" applyAlignment="1">
      <alignment horizontal="center" vertical="center" wrapText="1"/>
    </xf>
    <xf numFmtId="0" fontId="3" fillId="5" borderId="19" xfId="0" applyFont="1" applyFill="1" applyBorder="1" applyAlignment="1">
      <alignment horizontal="center" vertical="center" wrapText="1"/>
    </xf>
    <xf numFmtId="0" fontId="6" fillId="6" borderId="19" xfId="0" applyFont="1" applyFill="1" applyBorder="1" applyAlignment="1">
      <alignment horizontal="center" vertical="center" wrapText="1"/>
    </xf>
    <xf numFmtId="3" fontId="6" fillId="6" borderId="19" xfId="0" applyNumberFormat="1" applyFont="1" applyFill="1" applyBorder="1" applyAlignment="1">
      <alignment horizontal="center" vertical="center" wrapText="1"/>
    </xf>
    <xf numFmtId="165" fontId="0" fillId="5" borderId="2" xfId="0" applyNumberFormat="1" applyFill="1" applyBorder="1" applyAlignment="1">
      <alignment horizontal="right" vertical="center"/>
    </xf>
    <xf numFmtId="42" fontId="0" fillId="6" borderId="2" xfId="0" applyNumberFormat="1" applyFill="1" applyBorder="1" applyAlignment="1">
      <alignment horizontal="center" vertical="center"/>
    </xf>
    <xf numFmtId="42" fontId="0" fillId="6" borderId="2" xfId="0" applyNumberFormat="1" applyFill="1" applyBorder="1" applyAlignment="1">
      <alignment horizontal="right" vertical="center"/>
    </xf>
    <xf numFmtId="42" fontId="0" fillId="6" borderId="2" xfId="0" applyNumberFormat="1" applyFill="1" applyBorder="1" applyAlignment="1">
      <alignment horizontal="right"/>
    </xf>
    <xf numFmtId="0" fontId="7" fillId="7" borderId="1" xfId="0" applyFont="1" applyFill="1" applyBorder="1" applyAlignment="1">
      <alignment horizontal="center" vertical="center" wrapText="1"/>
    </xf>
    <xf numFmtId="0" fontId="6" fillId="7" borderId="1" xfId="11" applyFont="1" applyFill="1" applyBorder="1" applyAlignment="1">
      <alignment horizontal="center" vertical="center" wrapText="1"/>
    </xf>
    <xf numFmtId="0" fontId="10" fillId="7" borderId="1" xfId="0" applyFont="1" applyFill="1" applyBorder="1" applyAlignment="1">
      <alignment vertical="center" wrapText="1"/>
    </xf>
    <xf numFmtId="0" fontId="6" fillId="7" borderId="1" xfId="0" applyFont="1" applyFill="1" applyBorder="1" applyAlignment="1">
      <alignment horizontal="center" vertical="center" wrapText="1"/>
    </xf>
    <xf numFmtId="49" fontId="12" fillId="7" borderId="1" xfId="0" applyNumberFormat="1" applyFont="1" applyFill="1" applyBorder="1" applyAlignment="1">
      <alignment horizontal="center" vertical="center" wrapText="1"/>
    </xf>
    <xf numFmtId="0" fontId="12" fillId="7" borderId="3" xfId="0" applyFont="1" applyFill="1" applyBorder="1" applyAlignment="1">
      <alignment horizontal="center" vertical="center" wrapText="1"/>
    </xf>
    <xf numFmtId="0" fontId="10" fillId="7" borderId="19" xfId="0" applyFont="1" applyFill="1" applyBorder="1" applyAlignment="1">
      <alignment vertical="center" wrapText="1"/>
    </xf>
    <xf numFmtId="0" fontId="12" fillId="7" borderId="1" xfId="0" applyFont="1" applyFill="1" applyBorder="1" applyAlignment="1">
      <alignment horizontal="center" vertical="center" wrapText="1"/>
    </xf>
    <xf numFmtId="42" fontId="0" fillId="7" borderId="1" xfId="26" applyFont="1" applyFill="1" applyBorder="1" applyAlignment="1">
      <alignment vertical="center"/>
    </xf>
    <xf numFmtId="0" fontId="12" fillId="7" borderId="20" xfId="0" applyFont="1" applyFill="1" applyBorder="1" applyAlignment="1">
      <alignment horizontal="center" vertical="center" wrapText="1"/>
    </xf>
    <xf numFmtId="44" fontId="3" fillId="7" borderId="1" xfId="27" applyFont="1" applyFill="1" applyBorder="1" applyAlignment="1">
      <alignment horizontal="center" vertical="center" wrapText="1"/>
    </xf>
    <xf numFmtId="44" fontId="3" fillId="7" borderId="1" xfId="0" applyNumberFormat="1" applyFont="1" applyFill="1" applyBorder="1" applyAlignment="1">
      <alignment horizontal="center" vertical="center" wrapText="1"/>
    </xf>
    <xf numFmtId="42" fontId="0" fillId="7" borderId="1" xfId="0" applyNumberFormat="1" applyFill="1" applyBorder="1" applyAlignment="1">
      <alignment vertical="center"/>
    </xf>
    <xf numFmtId="42" fontId="0" fillId="7" borderId="20" xfId="26" applyFont="1" applyFill="1" applyBorder="1" applyAlignment="1">
      <alignment vertical="center"/>
    </xf>
    <xf numFmtId="0" fontId="0" fillId="7" borderId="19" xfId="0" applyFill="1" applyBorder="1" applyAlignment="1">
      <alignment vertical="center" wrapText="1"/>
    </xf>
    <xf numFmtId="42" fontId="0" fillId="7" borderId="1" xfId="26" applyFont="1" applyFill="1" applyBorder="1" applyAlignment="1">
      <alignment horizontal="center" vertical="center"/>
    </xf>
    <xf numFmtId="0" fontId="0" fillId="7" borderId="20" xfId="0" applyFill="1" applyBorder="1" applyAlignment="1">
      <alignment vertical="center" wrapText="1"/>
    </xf>
    <xf numFmtId="42" fontId="0" fillId="7" borderId="20" xfId="0" applyNumberFormat="1" applyFill="1" applyBorder="1" applyAlignment="1">
      <alignment vertical="center"/>
    </xf>
    <xf numFmtId="0" fontId="0" fillId="7" borderId="19" xfId="0" applyFill="1" applyBorder="1" applyAlignment="1">
      <alignment horizontal="justify" vertical="center" wrapText="1"/>
    </xf>
    <xf numFmtId="0" fontId="12" fillId="7" borderId="19" xfId="0" applyFont="1" applyFill="1" applyBorder="1" applyAlignment="1">
      <alignment horizontal="center" vertical="center" wrapText="1"/>
    </xf>
    <xf numFmtId="42" fontId="0" fillId="7" borderId="2" xfId="0" applyNumberFormat="1" applyFill="1" applyBorder="1" applyAlignment="1">
      <alignment horizontal="center" vertical="center"/>
    </xf>
    <xf numFmtId="0" fontId="0" fillId="7" borderId="1" xfId="0" applyFill="1" applyBorder="1" applyAlignment="1">
      <alignment vertical="center" wrapText="1"/>
    </xf>
    <xf numFmtId="0" fontId="0" fillId="7" borderId="1" xfId="0" applyFill="1" applyBorder="1" applyAlignment="1">
      <alignment horizontal="center" vertical="center" wrapText="1"/>
    </xf>
    <xf numFmtId="0" fontId="0" fillId="7" borderId="1" xfId="0" applyFill="1" applyBorder="1" applyAlignment="1">
      <alignment horizontal="center" vertical="center"/>
    </xf>
    <xf numFmtId="0" fontId="0" fillId="7" borderId="3" xfId="0" applyFill="1" applyBorder="1" applyAlignment="1">
      <alignment horizontal="center" vertical="center"/>
    </xf>
    <xf numFmtId="0" fontId="0" fillId="7" borderId="20" xfId="0" applyFill="1" applyBorder="1" applyAlignment="1">
      <alignment horizontal="center" vertical="center"/>
    </xf>
    <xf numFmtId="0" fontId="0" fillId="7" borderId="19" xfId="0" applyFill="1" applyBorder="1" applyAlignment="1">
      <alignment horizontal="center" vertical="center"/>
    </xf>
    <xf numFmtId="0" fontId="10" fillId="7" borderId="1" xfId="0" applyFont="1" applyFill="1" applyBorder="1" applyAlignment="1">
      <alignment horizontal="center" vertical="center" wrapText="1"/>
    </xf>
    <xf numFmtId="0" fontId="0" fillId="7" borderId="20" xfId="0" applyFill="1" applyBorder="1"/>
    <xf numFmtId="0" fontId="0" fillId="7" borderId="19" xfId="0" applyFill="1" applyBorder="1"/>
    <xf numFmtId="0" fontId="0" fillId="7" borderId="1" xfId="0" applyFill="1" applyBorder="1"/>
    <xf numFmtId="42" fontId="0" fillId="7" borderId="1" xfId="26" applyFont="1" applyFill="1" applyBorder="1"/>
    <xf numFmtId="0" fontId="0" fillId="7" borderId="21" xfId="0" applyFill="1" applyBorder="1"/>
    <xf numFmtId="0" fontId="0" fillId="7" borderId="22" xfId="0" applyFill="1" applyBorder="1"/>
    <xf numFmtId="0" fontId="0" fillId="7" borderId="23" xfId="0" applyFill="1" applyBorder="1"/>
    <xf numFmtId="0" fontId="0" fillId="7" borderId="21" xfId="0" applyFill="1" applyBorder="1" applyAlignment="1">
      <alignment vertical="center" wrapText="1"/>
    </xf>
    <xf numFmtId="0" fontId="0" fillId="7" borderId="22" xfId="0" applyFill="1" applyBorder="1" applyAlignment="1">
      <alignment horizontal="center" vertical="center"/>
    </xf>
    <xf numFmtId="42" fontId="0" fillId="7" borderId="22" xfId="26" applyFont="1" applyFill="1" applyBorder="1" applyAlignment="1">
      <alignment horizontal="center" vertical="center"/>
    </xf>
    <xf numFmtId="42" fontId="0" fillId="7" borderId="22" xfId="26" applyFont="1" applyFill="1" applyBorder="1"/>
    <xf numFmtId="44" fontId="0" fillId="7" borderId="22" xfId="27" applyFont="1" applyFill="1" applyBorder="1" applyAlignment="1">
      <alignment horizontal="center" vertical="center"/>
    </xf>
    <xf numFmtId="0" fontId="0" fillId="0" borderId="0" xfId="0" applyAlignment="1">
      <alignment vertical="center"/>
    </xf>
    <xf numFmtId="0" fontId="0" fillId="8" borderId="1" xfId="0" applyFill="1" applyBorder="1" applyAlignment="1">
      <alignment horizontal="center" vertical="center"/>
    </xf>
    <xf numFmtId="0" fontId="6" fillId="8" borderId="1" xfId="11" applyFont="1" applyFill="1" applyBorder="1" applyAlignment="1">
      <alignment horizontal="center" vertical="center" wrapText="1"/>
    </xf>
    <xf numFmtId="0" fontId="0" fillId="8" borderId="1" xfId="0" applyFill="1" applyBorder="1" applyAlignment="1">
      <alignment vertical="center" wrapText="1"/>
    </xf>
    <xf numFmtId="0" fontId="0" fillId="8" borderId="3" xfId="0" applyFill="1" applyBorder="1" applyAlignment="1">
      <alignment horizontal="center" vertical="center"/>
    </xf>
    <xf numFmtId="0" fontId="0" fillId="8" borderId="19" xfId="0" applyFill="1" applyBorder="1"/>
    <xf numFmtId="0" fontId="0" fillId="8" borderId="1" xfId="0" applyFill="1" applyBorder="1"/>
    <xf numFmtId="0" fontId="0" fillId="8" borderId="20" xfId="0" applyFill="1" applyBorder="1"/>
    <xf numFmtId="42" fontId="0" fillId="8" borderId="1" xfId="26" applyFont="1" applyFill="1" applyBorder="1"/>
    <xf numFmtId="0" fontId="0" fillId="8" borderId="19" xfId="0" applyFill="1" applyBorder="1" applyAlignment="1">
      <alignment vertical="center" wrapText="1"/>
    </xf>
    <xf numFmtId="44" fontId="0" fillId="8" borderId="1" xfId="27" applyFont="1" applyFill="1" applyBorder="1" applyAlignment="1">
      <alignment horizontal="center" vertical="center"/>
    </xf>
    <xf numFmtId="44" fontId="0" fillId="8" borderId="1" xfId="27" applyFont="1" applyFill="1" applyBorder="1" applyAlignment="1">
      <alignment vertical="center"/>
    </xf>
    <xf numFmtId="0" fontId="10" fillId="8" borderId="1" xfId="0" applyFont="1" applyFill="1" applyBorder="1" applyAlignment="1">
      <alignment vertical="center" wrapText="1"/>
    </xf>
    <xf numFmtId="0" fontId="10" fillId="8" borderId="19" xfId="0" applyFont="1" applyFill="1" applyBorder="1" applyAlignment="1">
      <alignment vertical="center" wrapText="1"/>
    </xf>
    <xf numFmtId="44" fontId="0" fillId="8" borderId="2" xfId="0" applyNumberFormat="1" applyFill="1" applyBorder="1" applyAlignment="1">
      <alignment horizontal="right"/>
    </xf>
    <xf numFmtId="0" fontId="7" fillId="5" borderId="15"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27" xfId="0" applyFont="1" applyFill="1" applyBorder="1" applyAlignment="1">
      <alignment horizontal="center" vertical="center" wrapText="1"/>
    </xf>
    <xf numFmtId="0" fontId="6" fillId="3" borderId="1" xfId="11" applyFont="1" applyFill="1" applyBorder="1" applyAlignment="1">
      <alignment horizontal="center" vertical="center" wrapText="1"/>
    </xf>
    <xf numFmtId="0" fontId="6" fillId="3" borderId="1" xfId="0" applyFont="1" applyFill="1" applyBorder="1" applyAlignment="1">
      <alignment horizontal="justify" vertical="center" wrapText="1"/>
    </xf>
    <xf numFmtId="0" fontId="6" fillId="3" borderId="1" xfId="0" applyFont="1" applyFill="1" applyBorder="1" applyAlignment="1">
      <alignment horizontal="center" vertical="center" wrapText="1"/>
    </xf>
    <xf numFmtId="49" fontId="12" fillId="3" borderId="1" xfId="0" applyNumberFormat="1" applyFont="1" applyFill="1" applyBorder="1" applyAlignment="1">
      <alignment horizontal="center" vertical="center" wrapText="1"/>
    </xf>
    <xf numFmtId="0" fontId="6" fillId="3" borderId="19" xfId="0" applyFont="1" applyFill="1" applyBorder="1" applyAlignment="1">
      <alignment horizontal="justify" vertical="center" wrapText="1"/>
    </xf>
    <xf numFmtId="0" fontId="3" fillId="3" borderId="1" xfId="0" applyFont="1" applyFill="1" applyBorder="1" applyAlignment="1">
      <alignment horizontal="center" vertical="center" wrapText="1"/>
    </xf>
    <xf numFmtId="44" fontId="3" fillId="3" borderId="1" xfId="27" applyFont="1" applyFill="1" applyBorder="1" applyAlignment="1">
      <alignment horizontal="center" vertical="center" wrapText="1"/>
    </xf>
    <xf numFmtId="42" fontId="0" fillId="3" borderId="1" xfId="0" applyNumberFormat="1" applyFill="1" applyBorder="1" applyAlignment="1">
      <alignment vertical="center"/>
    </xf>
    <xf numFmtId="0" fontId="3" fillId="3" borderId="20" xfId="0" applyFont="1" applyFill="1" applyBorder="1" applyAlignment="1">
      <alignment horizontal="center" vertical="center" wrapText="1"/>
    </xf>
    <xf numFmtId="42" fontId="0" fillId="3" borderId="1" xfId="26" applyFont="1" applyFill="1" applyBorder="1" applyAlignment="1">
      <alignment vertical="center"/>
    </xf>
    <xf numFmtId="42" fontId="0" fillId="3" borderId="20" xfId="26" applyFont="1" applyFill="1" applyBorder="1" applyAlignment="1">
      <alignment vertical="center"/>
    </xf>
    <xf numFmtId="0" fontId="11" fillId="3" borderId="19" xfId="0" applyFont="1" applyFill="1" applyBorder="1" applyAlignment="1">
      <alignment horizontal="justify" vertical="center" wrapText="1"/>
    </xf>
    <xf numFmtId="42" fontId="0" fillId="3" borderId="20" xfId="0" applyNumberFormat="1" applyFill="1" applyBorder="1" applyAlignment="1">
      <alignment vertical="center"/>
    </xf>
    <xf numFmtId="0" fontId="3" fillId="3" borderId="19" xfId="0" applyFont="1" applyFill="1" applyBorder="1" applyAlignment="1">
      <alignment horizontal="center" vertical="center" wrapText="1"/>
    </xf>
    <xf numFmtId="164" fontId="0" fillId="3" borderId="2" xfId="27" applyNumberFormat="1" applyFont="1" applyFill="1" applyBorder="1" applyAlignment="1">
      <alignment horizontal="right" vertical="center"/>
    </xf>
    <xf numFmtId="44" fontId="3" fillId="3" borderId="20" xfId="27" applyFont="1" applyFill="1" applyBorder="1" applyAlignment="1">
      <alignment horizontal="center" vertical="center" wrapText="1"/>
    </xf>
    <xf numFmtId="44" fontId="3" fillId="3" borderId="1" xfId="0" applyNumberFormat="1" applyFont="1" applyFill="1" applyBorder="1" applyAlignment="1">
      <alignment horizontal="center" vertical="center" wrapText="1"/>
    </xf>
    <xf numFmtId="44" fontId="3" fillId="3" borderId="19" xfId="27" applyFont="1" applyFill="1" applyBorder="1" applyAlignment="1">
      <alignment horizontal="center" vertical="center" wrapText="1"/>
    </xf>
    <xf numFmtId="164" fontId="0" fillId="3" borderId="2" xfId="0" applyNumberFormat="1" applyFill="1" applyBorder="1" applyAlignment="1">
      <alignment horizontal="right" vertical="center"/>
    </xf>
    <xf numFmtId="0" fontId="11" fillId="3" borderId="19" xfId="0" applyFont="1" applyFill="1" applyBorder="1" applyAlignment="1">
      <alignment horizontal="justify" wrapText="1"/>
    </xf>
    <xf numFmtId="0" fontId="12" fillId="3" borderId="1" xfId="0" applyFont="1" applyFill="1" applyBorder="1" applyAlignment="1">
      <alignment horizontal="center" vertical="center" wrapText="1"/>
    </xf>
    <xf numFmtId="44" fontId="12" fillId="3" borderId="1" xfId="27" applyFont="1" applyFill="1" applyBorder="1" applyAlignment="1">
      <alignment horizontal="center" vertical="center" wrapText="1"/>
    </xf>
    <xf numFmtId="44" fontId="12" fillId="3" borderId="20" xfId="27" applyFont="1" applyFill="1" applyBorder="1" applyAlignment="1">
      <alignment horizontal="center" vertical="center" wrapText="1"/>
    </xf>
    <xf numFmtId="0" fontId="13" fillId="3" borderId="1" xfId="0" applyFont="1" applyFill="1" applyBorder="1" applyAlignment="1">
      <alignment horizontal="center" vertical="center" wrapText="1"/>
    </xf>
    <xf numFmtId="44" fontId="12" fillId="3" borderId="19" xfId="27" applyFont="1" applyFill="1" applyBorder="1" applyAlignment="1">
      <alignment horizontal="center" vertical="center" wrapText="1"/>
    </xf>
    <xf numFmtId="49" fontId="6" fillId="3" borderId="1" xfId="0" applyNumberFormat="1" applyFont="1" applyFill="1" applyBorder="1" applyAlignment="1">
      <alignment horizontal="center" vertical="center" wrapText="1"/>
    </xf>
    <xf numFmtId="49" fontId="6" fillId="3" borderId="19"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9" xfId="0" applyFont="1" applyFill="1" applyBorder="1" applyAlignment="1">
      <alignment horizontal="justify" vertical="center" wrapText="1"/>
    </xf>
    <xf numFmtId="44" fontId="10" fillId="3" borderId="1" xfId="27" applyFont="1" applyFill="1" applyBorder="1" applyAlignment="1">
      <alignment horizontal="center" vertical="center" wrapText="1"/>
    </xf>
    <xf numFmtId="0" fontId="10" fillId="3" borderId="20" xfId="0" applyFont="1" applyFill="1" applyBorder="1" applyAlignment="1">
      <alignment horizontal="center" vertical="center" wrapText="1"/>
    </xf>
    <xf numFmtId="0" fontId="10" fillId="3" borderId="19" xfId="0" applyFont="1" applyFill="1" applyBorder="1" applyAlignment="1">
      <alignment horizontal="center" wrapText="1"/>
    </xf>
    <xf numFmtId="0" fontId="0" fillId="3" borderId="19" xfId="0" applyFill="1" applyBorder="1" applyAlignment="1">
      <alignment horizontal="justify" vertical="center" wrapText="1"/>
    </xf>
    <xf numFmtId="0" fontId="0" fillId="3" borderId="1" xfId="0" applyFill="1" applyBorder="1" applyAlignment="1">
      <alignment horizontal="center" vertical="center" wrapText="1"/>
    </xf>
    <xf numFmtId="42" fontId="0" fillId="3" borderId="1" xfId="26" applyFont="1" applyFill="1" applyBorder="1" applyAlignment="1">
      <alignment horizontal="center" vertical="center"/>
    </xf>
    <xf numFmtId="0" fontId="0" fillId="3" borderId="19" xfId="0" applyFill="1" applyBorder="1" applyAlignment="1">
      <alignment horizontal="justify" vertical="justify" wrapText="1"/>
    </xf>
    <xf numFmtId="0" fontId="10" fillId="3" borderId="19" xfId="0" applyFont="1" applyFill="1" applyBorder="1" applyAlignment="1">
      <alignment horizontal="center" vertical="center" wrapText="1"/>
    </xf>
    <xf numFmtId="0" fontId="0" fillId="4" borderId="0" xfId="0" applyFill="1" applyAlignment="1">
      <alignment vertical="center"/>
    </xf>
    <xf numFmtId="0" fontId="10" fillId="5" borderId="1" xfId="0" applyFont="1" applyFill="1" applyBorder="1" applyAlignment="1">
      <alignment vertical="center" wrapText="1"/>
    </xf>
    <xf numFmtId="49" fontId="12" fillId="5" borderId="1" xfId="0" applyNumberFormat="1" applyFont="1" applyFill="1" applyBorder="1" applyAlignment="1">
      <alignment horizontal="center" vertical="center" wrapText="1"/>
    </xf>
    <xf numFmtId="0" fontId="12" fillId="5" borderId="3" xfId="0" applyFont="1" applyFill="1" applyBorder="1" applyAlignment="1">
      <alignment horizontal="center" vertical="center" wrapText="1"/>
    </xf>
    <xf numFmtId="0" fontId="10" fillId="5" borderId="19" xfId="0" applyFont="1" applyFill="1" applyBorder="1" applyAlignment="1">
      <alignment vertical="center" wrapText="1"/>
    </xf>
    <xf numFmtId="0" fontId="12" fillId="5" borderId="1" xfId="0" applyFont="1" applyFill="1" applyBorder="1" applyAlignment="1">
      <alignment horizontal="center" vertical="center" wrapText="1"/>
    </xf>
    <xf numFmtId="0" fontId="12" fillId="5" borderId="20" xfId="0" applyFont="1" applyFill="1" applyBorder="1" applyAlignment="1">
      <alignment horizontal="center" vertical="center" wrapText="1"/>
    </xf>
    <xf numFmtId="0" fontId="0" fillId="5" borderId="19" xfId="0" applyFill="1" applyBorder="1" applyAlignment="1">
      <alignment vertical="center" wrapText="1"/>
    </xf>
    <xf numFmtId="42" fontId="0" fillId="5" borderId="1" xfId="26" applyFont="1" applyFill="1" applyBorder="1" applyAlignment="1">
      <alignment horizontal="center" vertical="center"/>
    </xf>
    <xf numFmtId="0" fontId="12" fillId="5" borderId="19" xfId="0" applyFont="1" applyFill="1" applyBorder="1" applyAlignment="1">
      <alignment horizontal="center" vertical="center" wrapText="1"/>
    </xf>
    <xf numFmtId="42" fontId="0" fillId="5" borderId="2" xfId="0" applyNumberFormat="1" applyFill="1" applyBorder="1" applyAlignment="1">
      <alignment horizontal="center" vertical="center"/>
    </xf>
    <xf numFmtId="42" fontId="0" fillId="5" borderId="2" xfId="0" applyNumberFormat="1" applyFill="1" applyBorder="1" applyAlignment="1">
      <alignment horizontal="right" vertical="center"/>
    </xf>
    <xf numFmtId="0" fontId="2" fillId="5" borderId="1" xfId="0" applyFont="1" applyFill="1" applyBorder="1" applyAlignment="1">
      <alignment horizontal="center" vertical="center"/>
    </xf>
    <xf numFmtId="0" fontId="10"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9" xfId="0" applyFont="1" applyFill="1" applyBorder="1" applyAlignment="1">
      <alignment horizontal="justify" vertical="center" wrapText="1"/>
    </xf>
    <xf numFmtId="0" fontId="10" fillId="5" borderId="20" xfId="0" applyFont="1" applyFill="1" applyBorder="1" applyAlignment="1">
      <alignment horizontal="center" vertical="center" wrapText="1"/>
    </xf>
    <xf numFmtId="0" fontId="0" fillId="5" borderId="19" xfId="0" applyFill="1" applyBorder="1" applyAlignment="1">
      <alignment horizontal="justify" vertical="top" wrapText="1"/>
    </xf>
    <xf numFmtId="0" fontId="0" fillId="5" borderId="19" xfId="0" applyFill="1" applyBorder="1" applyAlignment="1">
      <alignment horizontal="justify" wrapText="1"/>
    </xf>
    <xf numFmtId="0" fontId="10" fillId="5" borderId="19" xfId="0" applyFont="1" applyFill="1" applyBorder="1" applyAlignment="1">
      <alignment horizontal="center" vertical="center" wrapText="1"/>
    </xf>
    <xf numFmtId="49" fontId="6" fillId="3" borderId="1" xfId="0" applyNumberFormat="1" applyFont="1" applyFill="1" applyBorder="1" applyAlignment="1">
      <alignment horizontal="left" vertical="center" wrapText="1"/>
    </xf>
    <xf numFmtId="0" fontId="6" fillId="3" borderId="3" xfId="0" applyFont="1" applyFill="1" applyBorder="1" applyAlignment="1">
      <alignment horizontal="center" vertical="center" wrapText="1"/>
    </xf>
    <xf numFmtId="44" fontId="6" fillId="3" borderId="1" xfId="27" applyFont="1" applyFill="1" applyBorder="1" applyAlignment="1">
      <alignment horizontal="center" vertical="center" wrapText="1"/>
    </xf>
    <xf numFmtId="0" fontId="6" fillId="3" borderId="20" xfId="0" applyFont="1" applyFill="1" applyBorder="1" applyAlignment="1">
      <alignment horizontal="center" vertical="center" wrapText="1"/>
    </xf>
    <xf numFmtId="44" fontId="6" fillId="3" borderId="20" xfId="27" applyFont="1" applyFill="1" applyBorder="1" applyAlignment="1">
      <alignment horizontal="center" vertical="center" wrapText="1"/>
    </xf>
    <xf numFmtId="44" fontId="6" fillId="3" borderId="1" xfId="0" applyNumberFormat="1" applyFont="1" applyFill="1" applyBorder="1" applyAlignment="1">
      <alignment horizontal="center" vertical="center" wrapText="1"/>
    </xf>
    <xf numFmtId="0" fontId="0" fillId="3" borderId="20" xfId="0" applyFill="1" applyBorder="1" applyAlignment="1">
      <alignment vertical="center" wrapText="1"/>
    </xf>
    <xf numFmtId="0" fontId="15" fillId="3" borderId="1" xfId="0" applyFont="1" applyFill="1" applyBorder="1" applyAlignment="1">
      <alignment horizontal="center" vertical="center" wrapText="1"/>
    </xf>
    <xf numFmtId="49" fontId="8" fillId="4" borderId="4" xfId="0" applyNumberFormat="1" applyFont="1" applyFill="1" applyBorder="1" applyAlignment="1">
      <alignment vertical="center" wrapText="1"/>
    </xf>
    <xf numFmtId="49" fontId="8" fillId="4" borderId="6" xfId="0" applyNumberFormat="1" applyFont="1" applyFill="1" applyBorder="1" applyAlignment="1">
      <alignment vertical="center" wrapText="1"/>
    </xf>
    <xf numFmtId="49" fontId="8" fillId="4" borderId="5" xfId="0" applyNumberFormat="1" applyFont="1" applyFill="1" applyBorder="1" applyAlignment="1">
      <alignment vertical="center" wrapText="1"/>
    </xf>
    <xf numFmtId="0" fontId="0" fillId="7" borderId="23" xfId="0" applyFill="1" applyBorder="1" applyAlignment="1">
      <alignment horizontal="center" vertical="center" wrapText="1"/>
    </xf>
    <xf numFmtId="0" fontId="0" fillId="7" borderId="23" xfId="0" applyFill="1" applyBorder="1" applyAlignment="1">
      <alignment horizontal="center" vertical="center"/>
    </xf>
    <xf numFmtId="44" fontId="0" fillId="7" borderId="23" xfId="27" applyFont="1" applyFill="1" applyBorder="1" applyAlignment="1">
      <alignment vertical="center"/>
    </xf>
    <xf numFmtId="164" fontId="0" fillId="0" borderId="0" xfId="0" applyNumberFormat="1"/>
    <xf numFmtId="164" fontId="14" fillId="0" borderId="0" xfId="0" applyNumberFormat="1" applyFont="1"/>
    <xf numFmtId="0" fontId="2" fillId="0" borderId="0" xfId="0" applyFont="1"/>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7" fillId="4" borderId="13"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0" fillId="3" borderId="14"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8" xfId="0" applyFill="1" applyBorder="1" applyAlignment="1">
      <alignment horizontal="center" vertical="center" wrapText="1"/>
    </xf>
    <xf numFmtId="0" fontId="9" fillId="4" borderId="1" xfId="0" applyFont="1" applyFill="1" applyBorder="1" applyAlignment="1">
      <alignment horizontal="center" vertical="center"/>
    </xf>
    <xf numFmtId="0" fontId="9" fillId="4" borderId="3" xfId="0" applyFont="1" applyFill="1" applyBorder="1" applyAlignment="1">
      <alignment horizontal="center" vertical="center"/>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4" xfId="0" applyFont="1" applyFill="1" applyBorder="1" applyAlignment="1">
      <alignment horizontal="center" vertical="center"/>
    </xf>
    <xf numFmtId="0" fontId="8" fillId="4" borderId="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9" fillId="4" borderId="12" xfId="0" applyFont="1" applyFill="1" applyBorder="1" applyAlignment="1">
      <alignment horizontal="center" vertical="center"/>
    </xf>
    <xf numFmtId="0" fontId="9" fillId="4" borderId="24" xfId="0" applyFont="1" applyFill="1" applyBorder="1" applyAlignment="1">
      <alignment horizontal="center" vertical="center"/>
    </xf>
    <xf numFmtId="0" fontId="9" fillId="4" borderId="25" xfId="0" applyFont="1" applyFill="1" applyBorder="1" applyAlignment="1">
      <alignment horizontal="center" vertical="center"/>
    </xf>
    <xf numFmtId="0" fontId="9" fillId="4" borderId="26" xfId="0" applyFont="1" applyFill="1" applyBorder="1" applyAlignment="1">
      <alignment horizontal="center" vertical="center"/>
    </xf>
    <xf numFmtId="0" fontId="7" fillId="5" borderId="4"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14" fillId="4" borderId="24" xfId="0" applyFont="1" applyFill="1" applyBorder="1" applyAlignment="1">
      <alignment horizontal="center" vertical="center"/>
    </xf>
    <xf numFmtId="0" fontId="0" fillId="4" borderId="25" xfId="0" applyFill="1" applyBorder="1" applyAlignment="1">
      <alignment horizontal="center" vertical="center"/>
    </xf>
    <xf numFmtId="0" fontId="0" fillId="4" borderId="26" xfId="0" applyFill="1" applyBorder="1" applyAlignment="1">
      <alignment horizontal="center" vertical="center"/>
    </xf>
    <xf numFmtId="0" fontId="14" fillId="4" borderId="10" xfId="0" applyFont="1" applyFill="1" applyBorder="1" applyAlignment="1">
      <alignment horizontal="center" vertical="center"/>
    </xf>
    <xf numFmtId="0" fontId="14" fillId="4" borderId="11" xfId="0" applyFont="1" applyFill="1" applyBorder="1" applyAlignment="1">
      <alignment horizontal="center" vertical="center"/>
    </xf>
    <xf numFmtId="0" fontId="14" fillId="4" borderId="12" xfId="0" applyFont="1" applyFill="1" applyBorder="1" applyAlignment="1">
      <alignment horizontal="center" vertical="center"/>
    </xf>
  </cellXfs>
  <cellStyles count="28">
    <cellStyle name="Millares [0] 2" xfId="17" xr:uid="{00000000-0005-0000-0000-000000000000}"/>
    <cellStyle name="Millares 2" xfId="20" xr:uid="{00000000-0005-0000-0000-000001000000}"/>
    <cellStyle name="Moneda" xfId="27" builtinId="4"/>
    <cellStyle name="Moneda [0]" xfId="26" builtinId="7"/>
    <cellStyle name="Moneda 2" xfId="13" xr:uid="{00000000-0005-0000-0000-000002000000}"/>
    <cellStyle name="Moneda 3" xfId="16" xr:uid="{00000000-0005-0000-0000-000003000000}"/>
    <cellStyle name="Moneda 4" xfId="18" xr:uid="{00000000-0005-0000-0000-000004000000}"/>
    <cellStyle name="Moneda 5" xfId="22" xr:uid="{00000000-0005-0000-0000-000005000000}"/>
    <cellStyle name="Normal" xfId="0" builtinId="0"/>
    <cellStyle name="Normal 10" xfId="1" xr:uid="{00000000-0005-0000-0000-000007000000}"/>
    <cellStyle name="Normal 11" xfId="3" xr:uid="{00000000-0005-0000-0000-000008000000}"/>
    <cellStyle name="Normal 11 2" xfId="4" xr:uid="{00000000-0005-0000-0000-000009000000}"/>
    <cellStyle name="Normal 2" xfId="7" xr:uid="{00000000-0005-0000-0000-00000A000000}"/>
    <cellStyle name="Normal 2 2" xfId="9" xr:uid="{00000000-0005-0000-0000-00000B000000}"/>
    <cellStyle name="Normal 2 2 2" xfId="10" xr:uid="{00000000-0005-0000-0000-00000C000000}"/>
    <cellStyle name="Normal 2 2 3" xfId="19" xr:uid="{00000000-0005-0000-0000-00000D000000}"/>
    <cellStyle name="Normal 2 3" xfId="8" xr:uid="{00000000-0005-0000-0000-00000E000000}"/>
    <cellStyle name="Normal 2 8" xfId="6" xr:uid="{00000000-0005-0000-0000-00000F000000}"/>
    <cellStyle name="Normal 20" xfId="25" xr:uid="{00000000-0005-0000-0000-000010000000}"/>
    <cellStyle name="Normal 3" xfId="14" xr:uid="{00000000-0005-0000-0000-000011000000}"/>
    <cellStyle name="Normal 4" xfId="15" xr:uid="{00000000-0005-0000-0000-000012000000}"/>
    <cellStyle name="Normal 4 4" xfId="2" xr:uid="{00000000-0005-0000-0000-000013000000}"/>
    <cellStyle name="Normal 5" xfId="11" xr:uid="{00000000-0005-0000-0000-000014000000}"/>
    <cellStyle name="Normal 5 2" xfId="23" xr:uid="{00000000-0005-0000-0000-000015000000}"/>
    <cellStyle name="Normal 5 2 2" xfId="24" xr:uid="{00000000-0005-0000-0000-000016000000}"/>
    <cellStyle name="Normal 6" xfId="12" xr:uid="{00000000-0005-0000-0000-000017000000}"/>
    <cellStyle name="Normal 7" xfId="21" xr:uid="{00000000-0005-0000-0000-000018000000}"/>
    <cellStyle name="Normal 8 2" xfId="5" xr:uid="{00000000-0005-0000-0000-000019000000}"/>
  </cellStyles>
  <dxfs count="29">
    <dxf>
      <font>
        <color rgb="FFFF0000"/>
      </font>
      <fill>
        <patternFill>
          <bgColor theme="5" tint="0.79998168889431442"/>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ill>
        <patternFill>
          <bgColor rgb="FFC00000"/>
        </patternFill>
      </fill>
    </dxf>
    <dxf>
      <font>
        <color rgb="FF9C0006"/>
      </font>
      <fill>
        <patternFill patternType="solid">
          <bgColor rgb="FFFF0000"/>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ont>
        <color rgb="FF9C0006"/>
      </font>
      <fill>
        <patternFill patternType="solid">
          <bgColor rgb="FFFF0000"/>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ill>
        <patternFill>
          <bgColor rgb="FFC00000"/>
        </patternFill>
      </fill>
    </dxf>
    <dxf>
      <font>
        <color rgb="FFFF0000"/>
      </font>
      <fill>
        <patternFill>
          <bgColor theme="5" tint="0.79998168889431442"/>
        </patternFill>
      </fill>
    </dxf>
    <dxf>
      <fill>
        <patternFill>
          <bgColor rgb="FFC00000"/>
        </patternFill>
      </fill>
    </dxf>
    <dxf>
      <fill>
        <patternFill>
          <bgColor rgb="FFC00000"/>
        </patternFill>
      </fill>
    </dxf>
  </dxfs>
  <tableStyles count="0" defaultTableStyle="TableStyleMedium2" defaultPivotStyle="PivotStyleLight16"/>
  <colors>
    <mruColors>
      <color rgb="FFFFFFCC"/>
      <color rgb="FFFFCCFF"/>
      <color rgb="FFFF66FF"/>
      <color rgb="FF50D2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1181100</xdr:colOff>
      <xdr:row>32</xdr:row>
      <xdr:rowOff>0</xdr:rowOff>
    </xdr:from>
    <xdr:ext cx="304800" cy="1085850"/>
    <xdr:sp macro="" textlink="">
      <xdr:nvSpPr>
        <xdr:cNvPr id="4" name="Shape 3">
          <a:extLst>
            <a:ext uri="{FF2B5EF4-FFF2-40B4-BE49-F238E27FC236}">
              <a16:creationId xmlns:a16="http://schemas.microsoft.com/office/drawing/2014/main" id="{2F6279E7-EF4D-4D44-B002-27F726B08AD2}"/>
            </a:ext>
            <a:ext uri="{147F2762-F138-4A5C-976F-8EAC2B608ADB}">
              <a16:predDERef xmlns:a16="http://schemas.microsoft.com/office/drawing/2014/main" pred="{08A72FB4-97A3-4B3D-890C-E109861AF62D}"/>
            </a:ext>
          </a:extLst>
        </xdr:cNvPr>
        <xdr:cNvSpPr/>
      </xdr:nvSpPr>
      <xdr:spPr>
        <a:xfrm>
          <a:off x="2705100" y="23050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31</xdr:col>
      <xdr:colOff>1181100</xdr:colOff>
      <xdr:row>32</xdr:row>
      <xdr:rowOff>0</xdr:rowOff>
    </xdr:from>
    <xdr:ext cx="304800" cy="1085850"/>
    <xdr:sp macro="" textlink="">
      <xdr:nvSpPr>
        <xdr:cNvPr id="5" name="Shape 3">
          <a:extLst>
            <a:ext uri="{FF2B5EF4-FFF2-40B4-BE49-F238E27FC236}">
              <a16:creationId xmlns:a16="http://schemas.microsoft.com/office/drawing/2014/main" id="{92C8ACB4-AEE0-410E-94D1-62290A1C0CD5}"/>
            </a:ext>
            <a:ext uri="{147F2762-F138-4A5C-976F-8EAC2B608ADB}">
              <a16:predDERef xmlns:a16="http://schemas.microsoft.com/office/drawing/2014/main" pred="{08A72FB4-97A3-4B3D-890C-E109861AF62D}"/>
            </a:ext>
          </a:extLst>
        </xdr:cNvPr>
        <xdr:cNvSpPr/>
      </xdr:nvSpPr>
      <xdr:spPr>
        <a:xfrm>
          <a:off x="6062663" y="34504313"/>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40</xdr:col>
      <xdr:colOff>0</xdr:colOff>
      <xdr:row>32</xdr:row>
      <xdr:rowOff>0</xdr:rowOff>
    </xdr:from>
    <xdr:ext cx="304800" cy="1085850"/>
    <xdr:sp macro="" textlink="">
      <xdr:nvSpPr>
        <xdr:cNvPr id="6" name="Shape 3">
          <a:extLst>
            <a:ext uri="{FF2B5EF4-FFF2-40B4-BE49-F238E27FC236}">
              <a16:creationId xmlns:a16="http://schemas.microsoft.com/office/drawing/2014/main" id="{9539A86D-8B71-4F17-BE42-3A44EF850C43}"/>
            </a:ext>
            <a:ext uri="{147F2762-F138-4A5C-976F-8EAC2B608ADB}">
              <a16:predDERef xmlns:a16="http://schemas.microsoft.com/office/drawing/2014/main" pred="{08A72FB4-97A3-4B3D-890C-E109861AF62D}"/>
            </a:ext>
          </a:extLst>
        </xdr:cNvPr>
        <xdr:cNvSpPr/>
      </xdr:nvSpPr>
      <xdr:spPr>
        <a:xfrm>
          <a:off x="14813756" y="35504438"/>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40</xdr:col>
      <xdr:colOff>0</xdr:colOff>
      <xdr:row>32</xdr:row>
      <xdr:rowOff>0</xdr:rowOff>
    </xdr:from>
    <xdr:ext cx="304800" cy="1085850"/>
    <xdr:sp macro="" textlink="">
      <xdr:nvSpPr>
        <xdr:cNvPr id="8" name="Shape 3">
          <a:extLst>
            <a:ext uri="{FF2B5EF4-FFF2-40B4-BE49-F238E27FC236}">
              <a16:creationId xmlns:a16="http://schemas.microsoft.com/office/drawing/2014/main" id="{EBAF1240-179E-4DF5-B4EB-9B901055616F}"/>
            </a:ext>
            <a:ext uri="{147F2762-F138-4A5C-976F-8EAC2B608ADB}">
              <a16:predDERef xmlns:a16="http://schemas.microsoft.com/office/drawing/2014/main" pred="{08A72FB4-97A3-4B3D-890C-E109861AF62D}"/>
            </a:ext>
          </a:extLst>
        </xdr:cNvPr>
        <xdr:cNvSpPr/>
      </xdr:nvSpPr>
      <xdr:spPr>
        <a:xfrm>
          <a:off x="14813756" y="35504438"/>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39</xdr:col>
      <xdr:colOff>1181100</xdr:colOff>
      <xdr:row>32</xdr:row>
      <xdr:rowOff>0</xdr:rowOff>
    </xdr:from>
    <xdr:ext cx="304800" cy="1085850"/>
    <xdr:sp macro="" textlink="">
      <xdr:nvSpPr>
        <xdr:cNvPr id="9" name="Shape 3">
          <a:extLst>
            <a:ext uri="{FF2B5EF4-FFF2-40B4-BE49-F238E27FC236}">
              <a16:creationId xmlns:a16="http://schemas.microsoft.com/office/drawing/2014/main" id="{63D5A24F-4438-4951-9A91-C1A38B671BB9}"/>
            </a:ext>
            <a:ext uri="{147F2762-F138-4A5C-976F-8EAC2B608ADB}">
              <a16:predDERef xmlns:a16="http://schemas.microsoft.com/office/drawing/2014/main" pred="{08A72FB4-97A3-4B3D-890C-E109861AF62D}"/>
            </a:ext>
          </a:extLst>
        </xdr:cNvPr>
        <xdr:cNvSpPr/>
      </xdr:nvSpPr>
      <xdr:spPr>
        <a:xfrm>
          <a:off x="13980319" y="35540156"/>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47</xdr:col>
      <xdr:colOff>1181100</xdr:colOff>
      <xdr:row>32</xdr:row>
      <xdr:rowOff>0</xdr:rowOff>
    </xdr:from>
    <xdr:ext cx="304800" cy="1085850"/>
    <xdr:sp macro="" textlink="">
      <xdr:nvSpPr>
        <xdr:cNvPr id="10" name="Shape 3">
          <a:extLst>
            <a:ext uri="{FF2B5EF4-FFF2-40B4-BE49-F238E27FC236}">
              <a16:creationId xmlns:a16="http://schemas.microsoft.com/office/drawing/2014/main" id="{B108C744-BA4D-4C51-A258-2F98DCD71A9B}"/>
            </a:ext>
            <a:ext uri="{147F2762-F138-4A5C-976F-8EAC2B608ADB}">
              <a16:predDERef xmlns:a16="http://schemas.microsoft.com/office/drawing/2014/main" pred="{08A72FB4-97A3-4B3D-890C-E109861AF62D}"/>
            </a:ext>
          </a:extLst>
        </xdr:cNvPr>
        <xdr:cNvSpPr/>
      </xdr:nvSpPr>
      <xdr:spPr>
        <a:xfrm>
          <a:off x="13980319" y="355282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47</xdr:col>
      <xdr:colOff>1181100</xdr:colOff>
      <xdr:row>32</xdr:row>
      <xdr:rowOff>0</xdr:rowOff>
    </xdr:from>
    <xdr:ext cx="304800" cy="1085850"/>
    <xdr:sp macro="" textlink="">
      <xdr:nvSpPr>
        <xdr:cNvPr id="12" name="Shape 3">
          <a:extLst>
            <a:ext uri="{FF2B5EF4-FFF2-40B4-BE49-F238E27FC236}">
              <a16:creationId xmlns:a16="http://schemas.microsoft.com/office/drawing/2014/main" id="{F0F666A4-48A1-44AE-B135-DAF8D2812B10}"/>
            </a:ext>
            <a:ext uri="{147F2762-F138-4A5C-976F-8EAC2B608ADB}">
              <a16:predDERef xmlns:a16="http://schemas.microsoft.com/office/drawing/2014/main" pred="{08A72FB4-97A3-4B3D-890C-E109861AF62D}"/>
            </a:ext>
          </a:extLst>
        </xdr:cNvPr>
        <xdr:cNvSpPr/>
      </xdr:nvSpPr>
      <xdr:spPr>
        <a:xfrm>
          <a:off x="13980319" y="355282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48</xdr:col>
      <xdr:colOff>0</xdr:colOff>
      <xdr:row>32</xdr:row>
      <xdr:rowOff>0</xdr:rowOff>
    </xdr:from>
    <xdr:ext cx="304800" cy="1085850"/>
    <xdr:sp macro="" textlink="">
      <xdr:nvSpPr>
        <xdr:cNvPr id="13" name="Shape 3">
          <a:extLst>
            <a:ext uri="{FF2B5EF4-FFF2-40B4-BE49-F238E27FC236}">
              <a16:creationId xmlns:a16="http://schemas.microsoft.com/office/drawing/2014/main" id="{61A540A0-3658-413E-99E6-12AA69156A78}"/>
            </a:ext>
            <a:ext uri="{147F2762-F138-4A5C-976F-8EAC2B608ADB}">
              <a16:predDERef xmlns:a16="http://schemas.microsoft.com/office/drawing/2014/main" pred="{08A72FB4-97A3-4B3D-890C-E109861AF62D}"/>
            </a:ext>
          </a:extLst>
        </xdr:cNvPr>
        <xdr:cNvSpPr/>
      </xdr:nvSpPr>
      <xdr:spPr>
        <a:xfrm>
          <a:off x="29015531" y="355282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48</xdr:col>
      <xdr:colOff>0</xdr:colOff>
      <xdr:row>32</xdr:row>
      <xdr:rowOff>0</xdr:rowOff>
    </xdr:from>
    <xdr:ext cx="304800" cy="1085850"/>
    <xdr:sp macro="" textlink="">
      <xdr:nvSpPr>
        <xdr:cNvPr id="14" name="Shape 3">
          <a:extLst>
            <a:ext uri="{FF2B5EF4-FFF2-40B4-BE49-F238E27FC236}">
              <a16:creationId xmlns:a16="http://schemas.microsoft.com/office/drawing/2014/main" id="{BB4F0394-DE3A-4E51-840C-5064F1204068}"/>
            </a:ext>
            <a:ext uri="{147F2762-F138-4A5C-976F-8EAC2B608ADB}">
              <a16:predDERef xmlns:a16="http://schemas.microsoft.com/office/drawing/2014/main" pred="{08A72FB4-97A3-4B3D-890C-E109861AF62D}"/>
            </a:ext>
          </a:extLst>
        </xdr:cNvPr>
        <xdr:cNvSpPr/>
      </xdr:nvSpPr>
      <xdr:spPr>
        <a:xfrm>
          <a:off x="29015531" y="355282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47</xdr:col>
      <xdr:colOff>1181100</xdr:colOff>
      <xdr:row>32</xdr:row>
      <xdr:rowOff>0</xdr:rowOff>
    </xdr:from>
    <xdr:ext cx="304800" cy="1085850"/>
    <xdr:sp macro="" textlink="">
      <xdr:nvSpPr>
        <xdr:cNvPr id="15" name="Shape 3">
          <a:extLst>
            <a:ext uri="{FF2B5EF4-FFF2-40B4-BE49-F238E27FC236}">
              <a16:creationId xmlns:a16="http://schemas.microsoft.com/office/drawing/2014/main" id="{ECBC538D-0646-4161-89C1-11C4922DC39B}"/>
            </a:ext>
            <a:ext uri="{147F2762-F138-4A5C-976F-8EAC2B608ADB}">
              <a16:predDERef xmlns:a16="http://schemas.microsoft.com/office/drawing/2014/main" pred="{08A72FB4-97A3-4B3D-890C-E109861AF62D}"/>
            </a:ext>
          </a:extLst>
        </xdr:cNvPr>
        <xdr:cNvSpPr/>
      </xdr:nvSpPr>
      <xdr:spPr>
        <a:xfrm>
          <a:off x="27362944" y="355282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55</xdr:col>
      <xdr:colOff>1181100</xdr:colOff>
      <xdr:row>32</xdr:row>
      <xdr:rowOff>0</xdr:rowOff>
    </xdr:from>
    <xdr:ext cx="304800" cy="1085850"/>
    <xdr:sp macro="" textlink="">
      <xdr:nvSpPr>
        <xdr:cNvPr id="16" name="Shape 3">
          <a:extLst>
            <a:ext uri="{FF2B5EF4-FFF2-40B4-BE49-F238E27FC236}">
              <a16:creationId xmlns:a16="http://schemas.microsoft.com/office/drawing/2014/main" id="{A05C292D-0FAE-4FE2-A28D-C1A1EBACA63A}"/>
            </a:ext>
            <a:ext uri="{147F2762-F138-4A5C-976F-8EAC2B608ADB}">
              <a16:predDERef xmlns:a16="http://schemas.microsoft.com/office/drawing/2014/main" pred="{08A72FB4-97A3-4B3D-890C-E109861AF62D}"/>
            </a:ext>
          </a:extLst>
        </xdr:cNvPr>
        <xdr:cNvSpPr/>
      </xdr:nvSpPr>
      <xdr:spPr>
        <a:xfrm>
          <a:off x="40352663" y="4051696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55</xdr:col>
      <xdr:colOff>1181100</xdr:colOff>
      <xdr:row>32</xdr:row>
      <xdr:rowOff>0</xdr:rowOff>
    </xdr:from>
    <xdr:ext cx="304800" cy="1085850"/>
    <xdr:sp macro="" textlink="">
      <xdr:nvSpPr>
        <xdr:cNvPr id="17" name="Shape 3">
          <a:extLst>
            <a:ext uri="{FF2B5EF4-FFF2-40B4-BE49-F238E27FC236}">
              <a16:creationId xmlns:a16="http://schemas.microsoft.com/office/drawing/2014/main" id="{3C69379C-A708-4261-80D7-4C5741D264CD}"/>
            </a:ext>
            <a:ext uri="{147F2762-F138-4A5C-976F-8EAC2B608ADB}">
              <a16:predDERef xmlns:a16="http://schemas.microsoft.com/office/drawing/2014/main" pred="{08A72FB4-97A3-4B3D-890C-E109861AF62D}"/>
            </a:ext>
          </a:extLst>
        </xdr:cNvPr>
        <xdr:cNvSpPr/>
      </xdr:nvSpPr>
      <xdr:spPr>
        <a:xfrm>
          <a:off x="40352663" y="4051696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56</xdr:col>
      <xdr:colOff>0</xdr:colOff>
      <xdr:row>32</xdr:row>
      <xdr:rowOff>0</xdr:rowOff>
    </xdr:from>
    <xdr:ext cx="304800" cy="1085850"/>
    <xdr:sp macro="" textlink="">
      <xdr:nvSpPr>
        <xdr:cNvPr id="18" name="Shape 3">
          <a:extLst>
            <a:ext uri="{FF2B5EF4-FFF2-40B4-BE49-F238E27FC236}">
              <a16:creationId xmlns:a16="http://schemas.microsoft.com/office/drawing/2014/main" id="{9CD89C6F-2152-4173-8191-3A1AB3DFB05A}"/>
            </a:ext>
            <a:ext uri="{147F2762-F138-4A5C-976F-8EAC2B608ADB}">
              <a16:predDERef xmlns:a16="http://schemas.microsoft.com/office/drawing/2014/main" pred="{08A72FB4-97A3-4B3D-890C-E109861AF62D}"/>
            </a:ext>
          </a:extLst>
        </xdr:cNvPr>
        <xdr:cNvSpPr/>
      </xdr:nvSpPr>
      <xdr:spPr>
        <a:xfrm>
          <a:off x="42636281" y="4051696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56</xdr:col>
      <xdr:colOff>0</xdr:colOff>
      <xdr:row>32</xdr:row>
      <xdr:rowOff>0</xdr:rowOff>
    </xdr:from>
    <xdr:ext cx="304800" cy="1085850"/>
    <xdr:sp macro="" textlink="">
      <xdr:nvSpPr>
        <xdr:cNvPr id="19" name="Shape 3">
          <a:extLst>
            <a:ext uri="{FF2B5EF4-FFF2-40B4-BE49-F238E27FC236}">
              <a16:creationId xmlns:a16="http://schemas.microsoft.com/office/drawing/2014/main" id="{8E99F1CA-530B-4619-B616-07ADD5E8EA50}"/>
            </a:ext>
            <a:ext uri="{147F2762-F138-4A5C-976F-8EAC2B608ADB}">
              <a16:predDERef xmlns:a16="http://schemas.microsoft.com/office/drawing/2014/main" pred="{08A72FB4-97A3-4B3D-890C-E109861AF62D}"/>
            </a:ext>
          </a:extLst>
        </xdr:cNvPr>
        <xdr:cNvSpPr/>
      </xdr:nvSpPr>
      <xdr:spPr>
        <a:xfrm>
          <a:off x="42636281" y="4051696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55</xdr:col>
      <xdr:colOff>1181100</xdr:colOff>
      <xdr:row>32</xdr:row>
      <xdr:rowOff>0</xdr:rowOff>
    </xdr:from>
    <xdr:ext cx="304800" cy="1085850"/>
    <xdr:sp macro="" textlink="">
      <xdr:nvSpPr>
        <xdr:cNvPr id="20" name="Shape 3">
          <a:extLst>
            <a:ext uri="{FF2B5EF4-FFF2-40B4-BE49-F238E27FC236}">
              <a16:creationId xmlns:a16="http://schemas.microsoft.com/office/drawing/2014/main" id="{91579D31-E3A1-464F-B96D-B5AF67516CB9}"/>
            </a:ext>
            <a:ext uri="{147F2762-F138-4A5C-976F-8EAC2B608ADB}">
              <a16:predDERef xmlns:a16="http://schemas.microsoft.com/office/drawing/2014/main" pred="{08A72FB4-97A3-4B3D-890C-E109861AF62D}"/>
            </a:ext>
          </a:extLst>
        </xdr:cNvPr>
        <xdr:cNvSpPr/>
      </xdr:nvSpPr>
      <xdr:spPr>
        <a:xfrm>
          <a:off x="40352663" y="4051696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23</xdr:col>
      <xdr:colOff>1181100</xdr:colOff>
      <xdr:row>32</xdr:row>
      <xdr:rowOff>0</xdr:rowOff>
    </xdr:from>
    <xdr:ext cx="304800" cy="1085850"/>
    <xdr:sp macro="" textlink="">
      <xdr:nvSpPr>
        <xdr:cNvPr id="7" name="Shape 3">
          <a:extLst>
            <a:ext uri="{FF2B5EF4-FFF2-40B4-BE49-F238E27FC236}">
              <a16:creationId xmlns:a16="http://schemas.microsoft.com/office/drawing/2014/main" id="{03903CEC-A3BF-4F88-A893-73C23720ED53}"/>
            </a:ext>
            <a:ext uri="{147F2762-F138-4A5C-976F-8EAC2B608ADB}">
              <a16:predDERef xmlns:a16="http://schemas.microsoft.com/office/drawing/2014/main" pred="{08A72FB4-97A3-4B3D-890C-E109861AF62D}"/>
            </a:ext>
          </a:extLst>
        </xdr:cNvPr>
        <xdr:cNvSpPr/>
      </xdr:nvSpPr>
      <xdr:spPr>
        <a:xfrm>
          <a:off x="5222421" y="37827857"/>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1181100</xdr:colOff>
      <xdr:row>32</xdr:row>
      <xdr:rowOff>0</xdr:rowOff>
    </xdr:from>
    <xdr:ext cx="304800" cy="1085850"/>
    <xdr:sp macro="" textlink="">
      <xdr:nvSpPr>
        <xdr:cNvPr id="11" name="Shape 3">
          <a:extLst>
            <a:ext uri="{FF2B5EF4-FFF2-40B4-BE49-F238E27FC236}">
              <a16:creationId xmlns:a16="http://schemas.microsoft.com/office/drawing/2014/main" id="{7809A90D-F27C-4BD5-A924-A0DD7286A934}"/>
            </a:ext>
            <a:ext uri="{147F2762-F138-4A5C-976F-8EAC2B608ADB}">
              <a16:predDERef xmlns:a16="http://schemas.microsoft.com/office/drawing/2014/main" pred="{08A72FB4-97A3-4B3D-890C-E109861AF62D}"/>
            </a:ext>
          </a:extLst>
        </xdr:cNvPr>
        <xdr:cNvSpPr/>
      </xdr:nvSpPr>
      <xdr:spPr>
        <a:xfrm>
          <a:off x="5238750" y="3768090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1181100</xdr:colOff>
      <xdr:row>32</xdr:row>
      <xdr:rowOff>0</xdr:rowOff>
    </xdr:from>
    <xdr:ext cx="304800" cy="1085850"/>
    <xdr:sp macro="" textlink="">
      <xdr:nvSpPr>
        <xdr:cNvPr id="21" name="Shape 3">
          <a:extLst>
            <a:ext uri="{FF2B5EF4-FFF2-40B4-BE49-F238E27FC236}">
              <a16:creationId xmlns:a16="http://schemas.microsoft.com/office/drawing/2014/main" id="{B0E5239B-2331-4769-A43E-64845766E47B}"/>
            </a:ext>
            <a:ext uri="{147F2762-F138-4A5C-976F-8EAC2B608ADB}">
              <a16:predDERef xmlns:a16="http://schemas.microsoft.com/office/drawing/2014/main" pred="{08A72FB4-97A3-4B3D-890C-E109861AF62D}"/>
            </a:ext>
          </a:extLst>
        </xdr:cNvPr>
        <xdr:cNvSpPr/>
      </xdr:nvSpPr>
      <xdr:spPr>
        <a:xfrm>
          <a:off x="23768957" y="37963929"/>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63</xdr:col>
      <xdr:colOff>1181100</xdr:colOff>
      <xdr:row>32</xdr:row>
      <xdr:rowOff>0</xdr:rowOff>
    </xdr:from>
    <xdr:ext cx="304800" cy="1085850"/>
    <xdr:sp macro="" textlink="">
      <xdr:nvSpPr>
        <xdr:cNvPr id="23" name="Shape 3">
          <a:extLst>
            <a:ext uri="{FF2B5EF4-FFF2-40B4-BE49-F238E27FC236}">
              <a16:creationId xmlns:a16="http://schemas.microsoft.com/office/drawing/2014/main" id="{252B766E-3145-4208-A4AA-778619A10FE1}"/>
            </a:ext>
            <a:ext uri="{147F2762-F138-4A5C-976F-8EAC2B608ADB}">
              <a16:predDERef xmlns:a16="http://schemas.microsoft.com/office/drawing/2014/main" pred="{08A72FB4-97A3-4B3D-890C-E109861AF62D}"/>
            </a:ext>
          </a:extLst>
        </xdr:cNvPr>
        <xdr:cNvSpPr/>
      </xdr:nvSpPr>
      <xdr:spPr>
        <a:xfrm>
          <a:off x="14020800" y="389191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63</xdr:col>
      <xdr:colOff>1181100</xdr:colOff>
      <xdr:row>32</xdr:row>
      <xdr:rowOff>0</xdr:rowOff>
    </xdr:from>
    <xdr:ext cx="304800" cy="1085850"/>
    <xdr:sp macro="" textlink="">
      <xdr:nvSpPr>
        <xdr:cNvPr id="24" name="Shape 3">
          <a:extLst>
            <a:ext uri="{FF2B5EF4-FFF2-40B4-BE49-F238E27FC236}">
              <a16:creationId xmlns:a16="http://schemas.microsoft.com/office/drawing/2014/main" id="{9DA1FBEB-7CA5-4696-916B-51E01E47BA38}"/>
            </a:ext>
            <a:ext uri="{147F2762-F138-4A5C-976F-8EAC2B608ADB}">
              <a16:predDERef xmlns:a16="http://schemas.microsoft.com/office/drawing/2014/main" pred="{08A72FB4-97A3-4B3D-890C-E109861AF62D}"/>
            </a:ext>
          </a:extLst>
        </xdr:cNvPr>
        <xdr:cNvSpPr/>
      </xdr:nvSpPr>
      <xdr:spPr>
        <a:xfrm>
          <a:off x="5222421" y="1129393"/>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63</xdr:col>
      <xdr:colOff>1181100</xdr:colOff>
      <xdr:row>32</xdr:row>
      <xdr:rowOff>0</xdr:rowOff>
    </xdr:from>
    <xdr:ext cx="304800" cy="1085850"/>
    <xdr:sp macro="" textlink="">
      <xdr:nvSpPr>
        <xdr:cNvPr id="25" name="Shape 3">
          <a:extLst>
            <a:ext uri="{FF2B5EF4-FFF2-40B4-BE49-F238E27FC236}">
              <a16:creationId xmlns:a16="http://schemas.microsoft.com/office/drawing/2014/main" id="{AE914EDE-AE25-4F40-AF08-1ECCBFEB18B1}"/>
            </a:ext>
            <a:ext uri="{147F2762-F138-4A5C-976F-8EAC2B608ADB}">
              <a16:predDERef xmlns:a16="http://schemas.microsoft.com/office/drawing/2014/main" pred="{08A72FB4-97A3-4B3D-890C-E109861AF62D}"/>
            </a:ext>
          </a:extLst>
        </xdr:cNvPr>
        <xdr:cNvSpPr/>
      </xdr:nvSpPr>
      <xdr:spPr>
        <a:xfrm>
          <a:off x="5219700" y="1504950"/>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EF45B85-30B4-4B56-A6F4-BE0DC6810173}">
  <we:reference id="WA200009404" version="1.0.0.8" store="Omex" storeType="OMEX"/>
  <we:alternateReferences>
    <we:reference id="WA200009404" version="1.0.0.8" store="WA200009404" storeType="OMEX"/>
  </we:alternateReferences>
  <we:properties>
    <we:property name="claude.fileId" value="&quot;b545d712-974f-48c6-b35a-76ed95b8d4eb&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R54"/>
  <sheetViews>
    <sheetView tabSelected="1" topLeftCell="CD1" zoomScale="60" zoomScaleNormal="60" workbookViewId="0">
      <pane ySplit="4" topLeftCell="A50" activePane="bottomLeft" state="frozen"/>
      <selection activeCell="BV1" sqref="BV1"/>
      <selection pane="bottomLeft" activeCell="CQ52" sqref="CQ52"/>
    </sheetView>
  </sheetViews>
  <sheetFormatPr baseColWidth="10" defaultRowHeight="15" x14ac:dyDescent="0.25"/>
  <cols>
    <col min="1" max="1" width="16.7109375" customWidth="1"/>
    <col min="2" max="2" width="11.42578125" style="6" customWidth="1"/>
    <col min="3" max="3" width="11.5703125" customWidth="1"/>
    <col min="4" max="4" width="53.28515625" customWidth="1"/>
    <col min="5" max="5" width="30.5703125" customWidth="1"/>
    <col min="6" max="6" width="27.85546875" customWidth="1"/>
    <col min="7" max="7" width="17.42578125" customWidth="1"/>
    <col min="8" max="8" width="46.140625" customWidth="1"/>
    <col min="9" max="9" width="25.7109375" customWidth="1"/>
    <col min="10" max="15" width="18.42578125" customWidth="1"/>
    <col min="16" max="16" width="46.140625" customWidth="1"/>
    <col min="17" max="23" width="18.42578125" customWidth="1"/>
    <col min="24" max="24" width="41.42578125" customWidth="1"/>
    <col min="25" max="25" width="24.5703125" customWidth="1"/>
    <col min="26" max="26" width="21.85546875" customWidth="1"/>
    <col min="27" max="27" width="18.42578125" customWidth="1"/>
    <col min="28" max="28" width="20.85546875" customWidth="1"/>
    <col min="29" max="30" width="18.42578125" customWidth="1"/>
    <col min="31" max="31" width="21.42578125" customWidth="1"/>
    <col min="32" max="32" width="48.42578125" customWidth="1"/>
    <col min="33" max="34" width="27.140625" customWidth="1"/>
    <col min="35" max="35" width="16" customWidth="1"/>
    <col min="36" max="37" width="18" style="2" customWidth="1"/>
    <col min="38" max="38" width="23.85546875" customWidth="1"/>
    <col min="39" max="39" width="22" customWidth="1"/>
    <col min="40" max="40" width="55.42578125" customWidth="1"/>
    <col min="41" max="42" width="27.140625" customWidth="1"/>
    <col min="43" max="43" width="16" customWidth="1"/>
    <col min="44" max="45" width="18" style="2" customWidth="1"/>
    <col min="46" max="46" width="23.85546875" customWidth="1"/>
    <col min="47" max="47" width="22" customWidth="1"/>
    <col min="48" max="48" width="52" customWidth="1"/>
    <col min="49" max="49" width="28.5703125" customWidth="1"/>
    <col min="50" max="50" width="17.140625" customWidth="1"/>
    <col min="51" max="51" width="11.42578125" customWidth="1"/>
    <col min="52" max="52" width="21.42578125" customWidth="1"/>
    <col min="53" max="53" width="19.7109375" customWidth="1"/>
    <col min="54" max="54" width="21.28515625" customWidth="1"/>
    <col min="55" max="55" width="21.42578125" customWidth="1"/>
    <col min="56" max="56" width="52" customWidth="1"/>
    <col min="57" max="57" width="34.85546875" customWidth="1"/>
    <col min="58" max="58" width="21.140625" customWidth="1"/>
    <col min="59" max="59" width="11.42578125" customWidth="1"/>
    <col min="60" max="60" width="23" customWidth="1"/>
    <col min="61" max="61" width="22.7109375" customWidth="1"/>
    <col min="62" max="62" width="20.42578125" customWidth="1"/>
    <col min="63" max="63" width="23.7109375" customWidth="1"/>
    <col min="64" max="64" width="57.140625" customWidth="1"/>
    <col min="65" max="65" width="20.85546875" customWidth="1"/>
    <col min="66" max="66" width="23.140625" customWidth="1"/>
    <col min="67" max="67" width="21.140625" customWidth="1"/>
    <col min="68" max="68" width="18.5703125" customWidth="1"/>
    <col min="69" max="69" width="21.7109375" customWidth="1"/>
    <col min="70" max="70" width="17.140625" customWidth="1"/>
    <col min="71" max="95" width="29.7109375" customWidth="1"/>
    <col min="96" max="96" width="30.28515625" customWidth="1"/>
  </cols>
  <sheetData>
    <row r="1" spans="1:96" ht="15.75" thickBot="1" x14ac:dyDescent="0.3"/>
    <row r="2" spans="1:96" s="95" customFormat="1" ht="75.75" customHeight="1" x14ac:dyDescent="0.25">
      <c r="A2" s="206" t="s">
        <v>11</v>
      </c>
      <c r="B2" s="206"/>
      <c r="C2" s="206"/>
      <c r="D2" s="206"/>
      <c r="E2" s="206"/>
      <c r="F2" s="206"/>
      <c r="G2" s="207"/>
      <c r="H2" s="189" t="s">
        <v>109</v>
      </c>
      <c r="I2" s="190"/>
      <c r="J2" s="190"/>
      <c r="K2" s="190"/>
      <c r="L2" s="190"/>
      <c r="M2" s="190"/>
      <c r="N2" s="190"/>
      <c r="O2" s="216"/>
      <c r="P2" s="189" t="s">
        <v>106</v>
      </c>
      <c r="Q2" s="190"/>
      <c r="R2" s="190"/>
      <c r="S2" s="190"/>
      <c r="T2" s="190"/>
      <c r="U2" s="190"/>
      <c r="V2" s="190"/>
      <c r="W2" s="216"/>
      <c r="X2" s="189" t="s">
        <v>92</v>
      </c>
      <c r="Y2" s="190"/>
      <c r="Z2" s="190"/>
      <c r="AA2" s="190"/>
      <c r="AB2" s="190"/>
      <c r="AC2" s="190"/>
      <c r="AD2" s="190"/>
      <c r="AE2" s="216"/>
      <c r="AF2" s="217" t="s">
        <v>19</v>
      </c>
      <c r="AG2" s="218"/>
      <c r="AH2" s="218"/>
      <c r="AI2" s="218"/>
      <c r="AJ2" s="218"/>
      <c r="AK2" s="218"/>
      <c r="AL2" s="218"/>
      <c r="AM2" s="219"/>
      <c r="AN2" s="228" t="s">
        <v>86</v>
      </c>
      <c r="AO2" s="229"/>
      <c r="AP2" s="229"/>
      <c r="AQ2" s="229"/>
      <c r="AR2" s="229"/>
      <c r="AS2" s="229"/>
      <c r="AT2" s="229"/>
      <c r="AU2" s="230"/>
      <c r="AV2" s="217" t="s">
        <v>18</v>
      </c>
      <c r="AW2" s="218"/>
      <c r="AX2" s="218"/>
      <c r="AY2" s="218"/>
      <c r="AZ2" s="218"/>
      <c r="BA2" s="218"/>
      <c r="BB2" s="218"/>
      <c r="BC2" s="219"/>
      <c r="BD2" s="225" t="s">
        <v>20</v>
      </c>
      <c r="BE2" s="226"/>
      <c r="BF2" s="226"/>
      <c r="BG2" s="226"/>
      <c r="BH2" s="226"/>
      <c r="BI2" s="226"/>
      <c r="BJ2" s="226"/>
      <c r="BK2" s="227"/>
      <c r="BL2" s="189" t="s">
        <v>135</v>
      </c>
      <c r="BM2" s="190"/>
      <c r="BN2" s="190"/>
      <c r="BO2" s="190"/>
      <c r="BP2" s="190"/>
      <c r="BQ2" s="190"/>
      <c r="BR2" s="190"/>
      <c r="BS2" s="216"/>
      <c r="BT2" s="189" t="s">
        <v>138</v>
      </c>
      <c r="BU2" s="190"/>
      <c r="BV2" s="190"/>
      <c r="BW2" s="190"/>
      <c r="BX2" s="190"/>
      <c r="BY2" s="190"/>
      <c r="BZ2" s="190"/>
      <c r="CA2" s="216"/>
      <c r="CB2" s="189" t="s">
        <v>143</v>
      </c>
      <c r="CC2" s="190"/>
      <c r="CD2" s="190"/>
      <c r="CE2" s="190"/>
      <c r="CF2" s="190"/>
      <c r="CG2" s="190"/>
      <c r="CH2" s="190"/>
      <c r="CI2" s="190"/>
      <c r="CJ2" s="189" t="s">
        <v>155</v>
      </c>
      <c r="CK2" s="190"/>
      <c r="CL2" s="190"/>
      <c r="CM2" s="190"/>
      <c r="CN2" s="190"/>
      <c r="CO2" s="190"/>
      <c r="CP2" s="190"/>
      <c r="CQ2" s="190"/>
      <c r="CR2" s="151"/>
    </row>
    <row r="3" spans="1:96" s="3" customFormat="1" ht="75" customHeight="1" x14ac:dyDescent="0.25">
      <c r="A3" s="214" t="s">
        <v>8</v>
      </c>
      <c r="B3" s="214" t="s">
        <v>97</v>
      </c>
      <c r="C3" s="208" t="s">
        <v>0</v>
      </c>
      <c r="D3" s="208" t="s">
        <v>1</v>
      </c>
      <c r="E3" s="214" t="s">
        <v>2</v>
      </c>
      <c r="F3" s="208" t="s">
        <v>3</v>
      </c>
      <c r="G3" s="211" t="s">
        <v>9</v>
      </c>
      <c r="H3" s="191" t="s">
        <v>1</v>
      </c>
      <c r="I3" s="194" t="s">
        <v>80</v>
      </c>
      <c r="J3" s="194" t="s">
        <v>10</v>
      </c>
      <c r="K3" s="194" t="s">
        <v>13</v>
      </c>
      <c r="L3" s="194" t="s">
        <v>14</v>
      </c>
      <c r="M3" s="194" t="s">
        <v>15</v>
      </c>
      <c r="N3" s="194" t="s">
        <v>16</v>
      </c>
      <c r="O3" s="197" t="s">
        <v>17</v>
      </c>
      <c r="P3" s="191" t="s">
        <v>1</v>
      </c>
      <c r="Q3" s="194" t="s">
        <v>80</v>
      </c>
      <c r="R3" s="194" t="s">
        <v>10</v>
      </c>
      <c r="S3" s="194" t="s">
        <v>13</v>
      </c>
      <c r="T3" s="194" t="s">
        <v>14</v>
      </c>
      <c r="U3" s="194" t="s">
        <v>15</v>
      </c>
      <c r="V3" s="194" t="s">
        <v>16</v>
      </c>
      <c r="W3" s="197" t="s">
        <v>17</v>
      </c>
      <c r="X3" s="221" t="s">
        <v>1</v>
      </c>
      <c r="Y3" s="214" t="s">
        <v>80</v>
      </c>
      <c r="Z3" s="214" t="s">
        <v>10</v>
      </c>
      <c r="AA3" s="214" t="s">
        <v>13</v>
      </c>
      <c r="AB3" s="214" t="s">
        <v>14</v>
      </c>
      <c r="AC3" s="214" t="s">
        <v>15</v>
      </c>
      <c r="AD3" s="214" t="s">
        <v>16</v>
      </c>
      <c r="AE3" s="223" t="s">
        <v>17</v>
      </c>
      <c r="AF3" s="221" t="s">
        <v>1</v>
      </c>
      <c r="AG3" s="214" t="s">
        <v>80</v>
      </c>
      <c r="AH3" s="214" t="s">
        <v>10</v>
      </c>
      <c r="AI3" s="214" t="s">
        <v>13</v>
      </c>
      <c r="AJ3" s="214" t="s">
        <v>14</v>
      </c>
      <c r="AK3" s="214" t="s">
        <v>15</v>
      </c>
      <c r="AL3" s="214" t="s">
        <v>16</v>
      </c>
      <c r="AM3" s="223" t="s">
        <v>17</v>
      </c>
      <c r="AN3" s="191" t="s">
        <v>1</v>
      </c>
      <c r="AO3" s="194" t="s">
        <v>80</v>
      </c>
      <c r="AP3" s="194" t="s">
        <v>10</v>
      </c>
      <c r="AQ3" s="194" t="s">
        <v>13</v>
      </c>
      <c r="AR3" s="194" t="s">
        <v>14</v>
      </c>
      <c r="AS3" s="194" t="s">
        <v>15</v>
      </c>
      <c r="AT3" s="194" t="s">
        <v>16</v>
      </c>
      <c r="AU3" s="197" t="s">
        <v>17</v>
      </c>
      <c r="AV3" s="191" t="s">
        <v>1</v>
      </c>
      <c r="AW3" s="194" t="s">
        <v>80</v>
      </c>
      <c r="AX3" s="194" t="s">
        <v>10</v>
      </c>
      <c r="AY3" s="194" t="s">
        <v>13</v>
      </c>
      <c r="AZ3" s="194" t="s">
        <v>14</v>
      </c>
      <c r="BA3" s="194" t="s">
        <v>15</v>
      </c>
      <c r="BB3" s="194" t="s">
        <v>16</v>
      </c>
      <c r="BC3" s="197" t="s">
        <v>17</v>
      </c>
      <c r="BD3" s="191" t="s">
        <v>1</v>
      </c>
      <c r="BE3" s="194" t="s">
        <v>80</v>
      </c>
      <c r="BF3" s="194" t="s">
        <v>10</v>
      </c>
      <c r="BG3" s="194" t="s">
        <v>13</v>
      </c>
      <c r="BH3" s="194" t="s">
        <v>14</v>
      </c>
      <c r="BI3" s="194" t="s">
        <v>15</v>
      </c>
      <c r="BJ3" s="194" t="s">
        <v>16</v>
      </c>
      <c r="BK3" s="197" t="s">
        <v>17</v>
      </c>
      <c r="BL3" s="191" t="s">
        <v>1</v>
      </c>
      <c r="BM3" s="194" t="s">
        <v>80</v>
      </c>
      <c r="BN3" s="194" t="s">
        <v>10</v>
      </c>
      <c r="BO3" s="194" t="s">
        <v>13</v>
      </c>
      <c r="BP3" s="194" t="s">
        <v>14</v>
      </c>
      <c r="BQ3" s="194" t="s">
        <v>15</v>
      </c>
      <c r="BR3" s="194" t="s">
        <v>16</v>
      </c>
      <c r="BS3" s="197" t="s">
        <v>17</v>
      </c>
      <c r="BT3" s="43" t="s">
        <v>1</v>
      </c>
      <c r="BU3" s="5" t="s">
        <v>80</v>
      </c>
      <c r="BV3" s="5" t="s">
        <v>10</v>
      </c>
      <c r="BW3" s="5" t="s">
        <v>13</v>
      </c>
      <c r="BX3" s="5" t="s">
        <v>14</v>
      </c>
      <c r="BY3" s="5" t="s">
        <v>15</v>
      </c>
      <c r="BZ3" s="5" t="s">
        <v>16</v>
      </c>
      <c r="CA3" s="44" t="s">
        <v>17</v>
      </c>
      <c r="CB3" s="191" t="s">
        <v>1</v>
      </c>
      <c r="CC3" s="194" t="s">
        <v>80</v>
      </c>
      <c r="CD3" s="194" t="s">
        <v>10</v>
      </c>
      <c r="CE3" s="194" t="s">
        <v>13</v>
      </c>
      <c r="CF3" s="194" t="s">
        <v>14</v>
      </c>
      <c r="CG3" s="194" t="s">
        <v>15</v>
      </c>
      <c r="CH3" s="194" t="s">
        <v>16</v>
      </c>
      <c r="CI3" s="197" t="s">
        <v>17</v>
      </c>
      <c r="CJ3" s="191" t="s">
        <v>1</v>
      </c>
      <c r="CK3" s="194" t="s">
        <v>80</v>
      </c>
      <c r="CL3" s="194" t="s">
        <v>10</v>
      </c>
      <c r="CM3" s="194" t="s">
        <v>13</v>
      </c>
      <c r="CN3" s="194" t="s">
        <v>14</v>
      </c>
      <c r="CO3" s="194" t="s">
        <v>15</v>
      </c>
      <c r="CP3" s="194" t="s">
        <v>16</v>
      </c>
      <c r="CQ3" s="197" t="s">
        <v>17</v>
      </c>
      <c r="CR3" s="200" t="s">
        <v>137</v>
      </c>
    </row>
    <row r="4" spans="1:96" x14ac:dyDescent="0.25">
      <c r="A4" s="215"/>
      <c r="B4" s="215"/>
      <c r="C4" s="209"/>
      <c r="D4" s="209"/>
      <c r="E4" s="215"/>
      <c r="F4" s="209"/>
      <c r="G4" s="212"/>
      <c r="H4" s="192"/>
      <c r="I4" s="195"/>
      <c r="J4" s="195"/>
      <c r="K4" s="195"/>
      <c r="L4" s="195"/>
      <c r="M4" s="195"/>
      <c r="N4" s="195"/>
      <c r="O4" s="198"/>
      <c r="P4" s="192"/>
      <c r="Q4" s="195"/>
      <c r="R4" s="195"/>
      <c r="S4" s="195"/>
      <c r="T4" s="195"/>
      <c r="U4" s="195"/>
      <c r="V4" s="195"/>
      <c r="W4" s="198"/>
      <c r="X4" s="222"/>
      <c r="Y4" s="215"/>
      <c r="Z4" s="215"/>
      <c r="AA4" s="215"/>
      <c r="AB4" s="215"/>
      <c r="AC4" s="215"/>
      <c r="AD4" s="215"/>
      <c r="AE4" s="224"/>
      <c r="AF4" s="222"/>
      <c r="AG4" s="215"/>
      <c r="AH4" s="215"/>
      <c r="AI4" s="215"/>
      <c r="AJ4" s="215"/>
      <c r="AK4" s="215"/>
      <c r="AL4" s="215"/>
      <c r="AM4" s="224"/>
      <c r="AN4" s="192"/>
      <c r="AO4" s="195"/>
      <c r="AP4" s="195"/>
      <c r="AQ4" s="195"/>
      <c r="AR4" s="195"/>
      <c r="AS4" s="195"/>
      <c r="AT4" s="195"/>
      <c r="AU4" s="198"/>
      <c r="AV4" s="192"/>
      <c r="AW4" s="195"/>
      <c r="AX4" s="195"/>
      <c r="AY4" s="195"/>
      <c r="AZ4" s="195"/>
      <c r="BA4" s="195"/>
      <c r="BB4" s="195"/>
      <c r="BC4" s="198"/>
      <c r="BD4" s="192"/>
      <c r="BE4" s="195"/>
      <c r="BF4" s="195"/>
      <c r="BG4" s="195"/>
      <c r="BH4" s="195"/>
      <c r="BI4" s="195"/>
      <c r="BJ4" s="195"/>
      <c r="BK4" s="198"/>
      <c r="BL4" s="192"/>
      <c r="BM4" s="195"/>
      <c r="BN4" s="195"/>
      <c r="BO4" s="195"/>
      <c r="BP4" s="195"/>
      <c r="BQ4" s="195"/>
      <c r="BR4" s="195"/>
      <c r="BS4" s="198"/>
      <c r="BT4" s="110"/>
      <c r="BU4" s="111"/>
      <c r="BV4" s="111"/>
      <c r="BW4" s="111"/>
      <c r="BX4" s="111"/>
      <c r="BY4" s="111"/>
      <c r="BZ4" s="111"/>
      <c r="CA4" s="112"/>
      <c r="CB4" s="192"/>
      <c r="CC4" s="195"/>
      <c r="CD4" s="195"/>
      <c r="CE4" s="195"/>
      <c r="CF4" s="195"/>
      <c r="CG4" s="195"/>
      <c r="CH4" s="195"/>
      <c r="CI4" s="198"/>
      <c r="CJ4" s="192"/>
      <c r="CK4" s="195"/>
      <c r="CL4" s="195"/>
      <c r="CM4" s="195"/>
      <c r="CN4" s="195"/>
      <c r="CO4" s="195"/>
      <c r="CP4" s="195"/>
      <c r="CQ4" s="198"/>
      <c r="CR4" s="201"/>
    </row>
    <row r="5" spans="1:96" x14ac:dyDescent="0.25">
      <c r="A5" s="220"/>
      <c r="B5" s="220"/>
      <c r="C5" s="210"/>
      <c r="D5" s="210"/>
      <c r="E5" s="220"/>
      <c r="F5" s="210"/>
      <c r="G5" s="213"/>
      <c r="H5" s="193"/>
      <c r="I5" s="196"/>
      <c r="J5" s="196"/>
      <c r="K5" s="196"/>
      <c r="L5" s="196"/>
      <c r="M5" s="196"/>
      <c r="N5" s="196"/>
      <c r="O5" s="199"/>
      <c r="P5" s="193"/>
      <c r="Q5" s="196"/>
      <c r="R5" s="196"/>
      <c r="S5" s="196"/>
      <c r="T5" s="196"/>
      <c r="U5" s="196"/>
      <c r="V5" s="196"/>
      <c r="W5" s="199"/>
      <c r="X5" s="222"/>
      <c r="Y5" s="215"/>
      <c r="Z5" s="215"/>
      <c r="AA5" s="215"/>
      <c r="AB5" s="215"/>
      <c r="AC5" s="215"/>
      <c r="AD5" s="215"/>
      <c r="AE5" s="224"/>
      <c r="AF5" s="222"/>
      <c r="AG5" s="215"/>
      <c r="AH5" s="215"/>
      <c r="AI5" s="215"/>
      <c r="AJ5" s="215"/>
      <c r="AK5" s="215"/>
      <c r="AL5" s="215"/>
      <c r="AM5" s="224"/>
      <c r="AN5" s="193"/>
      <c r="AO5" s="196"/>
      <c r="AP5" s="196"/>
      <c r="AQ5" s="196"/>
      <c r="AR5" s="196"/>
      <c r="AS5" s="196"/>
      <c r="AT5" s="196"/>
      <c r="AU5" s="199"/>
      <c r="AV5" s="193"/>
      <c r="AW5" s="196"/>
      <c r="AX5" s="196"/>
      <c r="AY5" s="196"/>
      <c r="AZ5" s="196"/>
      <c r="BA5" s="196"/>
      <c r="BB5" s="196"/>
      <c r="BC5" s="199"/>
      <c r="BD5" s="193"/>
      <c r="BE5" s="196"/>
      <c r="BF5" s="196"/>
      <c r="BG5" s="196"/>
      <c r="BH5" s="196"/>
      <c r="BI5" s="196"/>
      <c r="BJ5" s="196"/>
      <c r="BK5" s="199"/>
      <c r="BL5" s="193"/>
      <c r="BM5" s="196"/>
      <c r="BN5" s="196"/>
      <c r="BO5" s="196"/>
      <c r="BP5" s="196"/>
      <c r="BQ5" s="196"/>
      <c r="BR5" s="196"/>
      <c r="BS5" s="199"/>
      <c r="BT5" s="110"/>
      <c r="BU5" s="111"/>
      <c r="BV5" s="111"/>
      <c r="BW5" s="111"/>
      <c r="BX5" s="111"/>
      <c r="BY5" s="111"/>
      <c r="BZ5" s="111"/>
      <c r="CA5" s="112"/>
      <c r="CB5" s="193"/>
      <c r="CC5" s="196"/>
      <c r="CD5" s="196"/>
      <c r="CE5" s="196"/>
      <c r="CF5" s="196"/>
      <c r="CG5" s="196"/>
      <c r="CH5" s="196"/>
      <c r="CI5" s="199"/>
      <c r="CJ5" s="193"/>
      <c r="CK5" s="196"/>
      <c r="CL5" s="196"/>
      <c r="CM5" s="196"/>
      <c r="CN5" s="196"/>
      <c r="CO5" s="196"/>
      <c r="CP5" s="196"/>
      <c r="CQ5" s="199"/>
      <c r="CR5" s="202"/>
    </row>
    <row r="6" spans="1:96" s="1" customFormat="1" ht="91.5" customHeight="1" x14ac:dyDescent="0.25">
      <c r="A6" s="180" t="s">
        <v>12</v>
      </c>
      <c r="B6" s="4">
        <v>1</v>
      </c>
      <c r="C6" s="113">
        <v>1</v>
      </c>
      <c r="D6" s="114" t="s">
        <v>6</v>
      </c>
      <c r="E6" s="115" t="s">
        <v>146</v>
      </c>
      <c r="F6" s="138" t="s">
        <v>7</v>
      </c>
      <c r="G6" s="173">
        <v>6</v>
      </c>
      <c r="H6" s="117" t="s">
        <v>6</v>
      </c>
      <c r="I6" s="115" t="s">
        <v>40</v>
      </c>
      <c r="J6" s="138" t="s">
        <v>7</v>
      </c>
      <c r="K6" s="115">
        <v>6</v>
      </c>
      <c r="L6" s="174">
        <v>244000</v>
      </c>
      <c r="M6" s="174">
        <f t="shared" ref="M6:M7" si="0">L6*K6</f>
        <v>1464000</v>
      </c>
      <c r="N6" s="120">
        <f t="shared" ref="N6:N7" si="1">(((M6*19)/100)+M6)</f>
        <v>1742160</v>
      </c>
      <c r="O6" s="175"/>
      <c r="P6" s="117"/>
      <c r="Q6" s="115"/>
      <c r="R6" s="138"/>
      <c r="S6" s="115"/>
      <c r="T6" s="115"/>
      <c r="U6" s="115"/>
      <c r="V6" s="115"/>
      <c r="W6" s="175"/>
      <c r="X6" s="117"/>
      <c r="Y6" s="115"/>
      <c r="Z6" s="138"/>
      <c r="AA6" s="115"/>
      <c r="AB6" s="122"/>
      <c r="AC6" s="122"/>
      <c r="AD6" s="122"/>
      <c r="AE6" s="123"/>
      <c r="AF6" s="124" t="s">
        <v>6</v>
      </c>
      <c r="AG6" s="115" t="s">
        <v>40</v>
      </c>
      <c r="AH6" s="138" t="s">
        <v>7</v>
      </c>
      <c r="AI6" s="115">
        <v>6</v>
      </c>
      <c r="AJ6" s="122">
        <v>215000</v>
      </c>
      <c r="AK6" s="122">
        <f>(AI6*AJ6)</f>
        <v>1290000</v>
      </c>
      <c r="AL6" s="120">
        <f>(((AK6*19)/100)+AK6)</f>
        <v>1535100</v>
      </c>
      <c r="AM6" s="203" t="s">
        <v>85</v>
      </c>
      <c r="AN6" s="124"/>
      <c r="AO6" s="115"/>
      <c r="AP6" s="116"/>
      <c r="AQ6" s="118"/>
      <c r="AR6" s="122"/>
      <c r="AS6" s="122"/>
      <c r="AT6" s="120"/>
      <c r="AU6" s="125"/>
      <c r="AV6" s="124"/>
      <c r="AW6" s="115"/>
      <c r="AX6" s="116"/>
      <c r="AY6" s="118"/>
      <c r="AZ6" s="122"/>
      <c r="BA6" s="122"/>
      <c r="BB6" s="120"/>
      <c r="BC6" s="125"/>
      <c r="BD6" s="124"/>
      <c r="BE6" s="115"/>
      <c r="BF6" s="116"/>
      <c r="BG6" s="118"/>
      <c r="BH6" s="122"/>
      <c r="BI6" s="122"/>
      <c r="BJ6" s="120"/>
      <c r="BK6" s="125"/>
      <c r="BL6" s="117"/>
      <c r="BM6" s="115"/>
      <c r="BN6" s="116"/>
      <c r="BO6" s="118"/>
      <c r="BP6" s="119"/>
      <c r="BQ6" s="119"/>
      <c r="BR6" s="120"/>
      <c r="BS6" s="121"/>
      <c r="BT6" s="126"/>
      <c r="BU6" s="118"/>
      <c r="BV6" s="118"/>
      <c r="BW6" s="118"/>
      <c r="BX6" s="118"/>
      <c r="BY6" s="118"/>
      <c r="BZ6" s="118"/>
      <c r="CA6" s="121"/>
      <c r="CB6" s="126"/>
      <c r="CC6" s="118"/>
      <c r="CD6" s="118"/>
      <c r="CE6" s="118"/>
      <c r="CF6" s="118"/>
      <c r="CG6" s="118"/>
      <c r="CH6" s="118"/>
      <c r="CI6" s="121"/>
      <c r="CJ6" s="121"/>
      <c r="CK6" s="121"/>
      <c r="CL6" s="121"/>
      <c r="CM6" s="121"/>
      <c r="CN6" s="121"/>
      <c r="CO6" s="121"/>
      <c r="CP6" s="121"/>
      <c r="CQ6" s="121"/>
      <c r="CR6" s="127">
        <f>AVERAGE(N6,AL6)</f>
        <v>1638630</v>
      </c>
    </row>
    <row r="7" spans="1:96" s="1" customFormat="1" ht="90.75" customHeight="1" x14ac:dyDescent="0.25">
      <c r="A7" s="181"/>
      <c r="B7" s="4">
        <v>1</v>
      </c>
      <c r="C7" s="113">
        <v>2</v>
      </c>
      <c r="D7" s="114" t="s">
        <v>6</v>
      </c>
      <c r="E7" s="115" t="s">
        <v>147</v>
      </c>
      <c r="F7" s="138" t="s">
        <v>7</v>
      </c>
      <c r="G7" s="173">
        <v>6</v>
      </c>
      <c r="H7" s="117" t="s">
        <v>6</v>
      </c>
      <c r="I7" s="115" t="s">
        <v>41</v>
      </c>
      <c r="J7" s="138" t="s">
        <v>7</v>
      </c>
      <c r="K7" s="115">
        <v>6</v>
      </c>
      <c r="L7" s="174">
        <v>426900</v>
      </c>
      <c r="M7" s="174">
        <f t="shared" si="0"/>
        <v>2561400</v>
      </c>
      <c r="N7" s="120">
        <f t="shared" si="1"/>
        <v>3048066</v>
      </c>
      <c r="O7" s="175"/>
      <c r="P7" s="117"/>
      <c r="Q7" s="115"/>
      <c r="R7" s="138"/>
      <c r="S7" s="115"/>
      <c r="T7" s="115"/>
      <c r="U7" s="115"/>
      <c r="V7" s="115"/>
      <c r="W7" s="175"/>
      <c r="X7" s="117"/>
      <c r="Y7" s="115"/>
      <c r="Z7" s="138"/>
      <c r="AA7" s="115"/>
      <c r="AB7" s="122"/>
      <c r="AC7" s="122"/>
      <c r="AD7" s="122"/>
      <c r="AE7" s="123"/>
      <c r="AF7" s="124" t="s">
        <v>6</v>
      </c>
      <c r="AG7" s="115" t="s">
        <v>41</v>
      </c>
      <c r="AH7" s="138" t="s">
        <v>7</v>
      </c>
      <c r="AI7" s="115">
        <v>6</v>
      </c>
      <c r="AJ7" s="122">
        <v>285600</v>
      </c>
      <c r="AK7" s="122">
        <f t="shared" ref="AK7:AK30" si="2">(AI7*AJ7)</f>
        <v>1713600</v>
      </c>
      <c r="AL7" s="120">
        <f t="shared" ref="AL7:AL30" si="3">(((AK7*19)/100)+AK7)</f>
        <v>2039184</v>
      </c>
      <c r="AM7" s="204"/>
      <c r="AN7" s="124"/>
      <c r="AO7" s="115"/>
      <c r="AP7" s="116"/>
      <c r="AQ7" s="118"/>
      <c r="AR7" s="122"/>
      <c r="AS7" s="122"/>
      <c r="AT7" s="120"/>
      <c r="AU7" s="125"/>
      <c r="AV7" s="124"/>
      <c r="AW7" s="115"/>
      <c r="AX7" s="116"/>
      <c r="AY7" s="118"/>
      <c r="AZ7" s="122"/>
      <c r="BA7" s="122"/>
      <c r="BB7" s="120"/>
      <c r="BC7" s="125"/>
      <c r="BD7" s="124"/>
      <c r="BE7" s="115"/>
      <c r="BF7" s="116"/>
      <c r="BG7" s="118"/>
      <c r="BH7" s="122"/>
      <c r="BI7" s="122"/>
      <c r="BJ7" s="120"/>
      <c r="BK7" s="125"/>
      <c r="BL7" s="117"/>
      <c r="BM7" s="115"/>
      <c r="BN7" s="116"/>
      <c r="BO7" s="118"/>
      <c r="BP7" s="119"/>
      <c r="BQ7" s="119"/>
      <c r="BR7" s="120"/>
      <c r="BS7" s="121"/>
      <c r="BT7" s="126"/>
      <c r="BU7" s="118"/>
      <c r="BV7" s="118"/>
      <c r="BW7" s="118"/>
      <c r="BX7" s="118"/>
      <c r="BY7" s="118"/>
      <c r="BZ7" s="118"/>
      <c r="CA7" s="121"/>
      <c r="CB7" s="126"/>
      <c r="CC7" s="118"/>
      <c r="CD7" s="118"/>
      <c r="CE7" s="118"/>
      <c r="CF7" s="118"/>
      <c r="CG7" s="118"/>
      <c r="CH7" s="118"/>
      <c r="CI7" s="121"/>
      <c r="CJ7" s="121"/>
      <c r="CK7" s="121"/>
      <c r="CL7" s="121"/>
      <c r="CM7" s="121"/>
      <c r="CN7" s="121"/>
      <c r="CO7" s="121"/>
      <c r="CP7" s="121"/>
      <c r="CQ7" s="121"/>
      <c r="CR7" s="127">
        <f>AVERAGE(N7,AL7)</f>
        <v>2543625</v>
      </c>
    </row>
    <row r="8" spans="1:96" s="1" customFormat="1" ht="89.25" customHeight="1" x14ac:dyDescent="0.25">
      <c r="A8" s="181"/>
      <c r="B8" s="4">
        <v>1</v>
      </c>
      <c r="C8" s="113">
        <v>3</v>
      </c>
      <c r="D8" s="114" t="s">
        <v>21</v>
      </c>
      <c r="E8" s="115" t="s">
        <v>42</v>
      </c>
      <c r="F8" s="138" t="s">
        <v>43</v>
      </c>
      <c r="G8" s="173">
        <v>10</v>
      </c>
      <c r="H8" s="117" t="s">
        <v>21</v>
      </c>
      <c r="I8" s="115" t="s">
        <v>42</v>
      </c>
      <c r="J8" s="138" t="s">
        <v>43</v>
      </c>
      <c r="K8" s="115">
        <v>10</v>
      </c>
      <c r="L8" s="174">
        <v>132100</v>
      </c>
      <c r="M8" s="174">
        <f>L8*K8</f>
        <v>1321000</v>
      </c>
      <c r="N8" s="120">
        <f t="shared" ref="N8" si="4">(((M8*19)/100)+M8)</f>
        <v>1571990</v>
      </c>
      <c r="O8" s="176"/>
      <c r="P8" s="117" t="s">
        <v>21</v>
      </c>
      <c r="Q8" s="115" t="s">
        <v>42</v>
      </c>
      <c r="R8" s="138" t="s">
        <v>107</v>
      </c>
      <c r="S8" s="115">
        <v>5</v>
      </c>
      <c r="T8" s="174">
        <v>89215</v>
      </c>
      <c r="U8" s="174">
        <f>T8*S8</f>
        <v>446075</v>
      </c>
      <c r="V8" s="120">
        <f t="shared" ref="V8" si="5">(((U8*19)/100)+U8)</f>
        <v>530829.25</v>
      </c>
      <c r="W8" s="176"/>
      <c r="X8" s="117"/>
      <c r="Y8" s="115"/>
      <c r="Z8" s="138"/>
      <c r="AA8" s="115"/>
      <c r="AB8" s="174"/>
      <c r="AC8" s="177"/>
      <c r="AD8" s="120"/>
      <c r="AE8" s="123"/>
      <c r="AF8" s="124" t="s">
        <v>21</v>
      </c>
      <c r="AG8" s="115" t="s">
        <v>42</v>
      </c>
      <c r="AH8" s="138" t="s">
        <v>43</v>
      </c>
      <c r="AI8" s="115">
        <v>10</v>
      </c>
      <c r="AJ8" s="122">
        <v>86900</v>
      </c>
      <c r="AK8" s="122">
        <f t="shared" si="2"/>
        <v>869000</v>
      </c>
      <c r="AL8" s="120">
        <f t="shared" si="3"/>
        <v>1034110</v>
      </c>
      <c r="AM8" s="204"/>
      <c r="AN8" s="124"/>
      <c r="AO8" s="115"/>
      <c r="AP8" s="116"/>
      <c r="AQ8" s="118"/>
      <c r="AR8" s="122"/>
      <c r="AS8" s="122"/>
      <c r="AT8" s="120"/>
      <c r="AU8" s="125"/>
      <c r="AV8" s="124"/>
      <c r="AW8" s="115"/>
      <c r="AX8" s="116"/>
      <c r="AY8" s="118"/>
      <c r="AZ8" s="122"/>
      <c r="BA8" s="122"/>
      <c r="BB8" s="120"/>
      <c r="BC8" s="125"/>
      <c r="BD8" s="124"/>
      <c r="BE8" s="115"/>
      <c r="BF8" s="116"/>
      <c r="BG8" s="118"/>
      <c r="BH8" s="122"/>
      <c r="BI8" s="122"/>
      <c r="BJ8" s="120"/>
      <c r="BK8" s="125"/>
      <c r="BL8" s="117"/>
      <c r="BM8" s="115"/>
      <c r="BN8" s="116"/>
      <c r="BO8" s="118"/>
      <c r="BP8" s="119"/>
      <c r="BQ8" s="119"/>
      <c r="BR8" s="120"/>
      <c r="BS8" s="128"/>
      <c r="BT8" s="130"/>
      <c r="BU8" s="119"/>
      <c r="BV8" s="119"/>
      <c r="BW8" s="119"/>
      <c r="BX8" s="119"/>
      <c r="BY8" s="119"/>
      <c r="BZ8" s="119"/>
      <c r="CA8" s="128"/>
      <c r="CB8" s="130"/>
      <c r="CC8" s="119"/>
      <c r="CD8" s="119"/>
      <c r="CE8" s="119"/>
      <c r="CF8" s="119"/>
      <c r="CG8" s="119"/>
      <c r="CH8" s="119"/>
      <c r="CI8" s="128"/>
      <c r="CJ8" s="128"/>
      <c r="CK8" s="128"/>
      <c r="CL8" s="128"/>
      <c r="CM8" s="128"/>
      <c r="CN8" s="128"/>
      <c r="CO8" s="128"/>
      <c r="CP8" s="128"/>
      <c r="CQ8" s="128"/>
      <c r="CR8" s="127">
        <f>AVERAGE(N8,V8,AL8)</f>
        <v>1045643.0833333334</v>
      </c>
    </row>
    <row r="9" spans="1:96" s="1" customFormat="1" ht="67.5" customHeight="1" x14ac:dyDescent="0.25">
      <c r="A9" s="181"/>
      <c r="B9" s="4">
        <v>1</v>
      </c>
      <c r="C9" s="113">
        <v>4</v>
      </c>
      <c r="D9" s="114" t="s">
        <v>22</v>
      </c>
      <c r="E9" s="115" t="s">
        <v>44</v>
      </c>
      <c r="F9" s="115" t="s">
        <v>45</v>
      </c>
      <c r="G9" s="173">
        <v>80</v>
      </c>
      <c r="H9" s="117" t="s">
        <v>22</v>
      </c>
      <c r="I9" s="115" t="s">
        <v>44</v>
      </c>
      <c r="J9" s="115" t="s">
        <v>45</v>
      </c>
      <c r="K9" s="115">
        <v>80</v>
      </c>
      <c r="L9" s="174">
        <v>107300</v>
      </c>
      <c r="M9" s="177">
        <f>L9*K9</f>
        <v>8584000</v>
      </c>
      <c r="N9" s="122">
        <f>(((M9*19)/100)+M9)</f>
        <v>10214960</v>
      </c>
      <c r="O9" s="175"/>
      <c r="P9" s="117" t="s">
        <v>22</v>
      </c>
      <c r="Q9" s="115" t="s">
        <v>44</v>
      </c>
      <c r="R9" s="115" t="s">
        <v>45</v>
      </c>
      <c r="S9" s="115">
        <v>80</v>
      </c>
      <c r="T9" s="174">
        <v>92894</v>
      </c>
      <c r="U9" s="177">
        <f>T9*S9</f>
        <v>7431520</v>
      </c>
      <c r="V9" s="122">
        <f>(((U9*19)/100)+U9)</f>
        <v>8843508.8000000007</v>
      </c>
      <c r="W9" s="175"/>
      <c r="X9" s="117"/>
      <c r="Y9" s="115"/>
      <c r="Z9" s="115"/>
      <c r="AA9" s="115"/>
      <c r="AB9" s="174"/>
      <c r="AC9" s="177"/>
      <c r="AD9" s="122"/>
      <c r="AE9" s="123"/>
      <c r="AF9" s="124" t="s">
        <v>22</v>
      </c>
      <c r="AG9" s="115" t="s">
        <v>44</v>
      </c>
      <c r="AH9" s="115" t="s">
        <v>45</v>
      </c>
      <c r="AI9" s="115">
        <v>80</v>
      </c>
      <c r="AJ9" s="122">
        <v>85600</v>
      </c>
      <c r="AK9" s="122">
        <f t="shared" si="2"/>
        <v>6848000</v>
      </c>
      <c r="AL9" s="120">
        <f t="shared" si="3"/>
        <v>8149120</v>
      </c>
      <c r="AM9" s="204"/>
      <c r="AN9" s="124" t="s">
        <v>22</v>
      </c>
      <c r="AO9" s="115" t="s">
        <v>44</v>
      </c>
      <c r="AP9" s="115" t="s">
        <v>45</v>
      </c>
      <c r="AQ9" s="118">
        <v>80</v>
      </c>
      <c r="AR9" s="122">
        <v>72500</v>
      </c>
      <c r="AS9" s="122">
        <f>(AQ9*AR9)</f>
        <v>5800000</v>
      </c>
      <c r="AT9" s="120">
        <f t="shared" ref="AT9:AT25" si="6">(((AS9*19)/100)+AS9)</f>
        <v>6902000</v>
      </c>
      <c r="AU9" s="125"/>
      <c r="AV9" s="124"/>
      <c r="AW9" s="115"/>
      <c r="AX9" s="115"/>
      <c r="AY9" s="118"/>
      <c r="AZ9" s="122"/>
      <c r="BA9" s="122"/>
      <c r="BB9" s="120"/>
      <c r="BC9" s="125"/>
      <c r="BD9" s="124"/>
      <c r="BE9" s="115"/>
      <c r="BF9" s="115"/>
      <c r="BG9" s="118"/>
      <c r="BH9" s="122"/>
      <c r="BI9" s="122"/>
      <c r="BJ9" s="120"/>
      <c r="BK9" s="125"/>
      <c r="BL9" s="117"/>
      <c r="BM9" s="115"/>
      <c r="BN9" s="115"/>
      <c r="BO9" s="118"/>
      <c r="BP9" s="119"/>
      <c r="BQ9" s="129"/>
      <c r="BR9" s="122"/>
      <c r="BS9" s="121"/>
      <c r="BT9" s="126"/>
      <c r="BU9" s="118"/>
      <c r="BV9" s="118"/>
      <c r="BW9" s="118"/>
      <c r="BX9" s="118"/>
      <c r="BY9" s="118"/>
      <c r="BZ9" s="118"/>
      <c r="CA9" s="121"/>
      <c r="CB9" s="126"/>
      <c r="CC9" s="118"/>
      <c r="CD9" s="118"/>
      <c r="CE9" s="118"/>
      <c r="CF9" s="118"/>
      <c r="CG9" s="118"/>
      <c r="CH9" s="118"/>
      <c r="CI9" s="121"/>
      <c r="CJ9" s="121"/>
      <c r="CK9" s="121"/>
      <c r="CL9" s="121"/>
      <c r="CM9" s="121"/>
      <c r="CN9" s="121"/>
      <c r="CO9" s="121"/>
      <c r="CP9" s="121"/>
      <c r="CQ9" s="121"/>
      <c r="CR9" s="127">
        <f>AVERAGE(N9,V9,AL9,AT9)</f>
        <v>8527397.1999999993</v>
      </c>
    </row>
    <row r="10" spans="1:96" s="1" customFormat="1" ht="51" customHeight="1" x14ac:dyDescent="0.25">
      <c r="A10" s="181"/>
      <c r="B10" s="4">
        <v>1</v>
      </c>
      <c r="C10" s="113">
        <v>5</v>
      </c>
      <c r="D10" s="114" t="s">
        <v>23</v>
      </c>
      <c r="E10" s="115" t="s">
        <v>46</v>
      </c>
      <c r="F10" s="115" t="s">
        <v>47</v>
      </c>
      <c r="G10" s="173">
        <v>15</v>
      </c>
      <c r="H10" s="117" t="s">
        <v>23</v>
      </c>
      <c r="I10" s="115" t="s">
        <v>46</v>
      </c>
      <c r="J10" s="115" t="s">
        <v>47</v>
      </c>
      <c r="K10" s="115">
        <v>15</v>
      </c>
      <c r="L10" s="122">
        <v>70000</v>
      </c>
      <c r="M10" s="122">
        <f>L10*K10</f>
        <v>1050000</v>
      </c>
      <c r="N10" s="122">
        <f>(((M10*19)/100)+M10)</f>
        <v>1249500</v>
      </c>
      <c r="O10" s="175"/>
      <c r="P10" s="117" t="s">
        <v>23</v>
      </c>
      <c r="Q10" s="115" t="s">
        <v>46</v>
      </c>
      <c r="R10" s="115" t="s">
        <v>47</v>
      </c>
      <c r="S10" s="115">
        <v>15</v>
      </c>
      <c r="T10" s="122">
        <v>42500</v>
      </c>
      <c r="U10" s="122">
        <f>T10*S10</f>
        <v>637500</v>
      </c>
      <c r="V10" s="122">
        <f>(((U10*19)/100)+U10)</f>
        <v>758625</v>
      </c>
      <c r="W10" s="175"/>
      <c r="X10" s="117"/>
      <c r="Y10" s="115"/>
      <c r="Z10" s="115"/>
      <c r="AA10" s="115"/>
      <c r="AB10" s="122"/>
      <c r="AC10" s="122"/>
      <c r="AD10" s="122"/>
      <c r="AE10" s="123"/>
      <c r="AF10" s="124" t="s">
        <v>23</v>
      </c>
      <c r="AG10" s="115" t="s">
        <v>46</v>
      </c>
      <c r="AH10" s="115" t="s">
        <v>47</v>
      </c>
      <c r="AI10" s="115">
        <v>15</v>
      </c>
      <c r="AJ10" s="122">
        <v>105000</v>
      </c>
      <c r="AK10" s="122">
        <f t="shared" si="2"/>
        <v>1575000</v>
      </c>
      <c r="AL10" s="120">
        <f t="shared" si="3"/>
        <v>1874250</v>
      </c>
      <c r="AM10" s="204"/>
      <c r="AN10" s="124" t="s">
        <v>91</v>
      </c>
      <c r="AO10" s="115">
        <v>15</v>
      </c>
      <c r="AP10" s="115" t="s">
        <v>4</v>
      </c>
      <c r="AQ10" s="118">
        <v>15</v>
      </c>
      <c r="AR10" s="122">
        <v>79600</v>
      </c>
      <c r="AS10" s="122">
        <f>(AQ10*AR10)</f>
        <v>1194000</v>
      </c>
      <c r="AT10" s="120">
        <f t="shared" si="6"/>
        <v>1420860</v>
      </c>
      <c r="AU10" s="125"/>
      <c r="AV10" s="124"/>
      <c r="AW10" s="115"/>
      <c r="AX10" s="115"/>
      <c r="AY10" s="118"/>
      <c r="AZ10" s="122"/>
      <c r="BA10" s="122"/>
      <c r="BB10" s="120"/>
      <c r="BC10" s="125"/>
      <c r="BD10" s="124"/>
      <c r="BE10" s="115"/>
      <c r="BF10" s="115"/>
      <c r="BG10" s="118"/>
      <c r="BH10" s="122"/>
      <c r="BI10" s="122"/>
      <c r="BJ10" s="120"/>
      <c r="BK10" s="125"/>
      <c r="BL10" s="117"/>
      <c r="BM10" s="115"/>
      <c r="BN10" s="115"/>
      <c r="BO10" s="118"/>
      <c r="BP10" s="122"/>
      <c r="BQ10" s="122"/>
      <c r="BR10" s="122"/>
      <c r="BS10" s="121"/>
      <c r="BT10" s="126"/>
      <c r="BU10" s="118"/>
      <c r="BV10" s="118"/>
      <c r="BW10" s="118"/>
      <c r="BX10" s="118"/>
      <c r="BY10" s="118"/>
      <c r="BZ10" s="118"/>
      <c r="CA10" s="121"/>
      <c r="CB10" s="126"/>
      <c r="CC10" s="118"/>
      <c r="CD10" s="118"/>
      <c r="CE10" s="118"/>
      <c r="CF10" s="118"/>
      <c r="CG10" s="118"/>
      <c r="CH10" s="118"/>
      <c r="CI10" s="121"/>
      <c r="CJ10" s="121"/>
      <c r="CK10" s="121"/>
      <c r="CL10" s="121"/>
      <c r="CM10" s="121"/>
      <c r="CN10" s="121"/>
      <c r="CO10" s="121"/>
      <c r="CP10" s="121"/>
      <c r="CQ10" s="121"/>
      <c r="CR10" s="127">
        <f>AVERAGE(N10,V10,AL10,AT10)</f>
        <v>1325808.75</v>
      </c>
    </row>
    <row r="11" spans="1:96" s="1" customFormat="1" ht="82.5" customHeight="1" x14ac:dyDescent="0.25">
      <c r="A11" s="181"/>
      <c r="B11" s="4">
        <v>1</v>
      </c>
      <c r="C11" s="113">
        <v>6</v>
      </c>
      <c r="D11" s="114" t="s">
        <v>141</v>
      </c>
      <c r="E11" s="115" t="s">
        <v>139</v>
      </c>
      <c r="F11" s="115" t="s">
        <v>4</v>
      </c>
      <c r="G11" s="173">
        <v>50</v>
      </c>
      <c r="H11" s="117"/>
      <c r="I11" s="115"/>
      <c r="J11" s="115"/>
      <c r="K11" s="115"/>
      <c r="L11" s="122"/>
      <c r="M11" s="122"/>
      <c r="N11" s="122"/>
      <c r="O11" s="175"/>
      <c r="P11" s="117"/>
      <c r="Q11" s="115"/>
      <c r="R11" s="115"/>
      <c r="S11" s="115"/>
      <c r="T11" s="122"/>
      <c r="U11" s="122"/>
      <c r="V11" s="122"/>
      <c r="W11" s="175"/>
      <c r="X11" s="117"/>
      <c r="Y11" s="115"/>
      <c r="Z11" s="115"/>
      <c r="AA11" s="115"/>
      <c r="AB11" s="122"/>
      <c r="AC11" s="122"/>
      <c r="AD11" s="122"/>
      <c r="AE11" s="123"/>
      <c r="AF11" s="124"/>
      <c r="AG11" s="115"/>
      <c r="AH11" s="115"/>
      <c r="AI11" s="115"/>
      <c r="AJ11" s="122"/>
      <c r="AK11" s="122"/>
      <c r="AL11" s="120"/>
      <c r="AM11" s="204"/>
      <c r="AN11" s="124"/>
      <c r="AO11" s="115"/>
      <c r="AP11" s="115"/>
      <c r="AQ11" s="118"/>
      <c r="AR11" s="122"/>
      <c r="AS11" s="122"/>
      <c r="AT11" s="120"/>
      <c r="AU11" s="125"/>
      <c r="AV11" s="124"/>
      <c r="AW11" s="115"/>
      <c r="AX11" s="115"/>
      <c r="AY11" s="118"/>
      <c r="AZ11" s="122"/>
      <c r="BA11" s="122"/>
      <c r="BB11" s="120"/>
      <c r="BC11" s="125"/>
      <c r="BD11" s="124"/>
      <c r="BE11" s="115"/>
      <c r="BF11" s="115"/>
      <c r="BG11" s="118"/>
      <c r="BH11" s="122"/>
      <c r="BI11" s="122"/>
      <c r="BJ11" s="120"/>
      <c r="BK11" s="125"/>
      <c r="BL11" s="117"/>
      <c r="BM11" s="115"/>
      <c r="BN11" s="115"/>
      <c r="BO11" s="118"/>
      <c r="BP11" s="122"/>
      <c r="BQ11" s="122"/>
      <c r="BR11" s="122"/>
      <c r="BS11" s="121"/>
      <c r="BT11" s="117" t="s">
        <v>141</v>
      </c>
      <c r="BU11" s="115" t="s">
        <v>139</v>
      </c>
      <c r="BV11" s="115" t="s">
        <v>4</v>
      </c>
      <c r="BW11" s="118">
        <v>50</v>
      </c>
      <c r="BX11" s="122">
        <v>28600</v>
      </c>
      <c r="BY11" s="122">
        <f>BX11*BW11</f>
        <v>1430000</v>
      </c>
      <c r="BZ11" s="122">
        <f>(((BY11*19)/100)+BY11)</f>
        <v>1701700</v>
      </c>
      <c r="CA11" s="121"/>
      <c r="CB11" s="117" t="s">
        <v>141</v>
      </c>
      <c r="CC11" s="115" t="s">
        <v>139</v>
      </c>
      <c r="CD11" s="115" t="s">
        <v>4</v>
      </c>
      <c r="CE11" s="118">
        <v>50</v>
      </c>
      <c r="CF11" s="122">
        <v>41500</v>
      </c>
      <c r="CG11" s="122">
        <f>CF11*CE11</f>
        <v>2075000</v>
      </c>
      <c r="CH11" s="122">
        <f>(((CG11*19)/100)+CG11)</f>
        <v>2469250</v>
      </c>
      <c r="CI11" s="121"/>
      <c r="CJ11" s="121"/>
      <c r="CK11" s="121"/>
      <c r="CL11" s="121"/>
      <c r="CM11" s="121"/>
      <c r="CN11" s="121"/>
      <c r="CO11" s="121"/>
      <c r="CP11" s="121"/>
      <c r="CQ11" s="121"/>
      <c r="CR11" s="131">
        <f>AVERAGE(BZ11,CH11)</f>
        <v>2085475</v>
      </c>
    </row>
    <row r="12" spans="1:96" s="1" customFormat="1" ht="71.25" customHeight="1" x14ac:dyDescent="0.25">
      <c r="A12" s="181"/>
      <c r="B12" s="4">
        <v>1</v>
      </c>
      <c r="C12" s="113">
        <v>7</v>
      </c>
      <c r="D12" s="114" t="s">
        <v>142</v>
      </c>
      <c r="E12" s="115" t="s">
        <v>140</v>
      </c>
      <c r="F12" s="115" t="s">
        <v>4</v>
      </c>
      <c r="G12" s="173">
        <v>15</v>
      </c>
      <c r="H12" s="117" t="s">
        <v>108</v>
      </c>
      <c r="I12" s="115" t="s">
        <v>48</v>
      </c>
      <c r="J12" s="115" t="s">
        <v>4</v>
      </c>
      <c r="K12" s="115">
        <v>15</v>
      </c>
      <c r="L12" s="174">
        <v>48400</v>
      </c>
      <c r="M12" s="122">
        <f>L12*K12</f>
        <v>726000</v>
      </c>
      <c r="N12" s="122">
        <f>(((M12*19)/100)+M12)</f>
        <v>863940</v>
      </c>
      <c r="O12" s="176"/>
      <c r="P12" s="117" t="s">
        <v>108</v>
      </c>
      <c r="Q12" s="115" t="s">
        <v>48</v>
      </c>
      <c r="R12" s="115" t="s">
        <v>4</v>
      </c>
      <c r="S12" s="115">
        <v>15</v>
      </c>
      <c r="T12" s="174">
        <v>42000</v>
      </c>
      <c r="U12" s="122">
        <f>T12*S12</f>
        <v>630000</v>
      </c>
      <c r="V12" s="122">
        <f>(((U12*19)/100)+U12)</f>
        <v>749700</v>
      </c>
      <c r="W12" s="176"/>
      <c r="X12" s="117" t="s">
        <v>24</v>
      </c>
      <c r="Y12" s="115" t="s">
        <v>48</v>
      </c>
      <c r="Z12" s="115" t="s">
        <v>4</v>
      </c>
      <c r="AA12" s="115">
        <v>15</v>
      </c>
      <c r="AB12" s="122">
        <v>30000</v>
      </c>
      <c r="AC12" s="122">
        <f>AB12*AA12</f>
        <v>450000</v>
      </c>
      <c r="AD12" s="122">
        <f>(((AC12*19)/100)+AC12)</f>
        <v>535500</v>
      </c>
      <c r="AE12" s="123"/>
      <c r="AF12" s="132"/>
      <c r="AG12" s="115"/>
      <c r="AH12" s="115"/>
      <c r="AI12" s="115"/>
      <c r="AJ12" s="122"/>
      <c r="AK12" s="122"/>
      <c r="AL12" s="120"/>
      <c r="AM12" s="205"/>
      <c r="AN12" s="132"/>
      <c r="AO12" s="115"/>
      <c r="AP12" s="115"/>
      <c r="AQ12" s="118"/>
      <c r="AR12" s="122"/>
      <c r="AS12" s="122"/>
      <c r="AT12" s="120"/>
      <c r="AU12" s="125"/>
      <c r="AV12" s="132"/>
      <c r="AW12" s="115"/>
      <c r="AX12" s="115"/>
      <c r="AY12" s="118"/>
      <c r="AZ12" s="122"/>
      <c r="BA12" s="122"/>
      <c r="BB12" s="120"/>
      <c r="BC12" s="125"/>
      <c r="BD12" s="132"/>
      <c r="BE12" s="115"/>
      <c r="BF12" s="115"/>
      <c r="BG12" s="118"/>
      <c r="BH12" s="122"/>
      <c r="BI12" s="122"/>
      <c r="BJ12" s="120"/>
      <c r="BK12" s="125"/>
      <c r="BL12" s="117"/>
      <c r="BM12" s="115"/>
      <c r="BN12" s="115"/>
      <c r="BO12" s="118"/>
      <c r="BP12" s="119"/>
      <c r="BQ12" s="122"/>
      <c r="BR12" s="122"/>
      <c r="BS12" s="128"/>
      <c r="BT12" s="130"/>
      <c r="BU12" s="119"/>
      <c r="BV12" s="119"/>
      <c r="BW12" s="119"/>
      <c r="BX12" s="119"/>
      <c r="BY12" s="119"/>
      <c r="BZ12" s="119"/>
      <c r="CA12" s="128"/>
      <c r="CB12" s="130"/>
      <c r="CC12" s="119"/>
      <c r="CD12" s="119"/>
      <c r="CE12" s="119"/>
      <c r="CF12" s="119"/>
      <c r="CG12" s="119"/>
      <c r="CH12" s="119"/>
      <c r="CI12" s="128"/>
      <c r="CJ12" s="128"/>
      <c r="CK12" s="128"/>
      <c r="CL12" s="128"/>
      <c r="CM12" s="128"/>
      <c r="CN12" s="128"/>
      <c r="CO12" s="128"/>
      <c r="CP12" s="128"/>
      <c r="CQ12" s="128"/>
      <c r="CR12" s="127">
        <f>AVERAGE(N12,V12,AD12)</f>
        <v>716380</v>
      </c>
    </row>
    <row r="13" spans="1:96" s="1" customFormat="1" ht="64.5" customHeight="1" x14ac:dyDescent="0.25">
      <c r="A13" s="181"/>
      <c r="B13" s="8">
        <v>2</v>
      </c>
      <c r="C13" s="7">
        <v>8</v>
      </c>
      <c r="D13" s="9" t="s">
        <v>104</v>
      </c>
      <c r="E13" s="10" t="s">
        <v>49</v>
      </c>
      <c r="F13" s="10" t="s">
        <v>4</v>
      </c>
      <c r="G13" s="27">
        <v>15</v>
      </c>
      <c r="H13" s="30"/>
      <c r="I13" s="10"/>
      <c r="J13" s="10"/>
      <c r="K13" s="11"/>
      <c r="L13" s="12"/>
      <c r="M13" s="13"/>
      <c r="N13" s="13"/>
      <c r="O13" s="31"/>
      <c r="P13" s="30"/>
      <c r="Q13" s="10"/>
      <c r="R13" s="10"/>
      <c r="S13" s="11"/>
      <c r="T13" s="12"/>
      <c r="U13" s="13"/>
      <c r="V13" s="13"/>
      <c r="W13" s="31"/>
      <c r="X13" s="30"/>
      <c r="Y13" s="10"/>
      <c r="Z13" s="10"/>
      <c r="AA13" s="11"/>
      <c r="AB13" s="13"/>
      <c r="AC13" s="13"/>
      <c r="AD13" s="13"/>
      <c r="AE13" s="37"/>
      <c r="AF13" s="39" t="s">
        <v>81</v>
      </c>
      <c r="AG13" s="10" t="s">
        <v>84</v>
      </c>
      <c r="AH13" s="10" t="s">
        <v>4</v>
      </c>
      <c r="AI13" s="11">
        <v>15</v>
      </c>
      <c r="AJ13" s="13">
        <v>65000</v>
      </c>
      <c r="AK13" s="13">
        <f t="shared" si="2"/>
        <v>975000</v>
      </c>
      <c r="AL13" s="14">
        <f t="shared" si="3"/>
        <v>1160250</v>
      </c>
      <c r="AM13" s="40"/>
      <c r="AN13" s="39" t="s">
        <v>81</v>
      </c>
      <c r="AO13" s="10" t="s">
        <v>84</v>
      </c>
      <c r="AP13" s="10" t="s">
        <v>4</v>
      </c>
      <c r="AQ13" s="11">
        <v>15</v>
      </c>
      <c r="AR13" s="13">
        <v>149200</v>
      </c>
      <c r="AS13" s="13">
        <f t="shared" ref="AS13" si="7">(AQ13*AR13)</f>
        <v>2238000</v>
      </c>
      <c r="AT13" s="14">
        <f t="shared" si="6"/>
        <v>2663220</v>
      </c>
      <c r="AU13" s="45"/>
      <c r="AV13" s="39" t="s">
        <v>81</v>
      </c>
      <c r="AW13" s="10" t="s">
        <v>88</v>
      </c>
      <c r="AX13" s="10" t="s">
        <v>4</v>
      </c>
      <c r="AY13" s="11">
        <v>15</v>
      </c>
      <c r="AZ13" s="13">
        <v>127000</v>
      </c>
      <c r="BA13" s="13">
        <f t="shared" ref="BA13" si="8">(AY13*AZ13)</f>
        <v>1905000</v>
      </c>
      <c r="BB13" s="14">
        <f t="shared" ref="BB13" si="9">(((BA13*19)/100)+BA13)</f>
        <v>2266950</v>
      </c>
      <c r="BC13" s="45"/>
      <c r="BD13" s="39"/>
      <c r="BE13" s="10"/>
      <c r="BF13" s="10"/>
      <c r="BG13" s="11"/>
      <c r="BH13" s="13"/>
      <c r="BI13" s="13"/>
      <c r="BJ13" s="14"/>
      <c r="BK13" s="45"/>
      <c r="BL13" s="30"/>
      <c r="BM13" s="10"/>
      <c r="BN13" s="10"/>
      <c r="BO13" s="11"/>
      <c r="BP13" s="12"/>
      <c r="BQ13" s="13"/>
      <c r="BR13" s="13"/>
      <c r="BS13" s="31"/>
      <c r="BT13" s="47"/>
      <c r="BU13" s="12"/>
      <c r="BV13" s="12"/>
      <c r="BW13" s="12"/>
      <c r="BX13" s="12"/>
      <c r="BY13" s="12"/>
      <c r="BZ13" s="12"/>
      <c r="CA13" s="31"/>
      <c r="CB13" s="47"/>
      <c r="CC13" s="12"/>
      <c r="CD13" s="12"/>
      <c r="CE13" s="12"/>
      <c r="CF13" s="12"/>
      <c r="CG13" s="12"/>
      <c r="CH13" s="12"/>
      <c r="CI13" s="31"/>
      <c r="CJ13" s="31"/>
      <c r="CK13" s="31"/>
      <c r="CL13" s="31"/>
      <c r="CM13" s="31"/>
      <c r="CN13" s="31"/>
      <c r="CO13" s="31"/>
      <c r="CP13" s="31"/>
      <c r="CQ13" s="31"/>
      <c r="CR13" s="51">
        <f>AVERAGE(AL13,AT13,BB13)</f>
        <v>2030140</v>
      </c>
    </row>
    <row r="14" spans="1:96" s="1" customFormat="1" ht="81" customHeight="1" x14ac:dyDescent="0.25">
      <c r="A14" s="181"/>
      <c r="B14" s="8">
        <v>2</v>
      </c>
      <c r="C14" s="7">
        <v>9</v>
      </c>
      <c r="D14" s="9" t="s">
        <v>25</v>
      </c>
      <c r="E14" s="10" t="s">
        <v>50</v>
      </c>
      <c r="F14" s="10" t="s">
        <v>4</v>
      </c>
      <c r="G14" s="27">
        <v>15</v>
      </c>
      <c r="H14" s="30"/>
      <c r="I14" s="10"/>
      <c r="J14" s="10"/>
      <c r="K14" s="11"/>
      <c r="L14" s="12"/>
      <c r="M14" s="13"/>
      <c r="N14" s="13"/>
      <c r="O14" s="32"/>
      <c r="P14" s="30"/>
      <c r="Q14" s="10"/>
      <c r="R14" s="10"/>
      <c r="S14" s="11"/>
      <c r="T14" s="12"/>
      <c r="U14" s="13"/>
      <c r="V14" s="13"/>
      <c r="W14" s="32"/>
      <c r="X14" s="30"/>
      <c r="Y14" s="10"/>
      <c r="Z14" s="10"/>
      <c r="AA14" s="11"/>
      <c r="AB14" s="13"/>
      <c r="AC14" s="13"/>
      <c r="AD14" s="13"/>
      <c r="AE14" s="37"/>
      <c r="AF14" s="39" t="s">
        <v>83</v>
      </c>
      <c r="AG14" s="10" t="s">
        <v>82</v>
      </c>
      <c r="AH14" s="10" t="s">
        <v>4</v>
      </c>
      <c r="AI14" s="11">
        <v>15</v>
      </c>
      <c r="AJ14" s="13">
        <v>45800</v>
      </c>
      <c r="AK14" s="13">
        <f t="shared" si="2"/>
        <v>687000</v>
      </c>
      <c r="AL14" s="14">
        <f t="shared" si="3"/>
        <v>817530</v>
      </c>
      <c r="AM14" s="40"/>
      <c r="AN14" s="39"/>
      <c r="AO14" s="10"/>
      <c r="AP14" s="10"/>
      <c r="AQ14" s="11"/>
      <c r="AR14" s="13"/>
      <c r="AS14" s="13"/>
      <c r="AT14" s="14"/>
      <c r="AU14" s="45"/>
      <c r="AV14" s="39"/>
      <c r="AW14" s="10"/>
      <c r="AX14" s="10"/>
      <c r="AY14" s="11"/>
      <c r="AZ14" s="13"/>
      <c r="BA14" s="13"/>
      <c r="BB14" s="14"/>
      <c r="BC14" s="45"/>
      <c r="BD14" s="39"/>
      <c r="BE14" s="10"/>
      <c r="BF14" s="10"/>
      <c r="BG14" s="11"/>
      <c r="BH14" s="13"/>
      <c r="BI14" s="13"/>
      <c r="BJ14" s="14"/>
      <c r="BK14" s="45"/>
      <c r="BL14" s="30"/>
      <c r="BM14" s="10"/>
      <c r="BN14" s="10"/>
      <c r="BO14" s="11"/>
      <c r="BP14" s="12"/>
      <c r="BQ14" s="13"/>
      <c r="BR14" s="13"/>
      <c r="BS14" s="31"/>
      <c r="BT14" s="47"/>
      <c r="BU14" s="12"/>
      <c r="BV14" s="12"/>
      <c r="BW14" s="12"/>
      <c r="BX14" s="12"/>
      <c r="BY14" s="12"/>
      <c r="BZ14" s="12"/>
      <c r="CA14" s="31"/>
      <c r="CB14" s="47"/>
      <c r="CC14" s="12"/>
      <c r="CD14" s="12"/>
      <c r="CE14" s="12"/>
      <c r="CF14" s="12"/>
      <c r="CG14" s="12"/>
      <c r="CH14" s="12"/>
      <c r="CI14" s="31"/>
      <c r="CJ14" s="31"/>
      <c r="CK14" s="31"/>
      <c r="CL14" s="31"/>
      <c r="CM14" s="31"/>
      <c r="CN14" s="31"/>
      <c r="CO14" s="31"/>
      <c r="CP14" s="31"/>
      <c r="CQ14" s="31"/>
      <c r="CR14" s="51">
        <f>AL14</f>
        <v>817530</v>
      </c>
    </row>
    <row r="15" spans="1:96" s="1" customFormat="1" ht="62.25" customHeight="1" x14ac:dyDescent="0.25">
      <c r="A15" s="181"/>
      <c r="B15" s="4">
        <v>1</v>
      </c>
      <c r="C15" s="113">
        <v>10</v>
      </c>
      <c r="D15" s="114" t="s">
        <v>26</v>
      </c>
      <c r="E15" s="115" t="s">
        <v>51</v>
      </c>
      <c r="F15" s="115" t="s">
        <v>5</v>
      </c>
      <c r="G15" s="173">
        <v>9</v>
      </c>
      <c r="H15" s="117" t="s">
        <v>26</v>
      </c>
      <c r="I15" s="115" t="s">
        <v>51</v>
      </c>
      <c r="J15" s="115" t="s">
        <v>5</v>
      </c>
      <c r="K15" s="115">
        <v>9</v>
      </c>
      <c r="L15" s="174">
        <v>35100</v>
      </c>
      <c r="M15" s="122">
        <f t="shared" ref="M15:M28" si="10">L15*K15</f>
        <v>315900</v>
      </c>
      <c r="N15" s="122">
        <f t="shared" ref="N15:N28" si="11">(((M15*19)/100)+M15)</f>
        <v>375921</v>
      </c>
      <c r="O15" s="175"/>
      <c r="P15" s="117" t="s">
        <v>26</v>
      </c>
      <c r="Q15" s="115" t="s">
        <v>51</v>
      </c>
      <c r="R15" s="115" t="s">
        <v>5</v>
      </c>
      <c r="S15" s="115">
        <v>9</v>
      </c>
      <c r="T15" s="174">
        <v>57343</v>
      </c>
      <c r="U15" s="122">
        <f t="shared" ref="U15:U16" si="12">T15*S15</f>
        <v>516087</v>
      </c>
      <c r="V15" s="122">
        <f t="shared" ref="V15:V33" si="13">(((U15*19)/100)+U15)</f>
        <v>614143.53</v>
      </c>
      <c r="W15" s="175"/>
      <c r="X15" s="117"/>
      <c r="Y15" s="115"/>
      <c r="Z15" s="115"/>
      <c r="AA15" s="115"/>
      <c r="AB15" s="122"/>
      <c r="AC15" s="122"/>
      <c r="AD15" s="122"/>
      <c r="AE15" s="123"/>
      <c r="AF15" s="124" t="s">
        <v>26</v>
      </c>
      <c r="AG15" s="115" t="s">
        <v>51</v>
      </c>
      <c r="AH15" s="115" t="s">
        <v>5</v>
      </c>
      <c r="AI15" s="115">
        <v>9</v>
      </c>
      <c r="AJ15" s="122">
        <v>32000</v>
      </c>
      <c r="AK15" s="122">
        <f>(AI15*AJ15)</f>
        <v>288000</v>
      </c>
      <c r="AL15" s="120">
        <f t="shared" si="3"/>
        <v>342720</v>
      </c>
      <c r="AM15" s="178"/>
      <c r="AN15" s="124"/>
      <c r="AO15" s="115"/>
      <c r="AP15" s="115"/>
      <c r="AQ15" s="118"/>
      <c r="AR15" s="122"/>
      <c r="AS15" s="122"/>
      <c r="AT15" s="120"/>
      <c r="AU15" s="125"/>
      <c r="AV15" s="124"/>
      <c r="AW15" s="115"/>
      <c r="AX15" s="115"/>
      <c r="AY15" s="118"/>
      <c r="AZ15" s="122"/>
      <c r="BA15" s="122"/>
      <c r="BB15" s="120"/>
      <c r="BC15" s="125"/>
      <c r="BD15" s="124"/>
      <c r="BE15" s="115"/>
      <c r="BF15" s="115"/>
      <c r="BG15" s="118"/>
      <c r="BH15" s="122"/>
      <c r="BI15" s="122"/>
      <c r="BJ15" s="120"/>
      <c r="BK15" s="125"/>
      <c r="BL15" s="117"/>
      <c r="BM15" s="115"/>
      <c r="BN15" s="115"/>
      <c r="BO15" s="118"/>
      <c r="BP15" s="119"/>
      <c r="BQ15" s="122"/>
      <c r="BR15" s="122"/>
      <c r="BS15" s="121"/>
      <c r="BT15" s="126"/>
      <c r="BU15" s="118"/>
      <c r="BV15" s="118"/>
      <c r="BW15" s="118"/>
      <c r="BX15" s="118"/>
      <c r="BY15" s="118"/>
      <c r="BZ15" s="118"/>
      <c r="CA15" s="121"/>
      <c r="CB15" s="126"/>
      <c r="CC15" s="118"/>
      <c r="CD15" s="118"/>
      <c r="CE15" s="118"/>
      <c r="CF15" s="118"/>
      <c r="CG15" s="118"/>
      <c r="CH15" s="118"/>
      <c r="CI15" s="121"/>
      <c r="CJ15" s="121"/>
      <c r="CK15" s="121"/>
      <c r="CL15" s="121"/>
      <c r="CM15" s="121"/>
      <c r="CN15" s="121"/>
      <c r="CO15" s="121"/>
      <c r="CP15" s="121"/>
      <c r="CQ15" s="121"/>
      <c r="CR15" s="127">
        <f>AVERAGE(N15,V15,AL15)</f>
        <v>444261.51</v>
      </c>
    </row>
    <row r="16" spans="1:96" s="1" customFormat="1" ht="48" customHeight="1" x14ac:dyDescent="0.25">
      <c r="A16" s="181"/>
      <c r="B16" s="4">
        <v>1</v>
      </c>
      <c r="C16" s="113">
        <v>11</v>
      </c>
      <c r="D16" s="114" t="s">
        <v>27</v>
      </c>
      <c r="E16" s="115" t="s">
        <v>52</v>
      </c>
      <c r="F16" s="115" t="s">
        <v>53</v>
      </c>
      <c r="G16" s="173">
        <v>2</v>
      </c>
      <c r="H16" s="117" t="s">
        <v>27</v>
      </c>
      <c r="I16" s="115" t="s">
        <v>52</v>
      </c>
      <c r="J16" s="115" t="s">
        <v>53</v>
      </c>
      <c r="K16" s="115">
        <v>2</v>
      </c>
      <c r="L16" s="174">
        <v>218100</v>
      </c>
      <c r="M16" s="122">
        <f t="shared" si="10"/>
        <v>436200</v>
      </c>
      <c r="N16" s="122">
        <f t="shared" si="11"/>
        <v>519078</v>
      </c>
      <c r="O16" s="175"/>
      <c r="P16" s="117" t="s">
        <v>27</v>
      </c>
      <c r="Q16" s="115" t="s">
        <v>52</v>
      </c>
      <c r="R16" s="115" t="s">
        <v>53</v>
      </c>
      <c r="S16" s="115">
        <v>2</v>
      </c>
      <c r="T16" s="174">
        <v>159120</v>
      </c>
      <c r="U16" s="122">
        <f t="shared" si="12"/>
        <v>318240</v>
      </c>
      <c r="V16" s="122">
        <f t="shared" si="13"/>
        <v>378705.6</v>
      </c>
      <c r="W16" s="175"/>
      <c r="X16" s="117" t="s">
        <v>27</v>
      </c>
      <c r="Y16" s="115" t="s">
        <v>93</v>
      </c>
      <c r="Z16" s="115" t="s">
        <v>4</v>
      </c>
      <c r="AA16" s="115">
        <v>2</v>
      </c>
      <c r="AB16" s="122">
        <v>336000</v>
      </c>
      <c r="AC16" s="122">
        <f t="shared" ref="AC16:AC17" si="14">AB16*AA16</f>
        <v>672000</v>
      </c>
      <c r="AD16" s="122">
        <f t="shared" ref="AD16:AD17" si="15">(((AC16*19)/100)+AC16)</f>
        <v>799680</v>
      </c>
      <c r="AE16" s="123"/>
      <c r="AF16" s="124" t="s">
        <v>27</v>
      </c>
      <c r="AG16" s="115" t="s">
        <v>52</v>
      </c>
      <c r="AH16" s="115" t="s">
        <v>53</v>
      </c>
      <c r="AI16" s="115">
        <v>2</v>
      </c>
      <c r="AJ16" s="122">
        <v>315000</v>
      </c>
      <c r="AK16" s="122">
        <f t="shared" si="2"/>
        <v>630000</v>
      </c>
      <c r="AL16" s="120">
        <f t="shared" si="3"/>
        <v>749700</v>
      </c>
      <c r="AM16" s="178"/>
      <c r="AN16" s="124" t="s">
        <v>27</v>
      </c>
      <c r="AO16" s="115" t="s">
        <v>52</v>
      </c>
      <c r="AP16" s="115" t="s">
        <v>53</v>
      </c>
      <c r="AQ16" s="118">
        <v>2</v>
      </c>
      <c r="AR16" s="122">
        <v>230000</v>
      </c>
      <c r="AS16" s="122">
        <f t="shared" ref="AS16" si="16">(AQ16*AR16)</f>
        <v>460000</v>
      </c>
      <c r="AT16" s="120">
        <f t="shared" si="6"/>
        <v>547400</v>
      </c>
      <c r="AU16" s="125"/>
      <c r="AV16" s="124"/>
      <c r="AW16" s="115"/>
      <c r="AX16" s="115"/>
      <c r="AY16" s="118"/>
      <c r="AZ16" s="122"/>
      <c r="BA16" s="122"/>
      <c r="BB16" s="120"/>
      <c r="BC16" s="125"/>
      <c r="BD16" s="124"/>
      <c r="BE16" s="115"/>
      <c r="BF16" s="115"/>
      <c r="BG16" s="118"/>
      <c r="BH16" s="122"/>
      <c r="BI16" s="122"/>
      <c r="BJ16" s="120"/>
      <c r="BK16" s="125"/>
      <c r="BL16" s="117"/>
      <c r="BM16" s="115"/>
      <c r="BN16" s="115"/>
      <c r="BO16" s="118"/>
      <c r="BP16" s="119"/>
      <c r="BQ16" s="122"/>
      <c r="BR16" s="122"/>
      <c r="BS16" s="121"/>
      <c r="BT16" s="126"/>
      <c r="BU16" s="118"/>
      <c r="BV16" s="118"/>
      <c r="BW16" s="118"/>
      <c r="BX16" s="118"/>
      <c r="BY16" s="118"/>
      <c r="BZ16" s="118"/>
      <c r="CA16" s="121"/>
      <c r="CB16" s="126"/>
      <c r="CC16" s="118"/>
      <c r="CD16" s="118"/>
      <c r="CE16" s="118"/>
      <c r="CF16" s="118"/>
      <c r="CG16" s="118"/>
      <c r="CH16" s="118"/>
      <c r="CI16" s="121"/>
      <c r="CJ16" s="121"/>
      <c r="CK16" s="121"/>
      <c r="CL16" s="121"/>
      <c r="CM16" s="121"/>
      <c r="CN16" s="121"/>
      <c r="CO16" s="121"/>
      <c r="CP16" s="121"/>
      <c r="CQ16" s="121"/>
      <c r="CR16" s="131">
        <f>AVERAGE(N16,V16,AD16,AL16,AT16)</f>
        <v>598912.72</v>
      </c>
    </row>
    <row r="17" spans="1:96" s="1" customFormat="1" ht="219" customHeight="1" x14ac:dyDescent="0.25">
      <c r="A17" s="181"/>
      <c r="B17" s="8">
        <v>2</v>
      </c>
      <c r="C17" s="7">
        <v>12</v>
      </c>
      <c r="D17" s="9" t="s">
        <v>150</v>
      </c>
      <c r="E17" s="10" t="s">
        <v>54</v>
      </c>
      <c r="F17" s="10" t="s">
        <v>53</v>
      </c>
      <c r="G17" s="27">
        <v>3</v>
      </c>
      <c r="H17" s="30"/>
      <c r="I17" s="10"/>
      <c r="J17" s="10"/>
      <c r="K17" s="11"/>
      <c r="L17" s="11"/>
      <c r="M17" s="13"/>
      <c r="N17" s="13"/>
      <c r="O17" s="32"/>
      <c r="P17" s="30"/>
      <c r="Q17" s="10"/>
      <c r="R17" s="10"/>
      <c r="S17" s="11"/>
      <c r="T17" s="11"/>
      <c r="U17" s="13"/>
      <c r="V17" s="13"/>
      <c r="W17" s="32"/>
      <c r="X17" s="30" t="s">
        <v>28</v>
      </c>
      <c r="Y17" s="10" t="s">
        <v>54</v>
      </c>
      <c r="Z17" s="10" t="s">
        <v>53</v>
      </c>
      <c r="AA17" s="11">
        <v>3</v>
      </c>
      <c r="AB17" s="13">
        <v>150000</v>
      </c>
      <c r="AC17" s="13">
        <f t="shared" si="14"/>
        <v>450000</v>
      </c>
      <c r="AD17" s="13">
        <f t="shared" si="15"/>
        <v>535500</v>
      </c>
      <c r="AE17" s="37"/>
      <c r="AF17" s="39" t="s">
        <v>28</v>
      </c>
      <c r="AG17" s="10" t="s">
        <v>54</v>
      </c>
      <c r="AH17" s="10" t="s">
        <v>53</v>
      </c>
      <c r="AI17" s="11">
        <v>3</v>
      </c>
      <c r="AJ17" s="13">
        <v>85600</v>
      </c>
      <c r="AK17" s="13">
        <f t="shared" si="2"/>
        <v>256800</v>
      </c>
      <c r="AL17" s="14">
        <f>(((AK17*19)/100)+AK17)</f>
        <v>305592</v>
      </c>
      <c r="AM17" s="40"/>
      <c r="AN17" s="39"/>
      <c r="AO17" s="10"/>
      <c r="AP17" s="10"/>
      <c r="AQ17" s="11"/>
      <c r="AR17" s="13"/>
      <c r="AS17" s="13"/>
      <c r="AT17" s="14"/>
      <c r="AU17" s="45"/>
      <c r="AV17" s="39"/>
      <c r="AW17" s="10"/>
      <c r="AX17" s="10"/>
      <c r="AY17" s="11"/>
      <c r="AZ17" s="13"/>
      <c r="BA17" s="13"/>
      <c r="BB17" s="14"/>
      <c r="BC17" s="45"/>
      <c r="BD17" s="39"/>
      <c r="BE17" s="10"/>
      <c r="BF17" s="10"/>
      <c r="BG17" s="11"/>
      <c r="BH17" s="13"/>
      <c r="BI17" s="13"/>
      <c r="BJ17" s="14"/>
      <c r="BK17" s="45"/>
      <c r="BL17" s="30"/>
      <c r="BM17" s="10"/>
      <c r="BN17" s="10"/>
      <c r="BO17" s="11"/>
      <c r="BP17" s="11"/>
      <c r="BQ17" s="13"/>
      <c r="BR17" s="13"/>
      <c r="BS17" s="32"/>
      <c r="BT17" s="48"/>
      <c r="BU17" s="11"/>
      <c r="BV17" s="11"/>
      <c r="BW17" s="11"/>
      <c r="BX17" s="11"/>
      <c r="BY17" s="11"/>
      <c r="BZ17" s="11"/>
      <c r="CA17" s="32"/>
      <c r="CB17" s="48"/>
      <c r="CC17" s="11"/>
      <c r="CD17" s="11"/>
      <c r="CE17" s="11"/>
      <c r="CF17" s="11"/>
      <c r="CG17" s="11"/>
      <c r="CH17" s="11"/>
      <c r="CI17" s="32"/>
      <c r="CJ17" s="32"/>
      <c r="CK17" s="32"/>
      <c r="CL17" s="32"/>
      <c r="CM17" s="32"/>
      <c r="CN17" s="32"/>
      <c r="CO17" s="32"/>
      <c r="CP17" s="32"/>
      <c r="CQ17" s="32"/>
      <c r="CR17" s="51">
        <f>AVERAGE(AD17,AL17)</f>
        <v>420546</v>
      </c>
    </row>
    <row r="18" spans="1:96" s="1" customFormat="1" ht="48" customHeight="1" x14ac:dyDescent="0.25">
      <c r="A18" s="181"/>
      <c r="B18" s="8">
        <v>2</v>
      </c>
      <c r="C18" s="7">
        <v>13</v>
      </c>
      <c r="D18" s="9" t="s">
        <v>29</v>
      </c>
      <c r="E18" s="10" t="s">
        <v>149</v>
      </c>
      <c r="F18" s="10" t="s">
        <v>56</v>
      </c>
      <c r="G18" s="27">
        <v>42</v>
      </c>
      <c r="H18" s="30"/>
      <c r="I18" s="10"/>
      <c r="J18" s="10"/>
      <c r="K18" s="11"/>
      <c r="L18" s="11"/>
      <c r="M18" s="13"/>
      <c r="N18" s="13"/>
      <c r="O18" s="32"/>
      <c r="P18" s="30"/>
      <c r="Q18" s="10"/>
      <c r="R18" s="10"/>
      <c r="S18" s="11"/>
      <c r="T18" s="11"/>
      <c r="U18" s="13"/>
      <c r="V18" s="13"/>
      <c r="W18" s="32"/>
      <c r="X18" s="30"/>
      <c r="Y18" s="10"/>
      <c r="Z18" s="10"/>
      <c r="AA18" s="11"/>
      <c r="AB18" s="12"/>
      <c r="AC18" s="16"/>
      <c r="AD18" s="14"/>
      <c r="AE18" s="37"/>
      <c r="AF18" s="39" t="s">
        <v>29</v>
      </c>
      <c r="AG18" s="10" t="s">
        <v>55</v>
      </c>
      <c r="AH18" s="10" t="s">
        <v>56</v>
      </c>
      <c r="AI18" s="11">
        <v>42</v>
      </c>
      <c r="AJ18" s="13">
        <v>265800</v>
      </c>
      <c r="AK18" s="13">
        <f>(AI18*AJ18)</f>
        <v>11163600</v>
      </c>
      <c r="AL18" s="14">
        <f t="shared" si="3"/>
        <v>13284684</v>
      </c>
      <c r="AM18" s="40"/>
      <c r="AN18" s="39" t="s">
        <v>29</v>
      </c>
      <c r="AO18" s="10" t="s">
        <v>55</v>
      </c>
      <c r="AP18" s="10" t="s">
        <v>56</v>
      </c>
      <c r="AQ18" s="11">
        <v>42</v>
      </c>
      <c r="AR18" s="13">
        <v>104700</v>
      </c>
      <c r="AS18" s="13">
        <f>(AQ18*AR18)</f>
        <v>4397400</v>
      </c>
      <c r="AT18" s="14">
        <f t="shared" si="6"/>
        <v>5232906</v>
      </c>
      <c r="AU18" s="45"/>
      <c r="AV18" s="39"/>
      <c r="AW18" s="10"/>
      <c r="AX18" s="10"/>
      <c r="AY18" s="11"/>
      <c r="AZ18" s="13"/>
      <c r="BA18" s="13"/>
      <c r="BB18" s="14"/>
      <c r="BC18" s="45"/>
      <c r="BD18" s="39"/>
      <c r="BE18" s="10"/>
      <c r="BF18" s="10"/>
      <c r="BG18" s="11"/>
      <c r="BH18" s="13"/>
      <c r="BI18" s="13"/>
      <c r="BJ18" s="14"/>
      <c r="BK18" s="45"/>
      <c r="BL18" s="30"/>
      <c r="BM18" s="10"/>
      <c r="BN18" s="10"/>
      <c r="BO18" s="11"/>
      <c r="BP18" s="11"/>
      <c r="BQ18" s="13"/>
      <c r="BR18" s="13"/>
      <c r="BS18" s="32"/>
      <c r="BT18" s="48"/>
      <c r="BU18" s="11"/>
      <c r="BV18" s="11"/>
      <c r="BW18" s="11"/>
      <c r="BX18" s="11"/>
      <c r="BY18" s="11"/>
      <c r="BZ18" s="11"/>
      <c r="CA18" s="32"/>
      <c r="CB18" s="48"/>
      <c r="CC18" s="11"/>
      <c r="CD18" s="11"/>
      <c r="CE18" s="11"/>
      <c r="CF18" s="11"/>
      <c r="CG18" s="11"/>
      <c r="CH18" s="11"/>
      <c r="CI18" s="32"/>
      <c r="CJ18" s="32"/>
      <c r="CK18" s="32"/>
      <c r="CL18" s="32"/>
      <c r="CM18" s="32"/>
      <c r="CN18" s="32"/>
      <c r="CO18" s="32"/>
      <c r="CP18" s="32"/>
      <c r="CQ18" s="32"/>
      <c r="CR18" s="51">
        <f>AVERAGE(AL18,AT18)</f>
        <v>9258795</v>
      </c>
    </row>
    <row r="19" spans="1:96" s="1" customFormat="1" ht="129" customHeight="1" x14ac:dyDescent="0.25">
      <c r="A19" s="181"/>
      <c r="B19" s="17">
        <v>3</v>
      </c>
      <c r="C19" s="18">
        <v>14</v>
      </c>
      <c r="D19" s="19" t="s">
        <v>30</v>
      </c>
      <c r="E19" s="20" t="s">
        <v>57</v>
      </c>
      <c r="F19" s="20" t="s">
        <v>4</v>
      </c>
      <c r="G19" s="28">
        <v>10</v>
      </c>
      <c r="H19" s="33" t="s">
        <v>30</v>
      </c>
      <c r="I19" s="20" t="s">
        <v>57</v>
      </c>
      <c r="J19" s="20" t="s">
        <v>4</v>
      </c>
      <c r="K19" s="20">
        <v>10</v>
      </c>
      <c r="L19" s="21">
        <v>43200</v>
      </c>
      <c r="M19" s="22">
        <f t="shared" si="10"/>
        <v>432000</v>
      </c>
      <c r="N19" s="22">
        <f t="shared" si="11"/>
        <v>514080</v>
      </c>
      <c r="O19" s="34"/>
      <c r="P19" s="33"/>
      <c r="Q19" s="20"/>
      <c r="R19" s="20"/>
      <c r="S19" s="20"/>
      <c r="T19" s="20"/>
      <c r="U19" s="22"/>
      <c r="V19" s="22"/>
      <c r="W19" s="34"/>
      <c r="X19" s="33"/>
      <c r="Y19" s="20"/>
      <c r="Z19" s="20"/>
      <c r="AA19" s="20"/>
      <c r="AB19" s="22"/>
      <c r="AC19" s="22"/>
      <c r="AD19" s="22"/>
      <c r="AE19" s="38"/>
      <c r="AF19" s="41" t="s">
        <v>30</v>
      </c>
      <c r="AG19" s="20" t="s">
        <v>57</v>
      </c>
      <c r="AH19" s="20" t="s">
        <v>4</v>
      </c>
      <c r="AI19" s="20">
        <v>10</v>
      </c>
      <c r="AJ19" s="22">
        <v>32500</v>
      </c>
      <c r="AK19" s="22">
        <f t="shared" si="2"/>
        <v>325000</v>
      </c>
      <c r="AL19" s="23">
        <f t="shared" si="3"/>
        <v>386750</v>
      </c>
      <c r="AM19" s="42"/>
      <c r="AN19" s="41" t="s">
        <v>30</v>
      </c>
      <c r="AO19" s="20" t="s">
        <v>57</v>
      </c>
      <c r="AP19" s="20" t="s">
        <v>4</v>
      </c>
      <c r="AQ19" s="20">
        <v>10</v>
      </c>
      <c r="AR19" s="22">
        <v>20500</v>
      </c>
      <c r="AS19" s="22">
        <f t="shared" ref="AS19:AS25" si="17">(AQ19*AR19)</f>
        <v>205000</v>
      </c>
      <c r="AT19" s="23">
        <f t="shared" si="6"/>
        <v>243950</v>
      </c>
      <c r="AU19" s="46"/>
      <c r="AV19" s="41"/>
      <c r="AW19" s="20"/>
      <c r="AX19" s="20"/>
      <c r="AY19" s="20"/>
      <c r="AZ19" s="22"/>
      <c r="BA19" s="22"/>
      <c r="BB19" s="23"/>
      <c r="BC19" s="46"/>
      <c r="BD19" s="41"/>
      <c r="BE19" s="20"/>
      <c r="BF19" s="20"/>
      <c r="BG19" s="20"/>
      <c r="BH19" s="22"/>
      <c r="BI19" s="22"/>
      <c r="BJ19" s="23"/>
      <c r="BK19" s="46"/>
      <c r="BL19" s="33"/>
      <c r="BM19" s="20"/>
      <c r="BN19" s="20"/>
      <c r="BO19" s="20"/>
      <c r="BP19" s="21"/>
      <c r="BQ19" s="22"/>
      <c r="BR19" s="22"/>
      <c r="BS19" s="34"/>
      <c r="BT19" s="49"/>
      <c r="BU19" s="20"/>
      <c r="BV19" s="20"/>
      <c r="BW19" s="20"/>
      <c r="BX19" s="20"/>
      <c r="BY19" s="20"/>
      <c r="BZ19" s="20"/>
      <c r="CA19" s="34"/>
      <c r="CB19" s="49"/>
      <c r="CC19" s="20"/>
      <c r="CD19" s="20"/>
      <c r="CE19" s="20"/>
      <c r="CF19" s="20"/>
      <c r="CG19" s="20"/>
      <c r="CH19" s="20"/>
      <c r="CI19" s="34"/>
      <c r="CJ19" s="34"/>
      <c r="CK19" s="34"/>
      <c r="CL19" s="34"/>
      <c r="CM19" s="34"/>
      <c r="CN19" s="34"/>
      <c r="CO19" s="34"/>
      <c r="CP19" s="34"/>
      <c r="CQ19" s="34"/>
      <c r="CR19" s="52">
        <f>AVERAGE(N19,AL19,AT19)</f>
        <v>381593.33333333331</v>
      </c>
    </row>
    <row r="20" spans="1:96" s="1" customFormat="1" ht="127.5" customHeight="1" x14ac:dyDescent="0.25">
      <c r="A20" s="181"/>
      <c r="B20" s="17">
        <v>3</v>
      </c>
      <c r="C20" s="18">
        <v>15</v>
      </c>
      <c r="D20" s="19" t="s">
        <v>31</v>
      </c>
      <c r="E20" s="20" t="s">
        <v>58</v>
      </c>
      <c r="F20" s="20" t="s">
        <v>4</v>
      </c>
      <c r="G20" s="29">
        <v>5</v>
      </c>
      <c r="H20" s="33" t="s">
        <v>31</v>
      </c>
      <c r="I20" s="20" t="s">
        <v>58</v>
      </c>
      <c r="J20" s="20" t="s">
        <v>4</v>
      </c>
      <c r="K20" s="24">
        <v>5</v>
      </c>
      <c r="L20" s="21">
        <v>64300</v>
      </c>
      <c r="M20" s="22">
        <f t="shared" si="10"/>
        <v>321500</v>
      </c>
      <c r="N20" s="22">
        <f t="shared" si="11"/>
        <v>382585</v>
      </c>
      <c r="O20" s="35"/>
      <c r="P20" s="33" t="s">
        <v>31</v>
      </c>
      <c r="Q20" s="20" t="s">
        <v>58</v>
      </c>
      <c r="R20" s="20" t="s">
        <v>4</v>
      </c>
      <c r="S20" s="24">
        <v>5</v>
      </c>
      <c r="T20" s="21">
        <v>25000</v>
      </c>
      <c r="U20" s="22">
        <f t="shared" ref="U20:U22" si="18">T20*S20</f>
        <v>125000</v>
      </c>
      <c r="V20" s="22">
        <f t="shared" si="13"/>
        <v>148750</v>
      </c>
      <c r="W20" s="35"/>
      <c r="X20" s="33"/>
      <c r="Y20" s="20"/>
      <c r="Z20" s="20"/>
      <c r="AA20" s="24"/>
      <c r="AB20" s="22"/>
      <c r="AC20" s="22"/>
      <c r="AD20" s="22"/>
      <c r="AE20" s="38"/>
      <c r="AF20" s="41" t="s">
        <v>31</v>
      </c>
      <c r="AG20" s="20" t="s">
        <v>58</v>
      </c>
      <c r="AH20" s="20" t="s">
        <v>4</v>
      </c>
      <c r="AI20" s="24">
        <v>5</v>
      </c>
      <c r="AJ20" s="22">
        <v>45200</v>
      </c>
      <c r="AK20" s="22">
        <f t="shared" si="2"/>
        <v>226000</v>
      </c>
      <c r="AL20" s="23">
        <f t="shared" si="3"/>
        <v>268940</v>
      </c>
      <c r="AM20" s="42"/>
      <c r="AN20" s="41" t="s">
        <v>31</v>
      </c>
      <c r="AO20" s="20" t="s">
        <v>58</v>
      </c>
      <c r="AP20" s="20" t="s">
        <v>4</v>
      </c>
      <c r="AQ20" s="24">
        <v>5</v>
      </c>
      <c r="AR20" s="22">
        <v>34200</v>
      </c>
      <c r="AS20" s="22">
        <f t="shared" si="17"/>
        <v>171000</v>
      </c>
      <c r="AT20" s="23">
        <f t="shared" si="6"/>
        <v>203490</v>
      </c>
      <c r="AU20" s="46"/>
      <c r="AV20" s="41"/>
      <c r="AW20" s="20"/>
      <c r="AX20" s="20"/>
      <c r="AY20" s="24"/>
      <c r="AZ20" s="22"/>
      <c r="BA20" s="22"/>
      <c r="BB20" s="23"/>
      <c r="BC20" s="46"/>
      <c r="BD20" s="41"/>
      <c r="BE20" s="20"/>
      <c r="BF20" s="20"/>
      <c r="BG20" s="24"/>
      <c r="BH20" s="22"/>
      <c r="BI20" s="22"/>
      <c r="BJ20" s="23"/>
      <c r="BK20" s="46"/>
      <c r="BL20" s="33"/>
      <c r="BM20" s="20"/>
      <c r="BN20" s="20"/>
      <c r="BO20" s="20"/>
      <c r="BP20" s="21"/>
      <c r="BQ20" s="22"/>
      <c r="BR20" s="22"/>
      <c r="BS20" s="34"/>
      <c r="BT20" s="49"/>
      <c r="BU20" s="20"/>
      <c r="BV20" s="20"/>
      <c r="BW20" s="20"/>
      <c r="BX20" s="20"/>
      <c r="BY20" s="20"/>
      <c r="BZ20" s="20"/>
      <c r="CA20" s="34"/>
      <c r="CB20" s="49"/>
      <c r="CC20" s="20"/>
      <c r="CD20" s="20"/>
      <c r="CE20" s="20"/>
      <c r="CF20" s="20"/>
      <c r="CG20" s="20"/>
      <c r="CH20" s="20"/>
      <c r="CI20" s="34"/>
      <c r="CJ20" s="34"/>
      <c r="CK20" s="34"/>
      <c r="CL20" s="34"/>
      <c r="CM20" s="34"/>
      <c r="CN20" s="34"/>
      <c r="CO20" s="34"/>
      <c r="CP20" s="34"/>
      <c r="CQ20" s="34"/>
      <c r="CR20" s="52">
        <f>AVERAGE(N20,V20,AL20,AT20)</f>
        <v>250941.25</v>
      </c>
    </row>
    <row r="21" spans="1:96" s="1" customFormat="1" ht="40.5" customHeight="1" x14ac:dyDescent="0.25">
      <c r="A21" s="181"/>
      <c r="B21" s="17">
        <v>3</v>
      </c>
      <c r="C21" s="18">
        <v>16</v>
      </c>
      <c r="D21" s="19" t="s">
        <v>32</v>
      </c>
      <c r="E21" s="20" t="s">
        <v>59</v>
      </c>
      <c r="F21" s="20" t="s">
        <v>59</v>
      </c>
      <c r="G21" s="29">
        <v>80</v>
      </c>
      <c r="H21" s="33" t="s">
        <v>110</v>
      </c>
      <c r="I21" s="20" t="s">
        <v>59</v>
      </c>
      <c r="J21" s="20" t="s">
        <v>59</v>
      </c>
      <c r="K21" s="24">
        <v>80</v>
      </c>
      <c r="L21" s="21">
        <v>143200</v>
      </c>
      <c r="M21" s="22">
        <f t="shared" si="10"/>
        <v>11456000</v>
      </c>
      <c r="N21" s="22">
        <f t="shared" si="11"/>
        <v>13632640</v>
      </c>
      <c r="O21" s="36"/>
      <c r="P21" s="33"/>
      <c r="Q21" s="20"/>
      <c r="R21" s="20"/>
      <c r="S21" s="24"/>
      <c r="T21" s="21"/>
      <c r="U21" s="22"/>
      <c r="V21" s="22"/>
      <c r="W21" s="36"/>
      <c r="X21" s="33"/>
      <c r="Y21" s="20"/>
      <c r="Z21" s="20"/>
      <c r="AA21" s="24"/>
      <c r="AB21" s="25"/>
      <c r="AC21" s="26"/>
      <c r="AD21" s="23"/>
      <c r="AE21" s="38"/>
      <c r="AF21" s="41" t="s">
        <v>32</v>
      </c>
      <c r="AG21" s="20" t="s">
        <v>59</v>
      </c>
      <c r="AH21" s="20" t="s">
        <v>59</v>
      </c>
      <c r="AI21" s="24">
        <v>80</v>
      </c>
      <c r="AJ21" s="22">
        <v>265800</v>
      </c>
      <c r="AK21" s="22">
        <f t="shared" si="2"/>
        <v>21264000</v>
      </c>
      <c r="AL21" s="23">
        <f t="shared" si="3"/>
        <v>25304160</v>
      </c>
      <c r="AM21" s="42"/>
      <c r="AN21" s="41"/>
      <c r="AO21" s="20"/>
      <c r="AP21" s="20"/>
      <c r="AQ21" s="24"/>
      <c r="AR21" s="22"/>
      <c r="AS21" s="22"/>
      <c r="AT21" s="23"/>
      <c r="AU21" s="46"/>
      <c r="AV21" s="41"/>
      <c r="AW21" s="20"/>
      <c r="AX21" s="20"/>
      <c r="AY21" s="24"/>
      <c r="AZ21" s="22"/>
      <c r="BA21" s="22"/>
      <c r="BB21" s="23"/>
      <c r="BC21" s="46"/>
      <c r="BD21" s="41"/>
      <c r="BE21" s="20"/>
      <c r="BF21" s="20"/>
      <c r="BG21" s="24"/>
      <c r="BH21" s="22"/>
      <c r="BI21" s="22"/>
      <c r="BJ21" s="23"/>
      <c r="BK21" s="46"/>
      <c r="BL21" s="33"/>
      <c r="BM21" s="20"/>
      <c r="BN21" s="20"/>
      <c r="BO21" s="20"/>
      <c r="BP21" s="21"/>
      <c r="BQ21" s="22"/>
      <c r="BR21" s="22"/>
      <c r="BS21" s="34"/>
      <c r="BT21" s="49"/>
      <c r="BU21" s="20"/>
      <c r="BV21" s="20"/>
      <c r="BW21" s="20"/>
      <c r="BX21" s="20"/>
      <c r="BY21" s="20"/>
      <c r="BZ21" s="20"/>
      <c r="CA21" s="34"/>
      <c r="CB21" s="49"/>
      <c r="CC21" s="20"/>
      <c r="CD21" s="20"/>
      <c r="CE21" s="20"/>
      <c r="CF21" s="20"/>
      <c r="CG21" s="20"/>
      <c r="CH21" s="20"/>
      <c r="CI21" s="34"/>
      <c r="CJ21" s="34"/>
      <c r="CK21" s="34"/>
      <c r="CL21" s="34"/>
      <c r="CM21" s="34"/>
      <c r="CN21" s="34"/>
      <c r="CO21" s="34"/>
      <c r="CP21" s="34"/>
      <c r="CQ21" s="34"/>
      <c r="CR21" s="53">
        <f>AVERAGE(N21,AL21)</f>
        <v>19468400</v>
      </c>
    </row>
    <row r="22" spans="1:96" s="1" customFormat="1" ht="61.5" customHeight="1" x14ac:dyDescent="0.25">
      <c r="A22" s="181"/>
      <c r="B22" s="17">
        <v>3</v>
      </c>
      <c r="C22" s="18">
        <v>17</v>
      </c>
      <c r="D22" s="19" t="s">
        <v>33</v>
      </c>
      <c r="E22" s="20" t="s">
        <v>60</v>
      </c>
      <c r="F22" s="20" t="s">
        <v>4</v>
      </c>
      <c r="G22" s="29">
        <v>20</v>
      </c>
      <c r="H22" s="33" t="s">
        <v>33</v>
      </c>
      <c r="I22" s="20" t="s">
        <v>60</v>
      </c>
      <c r="J22" s="20" t="s">
        <v>4</v>
      </c>
      <c r="K22" s="24">
        <v>20</v>
      </c>
      <c r="L22" s="21">
        <v>75000</v>
      </c>
      <c r="M22" s="22">
        <f t="shared" si="10"/>
        <v>1500000</v>
      </c>
      <c r="N22" s="22">
        <f t="shared" si="11"/>
        <v>1785000</v>
      </c>
      <c r="O22" s="35"/>
      <c r="P22" s="33" t="s">
        <v>33</v>
      </c>
      <c r="Q22" s="20" t="s">
        <v>60</v>
      </c>
      <c r="R22" s="20" t="s">
        <v>4</v>
      </c>
      <c r="S22" s="24">
        <v>20</v>
      </c>
      <c r="T22" s="21">
        <v>54100</v>
      </c>
      <c r="U22" s="22">
        <f t="shared" si="18"/>
        <v>1082000</v>
      </c>
      <c r="V22" s="22">
        <f t="shared" si="13"/>
        <v>1287580</v>
      </c>
      <c r="W22" s="35"/>
      <c r="X22" s="33"/>
      <c r="Y22" s="20"/>
      <c r="Z22" s="20"/>
      <c r="AA22" s="24"/>
      <c r="AB22" s="25"/>
      <c r="AC22" s="26"/>
      <c r="AD22" s="23"/>
      <c r="AE22" s="38"/>
      <c r="AF22" s="41" t="s">
        <v>33</v>
      </c>
      <c r="AG22" s="20" t="s">
        <v>60</v>
      </c>
      <c r="AH22" s="20" t="s">
        <v>4</v>
      </c>
      <c r="AI22" s="24">
        <v>20</v>
      </c>
      <c r="AJ22" s="22">
        <v>85000</v>
      </c>
      <c r="AK22" s="22">
        <f t="shared" si="2"/>
        <v>1700000</v>
      </c>
      <c r="AL22" s="23">
        <f t="shared" si="3"/>
        <v>2023000</v>
      </c>
      <c r="AM22" s="42"/>
      <c r="AN22" s="41" t="s">
        <v>33</v>
      </c>
      <c r="AO22" s="20" t="s">
        <v>87</v>
      </c>
      <c r="AP22" s="20" t="s">
        <v>4</v>
      </c>
      <c r="AQ22" s="24">
        <v>20</v>
      </c>
      <c r="AR22" s="22">
        <v>61000</v>
      </c>
      <c r="AS22" s="22">
        <f t="shared" si="17"/>
        <v>1220000</v>
      </c>
      <c r="AT22" s="23">
        <f t="shared" si="6"/>
        <v>1451800</v>
      </c>
      <c r="AU22" s="46"/>
      <c r="AV22" s="41"/>
      <c r="AW22" s="20"/>
      <c r="AX22" s="20"/>
      <c r="AY22" s="24"/>
      <c r="AZ22" s="22"/>
      <c r="BA22" s="22"/>
      <c r="BB22" s="23"/>
      <c r="BC22" s="46"/>
      <c r="BD22" s="41"/>
      <c r="BE22" s="20"/>
      <c r="BF22" s="20"/>
      <c r="BG22" s="24"/>
      <c r="BH22" s="22"/>
      <c r="BI22" s="22"/>
      <c r="BJ22" s="23"/>
      <c r="BK22" s="46"/>
      <c r="BL22" s="33"/>
      <c r="BM22" s="20"/>
      <c r="BN22" s="20"/>
      <c r="BO22" s="24"/>
      <c r="BP22" s="21"/>
      <c r="BQ22" s="22"/>
      <c r="BR22" s="22"/>
      <c r="BS22" s="35"/>
      <c r="BT22" s="50"/>
      <c r="BU22" s="24"/>
      <c r="BV22" s="24"/>
      <c r="BW22" s="24"/>
      <c r="BX22" s="24"/>
      <c r="BY22" s="24"/>
      <c r="BZ22" s="24"/>
      <c r="CA22" s="35"/>
      <c r="CB22" s="50"/>
      <c r="CC22" s="24"/>
      <c r="CD22" s="24"/>
      <c r="CE22" s="24"/>
      <c r="CF22" s="24"/>
      <c r="CG22" s="24"/>
      <c r="CH22" s="24"/>
      <c r="CI22" s="35"/>
      <c r="CJ22" s="35"/>
      <c r="CK22" s="35"/>
      <c r="CL22" s="35"/>
      <c r="CM22" s="35"/>
      <c r="CN22" s="35"/>
      <c r="CO22" s="35"/>
      <c r="CP22" s="35"/>
      <c r="CQ22" s="35"/>
      <c r="CR22" s="53">
        <f>AVERAGE(N22,V22,AL22,AT22)</f>
        <v>1636845</v>
      </c>
    </row>
    <row r="23" spans="1:96" s="1" customFormat="1" ht="156.75" customHeight="1" x14ac:dyDescent="0.25">
      <c r="A23" s="181"/>
      <c r="B23" s="17">
        <v>3</v>
      </c>
      <c r="C23" s="18">
        <v>18</v>
      </c>
      <c r="D23" s="19" t="s">
        <v>94</v>
      </c>
      <c r="E23" s="20" t="s">
        <v>95</v>
      </c>
      <c r="F23" s="20" t="s">
        <v>4</v>
      </c>
      <c r="G23" s="29">
        <v>20</v>
      </c>
      <c r="H23" s="33" t="s">
        <v>94</v>
      </c>
      <c r="I23" s="20" t="s">
        <v>95</v>
      </c>
      <c r="J23" s="20" t="s">
        <v>4</v>
      </c>
      <c r="K23" s="24">
        <v>20</v>
      </c>
      <c r="L23" s="21">
        <v>69700</v>
      </c>
      <c r="M23" s="22">
        <f t="shared" si="10"/>
        <v>1394000</v>
      </c>
      <c r="N23" s="22">
        <f t="shared" si="11"/>
        <v>1658860</v>
      </c>
      <c r="O23" s="35"/>
      <c r="P23" s="33"/>
      <c r="Q23" s="20"/>
      <c r="R23" s="20"/>
      <c r="S23" s="24"/>
      <c r="T23" s="24"/>
      <c r="U23" s="22"/>
      <c r="V23" s="22"/>
      <c r="W23" s="35"/>
      <c r="X23" s="33" t="s">
        <v>34</v>
      </c>
      <c r="Y23" s="20" t="s">
        <v>61</v>
      </c>
      <c r="Z23" s="20" t="s">
        <v>4</v>
      </c>
      <c r="AA23" s="24">
        <v>20</v>
      </c>
      <c r="AB23" s="22">
        <v>31000</v>
      </c>
      <c r="AC23" s="22">
        <f>AB23*AA23</f>
        <v>620000</v>
      </c>
      <c r="AD23" s="22">
        <f>(((AC23*19)/100)+AC23)</f>
        <v>737800</v>
      </c>
      <c r="AE23" s="38"/>
      <c r="AF23" s="41"/>
      <c r="AG23" s="20"/>
      <c r="AH23" s="20"/>
      <c r="AI23" s="24"/>
      <c r="AJ23" s="22"/>
      <c r="AK23" s="22"/>
      <c r="AL23" s="23"/>
      <c r="AM23" s="42"/>
      <c r="AN23" s="41"/>
      <c r="AO23" s="20"/>
      <c r="AP23" s="20"/>
      <c r="AQ23" s="24"/>
      <c r="AR23" s="22"/>
      <c r="AS23" s="22"/>
      <c r="AT23" s="23"/>
      <c r="AU23" s="46"/>
      <c r="AV23" s="41"/>
      <c r="AW23" s="20"/>
      <c r="AX23" s="20"/>
      <c r="AY23" s="24"/>
      <c r="AZ23" s="22"/>
      <c r="BA23" s="22"/>
      <c r="BB23" s="23"/>
      <c r="BC23" s="46"/>
      <c r="BD23" s="41"/>
      <c r="BE23" s="20"/>
      <c r="BF23" s="20"/>
      <c r="BG23" s="24"/>
      <c r="BH23" s="22"/>
      <c r="BI23" s="22"/>
      <c r="BJ23" s="23"/>
      <c r="BK23" s="46"/>
      <c r="BL23" s="33"/>
      <c r="BM23" s="20"/>
      <c r="BN23" s="20"/>
      <c r="BO23" s="24"/>
      <c r="BP23" s="21"/>
      <c r="BQ23" s="22"/>
      <c r="BR23" s="22"/>
      <c r="BS23" s="35"/>
      <c r="BT23" s="50"/>
      <c r="BU23" s="24"/>
      <c r="BV23" s="24"/>
      <c r="BW23" s="24"/>
      <c r="BX23" s="24"/>
      <c r="BY23" s="24"/>
      <c r="BZ23" s="24"/>
      <c r="CA23" s="35"/>
      <c r="CB23" s="50"/>
      <c r="CC23" s="24"/>
      <c r="CD23" s="24"/>
      <c r="CE23" s="24"/>
      <c r="CF23" s="24"/>
      <c r="CG23" s="24"/>
      <c r="CH23" s="24"/>
      <c r="CI23" s="35"/>
      <c r="CJ23" s="35"/>
      <c r="CK23" s="35"/>
      <c r="CL23" s="35"/>
      <c r="CM23" s="35"/>
      <c r="CN23" s="35"/>
      <c r="CO23" s="35"/>
      <c r="CP23" s="35"/>
      <c r="CQ23" s="35"/>
      <c r="CR23" s="53">
        <f>AVERAGE(N23,AD23)</f>
        <v>1198330</v>
      </c>
    </row>
    <row r="24" spans="1:96" s="1" customFormat="1" ht="154.5" customHeight="1" x14ac:dyDescent="0.25">
      <c r="A24" s="181"/>
      <c r="B24" s="17">
        <v>3</v>
      </c>
      <c r="C24" s="18">
        <v>19</v>
      </c>
      <c r="D24" s="19" t="s">
        <v>96</v>
      </c>
      <c r="E24" s="20" t="s">
        <v>95</v>
      </c>
      <c r="F24" s="20" t="s">
        <v>4</v>
      </c>
      <c r="G24" s="29">
        <v>20</v>
      </c>
      <c r="H24" s="33"/>
      <c r="I24" s="20"/>
      <c r="J24" s="20"/>
      <c r="K24" s="24"/>
      <c r="L24" s="24"/>
      <c r="M24" s="22"/>
      <c r="N24" s="22"/>
      <c r="O24" s="35"/>
      <c r="P24" s="33"/>
      <c r="Q24" s="20"/>
      <c r="R24" s="20"/>
      <c r="S24" s="24"/>
      <c r="T24" s="24"/>
      <c r="U24" s="22"/>
      <c r="V24" s="22"/>
      <c r="W24" s="35"/>
      <c r="X24" s="33" t="s">
        <v>35</v>
      </c>
      <c r="Y24" s="20" t="s">
        <v>61</v>
      </c>
      <c r="Z24" s="20" t="s">
        <v>4</v>
      </c>
      <c r="AA24" s="24">
        <v>20</v>
      </c>
      <c r="AB24" s="22">
        <v>132000</v>
      </c>
      <c r="AC24" s="22">
        <f>AB24*AA24</f>
        <v>2640000</v>
      </c>
      <c r="AD24" s="22">
        <f>(((AC24*19)/100)+AC24)</f>
        <v>3141600</v>
      </c>
      <c r="AE24" s="38"/>
      <c r="AF24" s="41" t="s">
        <v>35</v>
      </c>
      <c r="AG24" s="20" t="s">
        <v>61</v>
      </c>
      <c r="AH24" s="20" t="s">
        <v>4</v>
      </c>
      <c r="AI24" s="24">
        <v>20</v>
      </c>
      <c r="AJ24" s="22">
        <v>195500</v>
      </c>
      <c r="AK24" s="22">
        <f t="shared" si="2"/>
        <v>3910000</v>
      </c>
      <c r="AL24" s="23">
        <f t="shared" si="3"/>
        <v>4652900</v>
      </c>
      <c r="AM24" s="42"/>
      <c r="AN24" s="41"/>
      <c r="AO24" s="20"/>
      <c r="AP24" s="20"/>
      <c r="AQ24" s="24"/>
      <c r="AR24" s="22"/>
      <c r="AS24" s="22"/>
      <c r="AT24" s="23"/>
      <c r="AU24" s="46"/>
      <c r="AV24" s="41"/>
      <c r="AW24" s="20"/>
      <c r="AX24" s="20"/>
      <c r="AY24" s="24"/>
      <c r="AZ24" s="22"/>
      <c r="BA24" s="22"/>
      <c r="BB24" s="23"/>
      <c r="BC24" s="46"/>
      <c r="BD24" s="41"/>
      <c r="BE24" s="20"/>
      <c r="BF24" s="20"/>
      <c r="BG24" s="24"/>
      <c r="BH24" s="22"/>
      <c r="BI24" s="22"/>
      <c r="BJ24" s="23"/>
      <c r="BK24" s="46"/>
      <c r="BL24" s="33"/>
      <c r="BM24" s="20"/>
      <c r="BN24" s="20"/>
      <c r="BO24" s="24"/>
      <c r="BP24" s="24"/>
      <c r="BQ24" s="22"/>
      <c r="BR24" s="22"/>
      <c r="BS24" s="35"/>
      <c r="BT24" s="50"/>
      <c r="BU24" s="24"/>
      <c r="BV24" s="24"/>
      <c r="BW24" s="24"/>
      <c r="BX24" s="24"/>
      <c r="BY24" s="24"/>
      <c r="BZ24" s="24"/>
      <c r="CA24" s="35"/>
      <c r="CB24" s="50"/>
      <c r="CC24" s="24"/>
      <c r="CD24" s="24"/>
      <c r="CE24" s="24"/>
      <c r="CF24" s="24"/>
      <c r="CG24" s="24"/>
      <c r="CH24" s="24"/>
      <c r="CI24" s="35"/>
      <c r="CJ24" s="35"/>
      <c r="CK24" s="35"/>
      <c r="CL24" s="35"/>
      <c r="CM24" s="35"/>
      <c r="CN24" s="35"/>
      <c r="CO24" s="35"/>
      <c r="CP24" s="35"/>
      <c r="CQ24" s="35"/>
      <c r="CR24" s="53">
        <f>AVERAGE(AD24,AL24)</f>
        <v>3897250</v>
      </c>
    </row>
    <row r="25" spans="1:96" s="1" customFormat="1" ht="128.25" customHeight="1" x14ac:dyDescent="0.25">
      <c r="A25" s="181"/>
      <c r="B25" s="17">
        <v>3</v>
      </c>
      <c r="C25" s="18">
        <v>20</v>
      </c>
      <c r="D25" s="19" t="s">
        <v>36</v>
      </c>
      <c r="E25" s="20" t="s">
        <v>62</v>
      </c>
      <c r="F25" s="20" t="s">
        <v>4</v>
      </c>
      <c r="G25" s="28">
        <v>2</v>
      </c>
      <c r="H25" s="33" t="s">
        <v>36</v>
      </c>
      <c r="I25" s="20" t="s">
        <v>62</v>
      </c>
      <c r="J25" s="20" t="s">
        <v>4</v>
      </c>
      <c r="K25" s="20">
        <v>2</v>
      </c>
      <c r="L25" s="21">
        <v>147200</v>
      </c>
      <c r="M25" s="22">
        <f t="shared" si="10"/>
        <v>294400</v>
      </c>
      <c r="N25" s="22">
        <f t="shared" si="11"/>
        <v>350336</v>
      </c>
      <c r="O25" s="34"/>
      <c r="P25" s="33" t="s">
        <v>36</v>
      </c>
      <c r="Q25" s="20" t="s">
        <v>62</v>
      </c>
      <c r="R25" s="20" t="s">
        <v>4</v>
      </c>
      <c r="S25" s="20">
        <v>2</v>
      </c>
      <c r="T25" s="21">
        <v>55000</v>
      </c>
      <c r="U25" s="22">
        <f t="shared" ref="U25" si="19">T25*S25</f>
        <v>110000</v>
      </c>
      <c r="V25" s="22">
        <f t="shared" si="13"/>
        <v>130900</v>
      </c>
      <c r="W25" s="34"/>
      <c r="X25" s="33" t="s">
        <v>36</v>
      </c>
      <c r="Y25" s="20" t="s">
        <v>62</v>
      </c>
      <c r="Z25" s="20" t="s">
        <v>4</v>
      </c>
      <c r="AA25" s="20">
        <v>2</v>
      </c>
      <c r="AB25" s="22">
        <v>121000</v>
      </c>
      <c r="AC25" s="22">
        <f>AB25*AA25</f>
        <v>242000</v>
      </c>
      <c r="AD25" s="22">
        <f>(((AC25*19)/100)+AC25)</f>
        <v>287980</v>
      </c>
      <c r="AE25" s="38"/>
      <c r="AF25" s="41" t="s">
        <v>36</v>
      </c>
      <c r="AG25" s="20" t="s">
        <v>62</v>
      </c>
      <c r="AH25" s="20" t="s">
        <v>4</v>
      </c>
      <c r="AI25" s="20">
        <v>2</v>
      </c>
      <c r="AJ25" s="22">
        <v>125600</v>
      </c>
      <c r="AK25" s="22">
        <f t="shared" si="2"/>
        <v>251200</v>
      </c>
      <c r="AL25" s="23">
        <f t="shared" si="3"/>
        <v>298928</v>
      </c>
      <c r="AM25" s="42"/>
      <c r="AN25" s="41" t="s">
        <v>36</v>
      </c>
      <c r="AO25" s="20" t="s">
        <v>62</v>
      </c>
      <c r="AP25" s="20" t="s">
        <v>4</v>
      </c>
      <c r="AQ25" s="20">
        <v>2</v>
      </c>
      <c r="AR25" s="22">
        <v>85100</v>
      </c>
      <c r="AS25" s="22">
        <f t="shared" si="17"/>
        <v>170200</v>
      </c>
      <c r="AT25" s="23">
        <f t="shared" si="6"/>
        <v>202538</v>
      </c>
      <c r="AU25" s="46"/>
      <c r="AV25" s="41"/>
      <c r="AW25" s="20"/>
      <c r="AX25" s="20"/>
      <c r="AY25" s="20"/>
      <c r="AZ25" s="22"/>
      <c r="BA25" s="22"/>
      <c r="BB25" s="23"/>
      <c r="BC25" s="46"/>
      <c r="BD25" s="41"/>
      <c r="BE25" s="20"/>
      <c r="BF25" s="20"/>
      <c r="BG25" s="20"/>
      <c r="BH25" s="22"/>
      <c r="BI25" s="22"/>
      <c r="BJ25" s="23"/>
      <c r="BK25" s="46"/>
      <c r="BL25" s="33"/>
      <c r="BM25" s="20"/>
      <c r="BN25" s="20"/>
      <c r="BO25" s="20"/>
      <c r="BP25" s="21"/>
      <c r="BQ25" s="22"/>
      <c r="BR25" s="22"/>
      <c r="BS25" s="34"/>
      <c r="BT25" s="49"/>
      <c r="BU25" s="20"/>
      <c r="BV25" s="20"/>
      <c r="BW25" s="20"/>
      <c r="BX25" s="20"/>
      <c r="BY25" s="20"/>
      <c r="BZ25" s="20"/>
      <c r="CA25" s="34"/>
      <c r="CB25" s="49"/>
      <c r="CC25" s="20"/>
      <c r="CD25" s="20"/>
      <c r="CE25" s="20"/>
      <c r="CF25" s="20"/>
      <c r="CG25" s="20"/>
      <c r="CH25" s="20"/>
      <c r="CI25" s="34"/>
      <c r="CJ25" s="34"/>
      <c r="CK25" s="34"/>
      <c r="CL25" s="34"/>
      <c r="CM25" s="34"/>
      <c r="CN25" s="34"/>
      <c r="CO25" s="34"/>
      <c r="CP25" s="34"/>
      <c r="CQ25" s="34"/>
      <c r="CR25" s="54">
        <f>AVERAGE(N25,V25,AD25,AL25,AT25)</f>
        <v>254136.4</v>
      </c>
    </row>
    <row r="26" spans="1:96" s="1" customFormat="1" ht="128.25" customHeight="1" x14ac:dyDescent="0.25">
      <c r="A26" s="181"/>
      <c r="B26" s="17">
        <v>3</v>
      </c>
      <c r="C26" s="18">
        <v>21</v>
      </c>
      <c r="D26" s="19" t="s">
        <v>37</v>
      </c>
      <c r="E26" s="20" t="s">
        <v>58</v>
      </c>
      <c r="F26" s="20" t="s">
        <v>4</v>
      </c>
      <c r="G26" s="28">
        <v>3</v>
      </c>
      <c r="H26" s="33" t="s">
        <v>37</v>
      </c>
      <c r="I26" s="20" t="s">
        <v>58</v>
      </c>
      <c r="J26" s="20" t="s">
        <v>4</v>
      </c>
      <c r="K26" s="20">
        <v>3</v>
      </c>
      <c r="L26" s="21">
        <v>64300</v>
      </c>
      <c r="M26" s="22">
        <f t="shared" si="10"/>
        <v>192900</v>
      </c>
      <c r="N26" s="22">
        <f t="shared" si="11"/>
        <v>229551</v>
      </c>
      <c r="O26" s="34"/>
      <c r="P26" s="33"/>
      <c r="Q26" s="20"/>
      <c r="R26" s="20"/>
      <c r="S26" s="20"/>
      <c r="T26" s="20"/>
      <c r="U26" s="22"/>
      <c r="V26" s="22"/>
      <c r="W26" s="34"/>
      <c r="X26" s="33"/>
      <c r="Y26" s="20"/>
      <c r="Z26" s="20"/>
      <c r="AA26" s="20"/>
      <c r="AB26" s="25"/>
      <c r="AC26" s="26"/>
      <c r="AD26" s="23"/>
      <c r="AE26" s="38"/>
      <c r="AF26" s="41" t="s">
        <v>37</v>
      </c>
      <c r="AG26" s="20" t="s">
        <v>58</v>
      </c>
      <c r="AH26" s="20" t="s">
        <v>4</v>
      </c>
      <c r="AI26" s="20">
        <v>3</v>
      </c>
      <c r="AJ26" s="22">
        <v>110000</v>
      </c>
      <c r="AK26" s="22">
        <f t="shared" si="2"/>
        <v>330000</v>
      </c>
      <c r="AL26" s="23">
        <f t="shared" si="3"/>
        <v>392700</v>
      </c>
      <c r="AM26" s="42"/>
      <c r="AN26" s="41"/>
      <c r="AO26" s="20"/>
      <c r="AP26" s="20"/>
      <c r="AQ26" s="20"/>
      <c r="AR26" s="22"/>
      <c r="AS26" s="22"/>
      <c r="AT26" s="23"/>
      <c r="AU26" s="46"/>
      <c r="AV26" s="41"/>
      <c r="AW26" s="20"/>
      <c r="AX26" s="20"/>
      <c r="AY26" s="20"/>
      <c r="AZ26" s="22"/>
      <c r="BA26" s="22"/>
      <c r="BB26" s="23"/>
      <c r="BC26" s="46"/>
      <c r="BD26" s="41"/>
      <c r="BE26" s="20"/>
      <c r="BF26" s="20"/>
      <c r="BG26" s="20"/>
      <c r="BH26" s="22"/>
      <c r="BI26" s="22"/>
      <c r="BJ26" s="23"/>
      <c r="BK26" s="46"/>
      <c r="BL26" s="33"/>
      <c r="BM26" s="20"/>
      <c r="BN26" s="20"/>
      <c r="BO26" s="20"/>
      <c r="BP26" s="21"/>
      <c r="BQ26" s="22"/>
      <c r="BR26" s="22"/>
      <c r="BS26" s="34"/>
      <c r="BT26" s="49"/>
      <c r="BU26" s="20"/>
      <c r="BV26" s="20"/>
      <c r="BW26" s="20"/>
      <c r="BX26" s="20"/>
      <c r="BY26" s="20"/>
      <c r="BZ26" s="20"/>
      <c r="CA26" s="34"/>
      <c r="CB26" s="49"/>
      <c r="CC26" s="20"/>
      <c r="CD26" s="20"/>
      <c r="CE26" s="20"/>
      <c r="CF26" s="20"/>
      <c r="CG26" s="20"/>
      <c r="CH26" s="20"/>
      <c r="CI26" s="34"/>
      <c r="CJ26" s="34"/>
      <c r="CK26" s="34"/>
      <c r="CL26" s="34"/>
      <c r="CM26" s="34"/>
      <c r="CN26" s="34"/>
      <c r="CO26" s="34"/>
      <c r="CP26" s="34"/>
      <c r="CQ26" s="34"/>
      <c r="CR26" s="54">
        <f>AVERAGE(N26,AL26)</f>
        <v>311125.5</v>
      </c>
    </row>
    <row r="27" spans="1:96" s="1" customFormat="1" ht="70.5" customHeight="1" x14ac:dyDescent="0.25">
      <c r="A27" s="181"/>
      <c r="B27" s="4">
        <v>1</v>
      </c>
      <c r="C27" s="113">
        <v>22</v>
      </c>
      <c r="D27" s="114" t="s">
        <v>38</v>
      </c>
      <c r="E27" s="115" t="s">
        <v>63</v>
      </c>
      <c r="F27" s="115" t="s">
        <v>64</v>
      </c>
      <c r="G27" s="173">
        <v>103</v>
      </c>
      <c r="H27" s="117" t="s">
        <v>38</v>
      </c>
      <c r="I27" s="115" t="s">
        <v>63</v>
      </c>
      <c r="J27" s="115" t="s">
        <v>64</v>
      </c>
      <c r="K27" s="115">
        <v>100</v>
      </c>
      <c r="L27" s="174">
        <v>113700</v>
      </c>
      <c r="M27" s="122">
        <f t="shared" si="10"/>
        <v>11370000</v>
      </c>
      <c r="N27" s="122">
        <f t="shared" si="11"/>
        <v>13530300</v>
      </c>
      <c r="O27" s="176"/>
      <c r="P27" s="117"/>
      <c r="Q27" s="115"/>
      <c r="R27" s="115"/>
      <c r="S27" s="115"/>
      <c r="T27" s="174"/>
      <c r="U27" s="122"/>
      <c r="V27" s="122"/>
      <c r="W27" s="176"/>
      <c r="X27" s="117" t="s">
        <v>38</v>
      </c>
      <c r="Y27" s="115" t="s">
        <v>63</v>
      </c>
      <c r="Z27" s="115" t="s">
        <v>98</v>
      </c>
      <c r="AA27" s="115">
        <v>100</v>
      </c>
      <c r="AB27" s="122">
        <v>149000</v>
      </c>
      <c r="AC27" s="122">
        <f>AB27*AA27</f>
        <v>14900000</v>
      </c>
      <c r="AD27" s="122">
        <f>(((AC27*19)/100)+AC27)</f>
        <v>17731000</v>
      </c>
      <c r="AE27" s="123"/>
      <c r="AF27" s="124" t="s">
        <v>38</v>
      </c>
      <c r="AG27" s="115" t="s">
        <v>63</v>
      </c>
      <c r="AH27" s="115" t="s">
        <v>64</v>
      </c>
      <c r="AI27" s="179">
        <v>100</v>
      </c>
      <c r="AJ27" s="122">
        <v>85600</v>
      </c>
      <c r="AK27" s="122">
        <f t="shared" si="2"/>
        <v>8560000</v>
      </c>
      <c r="AL27" s="120">
        <f t="shared" si="3"/>
        <v>10186400</v>
      </c>
      <c r="AM27" s="178"/>
      <c r="AN27" s="124"/>
      <c r="AO27" s="115"/>
      <c r="AP27" s="133"/>
      <c r="AQ27" s="136"/>
      <c r="AR27" s="122"/>
      <c r="AS27" s="122"/>
      <c r="AT27" s="120"/>
      <c r="AU27" s="125"/>
      <c r="AV27" s="124"/>
      <c r="AW27" s="115"/>
      <c r="AX27" s="133"/>
      <c r="AY27" s="136"/>
      <c r="AZ27" s="122"/>
      <c r="BA27" s="122"/>
      <c r="BB27" s="120"/>
      <c r="BC27" s="125"/>
      <c r="BD27" s="124"/>
      <c r="BE27" s="115"/>
      <c r="BF27" s="133"/>
      <c r="BG27" s="136"/>
      <c r="BH27" s="122"/>
      <c r="BI27" s="122"/>
      <c r="BJ27" s="120"/>
      <c r="BK27" s="125"/>
      <c r="BL27" s="117"/>
      <c r="BM27" s="115"/>
      <c r="BN27" s="133"/>
      <c r="BO27" s="133"/>
      <c r="BP27" s="134"/>
      <c r="BQ27" s="122"/>
      <c r="BR27" s="122"/>
      <c r="BS27" s="135"/>
      <c r="BT27" s="137"/>
      <c r="BU27" s="134"/>
      <c r="BV27" s="134"/>
      <c r="BW27" s="134"/>
      <c r="BX27" s="134"/>
      <c r="BY27" s="134"/>
      <c r="BZ27" s="134"/>
      <c r="CA27" s="135"/>
      <c r="CB27" s="137"/>
      <c r="CC27" s="134"/>
      <c r="CD27" s="134"/>
      <c r="CE27" s="134"/>
      <c r="CF27" s="134"/>
      <c r="CG27" s="134"/>
      <c r="CH27" s="134"/>
      <c r="CI27" s="135"/>
      <c r="CJ27" s="135"/>
      <c r="CK27" s="135"/>
      <c r="CL27" s="135"/>
      <c r="CM27" s="135"/>
      <c r="CN27" s="135"/>
      <c r="CO27" s="135"/>
      <c r="CP27" s="135"/>
      <c r="CQ27" s="135"/>
      <c r="CR27" s="131">
        <f>AVERAGE(N27,AD27,AL27)</f>
        <v>13815900</v>
      </c>
    </row>
    <row r="28" spans="1:96" s="1" customFormat="1" ht="76.5" customHeight="1" x14ac:dyDescent="0.25">
      <c r="A28" s="181"/>
      <c r="B28" s="4">
        <v>1</v>
      </c>
      <c r="C28" s="113">
        <v>23</v>
      </c>
      <c r="D28" s="172" t="s">
        <v>39</v>
      </c>
      <c r="E28" s="115" t="s">
        <v>65</v>
      </c>
      <c r="F28" s="115" t="s">
        <v>66</v>
      </c>
      <c r="G28" s="173">
        <v>20</v>
      </c>
      <c r="H28" s="139" t="s">
        <v>39</v>
      </c>
      <c r="I28" s="115" t="s">
        <v>65</v>
      </c>
      <c r="J28" s="115" t="s">
        <v>66</v>
      </c>
      <c r="K28" s="115">
        <v>20</v>
      </c>
      <c r="L28" s="174">
        <v>124400</v>
      </c>
      <c r="M28" s="122">
        <f t="shared" si="10"/>
        <v>2488000</v>
      </c>
      <c r="N28" s="122">
        <f t="shared" si="11"/>
        <v>2960720</v>
      </c>
      <c r="O28" s="176"/>
      <c r="P28" s="139"/>
      <c r="Q28" s="115"/>
      <c r="R28" s="115"/>
      <c r="S28" s="115"/>
      <c r="T28" s="174"/>
      <c r="U28" s="122"/>
      <c r="V28" s="122"/>
      <c r="W28" s="176"/>
      <c r="X28" s="139" t="s">
        <v>39</v>
      </c>
      <c r="Y28" s="115" t="s">
        <v>65</v>
      </c>
      <c r="Z28" s="115" t="s">
        <v>99</v>
      </c>
      <c r="AA28" s="115">
        <v>20</v>
      </c>
      <c r="AB28" s="122">
        <v>196000</v>
      </c>
      <c r="AC28" s="122">
        <f>AB28*AA28</f>
        <v>3920000</v>
      </c>
      <c r="AD28" s="122">
        <f>(((AC28*19)/100)+AC28)</f>
        <v>4664800</v>
      </c>
      <c r="AE28" s="123"/>
      <c r="AF28" s="139" t="s">
        <v>39</v>
      </c>
      <c r="AG28" s="115" t="s">
        <v>65</v>
      </c>
      <c r="AH28" s="115" t="s">
        <v>66</v>
      </c>
      <c r="AI28" s="115">
        <v>20</v>
      </c>
      <c r="AJ28" s="122">
        <v>85600</v>
      </c>
      <c r="AK28" s="122">
        <f t="shared" si="2"/>
        <v>1712000</v>
      </c>
      <c r="AL28" s="120">
        <f t="shared" si="3"/>
        <v>2037280</v>
      </c>
      <c r="AM28" s="178"/>
      <c r="AN28" s="139"/>
      <c r="AO28" s="115"/>
      <c r="AP28" s="115"/>
      <c r="AQ28" s="133"/>
      <c r="AR28" s="122"/>
      <c r="AS28" s="122"/>
      <c r="AT28" s="120"/>
      <c r="AU28" s="125"/>
      <c r="AV28" s="139"/>
      <c r="AW28" s="115"/>
      <c r="AX28" s="115"/>
      <c r="AY28" s="133"/>
      <c r="AZ28" s="122"/>
      <c r="BA28" s="122"/>
      <c r="BB28" s="120"/>
      <c r="BC28" s="125"/>
      <c r="BD28" s="139"/>
      <c r="BE28" s="115"/>
      <c r="BF28" s="115"/>
      <c r="BG28" s="133"/>
      <c r="BH28" s="122"/>
      <c r="BI28" s="122"/>
      <c r="BJ28" s="120"/>
      <c r="BK28" s="125"/>
      <c r="BL28" s="139"/>
      <c r="BM28" s="115"/>
      <c r="BN28" s="115"/>
      <c r="BO28" s="133"/>
      <c r="BP28" s="134"/>
      <c r="BQ28" s="122"/>
      <c r="BR28" s="122"/>
      <c r="BS28" s="135"/>
      <c r="BT28" s="137"/>
      <c r="BU28" s="134"/>
      <c r="BV28" s="134"/>
      <c r="BW28" s="134"/>
      <c r="BX28" s="134"/>
      <c r="BY28" s="134"/>
      <c r="BZ28" s="134"/>
      <c r="CA28" s="135"/>
      <c r="CB28" s="137"/>
      <c r="CC28" s="134"/>
      <c r="CD28" s="134"/>
      <c r="CE28" s="134"/>
      <c r="CF28" s="134"/>
      <c r="CG28" s="134"/>
      <c r="CH28" s="134"/>
      <c r="CI28" s="135"/>
      <c r="CJ28" s="135"/>
      <c r="CK28" s="135"/>
      <c r="CL28" s="135"/>
      <c r="CM28" s="135"/>
      <c r="CN28" s="135"/>
      <c r="CO28" s="135"/>
      <c r="CP28" s="135"/>
      <c r="CQ28" s="135"/>
      <c r="CR28" s="131">
        <f>AVERAGE(AD28,N28,AL28)</f>
        <v>3220933.3333333335</v>
      </c>
    </row>
    <row r="29" spans="1:96" ht="176.25" customHeight="1" x14ac:dyDescent="0.25">
      <c r="A29" s="181"/>
      <c r="B29" s="55">
        <v>5</v>
      </c>
      <c r="C29" s="56">
        <v>24</v>
      </c>
      <c r="D29" s="57" t="s">
        <v>164</v>
      </c>
      <c r="E29" s="58" t="s">
        <v>68</v>
      </c>
      <c r="F29" s="59" t="s">
        <v>4</v>
      </c>
      <c r="G29" s="60">
        <v>15</v>
      </c>
      <c r="H29" s="61"/>
      <c r="I29" s="58"/>
      <c r="J29" s="59"/>
      <c r="K29" s="62"/>
      <c r="L29" s="62"/>
      <c r="M29" s="63"/>
      <c r="N29" s="63"/>
      <c r="O29" s="64"/>
      <c r="P29" s="61"/>
      <c r="Q29" s="58"/>
      <c r="R29" s="59"/>
      <c r="S29" s="62"/>
      <c r="T29" s="62"/>
      <c r="U29" s="63"/>
      <c r="V29" s="63"/>
      <c r="W29" s="64"/>
      <c r="X29" s="61"/>
      <c r="Y29" s="58"/>
      <c r="Z29" s="59"/>
      <c r="AA29" s="62"/>
      <c r="AB29" s="65"/>
      <c r="AC29" s="66"/>
      <c r="AD29" s="67"/>
      <c r="AE29" s="68"/>
      <c r="AF29" s="69" t="s">
        <v>67</v>
      </c>
      <c r="AG29" s="58" t="s">
        <v>68</v>
      </c>
      <c r="AH29" s="59" t="s">
        <v>4</v>
      </c>
      <c r="AI29" s="62">
        <v>15</v>
      </c>
      <c r="AJ29" s="70">
        <v>55400</v>
      </c>
      <c r="AK29" s="63">
        <f t="shared" si="2"/>
        <v>831000</v>
      </c>
      <c r="AL29" s="67">
        <f t="shared" si="3"/>
        <v>988890</v>
      </c>
      <c r="AM29" s="71"/>
      <c r="AN29" s="69"/>
      <c r="AO29" s="58"/>
      <c r="AP29" s="59"/>
      <c r="AQ29" s="62"/>
      <c r="AR29" s="70"/>
      <c r="AS29" s="63"/>
      <c r="AT29" s="67"/>
      <c r="AU29" s="72"/>
      <c r="AV29" s="69"/>
      <c r="AW29" s="58"/>
      <c r="AX29" s="59"/>
      <c r="AY29" s="62"/>
      <c r="AZ29" s="70"/>
      <c r="BA29" s="63"/>
      <c r="BB29" s="67"/>
      <c r="BC29" s="72"/>
      <c r="BD29" s="73"/>
      <c r="BE29" s="58"/>
      <c r="BF29" s="59"/>
      <c r="BG29" s="62"/>
      <c r="BH29" s="70"/>
      <c r="BI29" s="63"/>
      <c r="BJ29" s="67"/>
      <c r="BK29" s="72"/>
      <c r="BL29" s="61"/>
      <c r="BM29" s="58"/>
      <c r="BN29" s="59"/>
      <c r="BO29" s="62"/>
      <c r="BP29" s="62"/>
      <c r="BQ29" s="63"/>
      <c r="BR29" s="63"/>
      <c r="BS29" s="64"/>
      <c r="BT29" s="74"/>
      <c r="BU29" s="62"/>
      <c r="BV29" s="62"/>
      <c r="BW29" s="62"/>
      <c r="BX29" s="62"/>
      <c r="BY29" s="62"/>
      <c r="BZ29" s="62"/>
      <c r="CA29" s="64"/>
      <c r="CB29" s="74"/>
      <c r="CC29" s="62"/>
      <c r="CD29" s="62"/>
      <c r="CE29" s="62"/>
      <c r="CF29" s="62"/>
      <c r="CG29" s="62"/>
      <c r="CH29" s="62"/>
      <c r="CI29" s="64"/>
      <c r="CJ29" s="64"/>
      <c r="CK29" s="64"/>
      <c r="CL29" s="64"/>
      <c r="CM29" s="64"/>
      <c r="CN29" s="64"/>
      <c r="CO29" s="64"/>
      <c r="CP29" s="64"/>
      <c r="CQ29" s="64"/>
      <c r="CR29" s="75">
        <f>AL29</f>
        <v>988890</v>
      </c>
    </row>
    <row r="30" spans="1:96" ht="114" customHeight="1" x14ac:dyDescent="0.25">
      <c r="A30" s="181"/>
      <c r="B30" s="55">
        <v>5</v>
      </c>
      <c r="C30" s="56">
        <v>25</v>
      </c>
      <c r="D30" s="57" t="s">
        <v>165</v>
      </c>
      <c r="E30" s="58" t="s">
        <v>70</v>
      </c>
      <c r="F30" s="59" t="s">
        <v>4</v>
      </c>
      <c r="G30" s="60">
        <v>1</v>
      </c>
      <c r="H30" s="61"/>
      <c r="I30" s="58"/>
      <c r="J30" s="59"/>
      <c r="K30" s="62"/>
      <c r="L30" s="62"/>
      <c r="M30" s="63"/>
      <c r="N30" s="63"/>
      <c r="O30" s="64"/>
      <c r="P30" s="61"/>
      <c r="Q30" s="58"/>
      <c r="R30" s="59"/>
      <c r="S30" s="62"/>
      <c r="T30" s="62"/>
      <c r="U30" s="63"/>
      <c r="V30" s="63"/>
      <c r="W30" s="64"/>
      <c r="X30" s="61"/>
      <c r="Y30" s="58"/>
      <c r="Z30" s="59"/>
      <c r="AA30" s="62"/>
      <c r="AB30" s="65"/>
      <c r="AC30" s="66"/>
      <c r="AD30" s="67"/>
      <c r="AE30" s="68"/>
      <c r="AF30" s="69" t="s">
        <v>69</v>
      </c>
      <c r="AG30" s="58" t="s">
        <v>70</v>
      </c>
      <c r="AH30" s="59" t="s">
        <v>4</v>
      </c>
      <c r="AI30" s="62">
        <v>1</v>
      </c>
      <c r="AJ30" s="70">
        <v>265000</v>
      </c>
      <c r="AK30" s="63">
        <f t="shared" si="2"/>
        <v>265000</v>
      </c>
      <c r="AL30" s="67">
        <f t="shared" si="3"/>
        <v>315350</v>
      </c>
      <c r="AM30" s="71"/>
      <c r="AN30" s="69"/>
      <c r="AO30" s="58"/>
      <c r="AP30" s="59"/>
      <c r="AQ30" s="62"/>
      <c r="AR30" s="70"/>
      <c r="AS30" s="63"/>
      <c r="AT30" s="67"/>
      <c r="AU30" s="72"/>
      <c r="AV30" s="69"/>
      <c r="AW30" s="58"/>
      <c r="AX30" s="59"/>
      <c r="AY30" s="62"/>
      <c r="AZ30" s="70"/>
      <c r="BA30" s="63"/>
      <c r="BB30" s="67"/>
      <c r="BC30" s="72"/>
      <c r="BD30" s="73"/>
      <c r="BE30" s="58"/>
      <c r="BF30" s="59"/>
      <c r="BG30" s="62"/>
      <c r="BH30" s="70"/>
      <c r="BI30" s="63"/>
      <c r="BJ30" s="67"/>
      <c r="BK30" s="72"/>
      <c r="BL30" s="61"/>
      <c r="BM30" s="58"/>
      <c r="BN30" s="59"/>
      <c r="BO30" s="62"/>
      <c r="BP30" s="62"/>
      <c r="BQ30" s="63"/>
      <c r="BR30" s="63"/>
      <c r="BS30" s="64"/>
      <c r="BT30" s="74"/>
      <c r="BU30" s="62"/>
      <c r="BV30" s="62"/>
      <c r="BW30" s="62"/>
      <c r="BX30" s="62"/>
      <c r="BY30" s="62"/>
      <c r="BZ30" s="62"/>
      <c r="CA30" s="64"/>
      <c r="CB30" s="74"/>
      <c r="CC30" s="62"/>
      <c r="CD30" s="62"/>
      <c r="CE30" s="62"/>
      <c r="CF30" s="62"/>
      <c r="CG30" s="62"/>
      <c r="CH30" s="62"/>
      <c r="CI30" s="64"/>
      <c r="CJ30" s="64"/>
      <c r="CK30" s="64"/>
      <c r="CL30" s="64"/>
      <c r="CM30" s="64"/>
      <c r="CN30" s="64"/>
      <c r="CO30" s="64"/>
      <c r="CP30" s="64"/>
      <c r="CQ30" s="64"/>
      <c r="CR30" s="75">
        <f>AL30</f>
        <v>315350</v>
      </c>
    </row>
    <row r="31" spans="1:96" ht="68.25" customHeight="1" x14ac:dyDescent="0.25">
      <c r="A31" s="181"/>
      <c r="B31" s="8">
        <v>4</v>
      </c>
      <c r="C31" s="7">
        <v>26</v>
      </c>
      <c r="D31" s="152" t="s">
        <v>71</v>
      </c>
      <c r="E31" s="153" t="s">
        <v>72</v>
      </c>
      <c r="F31" s="153" t="s">
        <v>73</v>
      </c>
      <c r="G31" s="154">
        <v>2</v>
      </c>
      <c r="H31" s="155"/>
      <c r="I31" s="153"/>
      <c r="J31" s="153"/>
      <c r="K31" s="156"/>
      <c r="L31" s="156"/>
      <c r="M31" s="13"/>
      <c r="N31" s="13"/>
      <c r="O31" s="157"/>
      <c r="P31" s="155"/>
      <c r="Q31" s="153"/>
      <c r="R31" s="153"/>
      <c r="S31" s="156"/>
      <c r="T31" s="156"/>
      <c r="U31" s="13"/>
      <c r="V31" s="13"/>
      <c r="W31" s="157"/>
      <c r="X31" s="155"/>
      <c r="Y31" s="153"/>
      <c r="Z31" s="153"/>
      <c r="AA31" s="156"/>
      <c r="AB31" s="12"/>
      <c r="AC31" s="16"/>
      <c r="AD31" s="14"/>
      <c r="AE31" s="37"/>
      <c r="AF31" s="158"/>
      <c r="AG31" s="153"/>
      <c r="AH31" s="153"/>
      <c r="AI31" s="156"/>
      <c r="AJ31" s="159"/>
      <c r="AK31" s="13"/>
      <c r="AL31" s="14"/>
      <c r="AM31" s="40"/>
      <c r="AN31" s="158"/>
      <c r="AO31" s="153"/>
      <c r="AP31" s="153"/>
      <c r="AQ31" s="156"/>
      <c r="AR31" s="159"/>
      <c r="AS31" s="13"/>
      <c r="AT31" s="14"/>
      <c r="AU31" s="45"/>
      <c r="AV31" s="158"/>
      <c r="AW31" s="153"/>
      <c r="AX31" s="153"/>
      <c r="AY31" s="156"/>
      <c r="AZ31" s="159"/>
      <c r="BA31" s="13"/>
      <c r="BB31" s="14"/>
      <c r="BC31" s="45"/>
      <c r="BD31" s="158" t="s">
        <v>89</v>
      </c>
      <c r="BE31" s="153" t="s">
        <v>72</v>
      </c>
      <c r="BF31" s="153" t="s">
        <v>73</v>
      </c>
      <c r="BG31" s="156">
        <v>2</v>
      </c>
      <c r="BH31" s="159">
        <v>1805700</v>
      </c>
      <c r="BI31" s="13">
        <f t="shared" ref="BI31:BI34" si="20">(BG31*BH31)</f>
        <v>3611400</v>
      </c>
      <c r="BJ31" s="14">
        <f t="shared" ref="BJ31:BJ34" si="21">(((BI31*19)/100)+BI31)</f>
        <v>4297566</v>
      </c>
      <c r="BK31" s="45"/>
      <c r="BL31" s="155"/>
      <c r="BM31" s="153"/>
      <c r="BN31" s="153"/>
      <c r="BO31" s="156"/>
      <c r="BP31" s="156"/>
      <c r="BQ31" s="13"/>
      <c r="BR31" s="13"/>
      <c r="BS31" s="157"/>
      <c r="BT31" s="160"/>
      <c r="BU31" s="156"/>
      <c r="BV31" s="156"/>
      <c r="BW31" s="156"/>
      <c r="BX31" s="156"/>
      <c r="BY31" s="156"/>
      <c r="BZ31" s="156"/>
      <c r="CA31" s="157"/>
      <c r="CB31" s="160"/>
      <c r="CC31" s="156"/>
      <c r="CD31" s="156"/>
      <c r="CE31" s="156"/>
      <c r="CF31" s="156"/>
      <c r="CG31" s="156"/>
      <c r="CH31" s="156"/>
      <c r="CI31" s="157"/>
      <c r="CJ31" s="157"/>
      <c r="CK31" s="157"/>
      <c r="CL31" s="157"/>
      <c r="CM31" s="157"/>
      <c r="CN31" s="157"/>
      <c r="CO31" s="157"/>
      <c r="CP31" s="157"/>
      <c r="CQ31" s="157"/>
      <c r="CR31" s="161">
        <f>BJ31</f>
        <v>4297566</v>
      </c>
    </row>
    <row r="32" spans="1:96" ht="144" customHeight="1" x14ac:dyDescent="0.25">
      <c r="A32" s="181"/>
      <c r="B32" s="8">
        <v>4</v>
      </c>
      <c r="C32" s="7">
        <v>27</v>
      </c>
      <c r="D32" s="152" t="s">
        <v>74</v>
      </c>
      <c r="E32" s="153" t="s">
        <v>75</v>
      </c>
      <c r="F32" s="153" t="s">
        <v>4</v>
      </c>
      <c r="G32" s="154">
        <v>10</v>
      </c>
      <c r="H32" s="155"/>
      <c r="I32" s="153"/>
      <c r="J32" s="153"/>
      <c r="K32" s="156"/>
      <c r="L32" s="156"/>
      <c r="M32" s="13"/>
      <c r="N32" s="13"/>
      <c r="O32" s="157"/>
      <c r="P32" s="155"/>
      <c r="Q32" s="153"/>
      <c r="R32" s="153"/>
      <c r="S32" s="156"/>
      <c r="T32" s="156"/>
      <c r="U32" s="13"/>
      <c r="V32" s="13"/>
      <c r="W32" s="157"/>
      <c r="X32" s="155"/>
      <c r="Y32" s="153"/>
      <c r="Z32" s="153"/>
      <c r="AA32" s="156"/>
      <c r="AB32" s="12"/>
      <c r="AC32" s="16"/>
      <c r="AD32" s="14"/>
      <c r="AE32" s="37"/>
      <c r="AF32" s="158"/>
      <c r="AG32" s="153"/>
      <c r="AH32" s="153"/>
      <c r="AI32" s="156"/>
      <c r="AJ32" s="159"/>
      <c r="AK32" s="13"/>
      <c r="AL32" s="14"/>
      <c r="AM32" s="40"/>
      <c r="AN32" s="158"/>
      <c r="AO32" s="153"/>
      <c r="AP32" s="153"/>
      <c r="AQ32" s="156"/>
      <c r="AR32" s="159"/>
      <c r="AS32" s="13"/>
      <c r="AT32" s="14"/>
      <c r="AU32" s="45"/>
      <c r="AV32" s="158"/>
      <c r="AW32" s="153"/>
      <c r="AX32" s="153"/>
      <c r="AY32" s="156"/>
      <c r="AZ32" s="159"/>
      <c r="BA32" s="13"/>
      <c r="BB32" s="14"/>
      <c r="BC32" s="45"/>
      <c r="BD32" s="158" t="s">
        <v>74</v>
      </c>
      <c r="BE32" s="153" t="s">
        <v>75</v>
      </c>
      <c r="BF32" s="153" t="s">
        <v>4</v>
      </c>
      <c r="BG32" s="156">
        <v>10</v>
      </c>
      <c r="BH32" s="159">
        <v>3420300</v>
      </c>
      <c r="BI32" s="13">
        <f t="shared" si="20"/>
        <v>34203000</v>
      </c>
      <c r="BJ32" s="14">
        <f t="shared" si="21"/>
        <v>40701570</v>
      </c>
      <c r="BK32" s="45"/>
      <c r="BL32" s="155"/>
      <c r="BM32" s="153"/>
      <c r="BN32" s="153"/>
      <c r="BO32" s="156"/>
      <c r="BP32" s="156"/>
      <c r="BQ32" s="13"/>
      <c r="BR32" s="13"/>
      <c r="BS32" s="157"/>
      <c r="BT32" s="160"/>
      <c r="BU32" s="156"/>
      <c r="BV32" s="156"/>
      <c r="BW32" s="156"/>
      <c r="BX32" s="156"/>
      <c r="BY32" s="156"/>
      <c r="BZ32" s="156"/>
      <c r="CA32" s="157"/>
      <c r="CB32" s="160"/>
      <c r="CC32" s="156"/>
      <c r="CD32" s="156"/>
      <c r="CE32" s="156"/>
      <c r="CF32" s="156"/>
      <c r="CG32" s="156"/>
      <c r="CH32" s="156"/>
      <c r="CI32" s="157"/>
      <c r="CJ32" s="157"/>
      <c r="CK32" s="157"/>
      <c r="CL32" s="157"/>
      <c r="CM32" s="157"/>
      <c r="CN32" s="157"/>
      <c r="CO32" s="157"/>
      <c r="CP32" s="157"/>
      <c r="CQ32" s="157"/>
      <c r="CR32" s="162">
        <f>BJ32</f>
        <v>40701570</v>
      </c>
    </row>
    <row r="33" spans="1:96" ht="268.5" customHeight="1" x14ac:dyDescent="0.25">
      <c r="A33" s="181"/>
      <c r="B33" s="4">
        <v>1</v>
      </c>
      <c r="C33" s="113">
        <v>28</v>
      </c>
      <c r="D33" s="172" t="s">
        <v>90</v>
      </c>
      <c r="E33" s="140" t="s">
        <v>77</v>
      </c>
      <c r="F33" s="138" t="s">
        <v>4</v>
      </c>
      <c r="G33" s="141">
        <v>10</v>
      </c>
      <c r="H33" s="142"/>
      <c r="I33" s="140"/>
      <c r="J33" s="138"/>
      <c r="K33" s="140"/>
      <c r="L33" s="143"/>
      <c r="M33" s="122"/>
      <c r="N33" s="122"/>
      <c r="O33" s="144"/>
      <c r="P33" s="142" t="s">
        <v>76</v>
      </c>
      <c r="Q33" s="140" t="s">
        <v>77</v>
      </c>
      <c r="R33" s="138" t="s">
        <v>4</v>
      </c>
      <c r="S33" s="140">
        <v>10</v>
      </c>
      <c r="T33" s="143">
        <v>70000</v>
      </c>
      <c r="U33" s="122">
        <f t="shared" ref="U33" si="22">T33*S33</f>
        <v>700000</v>
      </c>
      <c r="V33" s="122">
        <f t="shared" si="13"/>
        <v>833000</v>
      </c>
      <c r="W33" s="144"/>
      <c r="X33" s="145" t="s">
        <v>105</v>
      </c>
      <c r="Y33" s="140" t="s">
        <v>77</v>
      </c>
      <c r="Z33" s="138" t="s">
        <v>4</v>
      </c>
      <c r="AA33" s="140">
        <v>10</v>
      </c>
      <c r="AB33" s="174">
        <v>127000</v>
      </c>
      <c r="AC33" s="122">
        <f>AB33*AA33</f>
        <v>1270000</v>
      </c>
      <c r="AD33" s="122">
        <f>(((AC33*19)/100)+AC33)</f>
        <v>1511300</v>
      </c>
      <c r="AE33" s="123"/>
      <c r="AF33" s="146"/>
      <c r="AG33" s="147"/>
      <c r="AH33" s="138"/>
      <c r="AI33" s="147"/>
      <c r="AJ33" s="148"/>
      <c r="AK33" s="122"/>
      <c r="AL33" s="120"/>
      <c r="AM33" s="178"/>
      <c r="AN33" s="149"/>
      <c r="AO33" s="147"/>
      <c r="AP33" s="116"/>
      <c r="AQ33" s="147"/>
      <c r="AR33" s="148"/>
      <c r="AS33" s="122"/>
      <c r="AT33" s="120"/>
      <c r="AU33" s="125"/>
      <c r="AV33" s="146"/>
      <c r="AW33" s="147"/>
      <c r="AX33" s="116"/>
      <c r="AY33" s="147"/>
      <c r="AZ33" s="148"/>
      <c r="BA33" s="122"/>
      <c r="BB33" s="120"/>
      <c r="BC33" s="125"/>
      <c r="BD33" s="146"/>
      <c r="BE33" s="147"/>
      <c r="BF33" s="116"/>
      <c r="BG33" s="147"/>
      <c r="BH33" s="148"/>
      <c r="BI33" s="122"/>
      <c r="BJ33" s="120"/>
      <c r="BK33" s="125"/>
      <c r="BL33" s="142"/>
      <c r="BM33" s="140"/>
      <c r="BN33" s="116"/>
      <c r="BO33" s="140"/>
      <c r="BP33" s="143"/>
      <c r="BQ33" s="122"/>
      <c r="BR33" s="122"/>
      <c r="BS33" s="144"/>
      <c r="BT33" s="150"/>
      <c r="BU33" s="140"/>
      <c r="BV33" s="140"/>
      <c r="BW33" s="140"/>
      <c r="BX33" s="140"/>
      <c r="BY33" s="140"/>
      <c r="BZ33" s="140"/>
      <c r="CA33" s="144"/>
      <c r="CB33" s="150"/>
      <c r="CC33" s="140"/>
      <c r="CD33" s="140"/>
      <c r="CE33" s="140"/>
      <c r="CF33" s="140"/>
      <c r="CG33" s="140"/>
      <c r="CH33" s="140"/>
      <c r="CI33" s="144"/>
      <c r="CJ33" s="144"/>
      <c r="CK33" s="144"/>
      <c r="CL33" s="144"/>
      <c r="CM33" s="144"/>
      <c r="CN33" s="144"/>
      <c r="CO33" s="144"/>
      <c r="CP33" s="144"/>
      <c r="CQ33" s="144"/>
      <c r="CR33" s="131">
        <f>AVERAGE(V33,AD33)</f>
        <v>1172150</v>
      </c>
    </row>
    <row r="34" spans="1:96" ht="341.25" customHeight="1" x14ac:dyDescent="0.25">
      <c r="A34" s="181"/>
      <c r="B34" s="163">
        <v>4</v>
      </c>
      <c r="C34" s="7">
        <v>29</v>
      </c>
      <c r="D34" s="164" t="s">
        <v>78</v>
      </c>
      <c r="E34" s="165" t="s">
        <v>79</v>
      </c>
      <c r="F34" s="153" t="s">
        <v>4</v>
      </c>
      <c r="G34" s="166">
        <v>1</v>
      </c>
      <c r="H34" s="167"/>
      <c r="I34" s="165"/>
      <c r="J34" s="153"/>
      <c r="K34" s="165"/>
      <c r="L34" s="165"/>
      <c r="M34" s="13"/>
      <c r="N34" s="13"/>
      <c r="O34" s="168"/>
      <c r="P34" s="167"/>
      <c r="Q34" s="165"/>
      <c r="R34" s="153"/>
      <c r="S34" s="165"/>
      <c r="T34" s="165"/>
      <c r="U34" s="13"/>
      <c r="V34" s="13"/>
      <c r="W34" s="168"/>
      <c r="X34" s="167"/>
      <c r="Y34" s="165"/>
      <c r="Z34" s="153"/>
      <c r="AA34" s="165"/>
      <c r="AB34" s="13"/>
      <c r="AC34" s="13"/>
      <c r="AD34" s="13"/>
      <c r="AE34" s="37"/>
      <c r="AF34" s="169"/>
      <c r="AG34" s="15"/>
      <c r="AH34" s="153"/>
      <c r="AI34" s="15"/>
      <c r="AJ34" s="159"/>
      <c r="AK34" s="13"/>
      <c r="AL34" s="14"/>
      <c r="AM34" s="40"/>
      <c r="AN34" s="169"/>
      <c r="AO34" s="15"/>
      <c r="AP34" s="153"/>
      <c r="AQ34" s="15"/>
      <c r="AR34" s="159"/>
      <c r="AS34" s="13"/>
      <c r="AT34" s="14"/>
      <c r="AU34" s="45"/>
      <c r="AV34" s="169"/>
      <c r="AW34" s="15"/>
      <c r="AX34" s="153"/>
      <c r="AY34" s="15"/>
      <c r="AZ34" s="159"/>
      <c r="BA34" s="13"/>
      <c r="BB34" s="14"/>
      <c r="BC34" s="45"/>
      <c r="BD34" s="170" t="s">
        <v>78</v>
      </c>
      <c r="BE34" s="15" t="s">
        <v>79</v>
      </c>
      <c r="BF34" s="153" t="s">
        <v>4</v>
      </c>
      <c r="BG34" s="15">
        <v>1</v>
      </c>
      <c r="BH34" s="159">
        <v>5350800</v>
      </c>
      <c r="BI34" s="13">
        <f t="shared" si="20"/>
        <v>5350800</v>
      </c>
      <c r="BJ34" s="14">
        <f t="shared" si="21"/>
        <v>6367452</v>
      </c>
      <c r="BK34" s="45"/>
      <c r="BL34" s="167"/>
      <c r="BM34" s="165"/>
      <c r="BN34" s="153"/>
      <c r="BO34" s="165"/>
      <c r="BP34" s="165"/>
      <c r="BQ34" s="13"/>
      <c r="BR34" s="13"/>
      <c r="BS34" s="168"/>
      <c r="BT34" s="171"/>
      <c r="BU34" s="165"/>
      <c r="BV34" s="165"/>
      <c r="BW34" s="165"/>
      <c r="BX34" s="165"/>
      <c r="BY34" s="165"/>
      <c r="BZ34" s="165"/>
      <c r="CA34" s="168"/>
      <c r="CB34" s="171"/>
      <c r="CC34" s="165"/>
      <c r="CD34" s="165"/>
      <c r="CE34" s="165"/>
      <c r="CF34" s="165"/>
      <c r="CG34" s="165"/>
      <c r="CH34" s="165"/>
      <c r="CI34" s="168"/>
      <c r="CJ34" s="168"/>
      <c r="CK34" s="168"/>
      <c r="CL34" s="168"/>
      <c r="CM34" s="168"/>
      <c r="CN34" s="168"/>
      <c r="CO34" s="168"/>
      <c r="CP34" s="168"/>
      <c r="CQ34" s="168"/>
      <c r="CR34" s="162">
        <f>BJ34</f>
        <v>6367452</v>
      </c>
    </row>
    <row r="35" spans="1:96" ht="399" customHeight="1" x14ac:dyDescent="0.25">
      <c r="A35" s="181"/>
      <c r="B35" s="55">
        <v>5</v>
      </c>
      <c r="C35" s="56">
        <v>30</v>
      </c>
      <c r="D35" s="76" t="s">
        <v>151</v>
      </c>
      <c r="E35" s="77" t="s">
        <v>101</v>
      </c>
      <c r="F35" s="78" t="s">
        <v>4</v>
      </c>
      <c r="G35" s="79">
        <v>2</v>
      </c>
      <c r="H35" s="69"/>
      <c r="I35" s="77"/>
      <c r="J35" s="78"/>
      <c r="K35" s="78"/>
      <c r="L35" s="78"/>
      <c r="M35" s="63"/>
      <c r="N35" s="63"/>
      <c r="O35" s="80"/>
      <c r="P35" s="69"/>
      <c r="Q35" s="77"/>
      <c r="R35" s="78"/>
      <c r="S35" s="78"/>
      <c r="T35" s="78"/>
      <c r="U35" s="63"/>
      <c r="V35" s="63"/>
      <c r="W35" s="80"/>
      <c r="X35" s="81" t="s">
        <v>103</v>
      </c>
      <c r="Y35" s="78" t="s">
        <v>102</v>
      </c>
      <c r="Z35" s="59" t="s">
        <v>4</v>
      </c>
      <c r="AA35" s="82">
        <v>2</v>
      </c>
      <c r="AB35" s="63">
        <v>180000</v>
      </c>
      <c r="AC35" s="63">
        <f>AB35*AA35</f>
        <v>360000</v>
      </c>
      <c r="AD35" s="63">
        <f>(((AC35*19)/100)+AC35)</f>
        <v>428400</v>
      </c>
      <c r="AE35" s="83"/>
      <c r="AF35" s="69" t="s">
        <v>100</v>
      </c>
      <c r="AG35" s="77" t="s">
        <v>101</v>
      </c>
      <c r="AH35" s="78" t="s">
        <v>4</v>
      </c>
      <c r="AI35" s="78">
        <v>2</v>
      </c>
      <c r="AJ35" s="70">
        <v>265000</v>
      </c>
      <c r="AK35" s="63">
        <f t="shared" ref="AK35" si="23">(AI35*AJ35)</f>
        <v>530000</v>
      </c>
      <c r="AL35" s="67">
        <f t="shared" ref="AL35" si="24">(((AK35*19)/100)+AK35)</f>
        <v>630700</v>
      </c>
      <c r="AM35" s="83"/>
      <c r="AN35" s="84"/>
      <c r="AO35" s="85"/>
      <c r="AP35" s="85"/>
      <c r="AQ35" s="85"/>
      <c r="AR35" s="86"/>
      <c r="AS35" s="86"/>
      <c r="AT35" s="85"/>
      <c r="AU35" s="83"/>
      <c r="AV35" s="84"/>
      <c r="AW35" s="85"/>
      <c r="AX35" s="85"/>
      <c r="AY35" s="85"/>
      <c r="AZ35" s="85"/>
      <c r="BA35" s="85"/>
      <c r="BB35" s="85"/>
      <c r="BC35" s="83"/>
      <c r="BD35" s="84"/>
      <c r="BE35" s="85"/>
      <c r="BF35" s="85"/>
      <c r="BG35" s="85"/>
      <c r="BH35" s="85"/>
      <c r="BI35" s="85"/>
      <c r="BJ35" s="85"/>
      <c r="BK35" s="83"/>
      <c r="BL35" s="69"/>
      <c r="BM35" s="77"/>
      <c r="BN35" s="78"/>
      <c r="BO35" s="78"/>
      <c r="BP35" s="78"/>
      <c r="BQ35" s="63"/>
      <c r="BR35" s="63"/>
      <c r="BS35" s="80"/>
      <c r="BT35" s="81"/>
      <c r="BU35" s="78"/>
      <c r="BV35" s="78"/>
      <c r="BW35" s="78"/>
      <c r="BX35" s="78"/>
      <c r="BY35" s="78"/>
      <c r="BZ35" s="78"/>
      <c r="CA35" s="80"/>
      <c r="CB35" s="81"/>
      <c r="CC35" s="78"/>
      <c r="CD35" s="78"/>
      <c r="CE35" s="78"/>
      <c r="CF35" s="78"/>
      <c r="CG35" s="78"/>
      <c r="CH35" s="78"/>
      <c r="CI35" s="80"/>
      <c r="CJ35" s="80"/>
      <c r="CK35" s="80"/>
      <c r="CL35" s="80"/>
      <c r="CM35" s="80"/>
      <c r="CN35" s="80"/>
      <c r="CO35" s="80"/>
      <c r="CP35" s="80"/>
      <c r="CQ35" s="80"/>
      <c r="CR35" s="75">
        <f>AVERAGE(AD35,AL35)</f>
        <v>529550</v>
      </c>
    </row>
    <row r="36" spans="1:96" ht="252" customHeight="1" x14ac:dyDescent="0.25">
      <c r="A36" s="181"/>
      <c r="B36" s="96">
        <v>6</v>
      </c>
      <c r="C36" s="96">
        <v>31</v>
      </c>
      <c r="D36" s="98" t="s">
        <v>122</v>
      </c>
      <c r="E36" s="96" t="s">
        <v>145</v>
      </c>
      <c r="F36" s="96" t="s">
        <v>5</v>
      </c>
      <c r="G36" s="99">
        <v>4</v>
      </c>
      <c r="H36" s="100"/>
      <c r="I36" s="101"/>
      <c r="J36" s="101"/>
      <c r="K36" s="101"/>
      <c r="L36" s="101"/>
      <c r="M36" s="101"/>
      <c r="N36" s="101"/>
      <c r="O36" s="102"/>
      <c r="P36" s="100"/>
      <c r="Q36" s="101"/>
      <c r="R36" s="101"/>
      <c r="S36" s="101"/>
      <c r="T36" s="101"/>
      <c r="U36" s="101"/>
      <c r="V36" s="101"/>
      <c r="W36" s="102"/>
      <c r="X36" s="100"/>
      <c r="Y36" s="101"/>
      <c r="Z36" s="101"/>
      <c r="AA36" s="101"/>
      <c r="AB36" s="101"/>
      <c r="AC36" s="101"/>
      <c r="AD36" s="101"/>
      <c r="AE36" s="102"/>
      <c r="AF36" s="100"/>
      <c r="AG36" s="101"/>
      <c r="AH36" s="101"/>
      <c r="AI36" s="101"/>
      <c r="AJ36" s="103"/>
      <c r="AK36" s="103"/>
      <c r="AL36" s="101"/>
      <c r="AM36" s="102"/>
      <c r="AN36" s="100"/>
      <c r="AO36" s="101"/>
      <c r="AP36" s="101"/>
      <c r="AQ36" s="101"/>
      <c r="AR36" s="103"/>
      <c r="AS36" s="103"/>
      <c r="AT36" s="101"/>
      <c r="AU36" s="102"/>
      <c r="AV36" s="100"/>
      <c r="AW36" s="101"/>
      <c r="AX36" s="101"/>
      <c r="AY36" s="101"/>
      <c r="AZ36" s="101"/>
      <c r="BA36" s="101"/>
      <c r="BB36" s="101"/>
      <c r="BC36" s="102"/>
      <c r="BD36" s="100"/>
      <c r="BE36" s="101"/>
      <c r="BF36" s="101"/>
      <c r="BG36" s="101"/>
      <c r="BH36" s="101"/>
      <c r="BI36" s="101"/>
      <c r="BJ36" s="101"/>
      <c r="BK36" s="102"/>
      <c r="BL36" s="104" t="s">
        <v>122</v>
      </c>
      <c r="BM36" s="96" t="s">
        <v>136</v>
      </c>
      <c r="BN36" s="96" t="s">
        <v>5</v>
      </c>
      <c r="BO36" s="96">
        <v>4</v>
      </c>
      <c r="BP36" s="105">
        <v>210084</v>
      </c>
      <c r="BQ36" s="105">
        <v>1344538</v>
      </c>
      <c r="BR36" s="106">
        <v>1600000</v>
      </c>
      <c r="BS36" s="102"/>
      <c r="BT36" s="100"/>
      <c r="BU36" s="101"/>
      <c r="BV36" s="101"/>
      <c r="BW36" s="101"/>
      <c r="BX36" s="101"/>
      <c r="BY36" s="101"/>
      <c r="BZ36" s="101"/>
      <c r="CA36" s="102"/>
      <c r="CB36" s="100"/>
      <c r="CC36" s="101"/>
      <c r="CD36" s="101"/>
      <c r="CE36" s="101"/>
      <c r="CF36" s="101"/>
      <c r="CG36" s="101"/>
      <c r="CH36" s="101"/>
      <c r="CI36" s="102"/>
      <c r="CJ36" s="102"/>
      <c r="CK36" s="102"/>
      <c r="CL36" s="102"/>
      <c r="CM36" s="102"/>
      <c r="CN36" s="102"/>
      <c r="CO36" s="102"/>
      <c r="CP36" s="102"/>
      <c r="CQ36" s="102"/>
      <c r="CR36" s="109">
        <f t="shared" ref="CR36:CR42" si="25">BR36</f>
        <v>1600000</v>
      </c>
    </row>
    <row r="37" spans="1:96" ht="240" customHeight="1" x14ac:dyDescent="0.25">
      <c r="A37" s="181"/>
      <c r="B37" s="96">
        <v>6</v>
      </c>
      <c r="C37" s="96">
        <v>32</v>
      </c>
      <c r="D37" s="98" t="s">
        <v>123</v>
      </c>
      <c r="E37" s="96" t="s">
        <v>113</v>
      </c>
      <c r="F37" s="96" t="s">
        <v>5</v>
      </c>
      <c r="G37" s="99">
        <v>2</v>
      </c>
      <c r="H37" s="100"/>
      <c r="I37" s="101"/>
      <c r="J37" s="101"/>
      <c r="K37" s="101"/>
      <c r="L37" s="101"/>
      <c r="M37" s="101"/>
      <c r="N37" s="101"/>
      <c r="O37" s="102"/>
      <c r="P37" s="100"/>
      <c r="Q37" s="101"/>
      <c r="R37" s="101"/>
      <c r="S37" s="101"/>
      <c r="T37" s="101"/>
      <c r="U37" s="101"/>
      <c r="V37" s="101"/>
      <c r="W37" s="102"/>
      <c r="X37" s="100"/>
      <c r="Y37" s="101"/>
      <c r="Z37" s="101"/>
      <c r="AA37" s="101"/>
      <c r="AB37" s="101"/>
      <c r="AC37" s="101"/>
      <c r="AD37" s="101"/>
      <c r="AE37" s="102"/>
      <c r="AF37" s="100"/>
      <c r="AG37" s="101"/>
      <c r="AH37" s="101"/>
      <c r="AI37" s="101"/>
      <c r="AJ37" s="103"/>
      <c r="AK37" s="103"/>
      <c r="AL37" s="101"/>
      <c r="AM37" s="102"/>
      <c r="AN37" s="100"/>
      <c r="AO37" s="101"/>
      <c r="AP37" s="101"/>
      <c r="AQ37" s="101"/>
      <c r="AR37" s="103"/>
      <c r="AS37" s="103"/>
      <c r="AT37" s="101"/>
      <c r="AU37" s="102"/>
      <c r="AV37" s="100"/>
      <c r="AW37" s="101"/>
      <c r="AX37" s="101"/>
      <c r="AY37" s="101"/>
      <c r="AZ37" s="101"/>
      <c r="BA37" s="101"/>
      <c r="BB37" s="101"/>
      <c r="BC37" s="102"/>
      <c r="BD37" s="100"/>
      <c r="BE37" s="101"/>
      <c r="BF37" s="101"/>
      <c r="BG37" s="101"/>
      <c r="BH37" s="101"/>
      <c r="BI37" s="101"/>
      <c r="BJ37" s="101"/>
      <c r="BK37" s="102"/>
      <c r="BL37" s="104" t="s">
        <v>123</v>
      </c>
      <c r="BM37" s="96" t="s">
        <v>113</v>
      </c>
      <c r="BN37" s="96" t="s">
        <v>5</v>
      </c>
      <c r="BO37" s="96">
        <v>2</v>
      </c>
      <c r="BP37" s="105">
        <v>210084</v>
      </c>
      <c r="BQ37" s="105">
        <v>1554622</v>
      </c>
      <c r="BR37" s="105">
        <v>1850000</v>
      </c>
      <c r="BS37" s="102"/>
      <c r="BT37" s="100"/>
      <c r="BU37" s="101"/>
      <c r="BV37" s="101"/>
      <c r="BW37" s="101"/>
      <c r="BX37" s="101"/>
      <c r="BY37" s="101"/>
      <c r="BZ37" s="101"/>
      <c r="CA37" s="102"/>
      <c r="CB37" s="100"/>
      <c r="CC37" s="101"/>
      <c r="CD37" s="101"/>
      <c r="CE37" s="101"/>
      <c r="CF37" s="101"/>
      <c r="CG37" s="101"/>
      <c r="CH37" s="101"/>
      <c r="CI37" s="102"/>
      <c r="CJ37" s="102"/>
      <c r="CK37" s="102"/>
      <c r="CL37" s="102"/>
      <c r="CM37" s="102"/>
      <c r="CN37" s="102"/>
      <c r="CO37" s="102"/>
      <c r="CP37" s="102"/>
      <c r="CQ37" s="102"/>
      <c r="CR37" s="109">
        <f t="shared" si="25"/>
        <v>1850000</v>
      </c>
    </row>
    <row r="38" spans="1:96" ht="240" customHeight="1" x14ac:dyDescent="0.25">
      <c r="A38" s="181"/>
      <c r="B38" s="96">
        <v>6</v>
      </c>
      <c r="C38" s="96">
        <v>33</v>
      </c>
      <c r="D38" s="98" t="s">
        <v>114</v>
      </c>
      <c r="E38" s="96" t="s">
        <v>115</v>
      </c>
      <c r="F38" s="96" t="s">
        <v>5</v>
      </c>
      <c r="G38" s="99">
        <v>2</v>
      </c>
      <c r="H38" s="100"/>
      <c r="I38" s="101"/>
      <c r="J38" s="101"/>
      <c r="K38" s="101"/>
      <c r="L38" s="101"/>
      <c r="M38" s="101"/>
      <c r="N38" s="101"/>
      <c r="O38" s="102"/>
      <c r="P38" s="100"/>
      <c r="Q38" s="101"/>
      <c r="R38" s="101"/>
      <c r="S38" s="101"/>
      <c r="T38" s="101"/>
      <c r="U38" s="101"/>
      <c r="V38" s="101"/>
      <c r="W38" s="102"/>
      <c r="X38" s="100"/>
      <c r="Y38" s="101"/>
      <c r="Z38" s="101"/>
      <c r="AA38" s="101"/>
      <c r="AB38" s="101"/>
      <c r="AC38" s="101"/>
      <c r="AD38" s="101"/>
      <c r="AE38" s="102"/>
      <c r="AF38" s="100"/>
      <c r="AG38" s="101"/>
      <c r="AH38" s="101"/>
      <c r="AI38" s="101"/>
      <c r="AJ38" s="103"/>
      <c r="AK38" s="103"/>
      <c r="AL38" s="101"/>
      <c r="AM38" s="102"/>
      <c r="AN38" s="100"/>
      <c r="AO38" s="101"/>
      <c r="AP38" s="101"/>
      <c r="AQ38" s="101"/>
      <c r="AR38" s="103"/>
      <c r="AS38" s="103"/>
      <c r="AT38" s="101"/>
      <c r="AU38" s="102"/>
      <c r="AV38" s="100"/>
      <c r="AW38" s="101"/>
      <c r="AX38" s="101"/>
      <c r="AY38" s="101"/>
      <c r="AZ38" s="101"/>
      <c r="BA38" s="101"/>
      <c r="BB38" s="101"/>
      <c r="BC38" s="102"/>
      <c r="BD38" s="100"/>
      <c r="BE38" s="101"/>
      <c r="BF38" s="101"/>
      <c r="BG38" s="101"/>
      <c r="BH38" s="101"/>
      <c r="BI38" s="101"/>
      <c r="BJ38" s="101"/>
      <c r="BK38" s="102"/>
      <c r="BL38" s="104" t="s">
        <v>114</v>
      </c>
      <c r="BM38" s="96" t="s">
        <v>115</v>
      </c>
      <c r="BN38" s="96" t="s">
        <v>5</v>
      </c>
      <c r="BO38" s="96">
        <v>2</v>
      </c>
      <c r="BP38" s="105">
        <v>105042</v>
      </c>
      <c r="BQ38" s="105">
        <v>627100</v>
      </c>
      <c r="BR38" s="105">
        <v>743750</v>
      </c>
      <c r="BS38" s="102"/>
      <c r="BT38" s="100"/>
      <c r="BU38" s="101"/>
      <c r="BV38" s="101"/>
      <c r="BW38" s="101"/>
      <c r="BX38" s="101"/>
      <c r="BY38" s="101"/>
      <c r="BZ38" s="101"/>
      <c r="CA38" s="102"/>
      <c r="CB38" s="100"/>
      <c r="CC38" s="101"/>
      <c r="CD38" s="101"/>
      <c r="CE38" s="101"/>
      <c r="CF38" s="101"/>
      <c r="CG38" s="101"/>
      <c r="CH38" s="101"/>
      <c r="CI38" s="102"/>
      <c r="CJ38" s="102"/>
      <c r="CK38" s="102"/>
      <c r="CL38" s="102"/>
      <c r="CM38" s="102"/>
      <c r="CN38" s="102"/>
      <c r="CO38" s="102"/>
      <c r="CP38" s="102"/>
      <c r="CQ38" s="102"/>
      <c r="CR38" s="109">
        <f t="shared" si="25"/>
        <v>743750</v>
      </c>
    </row>
    <row r="39" spans="1:96" ht="240" customHeight="1" x14ac:dyDescent="0.25">
      <c r="A39" s="181"/>
      <c r="B39" s="96">
        <v>6</v>
      </c>
      <c r="C39" s="96">
        <v>34</v>
      </c>
      <c r="D39" s="98" t="s">
        <v>116</v>
      </c>
      <c r="E39" s="96" t="s">
        <v>117</v>
      </c>
      <c r="F39" s="96" t="s">
        <v>5</v>
      </c>
      <c r="G39" s="99">
        <v>2</v>
      </c>
      <c r="H39" s="100"/>
      <c r="I39" s="101"/>
      <c r="J39" s="101"/>
      <c r="K39" s="101"/>
      <c r="L39" s="101"/>
      <c r="M39" s="101"/>
      <c r="N39" s="101"/>
      <c r="O39" s="102"/>
      <c r="P39" s="100"/>
      <c r="Q39" s="101"/>
      <c r="R39" s="101"/>
      <c r="S39" s="101"/>
      <c r="T39" s="101"/>
      <c r="U39" s="101"/>
      <c r="V39" s="101"/>
      <c r="W39" s="102"/>
      <c r="X39" s="100"/>
      <c r="Y39" s="101"/>
      <c r="Z39" s="101"/>
      <c r="AA39" s="101"/>
      <c r="AB39" s="101"/>
      <c r="AC39" s="101"/>
      <c r="AD39" s="101"/>
      <c r="AE39" s="102"/>
      <c r="AF39" s="100"/>
      <c r="AG39" s="101"/>
      <c r="AH39" s="101"/>
      <c r="AI39" s="101"/>
      <c r="AJ39" s="103"/>
      <c r="AK39" s="103"/>
      <c r="AL39" s="101"/>
      <c r="AM39" s="102"/>
      <c r="AN39" s="100"/>
      <c r="AO39" s="101"/>
      <c r="AP39" s="101"/>
      <c r="AQ39" s="101"/>
      <c r="AR39" s="103"/>
      <c r="AS39" s="103"/>
      <c r="AT39" s="101"/>
      <c r="AU39" s="102"/>
      <c r="AV39" s="100"/>
      <c r="AW39" s="101"/>
      <c r="AX39" s="101"/>
      <c r="AY39" s="101"/>
      <c r="AZ39" s="101"/>
      <c r="BA39" s="101"/>
      <c r="BB39" s="101"/>
      <c r="BC39" s="102"/>
      <c r="BD39" s="100"/>
      <c r="BE39" s="101"/>
      <c r="BF39" s="101"/>
      <c r="BG39" s="101"/>
      <c r="BH39" s="101"/>
      <c r="BI39" s="101"/>
      <c r="BJ39" s="101"/>
      <c r="BK39" s="102"/>
      <c r="BL39" s="104" t="s">
        <v>116</v>
      </c>
      <c r="BM39" s="96" t="s">
        <v>117</v>
      </c>
      <c r="BN39" s="96" t="s">
        <v>5</v>
      </c>
      <c r="BO39" s="96">
        <v>2</v>
      </c>
      <c r="BP39" s="105">
        <v>210084</v>
      </c>
      <c r="BQ39" s="105">
        <v>2177470</v>
      </c>
      <c r="BR39" s="105">
        <v>2590000</v>
      </c>
      <c r="BS39" s="102"/>
      <c r="BT39" s="100"/>
      <c r="BU39" s="101"/>
      <c r="BV39" s="101"/>
      <c r="BW39" s="101"/>
      <c r="BX39" s="101"/>
      <c r="BY39" s="101"/>
      <c r="BZ39" s="101"/>
      <c r="CA39" s="102"/>
      <c r="CB39" s="100"/>
      <c r="CC39" s="101"/>
      <c r="CD39" s="101"/>
      <c r="CE39" s="101"/>
      <c r="CF39" s="101"/>
      <c r="CG39" s="101"/>
      <c r="CH39" s="101"/>
      <c r="CI39" s="102"/>
      <c r="CJ39" s="102"/>
      <c r="CK39" s="102"/>
      <c r="CL39" s="102"/>
      <c r="CM39" s="102"/>
      <c r="CN39" s="102"/>
      <c r="CO39" s="102"/>
      <c r="CP39" s="102"/>
      <c r="CQ39" s="102"/>
      <c r="CR39" s="109">
        <f t="shared" si="25"/>
        <v>2590000</v>
      </c>
    </row>
    <row r="40" spans="1:96" ht="240.75" customHeight="1" x14ac:dyDescent="0.25">
      <c r="A40" s="181"/>
      <c r="B40" s="96">
        <v>6</v>
      </c>
      <c r="C40" s="96">
        <v>35</v>
      </c>
      <c r="D40" s="98" t="s">
        <v>124</v>
      </c>
      <c r="E40" s="96" t="s">
        <v>118</v>
      </c>
      <c r="F40" s="96" t="s">
        <v>5</v>
      </c>
      <c r="G40" s="99">
        <v>1</v>
      </c>
      <c r="H40" s="100"/>
      <c r="I40" s="101"/>
      <c r="J40" s="101"/>
      <c r="K40" s="101"/>
      <c r="L40" s="101"/>
      <c r="M40" s="101"/>
      <c r="N40" s="101"/>
      <c r="O40" s="102"/>
      <c r="P40" s="100"/>
      <c r="Q40" s="101"/>
      <c r="R40" s="101"/>
      <c r="S40" s="101"/>
      <c r="T40" s="101"/>
      <c r="U40" s="101"/>
      <c r="V40" s="101"/>
      <c r="W40" s="102"/>
      <c r="X40" s="100"/>
      <c r="Y40" s="101"/>
      <c r="Z40" s="101"/>
      <c r="AA40" s="101"/>
      <c r="AB40" s="101"/>
      <c r="AC40" s="101"/>
      <c r="AD40" s="101"/>
      <c r="AE40" s="102"/>
      <c r="AF40" s="100"/>
      <c r="AG40" s="101"/>
      <c r="AH40" s="101"/>
      <c r="AI40" s="101"/>
      <c r="AJ40" s="103"/>
      <c r="AK40" s="103"/>
      <c r="AL40" s="101"/>
      <c r="AM40" s="102"/>
      <c r="AN40" s="100"/>
      <c r="AO40" s="101"/>
      <c r="AP40" s="101"/>
      <c r="AQ40" s="101"/>
      <c r="AR40" s="103"/>
      <c r="AS40" s="103"/>
      <c r="AT40" s="101"/>
      <c r="AU40" s="102"/>
      <c r="AV40" s="100"/>
      <c r="AW40" s="101"/>
      <c r="AX40" s="101"/>
      <c r="AY40" s="101"/>
      <c r="AZ40" s="101"/>
      <c r="BA40" s="101"/>
      <c r="BB40" s="101"/>
      <c r="BC40" s="102"/>
      <c r="BD40" s="100"/>
      <c r="BE40" s="101"/>
      <c r="BF40" s="101"/>
      <c r="BG40" s="101"/>
      <c r="BH40" s="101"/>
      <c r="BI40" s="101"/>
      <c r="BJ40" s="101"/>
      <c r="BK40" s="102"/>
      <c r="BL40" s="104" t="s">
        <v>124</v>
      </c>
      <c r="BM40" s="96" t="s">
        <v>118</v>
      </c>
      <c r="BN40" s="96" t="s">
        <v>5</v>
      </c>
      <c r="BO40" s="96">
        <v>1</v>
      </c>
      <c r="BP40" s="105">
        <v>105042</v>
      </c>
      <c r="BQ40" s="105">
        <v>787815</v>
      </c>
      <c r="BR40" s="105">
        <v>937500</v>
      </c>
      <c r="BS40" s="102"/>
      <c r="BT40" s="100"/>
      <c r="BU40" s="101"/>
      <c r="BV40" s="101"/>
      <c r="BW40" s="101"/>
      <c r="BX40" s="101"/>
      <c r="BY40" s="101"/>
      <c r="BZ40" s="101"/>
      <c r="CA40" s="102"/>
      <c r="CB40" s="100"/>
      <c r="CC40" s="101"/>
      <c r="CD40" s="101"/>
      <c r="CE40" s="101"/>
      <c r="CF40" s="101"/>
      <c r="CG40" s="101"/>
      <c r="CH40" s="101"/>
      <c r="CI40" s="102"/>
      <c r="CJ40" s="102"/>
      <c r="CK40" s="102"/>
      <c r="CL40" s="102"/>
      <c r="CM40" s="102"/>
      <c r="CN40" s="102"/>
      <c r="CO40" s="102"/>
      <c r="CP40" s="102"/>
      <c r="CQ40" s="102"/>
      <c r="CR40" s="109">
        <f t="shared" si="25"/>
        <v>937500</v>
      </c>
    </row>
    <row r="41" spans="1:96" ht="240" customHeight="1" x14ac:dyDescent="0.25">
      <c r="A41" s="181"/>
      <c r="B41" s="96">
        <v>6</v>
      </c>
      <c r="C41" s="96">
        <v>36</v>
      </c>
      <c r="D41" s="98" t="s">
        <v>125</v>
      </c>
      <c r="E41" s="96" t="s">
        <v>120</v>
      </c>
      <c r="F41" s="96" t="s">
        <v>56</v>
      </c>
      <c r="G41" s="99">
        <v>2</v>
      </c>
      <c r="H41" s="100"/>
      <c r="I41" s="101"/>
      <c r="J41" s="101"/>
      <c r="K41" s="101"/>
      <c r="L41" s="101"/>
      <c r="M41" s="101"/>
      <c r="N41" s="101"/>
      <c r="O41" s="102"/>
      <c r="P41" s="100"/>
      <c r="Q41" s="101"/>
      <c r="R41" s="101"/>
      <c r="S41" s="101"/>
      <c r="T41" s="101"/>
      <c r="U41" s="101"/>
      <c r="V41" s="101"/>
      <c r="W41" s="102"/>
      <c r="X41" s="100"/>
      <c r="Y41" s="101"/>
      <c r="Z41" s="101"/>
      <c r="AA41" s="101"/>
      <c r="AB41" s="101"/>
      <c r="AC41" s="101"/>
      <c r="AD41" s="101"/>
      <c r="AE41" s="102"/>
      <c r="AF41" s="100"/>
      <c r="AG41" s="101"/>
      <c r="AH41" s="101"/>
      <c r="AI41" s="101"/>
      <c r="AJ41" s="103"/>
      <c r="AK41" s="103"/>
      <c r="AL41" s="101"/>
      <c r="AM41" s="102"/>
      <c r="AN41" s="100"/>
      <c r="AO41" s="101"/>
      <c r="AP41" s="101"/>
      <c r="AQ41" s="101"/>
      <c r="AR41" s="103"/>
      <c r="AS41" s="103"/>
      <c r="AT41" s="101"/>
      <c r="AU41" s="102"/>
      <c r="AV41" s="100"/>
      <c r="AW41" s="101"/>
      <c r="AX41" s="101"/>
      <c r="AY41" s="101"/>
      <c r="AZ41" s="101"/>
      <c r="BA41" s="101"/>
      <c r="BB41" s="101"/>
      <c r="BC41" s="102"/>
      <c r="BD41" s="100"/>
      <c r="BE41" s="101"/>
      <c r="BF41" s="101"/>
      <c r="BG41" s="101"/>
      <c r="BH41" s="101"/>
      <c r="BI41" s="101"/>
      <c r="BJ41" s="101"/>
      <c r="BK41" s="102"/>
      <c r="BL41" s="104" t="s">
        <v>125</v>
      </c>
      <c r="BM41" s="96" t="s">
        <v>120</v>
      </c>
      <c r="BN41" s="96" t="s">
        <v>56</v>
      </c>
      <c r="BO41" s="96">
        <v>2</v>
      </c>
      <c r="BP41" s="105">
        <v>210084</v>
      </c>
      <c r="BQ41" s="105">
        <v>630252</v>
      </c>
      <c r="BR41" s="105">
        <v>750000</v>
      </c>
      <c r="BS41" s="102"/>
      <c r="BT41" s="100"/>
      <c r="BU41" s="101"/>
      <c r="BV41" s="101"/>
      <c r="BW41" s="101"/>
      <c r="BX41" s="101"/>
      <c r="BY41" s="101"/>
      <c r="BZ41" s="101"/>
      <c r="CA41" s="102"/>
      <c r="CB41" s="100"/>
      <c r="CC41" s="101"/>
      <c r="CD41" s="101"/>
      <c r="CE41" s="101"/>
      <c r="CF41" s="101"/>
      <c r="CG41" s="101"/>
      <c r="CH41" s="101"/>
      <c r="CI41" s="102"/>
      <c r="CJ41" s="102"/>
      <c r="CK41" s="102"/>
      <c r="CL41" s="102"/>
      <c r="CM41" s="102"/>
      <c r="CN41" s="102"/>
      <c r="CO41" s="102"/>
      <c r="CP41" s="102"/>
      <c r="CQ41" s="102"/>
      <c r="CR41" s="109">
        <f t="shared" si="25"/>
        <v>750000</v>
      </c>
    </row>
    <row r="42" spans="1:96" ht="244.5" customHeight="1" x14ac:dyDescent="0.25">
      <c r="A42" s="181"/>
      <c r="B42" s="96">
        <v>6</v>
      </c>
      <c r="C42" s="96">
        <v>37</v>
      </c>
      <c r="D42" s="98" t="s">
        <v>119</v>
      </c>
      <c r="E42" s="96" t="s">
        <v>121</v>
      </c>
      <c r="F42" s="96" t="s">
        <v>56</v>
      </c>
      <c r="G42" s="99">
        <v>2</v>
      </c>
      <c r="H42" s="100"/>
      <c r="I42" s="101"/>
      <c r="J42" s="101"/>
      <c r="K42" s="101"/>
      <c r="L42" s="101"/>
      <c r="M42" s="101"/>
      <c r="N42" s="101"/>
      <c r="O42" s="102"/>
      <c r="P42" s="100"/>
      <c r="Q42" s="101"/>
      <c r="R42" s="101"/>
      <c r="S42" s="101"/>
      <c r="T42" s="101"/>
      <c r="U42" s="101"/>
      <c r="V42" s="101"/>
      <c r="W42" s="102"/>
      <c r="X42" s="100"/>
      <c r="Y42" s="101"/>
      <c r="Z42" s="101"/>
      <c r="AA42" s="101"/>
      <c r="AB42" s="101"/>
      <c r="AC42" s="101"/>
      <c r="AD42" s="101"/>
      <c r="AE42" s="102"/>
      <c r="AF42" s="100"/>
      <c r="AG42" s="101"/>
      <c r="AH42" s="101"/>
      <c r="AI42" s="101"/>
      <c r="AJ42" s="103"/>
      <c r="AK42" s="103"/>
      <c r="AL42" s="101"/>
      <c r="AM42" s="102"/>
      <c r="AN42" s="100"/>
      <c r="AO42" s="101"/>
      <c r="AP42" s="101"/>
      <c r="AQ42" s="101"/>
      <c r="AR42" s="103"/>
      <c r="AS42" s="103"/>
      <c r="AT42" s="101"/>
      <c r="AU42" s="102"/>
      <c r="AV42" s="100"/>
      <c r="AW42" s="101"/>
      <c r="AX42" s="101"/>
      <c r="AY42" s="101"/>
      <c r="AZ42" s="101"/>
      <c r="BA42" s="101"/>
      <c r="BB42" s="101"/>
      <c r="BC42" s="102"/>
      <c r="BD42" s="100"/>
      <c r="BE42" s="101"/>
      <c r="BF42" s="101"/>
      <c r="BG42" s="101"/>
      <c r="BH42" s="101"/>
      <c r="BI42" s="101"/>
      <c r="BJ42" s="101"/>
      <c r="BK42" s="102"/>
      <c r="BL42" s="104" t="s">
        <v>119</v>
      </c>
      <c r="BM42" s="96" t="s">
        <v>121</v>
      </c>
      <c r="BN42" s="96" t="s">
        <v>56</v>
      </c>
      <c r="BO42" s="96">
        <v>2</v>
      </c>
      <c r="BP42" s="105">
        <v>210084</v>
      </c>
      <c r="BQ42" s="105">
        <v>1428571</v>
      </c>
      <c r="BR42" s="105">
        <v>1700000</v>
      </c>
      <c r="BS42" s="102"/>
      <c r="BT42" s="100"/>
      <c r="BU42" s="101"/>
      <c r="BV42" s="101"/>
      <c r="BW42" s="101"/>
      <c r="BX42" s="101"/>
      <c r="BY42" s="101"/>
      <c r="BZ42" s="101"/>
      <c r="CA42" s="102"/>
      <c r="CB42" s="100"/>
      <c r="CC42" s="101"/>
      <c r="CD42" s="101"/>
      <c r="CE42" s="101"/>
      <c r="CF42" s="101"/>
      <c r="CG42" s="101"/>
      <c r="CH42" s="101"/>
      <c r="CI42" s="102"/>
      <c r="CJ42" s="102"/>
      <c r="CK42" s="102"/>
      <c r="CL42" s="102"/>
      <c r="CM42" s="102"/>
      <c r="CN42" s="102"/>
      <c r="CO42" s="102"/>
      <c r="CP42" s="102"/>
      <c r="CQ42" s="102"/>
      <c r="CR42" s="109">
        <f t="shared" si="25"/>
        <v>1700000</v>
      </c>
    </row>
    <row r="43" spans="1:96" ht="183" customHeight="1" x14ac:dyDescent="0.25">
      <c r="A43" s="181"/>
      <c r="B43" s="96">
        <v>6</v>
      </c>
      <c r="C43" s="96">
        <v>38</v>
      </c>
      <c r="D43" s="107" t="s">
        <v>134</v>
      </c>
      <c r="E43" s="96" t="s">
        <v>126</v>
      </c>
      <c r="F43" s="96" t="s">
        <v>56</v>
      </c>
      <c r="G43" s="99">
        <v>1</v>
      </c>
      <c r="H43" s="100"/>
      <c r="I43" s="101"/>
      <c r="J43" s="101"/>
      <c r="K43" s="101"/>
      <c r="L43" s="101"/>
      <c r="M43" s="101"/>
      <c r="N43" s="101"/>
      <c r="O43" s="102"/>
      <c r="P43" s="100"/>
      <c r="Q43" s="101"/>
      <c r="R43" s="101"/>
      <c r="S43" s="101"/>
      <c r="T43" s="101"/>
      <c r="U43" s="101"/>
      <c r="V43" s="101"/>
      <c r="W43" s="102"/>
      <c r="X43" s="100"/>
      <c r="Y43" s="101"/>
      <c r="Z43" s="101"/>
      <c r="AA43" s="101"/>
      <c r="AB43" s="101"/>
      <c r="AC43" s="101"/>
      <c r="AD43" s="101"/>
      <c r="AE43" s="102"/>
      <c r="AF43" s="100"/>
      <c r="AG43" s="101"/>
      <c r="AH43" s="101"/>
      <c r="AI43" s="101"/>
      <c r="AJ43" s="103"/>
      <c r="AK43" s="103"/>
      <c r="AL43" s="101"/>
      <c r="AM43" s="102"/>
      <c r="AN43" s="100"/>
      <c r="AO43" s="101"/>
      <c r="AP43" s="101"/>
      <c r="AQ43" s="101"/>
      <c r="AR43" s="103"/>
      <c r="AS43" s="103"/>
      <c r="AT43" s="101"/>
      <c r="AU43" s="102"/>
      <c r="AV43" s="100"/>
      <c r="AW43" s="101"/>
      <c r="AX43" s="101"/>
      <c r="AY43" s="101"/>
      <c r="AZ43" s="101"/>
      <c r="BA43" s="101"/>
      <c r="BB43" s="101"/>
      <c r="BC43" s="102"/>
      <c r="BD43" s="100"/>
      <c r="BE43" s="101"/>
      <c r="BF43" s="101"/>
      <c r="BG43" s="101"/>
      <c r="BH43" s="101"/>
      <c r="BI43" s="101"/>
      <c r="BJ43" s="101"/>
      <c r="BK43" s="102"/>
      <c r="BL43" s="108" t="s">
        <v>134</v>
      </c>
      <c r="BM43" s="96" t="s">
        <v>126</v>
      </c>
      <c r="BN43" s="96" t="s">
        <v>56</v>
      </c>
      <c r="BO43" s="96">
        <v>1</v>
      </c>
      <c r="BP43" s="105">
        <v>79832</v>
      </c>
      <c r="BQ43" s="105">
        <v>169244</v>
      </c>
      <c r="BR43" s="105">
        <v>201400</v>
      </c>
      <c r="BS43" s="102"/>
      <c r="BT43" s="100"/>
      <c r="BU43" s="101"/>
      <c r="BV43" s="101"/>
      <c r="BW43" s="101"/>
      <c r="BX43" s="101"/>
      <c r="BY43" s="101"/>
      <c r="BZ43" s="101"/>
      <c r="CA43" s="102"/>
      <c r="CB43" s="100"/>
      <c r="CC43" s="101"/>
      <c r="CD43" s="101"/>
      <c r="CE43" s="101"/>
      <c r="CF43" s="101"/>
      <c r="CG43" s="101"/>
      <c r="CH43" s="101"/>
      <c r="CI43" s="102"/>
      <c r="CJ43" s="102"/>
      <c r="CK43" s="102"/>
      <c r="CL43" s="102"/>
      <c r="CM43" s="102"/>
      <c r="CN43" s="102"/>
      <c r="CO43" s="102"/>
      <c r="CP43" s="102"/>
      <c r="CQ43" s="102"/>
      <c r="CR43" s="109">
        <f t="shared" ref="CR43:CR45" si="26">BR43</f>
        <v>201400</v>
      </c>
    </row>
    <row r="44" spans="1:96" ht="198.75" customHeight="1" x14ac:dyDescent="0.25">
      <c r="A44" s="181"/>
      <c r="B44" s="96">
        <v>6</v>
      </c>
      <c r="C44" s="96">
        <v>39</v>
      </c>
      <c r="D44" s="107" t="s">
        <v>133</v>
      </c>
      <c r="E44" s="96" t="s">
        <v>127</v>
      </c>
      <c r="F44" s="96" t="s">
        <v>56</v>
      </c>
      <c r="G44" s="99">
        <v>1</v>
      </c>
      <c r="H44" s="100"/>
      <c r="I44" s="101"/>
      <c r="J44" s="101"/>
      <c r="K44" s="101"/>
      <c r="L44" s="101"/>
      <c r="M44" s="101"/>
      <c r="N44" s="101"/>
      <c r="O44" s="102"/>
      <c r="P44" s="100"/>
      <c r="Q44" s="101"/>
      <c r="R44" s="101"/>
      <c r="S44" s="101"/>
      <c r="T44" s="101"/>
      <c r="U44" s="101"/>
      <c r="V44" s="101"/>
      <c r="W44" s="102"/>
      <c r="X44" s="100"/>
      <c r="Y44" s="101"/>
      <c r="Z44" s="101"/>
      <c r="AA44" s="101"/>
      <c r="AB44" s="101"/>
      <c r="AC44" s="101"/>
      <c r="AD44" s="101"/>
      <c r="AE44" s="102"/>
      <c r="AF44" s="100"/>
      <c r="AG44" s="101"/>
      <c r="AH44" s="101"/>
      <c r="AI44" s="101"/>
      <c r="AJ44" s="103"/>
      <c r="AK44" s="103"/>
      <c r="AL44" s="101"/>
      <c r="AM44" s="102"/>
      <c r="AN44" s="100"/>
      <c r="AO44" s="101"/>
      <c r="AP44" s="101"/>
      <c r="AQ44" s="101"/>
      <c r="AR44" s="103"/>
      <c r="AS44" s="103"/>
      <c r="AT44" s="101"/>
      <c r="AU44" s="102"/>
      <c r="AV44" s="100"/>
      <c r="AW44" s="101"/>
      <c r="AX44" s="101"/>
      <c r="AY44" s="101"/>
      <c r="AZ44" s="101"/>
      <c r="BA44" s="101"/>
      <c r="BB44" s="101"/>
      <c r="BC44" s="102"/>
      <c r="BD44" s="100"/>
      <c r="BE44" s="101"/>
      <c r="BF44" s="101"/>
      <c r="BG44" s="101"/>
      <c r="BH44" s="101"/>
      <c r="BI44" s="101"/>
      <c r="BJ44" s="101"/>
      <c r="BK44" s="102"/>
      <c r="BL44" s="108" t="s">
        <v>133</v>
      </c>
      <c r="BM44" s="96" t="s">
        <v>127</v>
      </c>
      <c r="BN44" s="96" t="s">
        <v>56</v>
      </c>
      <c r="BO44" s="96">
        <v>1</v>
      </c>
      <c r="BP44" s="105">
        <v>79832</v>
      </c>
      <c r="BQ44" s="105">
        <v>79832</v>
      </c>
      <c r="BR44" s="106">
        <v>95000</v>
      </c>
      <c r="BS44" s="102"/>
      <c r="BT44" s="100"/>
      <c r="BU44" s="101"/>
      <c r="BV44" s="101"/>
      <c r="BW44" s="101"/>
      <c r="BX44" s="101"/>
      <c r="BY44" s="101"/>
      <c r="BZ44" s="101"/>
      <c r="CA44" s="102"/>
      <c r="CB44" s="100"/>
      <c r="CC44" s="101"/>
      <c r="CD44" s="101"/>
      <c r="CE44" s="101"/>
      <c r="CF44" s="101"/>
      <c r="CG44" s="101"/>
      <c r="CH44" s="101"/>
      <c r="CI44" s="102"/>
      <c r="CJ44" s="102"/>
      <c r="CK44" s="102"/>
      <c r="CL44" s="102"/>
      <c r="CM44" s="102"/>
      <c r="CN44" s="102"/>
      <c r="CO44" s="102"/>
      <c r="CP44" s="102"/>
      <c r="CQ44" s="102"/>
      <c r="CR44" s="109">
        <f>BR44</f>
        <v>95000</v>
      </c>
    </row>
    <row r="45" spans="1:96" ht="194.25" customHeight="1" x14ac:dyDescent="0.25">
      <c r="A45" s="181"/>
      <c r="B45" s="96">
        <v>6</v>
      </c>
      <c r="C45" s="96">
        <v>40</v>
      </c>
      <c r="D45" s="98" t="s">
        <v>132</v>
      </c>
      <c r="E45" s="96" t="s">
        <v>129</v>
      </c>
      <c r="F45" s="96" t="s">
        <v>56</v>
      </c>
      <c r="G45" s="99">
        <v>1</v>
      </c>
      <c r="H45" s="100"/>
      <c r="I45" s="101"/>
      <c r="J45" s="101"/>
      <c r="K45" s="101"/>
      <c r="L45" s="101"/>
      <c r="M45" s="101"/>
      <c r="N45" s="101"/>
      <c r="O45" s="102"/>
      <c r="P45" s="100"/>
      <c r="Q45" s="101"/>
      <c r="R45" s="101"/>
      <c r="S45" s="101"/>
      <c r="T45" s="101"/>
      <c r="U45" s="101"/>
      <c r="V45" s="101"/>
      <c r="W45" s="102"/>
      <c r="X45" s="100"/>
      <c r="Y45" s="101"/>
      <c r="Z45" s="101"/>
      <c r="AA45" s="101"/>
      <c r="AB45" s="101"/>
      <c r="AC45" s="101"/>
      <c r="AD45" s="101"/>
      <c r="AE45" s="102"/>
      <c r="AF45" s="100"/>
      <c r="AG45" s="101"/>
      <c r="AH45" s="101"/>
      <c r="AI45" s="101"/>
      <c r="AJ45" s="103"/>
      <c r="AK45" s="103"/>
      <c r="AL45" s="101"/>
      <c r="AM45" s="102"/>
      <c r="AN45" s="100"/>
      <c r="AO45" s="101"/>
      <c r="AP45" s="101"/>
      <c r="AQ45" s="101"/>
      <c r="AR45" s="103"/>
      <c r="AS45" s="103"/>
      <c r="AT45" s="101"/>
      <c r="AU45" s="102"/>
      <c r="AV45" s="100"/>
      <c r="AW45" s="101"/>
      <c r="AX45" s="101"/>
      <c r="AY45" s="101"/>
      <c r="AZ45" s="101"/>
      <c r="BA45" s="101"/>
      <c r="BB45" s="101"/>
      <c r="BC45" s="102"/>
      <c r="BD45" s="100"/>
      <c r="BE45" s="101"/>
      <c r="BF45" s="101"/>
      <c r="BG45" s="101"/>
      <c r="BH45" s="101"/>
      <c r="BI45" s="101"/>
      <c r="BJ45" s="101"/>
      <c r="BK45" s="102"/>
      <c r="BL45" s="104" t="s">
        <v>132</v>
      </c>
      <c r="BM45" s="96" t="s">
        <v>129</v>
      </c>
      <c r="BN45" s="96" t="s">
        <v>56</v>
      </c>
      <c r="BO45" s="96">
        <v>1</v>
      </c>
      <c r="BP45" s="105">
        <v>79832</v>
      </c>
      <c r="BQ45" s="105">
        <v>319328</v>
      </c>
      <c r="BR45" s="105">
        <v>380000</v>
      </c>
      <c r="BS45" s="102"/>
      <c r="BT45" s="100"/>
      <c r="BU45" s="101"/>
      <c r="BV45" s="101"/>
      <c r="BW45" s="101"/>
      <c r="BX45" s="101"/>
      <c r="BY45" s="101"/>
      <c r="BZ45" s="101"/>
      <c r="CA45" s="102"/>
      <c r="CB45" s="100"/>
      <c r="CC45" s="101"/>
      <c r="CD45" s="101"/>
      <c r="CE45" s="101"/>
      <c r="CF45" s="101"/>
      <c r="CG45" s="101"/>
      <c r="CH45" s="101"/>
      <c r="CI45" s="102"/>
      <c r="CJ45" s="102"/>
      <c r="CK45" s="102"/>
      <c r="CL45" s="102"/>
      <c r="CM45" s="102"/>
      <c r="CN45" s="102"/>
      <c r="CO45" s="102"/>
      <c r="CP45" s="102"/>
      <c r="CQ45" s="102"/>
      <c r="CR45" s="109">
        <f t="shared" si="26"/>
        <v>380000</v>
      </c>
    </row>
    <row r="46" spans="1:96" ht="56.25" customHeight="1" x14ac:dyDescent="0.25">
      <c r="A46" s="181"/>
      <c r="B46" s="96">
        <v>6</v>
      </c>
      <c r="C46" s="96">
        <v>41</v>
      </c>
      <c r="D46" s="98" t="s">
        <v>131</v>
      </c>
      <c r="E46" s="96" t="s">
        <v>130</v>
      </c>
      <c r="F46" s="96" t="s">
        <v>128</v>
      </c>
      <c r="G46" s="99">
        <v>1</v>
      </c>
      <c r="H46" s="100"/>
      <c r="I46" s="101"/>
      <c r="J46" s="101"/>
      <c r="K46" s="101"/>
      <c r="L46" s="101"/>
      <c r="M46" s="101"/>
      <c r="N46" s="101"/>
      <c r="O46" s="102"/>
      <c r="P46" s="100"/>
      <c r="Q46" s="101"/>
      <c r="R46" s="101"/>
      <c r="S46" s="101"/>
      <c r="T46" s="101"/>
      <c r="U46" s="101"/>
      <c r="V46" s="101"/>
      <c r="W46" s="102"/>
      <c r="X46" s="100"/>
      <c r="Y46" s="101"/>
      <c r="Z46" s="101"/>
      <c r="AA46" s="101"/>
      <c r="AB46" s="101"/>
      <c r="AC46" s="101"/>
      <c r="AD46" s="101"/>
      <c r="AE46" s="102"/>
      <c r="AF46" s="100"/>
      <c r="AG46" s="101"/>
      <c r="AH46" s="101"/>
      <c r="AI46" s="101"/>
      <c r="AJ46" s="103"/>
      <c r="AK46" s="103"/>
      <c r="AL46" s="101"/>
      <c r="AM46" s="102"/>
      <c r="AN46" s="100"/>
      <c r="AO46" s="101"/>
      <c r="AP46" s="101"/>
      <c r="AQ46" s="101"/>
      <c r="AR46" s="103"/>
      <c r="AS46" s="103"/>
      <c r="AT46" s="101"/>
      <c r="AU46" s="102"/>
      <c r="AV46" s="100"/>
      <c r="AW46" s="101"/>
      <c r="AX46" s="101"/>
      <c r="AY46" s="101"/>
      <c r="AZ46" s="101"/>
      <c r="BA46" s="101"/>
      <c r="BB46" s="101"/>
      <c r="BC46" s="102"/>
      <c r="BD46" s="100"/>
      <c r="BE46" s="101"/>
      <c r="BF46" s="101"/>
      <c r="BG46" s="101"/>
      <c r="BH46" s="101"/>
      <c r="BI46" s="101"/>
      <c r="BJ46" s="101"/>
      <c r="BK46" s="102"/>
      <c r="BL46" s="104" t="s">
        <v>131</v>
      </c>
      <c r="BM46" s="96" t="s">
        <v>130</v>
      </c>
      <c r="BN46" s="96" t="s">
        <v>128</v>
      </c>
      <c r="BO46" s="96">
        <v>1</v>
      </c>
      <c r="BP46" s="105">
        <v>689828</v>
      </c>
      <c r="BQ46" s="105">
        <v>1386555</v>
      </c>
      <c r="BR46" s="105">
        <v>1650000</v>
      </c>
      <c r="BS46" s="102"/>
      <c r="BT46" s="100"/>
      <c r="BU46" s="101"/>
      <c r="BV46" s="101"/>
      <c r="BW46" s="101"/>
      <c r="BX46" s="101"/>
      <c r="BY46" s="101"/>
      <c r="BZ46" s="101"/>
      <c r="CA46" s="102"/>
      <c r="CB46" s="100"/>
      <c r="CC46" s="101"/>
      <c r="CD46" s="101"/>
      <c r="CE46" s="101"/>
      <c r="CF46" s="101"/>
      <c r="CG46" s="101"/>
      <c r="CH46" s="101"/>
      <c r="CI46" s="102"/>
      <c r="CJ46" s="102"/>
      <c r="CK46" s="102"/>
      <c r="CL46" s="102"/>
      <c r="CM46" s="102"/>
      <c r="CN46" s="102"/>
      <c r="CO46" s="102"/>
      <c r="CP46" s="102"/>
      <c r="CQ46" s="102"/>
      <c r="CR46" s="109">
        <f>BR46</f>
        <v>1650000</v>
      </c>
    </row>
    <row r="47" spans="1:96" ht="234" customHeight="1" x14ac:dyDescent="0.25">
      <c r="A47" s="181"/>
      <c r="B47" s="96">
        <v>6</v>
      </c>
      <c r="C47" s="97">
        <v>42</v>
      </c>
      <c r="D47" s="98" t="s">
        <v>112</v>
      </c>
      <c r="E47" s="96" t="s">
        <v>111</v>
      </c>
      <c r="F47" s="96" t="s">
        <v>5</v>
      </c>
      <c r="G47" s="99">
        <v>1</v>
      </c>
      <c r="H47" s="100"/>
      <c r="I47" s="101"/>
      <c r="J47" s="101"/>
      <c r="K47" s="101"/>
      <c r="L47" s="101"/>
      <c r="M47" s="101"/>
      <c r="N47" s="101"/>
      <c r="O47" s="102"/>
      <c r="P47" s="100"/>
      <c r="Q47" s="101"/>
      <c r="R47" s="101"/>
      <c r="S47" s="101"/>
      <c r="T47" s="101"/>
      <c r="U47" s="101"/>
      <c r="V47" s="101"/>
      <c r="W47" s="102"/>
      <c r="X47" s="100"/>
      <c r="Y47" s="101"/>
      <c r="Z47" s="101"/>
      <c r="AA47" s="101"/>
      <c r="AB47" s="101"/>
      <c r="AC47" s="101"/>
      <c r="AD47" s="101"/>
      <c r="AE47" s="102"/>
      <c r="AF47" s="100"/>
      <c r="AG47" s="101"/>
      <c r="AH47" s="101"/>
      <c r="AI47" s="101"/>
      <c r="AJ47" s="103"/>
      <c r="AK47" s="103"/>
      <c r="AL47" s="101"/>
      <c r="AM47" s="102"/>
      <c r="AN47" s="100"/>
      <c r="AO47" s="101"/>
      <c r="AP47" s="101"/>
      <c r="AQ47" s="101"/>
      <c r="AR47" s="103"/>
      <c r="AS47" s="103"/>
      <c r="AT47" s="101"/>
      <c r="AU47" s="102"/>
      <c r="AV47" s="100"/>
      <c r="AW47" s="101"/>
      <c r="AX47" s="101"/>
      <c r="AY47" s="101"/>
      <c r="AZ47" s="101"/>
      <c r="BA47" s="101"/>
      <c r="BB47" s="101"/>
      <c r="BC47" s="102"/>
      <c r="BD47" s="100"/>
      <c r="BE47" s="101"/>
      <c r="BF47" s="101"/>
      <c r="BG47" s="101"/>
      <c r="BH47" s="101"/>
      <c r="BI47" s="101"/>
      <c r="BJ47" s="101"/>
      <c r="BK47" s="102"/>
      <c r="BL47" s="104" t="s">
        <v>112</v>
      </c>
      <c r="BM47" s="96" t="s">
        <v>111</v>
      </c>
      <c r="BN47" s="96" t="s">
        <v>5</v>
      </c>
      <c r="BO47" s="96">
        <v>1</v>
      </c>
      <c r="BP47" s="105">
        <v>75630</v>
      </c>
      <c r="BQ47" s="105">
        <v>170168</v>
      </c>
      <c r="BR47" s="105">
        <v>202500</v>
      </c>
      <c r="BS47" s="102"/>
      <c r="BT47" s="100"/>
      <c r="BU47" s="101"/>
      <c r="BV47" s="101"/>
      <c r="BW47" s="101"/>
      <c r="BX47" s="101"/>
      <c r="BY47" s="101"/>
      <c r="BZ47" s="101"/>
      <c r="CA47" s="102"/>
      <c r="CB47" s="100"/>
      <c r="CC47" s="101"/>
      <c r="CD47" s="101"/>
      <c r="CE47" s="101"/>
      <c r="CF47" s="101"/>
      <c r="CG47" s="101"/>
      <c r="CH47" s="101"/>
      <c r="CI47" s="102"/>
      <c r="CJ47" s="102"/>
      <c r="CK47" s="102"/>
      <c r="CL47" s="102"/>
      <c r="CM47" s="102"/>
      <c r="CN47" s="102"/>
      <c r="CO47" s="102"/>
      <c r="CP47" s="102"/>
      <c r="CQ47" s="102"/>
      <c r="CR47" s="109">
        <f>BR47</f>
        <v>202500</v>
      </c>
    </row>
    <row r="48" spans="1:96" ht="56.25" customHeight="1" thickBot="1" x14ac:dyDescent="0.3">
      <c r="A48" s="182"/>
      <c r="B48" s="55">
        <v>5</v>
      </c>
      <c r="C48" s="78">
        <v>43</v>
      </c>
      <c r="D48" s="76" t="s">
        <v>144</v>
      </c>
      <c r="E48" s="78" t="s">
        <v>128</v>
      </c>
      <c r="F48" s="78" t="s">
        <v>128</v>
      </c>
      <c r="G48" s="79">
        <v>400</v>
      </c>
      <c r="H48" s="87"/>
      <c r="I48" s="88"/>
      <c r="J48" s="88"/>
      <c r="K48" s="88"/>
      <c r="L48" s="88"/>
      <c r="M48" s="88"/>
      <c r="N48" s="88"/>
      <c r="O48" s="89"/>
      <c r="P48" s="87"/>
      <c r="Q48" s="88"/>
      <c r="R48" s="88"/>
      <c r="S48" s="88"/>
      <c r="T48" s="88"/>
      <c r="U48" s="88"/>
      <c r="V48" s="88"/>
      <c r="W48" s="89"/>
      <c r="X48" s="87"/>
      <c r="Y48" s="88"/>
      <c r="Z48" s="88"/>
      <c r="AA48" s="88"/>
      <c r="AB48" s="88"/>
      <c r="AC48" s="88"/>
      <c r="AD48" s="88"/>
      <c r="AE48" s="89"/>
      <c r="AF48" s="90" t="s">
        <v>144</v>
      </c>
      <c r="AG48" s="91" t="s">
        <v>128</v>
      </c>
      <c r="AH48" s="91" t="s">
        <v>148</v>
      </c>
      <c r="AI48" s="91">
        <v>400</v>
      </c>
      <c r="AJ48" s="92">
        <v>4350</v>
      </c>
      <c r="AK48" s="63">
        <f t="shared" ref="AK48" si="27">(AI48*AJ48)</f>
        <v>1740000</v>
      </c>
      <c r="AL48" s="67">
        <f t="shared" ref="AL48" si="28">(((AK48*19)/100)+AK48)</f>
        <v>2070600</v>
      </c>
      <c r="AM48" s="89"/>
      <c r="AN48" s="87"/>
      <c r="AO48" s="88"/>
      <c r="AP48" s="88"/>
      <c r="AQ48" s="88"/>
      <c r="AR48" s="93"/>
      <c r="AS48" s="93"/>
      <c r="AT48" s="88"/>
      <c r="AU48" s="89"/>
      <c r="AV48" s="87"/>
      <c r="AW48" s="88"/>
      <c r="AX48" s="88"/>
      <c r="AY48" s="88"/>
      <c r="AZ48" s="88"/>
      <c r="BA48" s="88"/>
      <c r="BB48" s="88"/>
      <c r="BC48" s="89"/>
      <c r="BD48" s="87"/>
      <c r="BE48" s="88"/>
      <c r="BF48" s="88"/>
      <c r="BG48" s="88"/>
      <c r="BH48" s="88"/>
      <c r="BI48" s="88"/>
      <c r="BJ48" s="88"/>
      <c r="BK48" s="89"/>
      <c r="BL48" s="90"/>
      <c r="BM48" s="91"/>
      <c r="BN48" s="91"/>
      <c r="BO48" s="91"/>
      <c r="BP48" s="94"/>
      <c r="BQ48" s="94"/>
      <c r="BR48" s="94"/>
      <c r="BS48" s="89"/>
      <c r="BT48" s="87"/>
      <c r="BU48" s="88"/>
      <c r="BV48" s="88"/>
      <c r="BW48" s="88"/>
      <c r="BX48" s="88"/>
      <c r="BY48" s="88"/>
      <c r="BZ48" s="88"/>
      <c r="CA48" s="89"/>
      <c r="CB48" s="87"/>
      <c r="CC48" s="88"/>
      <c r="CD48" s="88"/>
      <c r="CE48" s="88"/>
      <c r="CF48" s="88"/>
      <c r="CG48" s="88"/>
      <c r="CH48" s="88"/>
      <c r="CI48" s="89"/>
      <c r="CJ48" s="89"/>
      <c r="CK48" s="89"/>
      <c r="CL48" s="89"/>
      <c r="CM48" s="89"/>
      <c r="CN48" s="89"/>
      <c r="CO48" s="89"/>
      <c r="CP48" s="89"/>
      <c r="CQ48" s="89"/>
      <c r="CR48" s="75">
        <f>AL48</f>
        <v>2070600</v>
      </c>
    </row>
    <row r="49" spans="1:96" ht="255.75" thickBot="1" x14ac:dyDescent="0.3">
      <c r="A49" s="182"/>
      <c r="B49" s="55">
        <v>5</v>
      </c>
      <c r="C49" s="78">
        <v>44</v>
      </c>
      <c r="D49" s="76" t="s">
        <v>152</v>
      </c>
      <c r="E49" s="78" t="s">
        <v>128</v>
      </c>
      <c r="F49" s="77" t="s">
        <v>161</v>
      </c>
      <c r="G49" s="79">
        <v>3</v>
      </c>
      <c r="H49" s="87"/>
      <c r="I49" s="88"/>
      <c r="J49" s="88"/>
      <c r="K49" s="88"/>
      <c r="L49" s="88"/>
      <c r="M49" s="88"/>
      <c r="N49" s="88"/>
      <c r="O49" s="89"/>
      <c r="P49" s="87"/>
      <c r="Q49" s="88"/>
      <c r="R49" s="88"/>
      <c r="S49" s="88"/>
      <c r="T49" s="88"/>
      <c r="U49" s="88"/>
      <c r="V49" s="88"/>
      <c r="W49" s="89"/>
      <c r="X49" s="87"/>
      <c r="Y49" s="88"/>
      <c r="Z49" s="88"/>
      <c r="AA49" s="88"/>
      <c r="AB49" s="88"/>
      <c r="AC49" s="88"/>
      <c r="AD49" s="88"/>
      <c r="AE49" s="89"/>
      <c r="AF49" s="90"/>
      <c r="AG49" s="91"/>
      <c r="AH49" s="91"/>
      <c r="AI49" s="91"/>
      <c r="AJ49" s="92"/>
      <c r="AK49" s="63"/>
      <c r="AL49" s="67"/>
      <c r="AM49" s="89"/>
      <c r="AN49" s="87"/>
      <c r="AO49" s="88"/>
      <c r="AP49" s="88"/>
      <c r="AQ49" s="88"/>
      <c r="AR49" s="93"/>
      <c r="AS49" s="93"/>
      <c r="AT49" s="88"/>
      <c r="AU49" s="89"/>
      <c r="AV49" s="87"/>
      <c r="AW49" s="88"/>
      <c r="AX49" s="88"/>
      <c r="AY49" s="88"/>
      <c r="AZ49" s="88"/>
      <c r="BA49" s="88"/>
      <c r="BB49" s="88"/>
      <c r="BC49" s="89"/>
      <c r="BD49" s="87"/>
      <c r="BE49" s="88"/>
      <c r="BF49" s="88"/>
      <c r="BG49" s="88"/>
      <c r="BH49" s="88"/>
      <c r="BI49" s="88"/>
      <c r="BJ49" s="88"/>
      <c r="BK49" s="89"/>
      <c r="BL49" s="90"/>
      <c r="BM49" s="91"/>
      <c r="BN49" s="91"/>
      <c r="BO49" s="91"/>
      <c r="BP49" s="94"/>
      <c r="BQ49" s="94"/>
      <c r="BR49" s="94"/>
      <c r="BS49" s="89"/>
      <c r="BT49" s="87"/>
      <c r="BU49" s="88"/>
      <c r="BV49" s="88"/>
      <c r="BW49" s="88"/>
      <c r="BX49" s="88"/>
      <c r="BY49" s="88"/>
      <c r="BZ49" s="88"/>
      <c r="CA49" s="89"/>
      <c r="CB49" s="87"/>
      <c r="CC49" s="88"/>
      <c r="CD49" s="88"/>
      <c r="CE49" s="88"/>
      <c r="CF49" s="88"/>
      <c r="CG49" s="88"/>
      <c r="CH49" s="88"/>
      <c r="CI49" s="89"/>
      <c r="CJ49" s="183" t="s">
        <v>156</v>
      </c>
      <c r="CK49" s="183" t="s">
        <v>159</v>
      </c>
      <c r="CL49" s="184" t="s">
        <v>128</v>
      </c>
      <c r="CM49" s="184">
        <v>3</v>
      </c>
      <c r="CN49" s="185">
        <v>350000</v>
      </c>
      <c r="CO49" s="185">
        <f>CN49*CM49</f>
        <v>1050000</v>
      </c>
      <c r="CP49" s="67">
        <f t="shared" ref="CP49:CP51" si="29">(((CO49*19)/100)+CO49)</f>
        <v>1249500</v>
      </c>
      <c r="CQ49" s="89"/>
      <c r="CR49" s="75">
        <f>CP49</f>
        <v>1249500</v>
      </c>
    </row>
    <row r="50" spans="1:96" ht="246.75" customHeight="1" thickBot="1" x14ac:dyDescent="0.3">
      <c r="A50" s="182"/>
      <c r="B50" s="55">
        <v>5</v>
      </c>
      <c r="C50" s="78">
        <v>45</v>
      </c>
      <c r="D50" s="76" t="s">
        <v>153</v>
      </c>
      <c r="E50" s="78" t="s">
        <v>128</v>
      </c>
      <c r="F50" s="77" t="s">
        <v>162</v>
      </c>
      <c r="G50" s="79">
        <v>3</v>
      </c>
      <c r="H50" s="87"/>
      <c r="I50" s="88"/>
      <c r="J50" s="88"/>
      <c r="K50" s="88"/>
      <c r="L50" s="88"/>
      <c r="M50" s="88"/>
      <c r="N50" s="88"/>
      <c r="O50" s="89"/>
      <c r="P50" s="87"/>
      <c r="Q50" s="88"/>
      <c r="R50" s="88"/>
      <c r="S50" s="88"/>
      <c r="T50" s="88"/>
      <c r="U50" s="88"/>
      <c r="V50" s="88"/>
      <c r="W50" s="89"/>
      <c r="X50" s="87"/>
      <c r="Y50" s="88"/>
      <c r="Z50" s="88"/>
      <c r="AA50" s="88"/>
      <c r="AB50" s="88"/>
      <c r="AC50" s="88"/>
      <c r="AD50" s="88"/>
      <c r="AE50" s="89"/>
      <c r="AF50" s="90"/>
      <c r="AG50" s="91"/>
      <c r="AH50" s="91"/>
      <c r="AI50" s="91"/>
      <c r="AJ50" s="92"/>
      <c r="AK50" s="63"/>
      <c r="AL50" s="67"/>
      <c r="AM50" s="89"/>
      <c r="AN50" s="87"/>
      <c r="AO50" s="88"/>
      <c r="AP50" s="88"/>
      <c r="AQ50" s="88"/>
      <c r="AR50" s="93"/>
      <c r="AS50" s="93"/>
      <c r="AT50" s="88"/>
      <c r="AU50" s="89"/>
      <c r="AV50" s="87"/>
      <c r="AW50" s="88"/>
      <c r="AX50" s="88"/>
      <c r="AY50" s="88"/>
      <c r="AZ50" s="88"/>
      <c r="BA50" s="88"/>
      <c r="BB50" s="88"/>
      <c r="BC50" s="89"/>
      <c r="BD50" s="87"/>
      <c r="BE50" s="88"/>
      <c r="BF50" s="88"/>
      <c r="BG50" s="88"/>
      <c r="BH50" s="88"/>
      <c r="BI50" s="88"/>
      <c r="BJ50" s="88"/>
      <c r="BK50" s="89"/>
      <c r="BL50" s="90"/>
      <c r="BM50" s="91"/>
      <c r="BN50" s="91"/>
      <c r="BO50" s="91"/>
      <c r="BP50" s="94"/>
      <c r="BQ50" s="94"/>
      <c r="BR50" s="94"/>
      <c r="BS50" s="89"/>
      <c r="BT50" s="87"/>
      <c r="BU50" s="88"/>
      <c r="BV50" s="88"/>
      <c r="BW50" s="88"/>
      <c r="BX50" s="88"/>
      <c r="BY50" s="88"/>
      <c r="BZ50" s="88"/>
      <c r="CA50" s="89"/>
      <c r="CB50" s="87"/>
      <c r="CC50" s="88"/>
      <c r="CD50" s="88"/>
      <c r="CE50" s="88"/>
      <c r="CF50" s="88"/>
      <c r="CG50" s="88"/>
      <c r="CH50" s="88"/>
      <c r="CI50" s="89"/>
      <c r="CJ50" s="183" t="s">
        <v>157</v>
      </c>
      <c r="CK50" s="183" t="s">
        <v>160</v>
      </c>
      <c r="CL50" s="184" t="s">
        <v>128</v>
      </c>
      <c r="CM50" s="184">
        <v>3</v>
      </c>
      <c r="CN50" s="185">
        <v>560000</v>
      </c>
      <c r="CO50" s="185">
        <f t="shared" ref="CO50:CO51" si="30">CN50*CM50</f>
        <v>1680000</v>
      </c>
      <c r="CP50" s="67">
        <f t="shared" si="29"/>
        <v>1999200</v>
      </c>
      <c r="CQ50" s="89"/>
      <c r="CR50" s="75">
        <f>CP50</f>
        <v>1999200</v>
      </c>
    </row>
    <row r="51" spans="1:96" ht="255.75" thickBot="1" x14ac:dyDescent="0.3">
      <c r="A51" s="182"/>
      <c r="B51" s="55">
        <v>5</v>
      </c>
      <c r="C51" s="78">
        <v>46</v>
      </c>
      <c r="D51" s="76" t="s">
        <v>154</v>
      </c>
      <c r="E51" s="78" t="s">
        <v>128</v>
      </c>
      <c r="F51" s="77" t="s">
        <v>163</v>
      </c>
      <c r="G51" s="79">
        <v>2</v>
      </c>
      <c r="H51" s="87"/>
      <c r="I51" s="88"/>
      <c r="J51" s="88"/>
      <c r="K51" s="88"/>
      <c r="L51" s="88"/>
      <c r="M51" s="88"/>
      <c r="N51" s="88"/>
      <c r="O51" s="89"/>
      <c r="P51" s="87"/>
      <c r="Q51" s="88"/>
      <c r="R51" s="88"/>
      <c r="S51" s="88"/>
      <c r="T51" s="88"/>
      <c r="U51" s="88"/>
      <c r="V51" s="88"/>
      <c r="W51" s="89"/>
      <c r="X51" s="87"/>
      <c r="Y51" s="88"/>
      <c r="Z51" s="88"/>
      <c r="AA51" s="88"/>
      <c r="AB51" s="88"/>
      <c r="AC51" s="88"/>
      <c r="AD51" s="88"/>
      <c r="AE51" s="89"/>
      <c r="AF51" s="90"/>
      <c r="AG51" s="91"/>
      <c r="AH51" s="91"/>
      <c r="AI51" s="91"/>
      <c r="AJ51" s="92"/>
      <c r="AK51" s="63"/>
      <c r="AL51" s="67"/>
      <c r="AM51" s="89"/>
      <c r="AN51" s="87"/>
      <c r="AO51" s="88"/>
      <c r="AP51" s="88"/>
      <c r="AQ51" s="88"/>
      <c r="AR51" s="93"/>
      <c r="AS51" s="93"/>
      <c r="AT51" s="88"/>
      <c r="AU51" s="89"/>
      <c r="AV51" s="87"/>
      <c r="AW51" s="88"/>
      <c r="AX51" s="88"/>
      <c r="AY51" s="88"/>
      <c r="AZ51" s="88"/>
      <c r="BA51" s="88"/>
      <c r="BB51" s="88"/>
      <c r="BC51" s="89"/>
      <c r="BD51" s="87"/>
      <c r="BE51" s="88"/>
      <c r="BF51" s="88"/>
      <c r="BG51" s="88"/>
      <c r="BH51" s="88"/>
      <c r="BI51" s="88"/>
      <c r="BJ51" s="88"/>
      <c r="BK51" s="89"/>
      <c r="BL51" s="90"/>
      <c r="BM51" s="91"/>
      <c r="BN51" s="91"/>
      <c r="BO51" s="91"/>
      <c r="BP51" s="94"/>
      <c r="BQ51" s="94"/>
      <c r="BR51" s="94"/>
      <c r="BS51" s="89"/>
      <c r="BT51" s="87"/>
      <c r="BU51" s="88"/>
      <c r="BV51" s="88"/>
      <c r="BW51" s="88"/>
      <c r="BX51" s="88"/>
      <c r="BY51" s="88"/>
      <c r="BZ51" s="88"/>
      <c r="CA51" s="89"/>
      <c r="CB51" s="87"/>
      <c r="CC51" s="88"/>
      <c r="CD51" s="88"/>
      <c r="CE51" s="88"/>
      <c r="CF51" s="88"/>
      <c r="CG51" s="88"/>
      <c r="CH51" s="88"/>
      <c r="CI51" s="89"/>
      <c r="CJ51" s="183" t="s">
        <v>158</v>
      </c>
      <c r="CK51" s="183" t="s">
        <v>160</v>
      </c>
      <c r="CL51" s="184" t="s">
        <v>128</v>
      </c>
      <c r="CM51" s="184">
        <v>2</v>
      </c>
      <c r="CN51" s="185">
        <v>710000</v>
      </c>
      <c r="CO51" s="185">
        <f t="shared" si="30"/>
        <v>1420000</v>
      </c>
      <c r="CP51" s="67">
        <f t="shared" si="29"/>
        <v>1689800</v>
      </c>
      <c r="CQ51" s="89"/>
      <c r="CR51" s="75">
        <f>CP51</f>
        <v>1689800</v>
      </c>
    </row>
    <row r="52" spans="1:96" ht="23.25" x14ac:dyDescent="0.35">
      <c r="CQ52" s="188" t="s">
        <v>166</v>
      </c>
      <c r="CR52" s="187">
        <f>SUM(CR6:CR51)</f>
        <v>149970377.07999998</v>
      </c>
    </row>
    <row r="54" spans="1:96" x14ac:dyDescent="0.25">
      <c r="CP54" s="186"/>
    </row>
  </sheetData>
  <protectedRanges>
    <protectedRange sqref="D8 AF8 AN8 AV8 BD8 X8 P8 H8 BL8" name="Rango1_5_3"/>
    <protectedRange sqref="BL12:BL14 AF12:AF14 AN12:AN14 AV12:AV14 BD12:BD14 X12:X14 P12:P14 H12:H14 D12:D14" name="Rango1_8_3"/>
    <protectedRange sqref="D15 D9 AF15 AF9 AN15 AN9 AV15 AV9 BD15 BD9 X15 X9 P15 P9 H15 H9 BL15 BL9" name="Rango1_10_3"/>
    <protectedRange sqref="D19:D26 AF19:AF26 AN19:AN26 AV19:AV26 BD19:BD26 P19:P26 H19:H26 BL19:BL26 X19:X26" name="Rango1_1_5"/>
    <protectedRange sqref="D27 AF27 AN27 AV27 BD27 X27 P27 H27 BL27" name="Rango1_1_2_3"/>
    <protectedRange sqref="AF28 AV28 BD28 AN28 X28 D28 P28 H28 BL28" name="Rango1_1_2_3_1"/>
    <protectedRange sqref="F8 AH8 AP8 AX8 BF8 Z8 R8 J8 BN8" name="Rango1_7_3"/>
    <protectedRange sqref="F11:F14 BN12:BN14 AH12:AH14 AX12:AX14 BF12:BF14 AP10:AP14 Z12:Z14 R12:R14 J11:J14 BV11 CD11" name="Rango1_9_3"/>
    <protectedRange sqref="F15 F9 AH15 AH9 AP15 AP9 AX15 AX9 BF15 BF9 Z15 Z9 R15 R9 J15 J9 BN15 BN9" name="Rango1_11_3"/>
    <protectedRange sqref="E19:F26 AH19:AH26 AP19:AP26 AX19:AX26 BF19:BF26 BE19:BE28 AW19:AW28 AO19:AO28 AG19:AG28 E27:E28 Y27:Y28 Q19:R26 Q27:Q28 I19:J26 I27:I28 BM27:BM28 BM19:BN26 Y19:Z26" name="Rango1_1_5_1"/>
    <protectedRange sqref="BF27:BF28 AX27:AX28 AP27:AP28 AH27:AH28 F27:F28 Z27:Z28 R27:R28 J27:J28 BN27:BN28" name="Rango1_1_2_3_2"/>
    <protectedRange sqref="G19:G26 AI19:AI26 AQ19:AQ26 AY19:AY26 BG19:BG26 AD27 S19:T26 W19:W26 K19:L26 O19:O26 BO19:BP26 AA19:AE26 BS19:CQ26" name="Rango1_2_3_2"/>
    <protectedRange sqref="BG27:BG28 AY27:AY28 AQ27:AQ28 AI27:AI28 G27:G28 AA28:AE28 AA27:AC27 AE27 AC33:AD34 AD35 S27:T28 W27:W28 K27:L28 O27:O28 BO27:BP28 BS27:CQ28" name="Rango1_1_3_3_2"/>
    <protectedRange sqref="E29:E30 AG29:AG30 AO29:AO30 AW29:AW30 BE29:BE30 Y29:Y30 Q29:Q30 I29:I30 BM29:BM30" name="Rango1_1_5_2"/>
  </protectedRanges>
  <autoFilter ref="A3:CR54" xr:uid="{00000000-0001-0000-0000-000000000000}"/>
  <mergeCells count="101">
    <mergeCell ref="AN3:AN5"/>
    <mergeCell ref="AY3:AY5"/>
    <mergeCell ref="BT2:CA2"/>
    <mergeCell ref="AK3:AK5"/>
    <mergeCell ref="AL3:AL5"/>
    <mergeCell ref="AM3:AM5"/>
    <mergeCell ref="BB3:BB5"/>
    <mergeCell ref="BL2:BS2"/>
    <mergeCell ref="BL3:BL5"/>
    <mergeCell ref="BM3:BM5"/>
    <mergeCell ref="BN3:BN5"/>
    <mergeCell ref="BO3:BO5"/>
    <mergeCell ref="BP3:BP5"/>
    <mergeCell ref="BQ3:BQ5"/>
    <mergeCell ref="BR3:BR5"/>
    <mergeCell ref="BS3:BS5"/>
    <mergeCell ref="BD2:BK2"/>
    <mergeCell ref="AN2:AU2"/>
    <mergeCell ref="AV2:BC2"/>
    <mergeCell ref="BD3:BD5"/>
    <mergeCell ref="BE3:BE5"/>
    <mergeCell ref="BF3:BF5"/>
    <mergeCell ref="AV3:AV5"/>
    <mergeCell ref="AW3:AW5"/>
    <mergeCell ref="BC3:BC5"/>
    <mergeCell ref="AF2:AM2"/>
    <mergeCell ref="C3:C5"/>
    <mergeCell ref="D3:D5"/>
    <mergeCell ref="E3:E5"/>
    <mergeCell ref="A3:A5"/>
    <mergeCell ref="P2:W2"/>
    <mergeCell ref="P3:P5"/>
    <mergeCell ref="Q3:Q5"/>
    <mergeCell ref="W3:W5"/>
    <mergeCell ref="AH3:AH5"/>
    <mergeCell ref="AI3:AI5"/>
    <mergeCell ref="AJ3:AJ5"/>
    <mergeCell ref="X3:X5"/>
    <mergeCell ref="Y3:Y5"/>
    <mergeCell ref="Z3:Z5"/>
    <mergeCell ref="AA3:AA5"/>
    <mergeCell ref="AC3:AC5"/>
    <mergeCell ref="AD3:AD5"/>
    <mergeCell ref="AE3:AE5"/>
    <mergeCell ref="AF3:AF5"/>
    <mergeCell ref="AG3:AG5"/>
    <mergeCell ref="X2:AE2"/>
    <mergeCell ref="B3:B5"/>
    <mergeCell ref="A2:G2"/>
    <mergeCell ref="F3:F5"/>
    <mergeCell ref="G3:G5"/>
    <mergeCell ref="AB3:AB5"/>
    <mergeCell ref="H2:O2"/>
    <mergeCell ref="H3:H5"/>
    <mergeCell ref="I3:I5"/>
    <mergeCell ref="J3:J5"/>
    <mergeCell ref="K3:K5"/>
    <mergeCell ref="L3:L5"/>
    <mergeCell ref="M3:M5"/>
    <mergeCell ref="N3:N5"/>
    <mergeCell ref="O3:O5"/>
    <mergeCell ref="R3:R5"/>
    <mergeCell ref="S3:S5"/>
    <mergeCell ref="T3:T5"/>
    <mergeCell ref="U3:U5"/>
    <mergeCell ref="V3:V5"/>
    <mergeCell ref="CR3:CR5"/>
    <mergeCell ref="AM6:AM12"/>
    <mergeCell ref="CB3:CB5"/>
    <mergeCell ref="CC3:CC5"/>
    <mergeCell ref="CD3:CD5"/>
    <mergeCell ref="CE3:CE5"/>
    <mergeCell ref="CF3:CF5"/>
    <mergeCell ref="CN3:CN5"/>
    <mergeCell ref="BG3:BG5"/>
    <mergeCell ref="BH3:BH5"/>
    <mergeCell ref="BI3:BI5"/>
    <mergeCell ref="BJ3:BJ5"/>
    <mergeCell ref="BK3:BK5"/>
    <mergeCell ref="CQ3:CQ5"/>
    <mergeCell ref="AZ3:AZ5"/>
    <mergeCell ref="BA3:BA5"/>
    <mergeCell ref="AO3:AO5"/>
    <mergeCell ref="AP3:AP5"/>
    <mergeCell ref="AQ3:AQ5"/>
    <mergeCell ref="AR3:AR5"/>
    <mergeCell ref="AS3:AS5"/>
    <mergeCell ref="AT3:AT5"/>
    <mergeCell ref="AU3:AU5"/>
    <mergeCell ref="AX3:AX5"/>
    <mergeCell ref="CJ2:CQ2"/>
    <mergeCell ref="CJ3:CJ5"/>
    <mergeCell ref="CK3:CK5"/>
    <mergeCell ref="CL3:CL5"/>
    <mergeCell ref="CM3:CM5"/>
    <mergeCell ref="CO3:CO5"/>
    <mergeCell ref="CP3:CP5"/>
    <mergeCell ref="CB2:CI2"/>
    <mergeCell ref="CI3:CI5"/>
    <mergeCell ref="CG3:CG5"/>
    <mergeCell ref="CH3:CH5"/>
  </mergeCells>
  <conditionalFormatting sqref="D6:D10 H6:H10 P6:P10 X6:X10 AF6:AF10 AN6:AN10 BD6:BD10 AV6:AV26 D12:D26 H12:H26 P12:P26 X12:X26 AF12:AF26 AN12:AN26 BD12:BD26 BL12:BL26">
    <cfRule type="expression" dxfId="28" priority="88">
      <formula>AND($AG6="RENOVACIÓN",$AH6="")</formula>
    </cfRule>
  </conditionalFormatting>
  <conditionalFormatting sqref="D27">
    <cfRule type="expression" dxfId="27" priority="115">
      <formula>AND(#REF!="RENOVACIÓN",#REF!="")</formula>
    </cfRule>
  </conditionalFormatting>
  <conditionalFormatting sqref="F27 G28:G32 K28:L32 O28:O32 S28:T32 W28:W32 AA28:AA32 AI28:AI32 AQ28:AQ32 AY28:AY32 BG28:BG32 BO28:BP32">
    <cfRule type="cellIs" dxfId="26" priority="101" stopIfTrue="1" operator="equal">
      <formula>"NO CUMPLE"</formula>
    </cfRule>
  </conditionalFormatting>
  <conditionalFormatting sqref="H27">
    <cfRule type="expression" dxfId="25" priority="9">
      <formula>AND(#REF!="RENOVACIÓN",#REF!="")</formula>
    </cfRule>
  </conditionalFormatting>
  <conditionalFormatting sqref="J27">
    <cfRule type="cellIs" dxfId="24" priority="8" stopIfTrue="1" operator="equal">
      <formula>"NO CUMPLE"</formula>
    </cfRule>
  </conditionalFormatting>
  <conditionalFormatting sqref="P27">
    <cfRule type="expression" dxfId="23" priority="13">
      <formula>AND(#REF!="RENOVACIÓN",#REF!="")</formula>
    </cfRule>
  </conditionalFormatting>
  <conditionalFormatting sqref="R27">
    <cfRule type="cellIs" dxfId="22" priority="12" stopIfTrue="1" operator="equal">
      <formula>"NO CUMPLE"</formula>
    </cfRule>
  </conditionalFormatting>
  <conditionalFormatting sqref="X27">
    <cfRule type="expression" dxfId="21" priority="19">
      <formula>AND(#REF!="RENOVACIÓN",#REF!="")</formula>
    </cfRule>
  </conditionalFormatting>
  <conditionalFormatting sqref="Y31:Y32">
    <cfRule type="cellIs" dxfId="20" priority="16" stopIfTrue="1" operator="equal">
      <formula>"NO CUMPLE"</formula>
    </cfRule>
  </conditionalFormatting>
  <conditionalFormatting sqref="Z27">
    <cfRule type="cellIs" dxfId="19" priority="18" stopIfTrue="1" operator="equal">
      <formula>"NO CUMPLE"</formula>
    </cfRule>
  </conditionalFormatting>
  <conditionalFormatting sqref="AF27">
    <cfRule type="expression" dxfId="18" priority="92">
      <formula>AND(#REF!="RENOVACIÓN",#REF!="")</formula>
    </cfRule>
  </conditionalFormatting>
  <conditionalFormatting sqref="AG31:AG32">
    <cfRule type="cellIs" dxfId="17" priority="85" stopIfTrue="1" operator="equal">
      <formula>"NO CUMPLE"</formula>
    </cfRule>
  </conditionalFormatting>
  <conditionalFormatting sqref="AH27">
    <cfRule type="cellIs" dxfId="16" priority="117" stopIfTrue="1" operator="equal">
      <formula>"NO CUMPLE"</formula>
    </cfRule>
  </conditionalFormatting>
  <conditionalFormatting sqref="AN12:AN27 AV6:AV27 BD12:BD27 X12:X27 P12:P27 H12:H27 BL12:BL27 D6:D10 H6:H10 P6:P10 X6:X10 AF6:AF10 AN6:AN10 BD6:BD10 D12:D27 AF12:AF27">
    <cfRule type="expression" dxfId="15" priority="87">
      <formula>AND($C6="",$D6&lt;&gt;"")</formula>
    </cfRule>
  </conditionalFormatting>
  <conditionalFormatting sqref="AN27">
    <cfRule type="expression" dxfId="14" priority="60">
      <formula>AND(#REF!="RENOVACIÓN",#REF!="")</formula>
    </cfRule>
  </conditionalFormatting>
  <conditionalFormatting sqref="AO31:AO32">
    <cfRule type="cellIs" dxfId="13" priority="62" stopIfTrue="1" operator="equal">
      <formula>"NO CUMPLE"</formula>
    </cfRule>
  </conditionalFormatting>
  <conditionalFormatting sqref="AP27">
    <cfRule type="cellIs" dxfId="12" priority="65" stopIfTrue="1" operator="equal">
      <formula>"NO CUMPLE"</formula>
    </cfRule>
  </conditionalFormatting>
  <conditionalFormatting sqref="AV27">
    <cfRule type="expression" dxfId="11" priority="33">
      <formula>AND(#REF!="RENOVACIÓN",#REF!="")</formula>
    </cfRule>
  </conditionalFormatting>
  <conditionalFormatting sqref="AW31:AW32">
    <cfRule type="cellIs" dxfId="10" priority="35" stopIfTrue="1" operator="equal">
      <formula>"NO CUMPLE"</formula>
    </cfRule>
  </conditionalFormatting>
  <conditionalFormatting sqref="AX27">
    <cfRule type="cellIs" dxfId="9" priority="38" stopIfTrue="1" operator="equal">
      <formula>"NO CUMPLE"</formula>
    </cfRule>
  </conditionalFormatting>
  <conditionalFormatting sqref="BD27">
    <cfRule type="expression" dxfId="8" priority="24">
      <formula>AND(#REF!="RENOVACIÓN",#REF!="")</formula>
    </cfRule>
  </conditionalFormatting>
  <conditionalFormatting sqref="BE31:BE32">
    <cfRule type="cellIs" dxfId="7" priority="20" stopIfTrue="1" operator="equal">
      <formula>"NO CUMPLE"</formula>
    </cfRule>
  </conditionalFormatting>
  <conditionalFormatting sqref="BF27">
    <cfRule type="cellIs" dxfId="6" priority="29" stopIfTrue="1" operator="equal">
      <formula>"NO CUMPLE"</formula>
    </cfRule>
  </conditionalFormatting>
  <conditionalFormatting sqref="BL6:BL10">
    <cfRule type="expression" dxfId="5" priority="3">
      <formula>AND($C6="",$D6&lt;&gt;"")</formula>
    </cfRule>
    <cfRule type="expression" dxfId="4" priority="4">
      <formula>AND($AG6="RENOVACIÓN",$AH6="")</formula>
    </cfRule>
  </conditionalFormatting>
  <conditionalFormatting sqref="BL27">
    <cfRule type="expression" dxfId="3" priority="2">
      <formula>AND(#REF!="RENOVACIÓN",#REF!="")</formula>
    </cfRule>
  </conditionalFormatting>
  <conditionalFormatting sqref="BM31:BM32">
    <cfRule type="cellIs" dxfId="2" priority="5" stopIfTrue="1" operator="equal">
      <formula>"NO CUMPLE"</formula>
    </cfRule>
  </conditionalFormatting>
  <conditionalFormatting sqref="BN27">
    <cfRule type="cellIs" dxfId="1" priority="1" stopIfTrue="1" operator="equal">
      <formula>"NO CUMPLE"</formula>
    </cfRule>
  </conditionalFormatting>
  <conditionalFormatting sqref="BS28:CQ32 E31:E32 I31:I32 Q31:Q32">
    <cfRule type="cellIs" dxfId="0" priority="94" stopIfTrue="1" operator="equal">
      <formula>"NO CUMPLE"</formula>
    </cfRule>
  </conditionalFormatting>
  <dataValidations count="1">
    <dataValidation allowBlank="1" showInputMessage="1" showErrorMessage="1" sqref="BG27:BG28 AD35 AY27:AY28 AQ27:AQ28 AI27:AI28 AA27:AC28 AD28 AC33:AD34 W27:W28 S27:T28 G27:G28 O27:O28 K27:L28 BO27:BP28 BS27:CQ28" xr:uid="{C6698898-0482-4E24-BAC7-00982C163DB7}"/>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Laboratorio de Estupefacientes Medell�n</dc:creator>
  <cp:lastModifiedBy>Ana Milena Villada Palacio</cp:lastModifiedBy>
  <dcterms:created xsi:type="dcterms:W3CDTF">2025-01-08T12:59:02Z</dcterms:created>
  <dcterms:modified xsi:type="dcterms:W3CDTF">2026-05-20T20:58:38Z</dcterms:modified>
</cp:coreProperties>
</file>